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'Capital'!$A$1:$W$358</definedName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<sst xmlns="http://schemas.openxmlformats.org/spreadsheetml/2006/main" count="926" uniqueCount="647">
  <si>
    <t>Figures Finalised as at 2012/07/31</t>
  </si>
  <si>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</si>
  <si>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</si>
  <si>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</si>
  <si>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</si>
  <si>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</si>
  <si>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</si>
  <si>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</si>
  <si>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</si>
  <si>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</si>
  <si>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</si>
  <si>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</si>
  <si>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</si>
  <si>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</si>
  <si>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</si>
  <si>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</si>
  <si>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</si>
  <si>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</si>
  <si>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</si>
  <si>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</si>
  <si>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</si>
  <si>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</si>
  <si>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</si>
  <si>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</si>
  <si>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</si>
  <si>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</si>
  <si>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</si>
  <si>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</si>
  <si>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</si>
  <si>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</si>
  <si>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</si>
  <si>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</si>
  <si>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</si>
  <si>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</si>
  <si>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</si>
  <si>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</si>
  <si>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</si>
  <si>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</si>
  <si>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</si>
  <si>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</si>
  <si>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</si>
  <si>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</si>
  <si>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</si>
  <si>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</si>
  <si>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</si>
  <si>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</si>
  <si>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</si>
  <si>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</si>
  <si>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</si>
  <si>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</si>
  <si>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</si>
  <si>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</si>
  <si>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</si>
  <si>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</si>
  <si>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</si>
  <si>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</si>
  <si>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</si>
  <si>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</si>
  <si>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</si>
  <si>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</si>
  <si>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</si>
  <si>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</si>
  <si>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</si>
  <si>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</si>
  <si>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</si>
  <si>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</si>
  <si>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</si>
  <si>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</si>
  <si>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</si>
  <si>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</si>
  <si>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</si>
  <si>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</si>
  <si>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</si>
  <si>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</si>
  <si>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</si>
  <si>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</si>
  <si>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</si>
  <si>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</si>
  <si>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</si>
  <si>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</si>
  <si>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</si>
  <si>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</si>
  <si>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</si>
  <si>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</si>
  <si>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</si>
  <si>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</si>
  <si>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</si>
  <si>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</si>
  <si>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</si>
  <si>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</si>
  <si>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</si>
  <si>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</si>
  <si>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</si>
  <si>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</si>
  <si>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</si>
  <si>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</si>
  <si>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</si>
  <si>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</si>
  <si>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</si>
  <si>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</si>
  <si>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</si>
  <si>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</si>
  <si>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</si>
  <si>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</si>
  <si>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</si>
  <si>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</si>
  <si>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</si>
  <si>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</si>
  <si>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</si>
  <si>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</si>
  <si>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</si>
  <si>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</si>
  <si>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</si>
  <si>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</si>
  <si>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</si>
  <si>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</si>
  <si>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</si>
  <si>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</si>
  <si>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</si>
  <si>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</si>
  <si>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</si>
  <si>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</si>
  <si>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</si>
  <si>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</si>
  <si>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</si>
  <si>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</si>
  <si>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</si>
  <si>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</si>
  <si>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</si>
  <si>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</si>
  <si>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</si>
  <si>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</si>
  <si>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</si>
  <si>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</si>
  <si>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</si>
  <si>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</si>
  <si>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</si>
  <si>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</si>
  <si>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</si>
  <si>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</si>
  <si>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</si>
  <si>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</si>
  <si>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</si>
  <si>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</si>
  <si>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</si>
  <si>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</si>
  <si>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</si>
  <si>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</si>
  <si>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</si>
  <si>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</si>
  <si>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</si>
  <si>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</si>
  <si>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</si>
  <si>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</si>
  <si>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</si>
  <si>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</si>
  <si>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</si>
  <si>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</si>
  <si>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</si>
  <si>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</si>
  <si>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</si>
  <si>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</si>
  <si>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</si>
  <si>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</si>
  <si>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</si>
  <si>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</si>
  <si>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</si>
  <si>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</si>
  <si>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</si>
  <si>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</si>
  <si>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</si>
  <si>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</si>
  <si>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</si>
  <si>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</si>
  <si>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</si>
  <si>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</si>
  <si>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</si>
  <si>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</si>
  <si>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</si>
  <si>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</si>
  <si>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</si>
  <si>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</si>
  <si>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</si>
  <si>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</si>
  <si>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</si>
  <si>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</si>
  <si>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</si>
  <si>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</si>
  <si>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</si>
  <si>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</si>
  <si>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</si>
  <si>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</si>
  <si>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</si>
  <si>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</si>
  <si>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</si>
  <si>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</si>
  <si>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</si>
  <si>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</si>
  <si>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</si>
  <si>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</si>
  <si>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</si>
  <si>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</si>
  <si>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</si>
  <si>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</si>
  <si>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</si>
  <si>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</si>
  <si>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</si>
  <si>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</si>
  <si>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</si>
  <si>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</si>
  <si>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</si>
  <si>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</si>
  <si>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</si>
  <si>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</si>
  <si>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</si>
  <si>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</si>
  <si>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</si>
  <si>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</si>
  <si>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</si>
  <si>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</si>
  <si>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</si>
  <si>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</si>
  <si>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</si>
  <si>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</si>
  <si>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</si>
  <si>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</si>
  <si>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</si>
  <si>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</si>
  <si>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</si>
  <si>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</si>
  <si>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</si>
  <si>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</si>
  <si>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</si>
  <si>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</si>
  <si>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</si>
  <si>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</si>
  <si>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</si>
  <si>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</si>
  <si>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</si>
  <si>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</si>
  <si>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</si>
  <si>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</si>
  <si>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</si>
  <si>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</si>
  <si>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</si>
  <si>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</si>
  <si>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</si>
  <si>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</si>
  <si>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</si>
  <si>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</si>
  <si>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</si>
  <si>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</si>
  <si>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</si>
  <si>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</si>
  <si>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</si>
  <si>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</si>
  <si>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</si>
  <si>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</si>
  <si>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</si>
  <si>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</si>
  <si>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</si>
  <si>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</si>
  <si>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</si>
  <si>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</si>
  <si>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</si>
  <si>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</si>
  <si>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</si>
  <si>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</si>
  <si>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</si>
  <si>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</si>
  <si>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</si>
  <si>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</si>
  <si>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</si>
  <si>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</si>
  <si>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</si>
  <si>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</si>
  <si>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</si>
  <si>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</si>
  <si>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</si>
  <si>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</si>
  <si>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</si>
  <si>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</si>
  <si>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</si>
  <si>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</si>
  <si>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</si>
  <si>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</si>
  <si>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</si>
  <si>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</si>
  <si>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</si>
  <si>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</si>
  <si>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</si>
  <si>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</si>
  <si>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</si>
  <si>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</si>
  <si>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</si>
  <si>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</si>
  <si>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</si>
  <si>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</si>
  <si>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</si>
  <si>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</si>
  <si>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</si>
  <si>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</si>
  <si>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</si>
  <si>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</si>
  <si>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</si>
  <si>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</si>
  <si>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</si>
  <si>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</si>
  <si>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</si>
  <si>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</si>
  <si>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</si>
  <si>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</si>
  <si>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</si>
  <si>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</si>
  <si>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</si>
  <si>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</si>
  <si>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</si>
  <si>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</si>
  <si>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</si>
  <si>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</si>
  <si>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</si>
  <si>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</si>
  <si>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</si>
  <si>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</si>
  <si>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</si>
  <si>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</si>
  <si>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</si>
  <si>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</si>
  <si>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</si>
  <si>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</si>
  <si>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</si>
  <si>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</si>
  <si>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</si>
  <si>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</si>
  <si>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</si>
  <si>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</si>
  <si>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</si>
  <si>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</si>
  <si>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</si>
  <si>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</si>
  <si>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</si>
  <si>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</si>
  <si>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</si>
  <si>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</si>
  <si>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</si>
  <si>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</si>
  <si>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</si>
  <si>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</si>
  <si>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</si>
  <si>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</si>
  <si>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</si>
  <si>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</si>
  <si>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</si>
  <si>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</si>
  <si>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</si>
  <si>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</si>
  <si>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</si>
  <si>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</si>
  <si>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</si>
  <si>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</si>
  <si>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</si>
  <si>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</si>
  <si>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</si>
  <si>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</si>
  <si>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</si>
  <si>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</si>
  <si>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</si>
  <si>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</si>
  <si>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</si>
  <si>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</si>
  <si>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</si>
  <si>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</si>
  <si>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</si>
  <si>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</si>
  <si>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</si>
  <si>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</si>
  <si>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</si>
  <si>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</si>
  <si>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</si>
  <si>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</si>
  <si>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</si>
  <si>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</si>
  <si>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</si>
  <si>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</si>
  <si>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</si>
  <si>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</si>
  <si>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</si>
  <si>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</si>
  <si>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</si>
  <si>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</si>
  <si>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</si>
  <si>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</si>
  <si>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</si>
  <si>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</si>
  <si>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</si>
  <si>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</si>
  <si>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</si>
  <si>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</si>
  <si>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</si>
  <si>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</si>
  <si>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</si>
  <si>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</si>
  <si>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</si>
  <si>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</si>
  <si>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</si>
  <si>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</si>
  <si>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</si>
  <si>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</si>
  <si>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</si>
  <si>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</si>
  <si>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</si>
  <si>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</si>
  <si>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</si>
  <si>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</si>
  <si>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</si>
  <si>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</si>
  <si>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</si>
  <si>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</si>
  <si>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</si>
  <si>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</si>
  <si>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</si>
  <si>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</si>
  <si>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</si>
  <si>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</si>
  <si>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</si>
  <si>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</si>
  <si>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</si>
  <si>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</si>
  <si>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</si>
  <si>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</si>
  <si>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</si>
  <si>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</si>
  <si>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</si>
  <si>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</si>
  <si>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</si>
  <si>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</si>
  <si>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</si>
  <si>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</si>
  <si>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</si>
  <si>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</si>
  <si>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</si>
  <si>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</si>
  <si>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</si>
  <si>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</si>
  <si>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</si>
  <si>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</si>
  <si>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</si>
  <si>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</si>
  <si>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</si>
  <si>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</si>
  <si>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</si>
  <si>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</si>
  <si>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</si>
  <si>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</si>
  <si>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</si>
  <si>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</si>
  <si>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</si>
  <si>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</si>
  <si>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</si>
  <si>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</si>
  <si>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</si>
  <si>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</si>
  <si>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</si>
  <si>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</si>
  <si>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</si>
  <si>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</si>
  <si>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</si>
  <si>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</si>
  <si>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</si>
  <si>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</si>
  <si>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</si>
  <si>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</si>
  <si>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</si>
  <si>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</si>
  <si>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</si>
  <si>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</si>
  <si>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</si>
  <si>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</si>
  <si>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</si>
  <si>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</si>
  <si>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</si>
  <si>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</si>
  <si>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</si>
  <si>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</si>
  <si>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</si>
  <si>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</si>
  <si>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</si>
  <si>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</si>
  <si>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</si>
  <si>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</si>
  <si>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</si>
  <si>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</si>
  <si>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</si>
  <si>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</si>
  <si>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</si>
  <si>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</si>
  <si>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</si>
  <si>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</si>
  <si>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</si>
  <si>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</si>
  <si>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</si>
  <si>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</si>
  <si>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</si>
  <si>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</si>
  <si>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</si>
  <si>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</si>
  <si>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</si>
  <si>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</si>
  <si>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</si>
  <si>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</si>
  <si>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</si>
  <si>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</si>
  <si>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</si>
  <si>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</si>
  <si>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</si>
  <si>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</si>
  <si>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</si>
  <si>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</si>
  <si>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</si>
  <si>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</si>
  <si>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</si>
  <si>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</si>
  <si>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</si>
  <si>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</si>
  <si>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</si>
  <si>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</si>
  <si>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</si>
  <si>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</si>
  <si>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</si>
  <si>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</si>
  <si>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</si>
  <si>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</si>
  <si>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</si>
  <si>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</si>
  <si>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</si>
  <si>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</si>
  <si>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</si>
  <si>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</si>
  <si>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</si>
  <si>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</si>
  <si>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</si>
  <si>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</si>
  <si>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</si>
  <si>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</si>
  <si>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</si>
  <si>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</si>
  <si>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</si>
  <si>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</si>
  <si>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</si>
  <si>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</si>
  <si>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</si>
  <si>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</si>
  <si>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</si>
  <si>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</si>
  <si>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</si>
  <si>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</si>
  <si>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</si>
  <si>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</si>
  <si>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</si>
  <si>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</si>
  <si>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</si>
  <si>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</si>
  <si>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</si>
  <si>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</si>
  <si>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</si>
  <si>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</si>
  <si>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</si>
  <si>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</si>
  <si>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</si>
  <si>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</si>
  <si>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</si>
  <si>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</si>
  <si>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</si>
  <si>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</si>
  <si>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</si>
  <si>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</si>
  <si>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</si>
  <si>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</si>
  <si>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</si>
  <si>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</si>
  <si>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</si>
  <si>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</si>
  <si>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</si>
  <si>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</si>
  <si>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</si>
  <si>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</si>
  <si>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</si>
  <si>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</si>
  <si>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</si>
  <si>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</si>
  <si>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</si>
  <si>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</si>
  <si>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</si>
  <si>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</si>
  <si>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</si>
  <si>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</si>
  <si>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</si>
  <si>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</si>
  <si>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</si>
  <si>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</si>
  <si>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</si>
  <si>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</si>
  <si>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</si>
  <si>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</si>
  <si>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</si>
  <si>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</si>
  <si>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</si>
  <si>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</si>
  <si>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</si>
  <si>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</si>
  <si>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</si>
  <si>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</si>
  <si>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</si>
  <si>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</si>
  <si>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</si>
  <si>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</si>
  <si>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</si>
  <si>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</si>
  <si>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</si>
  <si>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</si>
  <si>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</si>
  <si>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</si>
  <si>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</si>
  <si>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</si>
  <si>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</si>
  <si>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</si>
  <si>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</si>
  <si>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</si>
  <si>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</si>
  <si>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</si>
  <si>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</si>
  <si>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</si>
  <si>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</si>
  <si>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</si>
  <si>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</si>
  <si>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</si>
  <si>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</si>
  <si>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</si>
  <si>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</si>
  <si>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</si>
  <si>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</si>
  <si>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</si>
  <si>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</si>
  <si>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</si>
  <si>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</si>
  <si>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</si>
  <si>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4th Quarter Ended 30 June 2012 (Preliminary results)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</si>
</sst>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23" width="10.7109375" style="11" customWidth="1"/>
    <col min="24" max="16384" width="9.140625" style="1" customWidth="1"/>
  </cols>
  <sheetData>
    <row r="1" spans="1:23" ht="16.5">
      <c r="A1" s="12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646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5" t="s">
        <v>6</v>
      </c>
      <c r="H3" s="3" t="s">
        <v>7</v>
      </c>
      <c r="I3" s="4" t="s">
        <v>8</v>
      </c>
      <c r="J3" s="5" t="s">
        <v>9</v>
      </c>
      <c r="K3" s="5" t="s">
        <v>10</v>
      </c>
      <c r="L3" s="3" t="s">
        <v>11</v>
      </c>
      <c r="M3" s="4" t="s">
        <v>12</v>
      </c>
      <c r="N3" s="5" t="s">
        <v>13</v>
      </c>
      <c r="O3" s="5" t="s">
        <v>14</v>
      </c>
      <c r="P3" s="3" t="s">
        <v>15</v>
      </c>
      <c r="Q3" s="4" t="s">
        <v>16</v>
      </c>
      <c r="R3" s="5" t="s">
        <v>17</v>
      </c>
      <c r="S3" s="5" t="s">
        <v>18</v>
      </c>
      <c r="T3" s="3" t="s">
        <v>19</v>
      </c>
      <c r="U3" s="4" t="s">
        <v>20</v>
      </c>
      <c r="V3" s="5" t="s">
        <v>21</v>
      </c>
      <c r="W3" s="5" t="s">
        <v>22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23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24</v>
      </c>
      <c r="B6" s="32" t="s">
        <v>25</v>
      </c>
      <c r="C6" s="33" t="s">
        <v>26</v>
      </c>
      <c r="D6" s="52">
        <v>764669130</v>
      </c>
      <c r="E6" s="53">
        <v>725646383</v>
      </c>
      <c r="F6" s="53">
        <v>237934954</v>
      </c>
      <c r="G6" s="6">
        <f>IF($E6=0,0,$F6/$E6)</f>
        <v>0.3278938055424718</v>
      </c>
      <c r="H6" s="67">
        <v>9731</v>
      </c>
      <c r="I6" s="53">
        <v>22511622</v>
      </c>
      <c r="J6" s="68">
        <v>14471845</v>
      </c>
      <c r="K6" s="68">
        <v>36993198</v>
      </c>
      <c r="L6" s="67">
        <v>12866035</v>
      </c>
      <c r="M6" s="53">
        <v>19318501</v>
      </c>
      <c r="N6" s="68">
        <v>17262510</v>
      </c>
      <c r="O6" s="68">
        <v>49447046</v>
      </c>
      <c r="P6" s="67">
        <v>22178705</v>
      </c>
      <c r="Q6" s="53">
        <v>13017159</v>
      </c>
      <c r="R6" s="68">
        <v>15173022</v>
      </c>
      <c r="S6" s="68">
        <v>50368886</v>
      </c>
      <c r="T6" s="67">
        <v>15091826</v>
      </c>
      <c r="U6" s="53">
        <v>20758132</v>
      </c>
      <c r="V6" s="68">
        <v>65275866</v>
      </c>
      <c r="W6" s="68">
        <v>101125824</v>
      </c>
    </row>
    <row r="7" spans="1:23" ht="12.75">
      <c r="A7" s="31" t="s">
        <v>24</v>
      </c>
      <c r="B7" s="32" t="s">
        <v>27</v>
      </c>
      <c r="C7" s="33" t="s">
        <v>28</v>
      </c>
      <c r="D7" s="52">
        <v>1406732000</v>
      </c>
      <c r="E7" s="53">
        <v>1234601637</v>
      </c>
      <c r="F7" s="53">
        <v>1185851129</v>
      </c>
      <c r="G7" s="6">
        <f>IF($E7=0,0,$F7/$E7)</f>
        <v>0.9605131675359994</v>
      </c>
      <c r="H7" s="67">
        <v>47319833</v>
      </c>
      <c r="I7" s="53">
        <v>12137151</v>
      </c>
      <c r="J7" s="68">
        <v>66909007</v>
      </c>
      <c r="K7" s="68">
        <v>126365991</v>
      </c>
      <c r="L7" s="67">
        <v>86567841</v>
      </c>
      <c r="M7" s="53">
        <v>61140057</v>
      </c>
      <c r="N7" s="68">
        <v>108100817</v>
      </c>
      <c r="O7" s="68">
        <v>255808715</v>
      </c>
      <c r="P7" s="67">
        <v>25667915</v>
      </c>
      <c r="Q7" s="53">
        <v>57700621</v>
      </c>
      <c r="R7" s="68">
        <v>142754405</v>
      </c>
      <c r="S7" s="68">
        <v>226122941</v>
      </c>
      <c r="T7" s="67">
        <v>89193913</v>
      </c>
      <c r="U7" s="53">
        <v>157341350</v>
      </c>
      <c r="V7" s="68">
        <v>331018219</v>
      </c>
      <c r="W7" s="68">
        <v>577553482</v>
      </c>
    </row>
    <row r="8" spans="1:23" ht="16.5">
      <c r="A8" s="34"/>
      <c r="B8" s="35" t="s">
        <v>29</v>
      </c>
      <c r="C8" s="36"/>
      <c r="D8" s="54">
        <f>SUM(D6:D7)</f>
        <v>2171401130</v>
      </c>
      <c r="E8" s="55">
        <f>SUM(E6:E7)</f>
        <v>1960248020</v>
      </c>
      <c r="F8" s="55">
        <f>SUM(F6:F7)</f>
        <v>1423786083</v>
      </c>
      <c r="G8" s="7">
        <f>IF($E8=0,0,$F8/$E8)</f>
        <v>0.7263295605828491</v>
      </c>
      <c r="H8" s="69">
        <f aca="true" t="shared" si="0" ref="H8:W8">SUM(H6:H7)</f>
        <v>47329564</v>
      </c>
      <c r="I8" s="55">
        <f t="shared" si="0"/>
        <v>34648773</v>
      </c>
      <c r="J8" s="70">
        <f t="shared" si="0"/>
        <v>81380852</v>
      </c>
      <c r="K8" s="70">
        <f t="shared" si="0"/>
        <v>163359189</v>
      </c>
      <c r="L8" s="69">
        <f t="shared" si="0"/>
        <v>99433876</v>
      </c>
      <c r="M8" s="55">
        <f t="shared" si="0"/>
        <v>80458558</v>
      </c>
      <c r="N8" s="70">
        <f t="shared" si="0"/>
        <v>125363327</v>
      </c>
      <c r="O8" s="70">
        <f t="shared" si="0"/>
        <v>305255761</v>
      </c>
      <c r="P8" s="69">
        <f t="shared" si="0"/>
        <v>47846620</v>
      </c>
      <c r="Q8" s="55">
        <f t="shared" si="0"/>
        <v>70717780</v>
      </c>
      <c r="R8" s="70">
        <f t="shared" si="0"/>
        <v>157927427</v>
      </c>
      <c r="S8" s="70">
        <f t="shared" si="0"/>
        <v>276491827</v>
      </c>
      <c r="T8" s="69">
        <f t="shared" si="0"/>
        <v>104285739</v>
      </c>
      <c r="U8" s="55">
        <f t="shared" si="0"/>
        <v>178099482</v>
      </c>
      <c r="V8" s="70">
        <f t="shared" si="0"/>
        <v>396294085</v>
      </c>
      <c r="W8" s="70">
        <f t="shared" si="0"/>
        <v>678679306</v>
      </c>
    </row>
    <row r="9" spans="1:23" ht="12.75">
      <c r="A9" s="31" t="s">
        <v>30</v>
      </c>
      <c r="B9" s="32" t="s">
        <v>31</v>
      </c>
      <c r="C9" s="33" t="s">
        <v>32</v>
      </c>
      <c r="D9" s="52">
        <v>0</v>
      </c>
      <c r="E9" s="53">
        <v>0</v>
      </c>
      <c r="F9" s="53">
        <v>7260834</v>
      </c>
      <c r="G9" s="6">
        <f>IF($E9=0,0,$F9/$E9)</f>
        <v>0</v>
      </c>
      <c r="H9" s="67">
        <v>37757</v>
      </c>
      <c r="I9" s="53">
        <v>1617</v>
      </c>
      <c r="J9" s="68">
        <v>3530272</v>
      </c>
      <c r="K9" s="68">
        <v>3569646</v>
      </c>
      <c r="L9" s="67">
        <v>23954</v>
      </c>
      <c r="M9" s="53">
        <v>338466</v>
      </c>
      <c r="N9" s="68">
        <v>338165</v>
      </c>
      <c r="O9" s="68">
        <v>700585</v>
      </c>
      <c r="P9" s="67">
        <v>477924</v>
      </c>
      <c r="Q9" s="53">
        <v>29052</v>
      </c>
      <c r="R9" s="68">
        <v>239</v>
      </c>
      <c r="S9" s="68">
        <v>507215</v>
      </c>
      <c r="T9" s="67">
        <v>1731616</v>
      </c>
      <c r="U9" s="53">
        <v>751772</v>
      </c>
      <c r="V9" s="68">
        <v>0</v>
      </c>
      <c r="W9" s="68">
        <v>2483388</v>
      </c>
    </row>
    <row r="10" spans="1:23" ht="12.75">
      <c r="A10" s="31" t="s">
        <v>30</v>
      </c>
      <c r="B10" s="32" t="s">
        <v>33</v>
      </c>
      <c r="C10" s="33" t="s">
        <v>34</v>
      </c>
      <c r="D10" s="52">
        <v>21964129</v>
      </c>
      <c r="E10" s="53">
        <v>24238095</v>
      </c>
      <c r="F10" s="53">
        <v>22114889</v>
      </c>
      <c r="G10" s="6">
        <f aca="true" t="shared" si="1" ref="G10:G41">IF($E10=0,0,$F10/$E10)</f>
        <v>0.9124021091591563</v>
      </c>
      <c r="H10" s="67">
        <v>582958</v>
      </c>
      <c r="I10" s="53">
        <v>1626273</v>
      </c>
      <c r="J10" s="68">
        <v>1990839</v>
      </c>
      <c r="K10" s="68">
        <v>4200070</v>
      </c>
      <c r="L10" s="67">
        <v>3575715</v>
      </c>
      <c r="M10" s="53">
        <v>1948582</v>
      </c>
      <c r="N10" s="68">
        <v>1551395</v>
      </c>
      <c r="O10" s="68">
        <v>7075692</v>
      </c>
      <c r="P10" s="67">
        <v>803239</v>
      </c>
      <c r="Q10" s="53">
        <v>210743</v>
      </c>
      <c r="R10" s="68">
        <v>687478</v>
      </c>
      <c r="S10" s="68">
        <v>1701460</v>
      </c>
      <c r="T10" s="67">
        <v>7454183</v>
      </c>
      <c r="U10" s="53">
        <v>545584</v>
      </c>
      <c r="V10" s="68">
        <v>1137900</v>
      </c>
      <c r="W10" s="68">
        <v>9137667</v>
      </c>
    </row>
    <row r="11" spans="1:23" ht="12.75">
      <c r="A11" s="31" t="s">
        <v>30</v>
      </c>
      <c r="B11" s="32" t="s">
        <v>35</v>
      </c>
      <c r="C11" s="33" t="s">
        <v>36</v>
      </c>
      <c r="D11" s="52">
        <v>11530000</v>
      </c>
      <c r="E11" s="53">
        <v>11530000</v>
      </c>
      <c r="F11" s="53">
        <v>7032042</v>
      </c>
      <c r="G11" s="6">
        <f t="shared" si="1"/>
        <v>0.6098908933217693</v>
      </c>
      <c r="H11" s="67">
        <v>1126269</v>
      </c>
      <c r="I11" s="53">
        <v>358882</v>
      </c>
      <c r="J11" s="68">
        <v>358882</v>
      </c>
      <c r="K11" s="68">
        <v>1844033</v>
      </c>
      <c r="L11" s="67">
        <v>662795</v>
      </c>
      <c r="M11" s="53">
        <v>368042</v>
      </c>
      <c r="N11" s="68">
        <v>54086</v>
      </c>
      <c r="O11" s="68">
        <v>1084923</v>
      </c>
      <c r="P11" s="67">
        <v>54086</v>
      </c>
      <c r="Q11" s="53">
        <v>108948</v>
      </c>
      <c r="R11" s="68">
        <v>1415928</v>
      </c>
      <c r="S11" s="68">
        <v>1578962</v>
      </c>
      <c r="T11" s="67">
        <v>883576</v>
      </c>
      <c r="U11" s="53">
        <v>643391</v>
      </c>
      <c r="V11" s="68">
        <v>997157</v>
      </c>
      <c r="W11" s="68">
        <v>2524124</v>
      </c>
    </row>
    <row r="12" spans="1:23" ht="12.75">
      <c r="A12" s="31" t="s">
        <v>30</v>
      </c>
      <c r="B12" s="32" t="s">
        <v>37</v>
      </c>
      <c r="C12" s="33" t="s">
        <v>38</v>
      </c>
      <c r="D12" s="52">
        <v>120897044</v>
      </c>
      <c r="E12" s="53">
        <v>87976750</v>
      </c>
      <c r="F12" s="53">
        <v>38068773</v>
      </c>
      <c r="G12" s="6">
        <f t="shared" si="1"/>
        <v>0.4327140181923065</v>
      </c>
      <c r="H12" s="67">
        <v>2603005</v>
      </c>
      <c r="I12" s="53">
        <v>1742261</v>
      </c>
      <c r="J12" s="68">
        <v>4977087</v>
      </c>
      <c r="K12" s="68">
        <v>9322353</v>
      </c>
      <c r="L12" s="67">
        <v>3644114</v>
      </c>
      <c r="M12" s="53">
        <v>1784672</v>
      </c>
      <c r="N12" s="68">
        <v>2670265</v>
      </c>
      <c r="O12" s="68">
        <v>8099051</v>
      </c>
      <c r="P12" s="67">
        <v>2904209</v>
      </c>
      <c r="Q12" s="53">
        <v>3500330</v>
      </c>
      <c r="R12" s="68">
        <v>1056097</v>
      </c>
      <c r="S12" s="68">
        <v>7460636</v>
      </c>
      <c r="T12" s="67">
        <v>133670</v>
      </c>
      <c r="U12" s="53">
        <v>13053063</v>
      </c>
      <c r="V12" s="68">
        <v>0</v>
      </c>
      <c r="W12" s="68">
        <v>13186733</v>
      </c>
    </row>
    <row r="13" spans="1:23" ht="12.75">
      <c r="A13" s="31" t="s">
        <v>30</v>
      </c>
      <c r="B13" s="32" t="s">
        <v>39</v>
      </c>
      <c r="C13" s="33" t="s">
        <v>40</v>
      </c>
      <c r="D13" s="52">
        <v>34353148</v>
      </c>
      <c r="E13" s="53">
        <v>34353148</v>
      </c>
      <c r="F13" s="53">
        <v>26475761</v>
      </c>
      <c r="G13" s="6">
        <f t="shared" si="1"/>
        <v>0.7706938822608047</v>
      </c>
      <c r="H13" s="67">
        <v>928862</v>
      </c>
      <c r="I13" s="53">
        <v>1345008</v>
      </c>
      <c r="J13" s="68">
        <v>1188583</v>
      </c>
      <c r="K13" s="68">
        <v>3462453</v>
      </c>
      <c r="L13" s="67">
        <v>2524770</v>
      </c>
      <c r="M13" s="53">
        <v>3236295</v>
      </c>
      <c r="N13" s="68">
        <v>885277</v>
      </c>
      <c r="O13" s="68">
        <v>6646342</v>
      </c>
      <c r="P13" s="67">
        <v>2440988</v>
      </c>
      <c r="Q13" s="53">
        <v>2380356</v>
      </c>
      <c r="R13" s="68">
        <v>2735771</v>
      </c>
      <c r="S13" s="68">
        <v>7557115</v>
      </c>
      <c r="T13" s="67">
        <v>757395</v>
      </c>
      <c r="U13" s="53">
        <v>2689378</v>
      </c>
      <c r="V13" s="68">
        <v>5363078</v>
      </c>
      <c r="W13" s="68">
        <v>8809851</v>
      </c>
    </row>
    <row r="14" spans="1:23" ht="12.75">
      <c r="A14" s="31" t="s">
        <v>30</v>
      </c>
      <c r="B14" s="32" t="s">
        <v>41</v>
      </c>
      <c r="C14" s="33" t="s">
        <v>42</v>
      </c>
      <c r="D14" s="52">
        <v>22827305</v>
      </c>
      <c r="E14" s="53">
        <v>22827305</v>
      </c>
      <c r="F14" s="53">
        <v>16129221</v>
      </c>
      <c r="G14" s="6">
        <f t="shared" si="1"/>
        <v>0.7065757871987078</v>
      </c>
      <c r="H14" s="67">
        <v>845</v>
      </c>
      <c r="I14" s="53">
        <v>114974</v>
      </c>
      <c r="J14" s="68">
        <v>2248596</v>
      </c>
      <c r="K14" s="68">
        <v>2364415</v>
      </c>
      <c r="L14" s="67">
        <v>2017738</v>
      </c>
      <c r="M14" s="53">
        <v>2019865</v>
      </c>
      <c r="N14" s="68">
        <v>669747</v>
      </c>
      <c r="O14" s="68">
        <v>4707350</v>
      </c>
      <c r="P14" s="67">
        <v>729433</v>
      </c>
      <c r="Q14" s="53">
        <v>850022</v>
      </c>
      <c r="R14" s="68">
        <v>1051738</v>
      </c>
      <c r="S14" s="68">
        <v>2631193</v>
      </c>
      <c r="T14" s="67">
        <v>1036788</v>
      </c>
      <c r="U14" s="53">
        <v>2663883</v>
      </c>
      <c r="V14" s="68">
        <v>2725592</v>
      </c>
      <c r="W14" s="68">
        <v>6426263</v>
      </c>
    </row>
    <row r="15" spans="1:23" ht="12.75">
      <c r="A15" s="31" t="s">
        <v>30</v>
      </c>
      <c r="B15" s="32" t="s">
        <v>43</v>
      </c>
      <c r="C15" s="33" t="s">
        <v>44</v>
      </c>
      <c r="D15" s="52">
        <v>0</v>
      </c>
      <c r="E15" s="53">
        <v>0</v>
      </c>
      <c r="F15" s="53">
        <v>8260810</v>
      </c>
      <c r="G15" s="6">
        <f t="shared" si="1"/>
        <v>0</v>
      </c>
      <c r="H15" s="67">
        <v>742157</v>
      </c>
      <c r="I15" s="53">
        <v>742553</v>
      </c>
      <c r="J15" s="68">
        <v>1208325</v>
      </c>
      <c r="K15" s="68">
        <v>2693035</v>
      </c>
      <c r="L15" s="67">
        <v>795005</v>
      </c>
      <c r="M15" s="53">
        <v>360374</v>
      </c>
      <c r="N15" s="68">
        <v>1297133</v>
      </c>
      <c r="O15" s="68">
        <v>2452512</v>
      </c>
      <c r="P15" s="67">
        <v>658793</v>
      </c>
      <c r="Q15" s="53">
        <v>0</v>
      </c>
      <c r="R15" s="68">
        <v>166512</v>
      </c>
      <c r="S15" s="68">
        <v>825305</v>
      </c>
      <c r="T15" s="67">
        <v>320246</v>
      </c>
      <c r="U15" s="53">
        <v>320246</v>
      </c>
      <c r="V15" s="68">
        <v>1649466</v>
      </c>
      <c r="W15" s="68">
        <v>2289958</v>
      </c>
    </row>
    <row r="16" spans="1:23" ht="12.75">
      <c r="A16" s="31" t="s">
        <v>30</v>
      </c>
      <c r="B16" s="32" t="s">
        <v>45</v>
      </c>
      <c r="C16" s="33" t="s">
        <v>46</v>
      </c>
      <c r="D16" s="52">
        <v>38151900</v>
      </c>
      <c r="E16" s="53">
        <v>28551900</v>
      </c>
      <c r="F16" s="53">
        <v>22137350</v>
      </c>
      <c r="G16" s="6">
        <f t="shared" si="1"/>
        <v>0.7753371929713959</v>
      </c>
      <c r="H16" s="67">
        <v>0</v>
      </c>
      <c r="I16" s="53">
        <v>0</v>
      </c>
      <c r="J16" s="68">
        <v>22800</v>
      </c>
      <c r="K16" s="68">
        <v>22800</v>
      </c>
      <c r="L16" s="67">
        <v>2323366</v>
      </c>
      <c r="M16" s="53">
        <v>4707703</v>
      </c>
      <c r="N16" s="68">
        <v>964614</v>
      </c>
      <c r="O16" s="68">
        <v>7995683</v>
      </c>
      <c r="P16" s="67">
        <v>1077270</v>
      </c>
      <c r="Q16" s="53">
        <v>1708362</v>
      </c>
      <c r="R16" s="68">
        <v>2310546</v>
      </c>
      <c r="S16" s="68">
        <v>5096178</v>
      </c>
      <c r="T16" s="67">
        <v>1556618</v>
      </c>
      <c r="U16" s="53">
        <v>3582600</v>
      </c>
      <c r="V16" s="68">
        <v>3883471</v>
      </c>
      <c r="W16" s="68">
        <v>9022689</v>
      </c>
    </row>
    <row r="17" spans="1:23" ht="12.75">
      <c r="A17" s="31" t="s">
        <v>30</v>
      </c>
      <c r="B17" s="32" t="s">
        <v>47</v>
      </c>
      <c r="C17" s="33" t="s">
        <v>48</v>
      </c>
      <c r="D17" s="52">
        <v>20245086</v>
      </c>
      <c r="E17" s="53">
        <v>16712713</v>
      </c>
      <c r="F17" s="53">
        <v>5003156</v>
      </c>
      <c r="G17" s="6">
        <f t="shared" si="1"/>
        <v>0.29936228785835073</v>
      </c>
      <c r="H17" s="67">
        <v>460807</v>
      </c>
      <c r="I17" s="53">
        <v>71115</v>
      </c>
      <c r="J17" s="68">
        <v>0</v>
      </c>
      <c r="K17" s="68">
        <v>531922</v>
      </c>
      <c r="L17" s="67">
        <v>417447</v>
      </c>
      <c r="M17" s="53">
        <v>1032748</v>
      </c>
      <c r="N17" s="68">
        <v>1310608</v>
      </c>
      <c r="O17" s="68">
        <v>2760803</v>
      </c>
      <c r="P17" s="67">
        <v>243576</v>
      </c>
      <c r="Q17" s="53">
        <v>35863</v>
      </c>
      <c r="R17" s="68">
        <v>0</v>
      </c>
      <c r="S17" s="68">
        <v>279439</v>
      </c>
      <c r="T17" s="67">
        <v>1270404</v>
      </c>
      <c r="U17" s="53">
        <v>131851</v>
      </c>
      <c r="V17" s="68">
        <v>28737</v>
      </c>
      <c r="W17" s="68">
        <v>1430992</v>
      </c>
    </row>
    <row r="18" spans="1:23" ht="12.75">
      <c r="A18" s="31" t="s">
        <v>49</v>
      </c>
      <c r="B18" s="32" t="s">
        <v>50</v>
      </c>
      <c r="C18" s="33" t="s">
        <v>51</v>
      </c>
      <c r="D18" s="52">
        <v>6552000</v>
      </c>
      <c r="E18" s="53">
        <v>7656217</v>
      </c>
      <c r="F18" s="53">
        <v>1421786</v>
      </c>
      <c r="G18" s="6">
        <f t="shared" si="1"/>
        <v>0.18570346164430815</v>
      </c>
      <c r="H18" s="67">
        <v>211689</v>
      </c>
      <c r="I18" s="53">
        <v>111986</v>
      </c>
      <c r="J18" s="68">
        <v>269303</v>
      </c>
      <c r="K18" s="68">
        <v>592978</v>
      </c>
      <c r="L18" s="67">
        <v>37438</v>
      </c>
      <c r="M18" s="53">
        <v>0</v>
      </c>
      <c r="N18" s="68">
        <v>0</v>
      </c>
      <c r="O18" s="68">
        <v>37438</v>
      </c>
      <c r="P18" s="67">
        <v>63035</v>
      </c>
      <c r="Q18" s="53">
        <v>47453</v>
      </c>
      <c r="R18" s="68">
        <v>0</v>
      </c>
      <c r="S18" s="68">
        <v>110488</v>
      </c>
      <c r="T18" s="67">
        <v>622654</v>
      </c>
      <c r="U18" s="53">
        <v>29114</v>
      </c>
      <c r="V18" s="68">
        <v>29114</v>
      </c>
      <c r="W18" s="68">
        <v>680882</v>
      </c>
    </row>
    <row r="19" spans="1:23" ht="16.5">
      <c r="A19" s="34"/>
      <c r="B19" s="35" t="s">
        <v>52</v>
      </c>
      <c r="C19" s="36"/>
      <c r="D19" s="54">
        <f>SUM(D9:D18)</f>
        <v>276520612</v>
      </c>
      <c r="E19" s="55">
        <f>SUM(E9:E18)</f>
        <v>233846128</v>
      </c>
      <c r="F19" s="55">
        <f>SUM(F9:F18)</f>
        <v>153904622</v>
      </c>
      <c r="G19" s="7">
        <f t="shared" si="1"/>
        <v>0.6581448378739031</v>
      </c>
      <c r="H19" s="69">
        <f aca="true" t="shared" si="2" ref="H19:W19">SUM(H9:H18)</f>
        <v>6694349</v>
      </c>
      <c r="I19" s="55">
        <f t="shared" si="2"/>
        <v>6114669</v>
      </c>
      <c r="J19" s="70">
        <f t="shared" si="2"/>
        <v>15794687</v>
      </c>
      <c r="K19" s="70">
        <f t="shared" si="2"/>
        <v>28603705</v>
      </c>
      <c r="L19" s="69">
        <f t="shared" si="2"/>
        <v>16022342</v>
      </c>
      <c r="M19" s="55">
        <f t="shared" si="2"/>
        <v>15796747</v>
      </c>
      <c r="N19" s="70">
        <f t="shared" si="2"/>
        <v>9741290</v>
      </c>
      <c r="O19" s="70">
        <f t="shared" si="2"/>
        <v>41560379</v>
      </c>
      <c r="P19" s="69">
        <f t="shared" si="2"/>
        <v>9452553</v>
      </c>
      <c r="Q19" s="55">
        <f t="shared" si="2"/>
        <v>8871129</v>
      </c>
      <c r="R19" s="70">
        <f t="shared" si="2"/>
        <v>9424309</v>
      </c>
      <c r="S19" s="70">
        <f t="shared" si="2"/>
        <v>27747991</v>
      </c>
      <c r="T19" s="69">
        <f t="shared" si="2"/>
        <v>15767150</v>
      </c>
      <c r="U19" s="55">
        <f t="shared" si="2"/>
        <v>24410882</v>
      </c>
      <c r="V19" s="70">
        <f t="shared" si="2"/>
        <v>15814515</v>
      </c>
      <c r="W19" s="70">
        <f t="shared" si="2"/>
        <v>55992547</v>
      </c>
    </row>
    <row r="20" spans="1:23" ht="12.75">
      <c r="A20" s="31" t="s">
        <v>30</v>
      </c>
      <c r="B20" s="32" t="s">
        <v>53</v>
      </c>
      <c r="C20" s="33" t="s">
        <v>54</v>
      </c>
      <c r="D20" s="52">
        <v>56447875</v>
      </c>
      <c r="E20" s="53">
        <v>56447875</v>
      </c>
      <c r="F20" s="53">
        <v>30487224</v>
      </c>
      <c r="G20" s="6">
        <f t="shared" si="1"/>
        <v>0.5400951585865721</v>
      </c>
      <c r="H20" s="67">
        <v>2406102</v>
      </c>
      <c r="I20" s="53">
        <v>0</v>
      </c>
      <c r="J20" s="68">
        <v>13901531</v>
      </c>
      <c r="K20" s="68">
        <v>16307633</v>
      </c>
      <c r="L20" s="67">
        <v>3331047</v>
      </c>
      <c r="M20" s="53">
        <v>0</v>
      </c>
      <c r="N20" s="68">
        <v>4709594</v>
      </c>
      <c r="O20" s="68">
        <v>8040641</v>
      </c>
      <c r="P20" s="67">
        <v>300716</v>
      </c>
      <c r="Q20" s="53">
        <v>207972</v>
      </c>
      <c r="R20" s="68">
        <v>2593960</v>
      </c>
      <c r="S20" s="68">
        <v>3102648</v>
      </c>
      <c r="T20" s="67">
        <v>0</v>
      </c>
      <c r="U20" s="53">
        <v>685136</v>
      </c>
      <c r="V20" s="68">
        <v>2351166</v>
      </c>
      <c r="W20" s="68">
        <v>3036302</v>
      </c>
    </row>
    <row r="21" spans="1:23" ht="12.75">
      <c r="A21" s="31" t="s">
        <v>30</v>
      </c>
      <c r="B21" s="32" t="s">
        <v>55</v>
      </c>
      <c r="C21" s="33" t="s">
        <v>56</v>
      </c>
      <c r="D21" s="52">
        <v>65164647</v>
      </c>
      <c r="E21" s="53">
        <v>82520692</v>
      </c>
      <c r="F21" s="53">
        <v>8608516</v>
      </c>
      <c r="G21" s="6">
        <f t="shared" si="1"/>
        <v>0.10431948389380932</v>
      </c>
      <c r="H21" s="67">
        <v>200607</v>
      </c>
      <c r="I21" s="53">
        <v>0</v>
      </c>
      <c r="J21" s="68">
        <v>18530</v>
      </c>
      <c r="K21" s="68">
        <v>219137</v>
      </c>
      <c r="L21" s="67">
        <v>168042</v>
      </c>
      <c r="M21" s="53">
        <v>182393</v>
      </c>
      <c r="N21" s="68">
        <v>1239063</v>
      </c>
      <c r="O21" s="68">
        <v>1589498</v>
      </c>
      <c r="P21" s="67">
        <v>7998</v>
      </c>
      <c r="Q21" s="53">
        <v>3253419</v>
      </c>
      <c r="R21" s="68">
        <v>25486</v>
      </c>
      <c r="S21" s="68">
        <v>3286903</v>
      </c>
      <c r="T21" s="67">
        <v>314414</v>
      </c>
      <c r="U21" s="53">
        <v>902240</v>
      </c>
      <c r="V21" s="68">
        <v>2296324</v>
      </c>
      <c r="W21" s="68">
        <v>3512978</v>
      </c>
    </row>
    <row r="22" spans="1:23" ht="12.75">
      <c r="A22" s="31" t="s">
        <v>30</v>
      </c>
      <c r="B22" s="32" t="s">
        <v>57</v>
      </c>
      <c r="C22" s="33" t="s">
        <v>58</v>
      </c>
      <c r="D22" s="52">
        <v>0</v>
      </c>
      <c r="E22" s="53">
        <v>18912184</v>
      </c>
      <c r="F22" s="53">
        <v>3095289</v>
      </c>
      <c r="G22" s="6">
        <f t="shared" si="1"/>
        <v>0.1636663962237254</v>
      </c>
      <c r="H22" s="67">
        <v>34170</v>
      </c>
      <c r="I22" s="53">
        <v>39141</v>
      </c>
      <c r="J22" s="68">
        <v>326979</v>
      </c>
      <c r="K22" s="68">
        <v>400290</v>
      </c>
      <c r="L22" s="67">
        <v>355527</v>
      </c>
      <c r="M22" s="53">
        <v>950656</v>
      </c>
      <c r="N22" s="68">
        <v>168217</v>
      </c>
      <c r="O22" s="68">
        <v>1474400</v>
      </c>
      <c r="P22" s="67">
        <v>0</v>
      </c>
      <c r="Q22" s="53">
        <v>360311</v>
      </c>
      <c r="R22" s="68">
        <v>111852</v>
      </c>
      <c r="S22" s="68">
        <v>472163</v>
      </c>
      <c r="T22" s="67">
        <v>32817</v>
      </c>
      <c r="U22" s="53">
        <v>135402</v>
      </c>
      <c r="V22" s="68">
        <v>580217</v>
      </c>
      <c r="W22" s="68">
        <v>748436</v>
      </c>
    </row>
    <row r="23" spans="1:23" ht="12.75">
      <c r="A23" s="31" t="s">
        <v>30</v>
      </c>
      <c r="B23" s="32" t="s">
        <v>59</v>
      </c>
      <c r="C23" s="33" t="s">
        <v>60</v>
      </c>
      <c r="D23" s="52">
        <v>0</v>
      </c>
      <c r="E23" s="53">
        <v>0</v>
      </c>
      <c r="F23" s="53">
        <v>17335327</v>
      </c>
      <c r="G23" s="6">
        <f t="shared" si="1"/>
        <v>0</v>
      </c>
      <c r="H23" s="67">
        <v>238412</v>
      </c>
      <c r="I23" s="53">
        <v>16844</v>
      </c>
      <c r="J23" s="68">
        <v>784601</v>
      </c>
      <c r="K23" s="68">
        <v>1039857</v>
      </c>
      <c r="L23" s="67">
        <v>185769</v>
      </c>
      <c r="M23" s="53">
        <v>526958</v>
      </c>
      <c r="N23" s="68">
        <v>2392878</v>
      </c>
      <c r="O23" s="68">
        <v>3105605</v>
      </c>
      <c r="P23" s="67">
        <v>784880</v>
      </c>
      <c r="Q23" s="53">
        <v>1709226</v>
      </c>
      <c r="R23" s="68">
        <v>2249008</v>
      </c>
      <c r="S23" s="68">
        <v>4743114</v>
      </c>
      <c r="T23" s="67">
        <v>3652</v>
      </c>
      <c r="U23" s="53">
        <v>1626796</v>
      </c>
      <c r="V23" s="68">
        <v>6816303</v>
      </c>
      <c r="W23" s="68">
        <v>8446751</v>
      </c>
    </row>
    <row r="24" spans="1:23" ht="12.75">
      <c r="A24" s="31" t="s">
        <v>30</v>
      </c>
      <c r="B24" s="32" t="s">
        <v>61</v>
      </c>
      <c r="C24" s="33" t="s">
        <v>62</v>
      </c>
      <c r="D24" s="52">
        <v>23961107</v>
      </c>
      <c r="E24" s="53">
        <v>23961107</v>
      </c>
      <c r="F24" s="53">
        <v>13825611</v>
      </c>
      <c r="G24" s="6">
        <f t="shared" si="1"/>
        <v>0.5770021810761915</v>
      </c>
      <c r="H24" s="67">
        <v>2279867</v>
      </c>
      <c r="I24" s="53">
        <v>1103607</v>
      </c>
      <c r="J24" s="68">
        <v>2701873</v>
      </c>
      <c r="K24" s="68">
        <v>6085347</v>
      </c>
      <c r="L24" s="67">
        <v>671165</v>
      </c>
      <c r="M24" s="53">
        <v>2958390</v>
      </c>
      <c r="N24" s="68">
        <v>1208251</v>
      </c>
      <c r="O24" s="68">
        <v>4837806</v>
      </c>
      <c r="P24" s="67">
        <v>376007</v>
      </c>
      <c r="Q24" s="53">
        <v>710042</v>
      </c>
      <c r="R24" s="68">
        <v>278311</v>
      </c>
      <c r="S24" s="68">
        <v>1364360</v>
      </c>
      <c r="T24" s="67">
        <v>1538098</v>
      </c>
      <c r="U24" s="53">
        <v>0</v>
      </c>
      <c r="V24" s="68">
        <v>0</v>
      </c>
      <c r="W24" s="68">
        <v>1538098</v>
      </c>
    </row>
    <row r="25" spans="1:23" ht="12.75">
      <c r="A25" s="31" t="s">
        <v>30</v>
      </c>
      <c r="B25" s="32" t="s">
        <v>63</v>
      </c>
      <c r="C25" s="33" t="s">
        <v>64</v>
      </c>
      <c r="D25" s="52">
        <v>36808350</v>
      </c>
      <c r="E25" s="53">
        <v>36808350</v>
      </c>
      <c r="F25" s="53">
        <v>30427062</v>
      </c>
      <c r="G25" s="6">
        <f t="shared" si="1"/>
        <v>0.8266347717297842</v>
      </c>
      <c r="H25" s="67">
        <v>796568</v>
      </c>
      <c r="I25" s="53">
        <v>1131960</v>
      </c>
      <c r="J25" s="68">
        <v>1410334</v>
      </c>
      <c r="K25" s="68">
        <v>3338862</v>
      </c>
      <c r="L25" s="67">
        <v>1584807</v>
      </c>
      <c r="M25" s="53">
        <v>1649122</v>
      </c>
      <c r="N25" s="68">
        <v>1794074</v>
      </c>
      <c r="O25" s="68">
        <v>5028003</v>
      </c>
      <c r="P25" s="67">
        <v>1959685</v>
      </c>
      <c r="Q25" s="53">
        <v>5556343</v>
      </c>
      <c r="R25" s="68">
        <v>2939874</v>
      </c>
      <c r="S25" s="68">
        <v>10455902</v>
      </c>
      <c r="T25" s="67">
        <v>4411885</v>
      </c>
      <c r="U25" s="53">
        <v>7192410</v>
      </c>
      <c r="V25" s="68">
        <v>0</v>
      </c>
      <c r="W25" s="68">
        <v>11604295</v>
      </c>
    </row>
    <row r="26" spans="1:23" ht="12.75">
      <c r="A26" s="31" t="s">
        <v>30</v>
      </c>
      <c r="B26" s="32" t="s">
        <v>65</v>
      </c>
      <c r="C26" s="33" t="s">
        <v>66</v>
      </c>
      <c r="D26" s="52">
        <v>12854250</v>
      </c>
      <c r="E26" s="53">
        <v>12854250</v>
      </c>
      <c r="F26" s="53">
        <v>5876077</v>
      </c>
      <c r="G26" s="6">
        <f t="shared" si="1"/>
        <v>0.4571310656008713</v>
      </c>
      <c r="H26" s="67">
        <v>1482317</v>
      </c>
      <c r="I26" s="53">
        <v>345508</v>
      </c>
      <c r="J26" s="68">
        <v>660979</v>
      </c>
      <c r="K26" s="68">
        <v>2488804</v>
      </c>
      <c r="L26" s="67">
        <v>144741</v>
      </c>
      <c r="M26" s="53">
        <v>627744</v>
      </c>
      <c r="N26" s="68">
        <v>378485</v>
      </c>
      <c r="O26" s="68">
        <v>1150970</v>
      </c>
      <c r="P26" s="67">
        <v>1171952</v>
      </c>
      <c r="Q26" s="53">
        <v>316498</v>
      </c>
      <c r="R26" s="68">
        <v>0</v>
      </c>
      <c r="S26" s="68">
        <v>1488450</v>
      </c>
      <c r="T26" s="67">
        <v>321151</v>
      </c>
      <c r="U26" s="53">
        <v>174640</v>
      </c>
      <c r="V26" s="68">
        <v>252062</v>
      </c>
      <c r="W26" s="68">
        <v>747853</v>
      </c>
    </row>
    <row r="27" spans="1:23" ht="12.75">
      <c r="A27" s="31" t="s">
        <v>49</v>
      </c>
      <c r="B27" s="32" t="s">
        <v>67</v>
      </c>
      <c r="C27" s="33" t="s">
        <v>68</v>
      </c>
      <c r="D27" s="52">
        <v>416135488</v>
      </c>
      <c r="E27" s="53">
        <v>416135488</v>
      </c>
      <c r="F27" s="53">
        <v>258695269</v>
      </c>
      <c r="G27" s="6">
        <f t="shared" si="1"/>
        <v>0.6216611571469722</v>
      </c>
      <c r="H27" s="67">
        <v>16530826</v>
      </c>
      <c r="I27" s="53">
        <v>30673984</v>
      </c>
      <c r="J27" s="68">
        <v>28020006</v>
      </c>
      <c r="K27" s="68">
        <v>75224816</v>
      </c>
      <c r="L27" s="67">
        <v>23449782</v>
      </c>
      <c r="M27" s="53">
        <v>22516597</v>
      </c>
      <c r="N27" s="68">
        <v>19026622</v>
      </c>
      <c r="O27" s="68">
        <v>64993001</v>
      </c>
      <c r="P27" s="67">
        <v>7452830</v>
      </c>
      <c r="Q27" s="53">
        <v>16288480</v>
      </c>
      <c r="R27" s="68">
        <v>27858048</v>
      </c>
      <c r="S27" s="68">
        <v>51599358</v>
      </c>
      <c r="T27" s="67">
        <v>9627694</v>
      </c>
      <c r="U27" s="53">
        <v>42267659</v>
      </c>
      <c r="V27" s="68">
        <v>14982741</v>
      </c>
      <c r="W27" s="68">
        <v>66878094</v>
      </c>
    </row>
    <row r="28" spans="1:23" ht="16.5">
      <c r="A28" s="34"/>
      <c r="B28" s="35" t="s">
        <v>69</v>
      </c>
      <c r="C28" s="36"/>
      <c r="D28" s="54">
        <f>SUM(D20:D27)</f>
        <v>611371717</v>
      </c>
      <c r="E28" s="55">
        <f>SUM(E20:E27)</f>
        <v>647639946</v>
      </c>
      <c r="F28" s="55">
        <f>SUM(F20:F27)</f>
        <v>368350375</v>
      </c>
      <c r="G28" s="7">
        <f t="shared" si="1"/>
        <v>0.5687579607697639</v>
      </c>
      <c r="H28" s="69">
        <f aca="true" t="shared" si="3" ref="H28:W28">SUM(H20:H27)</f>
        <v>23968869</v>
      </c>
      <c r="I28" s="55">
        <f t="shared" si="3"/>
        <v>33311044</v>
      </c>
      <c r="J28" s="70">
        <f t="shared" si="3"/>
        <v>47824833</v>
      </c>
      <c r="K28" s="70">
        <f t="shared" si="3"/>
        <v>105104746</v>
      </c>
      <c r="L28" s="69">
        <f t="shared" si="3"/>
        <v>29890880</v>
      </c>
      <c r="M28" s="55">
        <f t="shared" si="3"/>
        <v>29411860</v>
      </c>
      <c r="N28" s="70">
        <f t="shared" si="3"/>
        <v>30917184</v>
      </c>
      <c r="O28" s="70">
        <f t="shared" si="3"/>
        <v>90219924</v>
      </c>
      <c r="P28" s="69">
        <f t="shared" si="3"/>
        <v>12054068</v>
      </c>
      <c r="Q28" s="55">
        <f t="shared" si="3"/>
        <v>28402291</v>
      </c>
      <c r="R28" s="70">
        <f t="shared" si="3"/>
        <v>36056539</v>
      </c>
      <c r="S28" s="70">
        <f t="shared" si="3"/>
        <v>76512898</v>
      </c>
      <c r="T28" s="69">
        <f t="shared" si="3"/>
        <v>16249711</v>
      </c>
      <c r="U28" s="55">
        <f t="shared" si="3"/>
        <v>52984283</v>
      </c>
      <c r="V28" s="70">
        <f t="shared" si="3"/>
        <v>27278813</v>
      </c>
      <c r="W28" s="70">
        <f t="shared" si="3"/>
        <v>96512807</v>
      </c>
    </row>
    <row r="29" spans="1:23" ht="12.75">
      <c r="A29" s="31" t="s">
        <v>30</v>
      </c>
      <c r="B29" s="32" t="s">
        <v>70</v>
      </c>
      <c r="C29" s="33" t="s">
        <v>71</v>
      </c>
      <c r="D29" s="52">
        <v>0</v>
      </c>
      <c r="E29" s="53">
        <v>0</v>
      </c>
      <c r="F29" s="53">
        <v>0</v>
      </c>
      <c r="G29" s="6">
        <f t="shared" si="1"/>
        <v>0</v>
      </c>
      <c r="H29" s="67">
        <v>0</v>
      </c>
      <c r="I29" s="53">
        <v>0</v>
      </c>
      <c r="J29" s="68">
        <v>0</v>
      </c>
      <c r="K29" s="68">
        <v>0</v>
      </c>
      <c r="L29" s="67">
        <v>0</v>
      </c>
      <c r="M29" s="53">
        <v>0</v>
      </c>
      <c r="N29" s="68">
        <v>0</v>
      </c>
      <c r="O29" s="68">
        <v>0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30</v>
      </c>
      <c r="B30" s="32" t="s">
        <v>72</v>
      </c>
      <c r="C30" s="33" t="s">
        <v>73</v>
      </c>
      <c r="D30" s="52">
        <v>20034050</v>
      </c>
      <c r="E30" s="53">
        <v>19083433</v>
      </c>
      <c r="F30" s="53">
        <v>5158039</v>
      </c>
      <c r="G30" s="6">
        <f t="shared" si="1"/>
        <v>0.27028884163556943</v>
      </c>
      <c r="H30" s="67">
        <v>0</v>
      </c>
      <c r="I30" s="53">
        <v>0</v>
      </c>
      <c r="J30" s="68">
        <v>30305</v>
      </c>
      <c r="K30" s="68">
        <v>30305</v>
      </c>
      <c r="L30" s="67">
        <v>854307</v>
      </c>
      <c r="M30" s="53">
        <v>666287</v>
      </c>
      <c r="N30" s="68">
        <v>0</v>
      </c>
      <c r="O30" s="68">
        <v>1520594</v>
      </c>
      <c r="P30" s="67">
        <v>796774</v>
      </c>
      <c r="Q30" s="53">
        <v>837333</v>
      </c>
      <c r="R30" s="68">
        <v>1124647</v>
      </c>
      <c r="S30" s="68">
        <v>2758754</v>
      </c>
      <c r="T30" s="67">
        <v>668133</v>
      </c>
      <c r="U30" s="53">
        <v>180253</v>
      </c>
      <c r="V30" s="68">
        <v>0</v>
      </c>
      <c r="W30" s="68">
        <v>848386</v>
      </c>
    </row>
    <row r="31" spans="1:23" ht="12.75">
      <c r="A31" s="31" t="s">
        <v>30</v>
      </c>
      <c r="B31" s="32" t="s">
        <v>74</v>
      </c>
      <c r="C31" s="33" t="s">
        <v>75</v>
      </c>
      <c r="D31" s="52">
        <v>9106000</v>
      </c>
      <c r="E31" s="53">
        <v>9106000</v>
      </c>
      <c r="F31" s="53">
        <v>8604463</v>
      </c>
      <c r="G31" s="6">
        <f t="shared" si="1"/>
        <v>0.9449223588842521</v>
      </c>
      <c r="H31" s="67">
        <v>754781</v>
      </c>
      <c r="I31" s="53">
        <v>767143</v>
      </c>
      <c r="J31" s="68">
        <v>641859</v>
      </c>
      <c r="K31" s="68">
        <v>2163783</v>
      </c>
      <c r="L31" s="67">
        <v>311230</v>
      </c>
      <c r="M31" s="53">
        <v>1387962</v>
      </c>
      <c r="N31" s="68">
        <v>1443327</v>
      </c>
      <c r="O31" s="68">
        <v>3142519</v>
      </c>
      <c r="P31" s="67">
        <v>0</v>
      </c>
      <c r="Q31" s="53">
        <v>443568</v>
      </c>
      <c r="R31" s="68">
        <v>1586746</v>
      </c>
      <c r="S31" s="68">
        <v>2030314</v>
      </c>
      <c r="T31" s="67">
        <v>756709</v>
      </c>
      <c r="U31" s="53">
        <v>107890</v>
      </c>
      <c r="V31" s="68">
        <v>403248</v>
      </c>
      <c r="W31" s="68">
        <v>1267847</v>
      </c>
    </row>
    <row r="32" spans="1:23" ht="12.75">
      <c r="A32" s="31" t="s">
        <v>30</v>
      </c>
      <c r="B32" s="32" t="s">
        <v>76</v>
      </c>
      <c r="C32" s="33" t="s">
        <v>77</v>
      </c>
      <c r="D32" s="52">
        <v>41452398</v>
      </c>
      <c r="E32" s="53">
        <v>36980071</v>
      </c>
      <c r="F32" s="53">
        <v>23646533</v>
      </c>
      <c r="G32" s="6">
        <f t="shared" si="1"/>
        <v>0.639439902643778</v>
      </c>
      <c r="H32" s="67">
        <v>1372709</v>
      </c>
      <c r="I32" s="53">
        <v>2018640</v>
      </c>
      <c r="J32" s="68">
        <v>1325956</v>
      </c>
      <c r="K32" s="68">
        <v>4717305</v>
      </c>
      <c r="L32" s="67">
        <v>916257</v>
      </c>
      <c r="M32" s="53">
        <v>1935690</v>
      </c>
      <c r="N32" s="68">
        <v>2919020</v>
      </c>
      <c r="O32" s="68">
        <v>5770967</v>
      </c>
      <c r="P32" s="67">
        <v>655818</v>
      </c>
      <c r="Q32" s="53">
        <v>1366276</v>
      </c>
      <c r="R32" s="68">
        <v>2329628</v>
      </c>
      <c r="S32" s="68">
        <v>4351722</v>
      </c>
      <c r="T32" s="67">
        <v>1375261</v>
      </c>
      <c r="U32" s="53">
        <v>1131528</v>
      </c>
      <c r="V32" s="68">
        <v>6299750</v>
      </c>
      <c r="W32" s="68">
        <v>8806539</v>
      </c>
    </row>
    <row r="33" spans="1:23" ht="12.75">
      <c r="A33" s="31" t="s">
        <v>30</v>
      </c>
      <c r="B33" s="32" t="s">
        <v>78</v>
      </c>
      <c r="C33" s="33" t="s">
        <v>79</v>
      </c>
      <c r="D33" s="52">
        <v>0</v>
      </c>
      <c r="E33" s="53">
        <v>9556365</v>
      </c>
      <c r="F33" s="53">
        <v>8430739</v>
      </c>
      <c r="G33" s="6">
        <f t="shared" si="1"/>
        <v>0.8822119079796554</v>
      </c>
      <c r="H33" s="67">
        <v>1627277</v>
      </c>
      <c r="I33" s="53">
        <v>254968</v>
      </c>
      <c r="J33" s="68">
        <v>135125</v>
      </c>
      <c r="K33" s="68">
        <v>2017370</v>
      </c>
      <c r="L33" s="67">
        <v>448381</v>
      </c>
      <c r="M33" s="53">
        <v>1267429</v>
      </c>
      <c r="N33" s="68">
        <v>306227</v>
      </c>
      <c r="O33" s="68">
        <v>2022037</v>
      </c>
      <c r="P33" s="67">
        <v>361304</v>
      </c>
      <c r="Q33" s="53">
        <v>1644218</v>
      </c>
      <c r="R33" s="68">
        <v>500889</v>
      </c>
      <c r="S33" s="68">
        <v>2506411</v>
      </c>
      <c r="T33" s="67">
        <v>648414</v>
      </c>
      <c r="U33" s="53">
        <v>1139081</v>
      </c>
      <c r="V33" s="68">
        <v>97426</v>
      </c>
      <c r="W33" s="68">
        <v>1884921</v>
      </c>
    </row>
    <row r="34" spans="1:23" ht="12.75">
      <c r="A34" s="31" t="s">
        <v>30</v>
      </c>
      <c r="B34" s="32" t="s">
        <v>80</v>
      </c>
      <c r="C34" s="33" t="s">
        <v>81</v>
      </c>
      <c r="D34" s="52">
        <v>33243620</v>
      </c>
      <c r="E34" s="53">
        <v>33243620</v>
      </c>
      <c r="F34" s="53">
        <v>5406273</v>
      </c>
      <c r="G34" s="6">
        <f t="shared" si="1"/>
        <v>0.16262588129692254</v>
      </c>
      <c r="H34" s="67">
        <v>901716</v>
      </c>
      <c r="I34" s="53">
        <v>810261</v>
      </c>
      <c r="J34" s="68">
        <v>20112</v>
      </c>
      <c r="K34" s="68">
        <v>1732089</v>
      </c>
      <c r="L34" s="67">
        <v>22290</v>
      </c>
      <c r="M34" s="53">
        <v>146909</v>
      </c>
      <c r="N34" s="68">
        <v>531609</v>
      </c>
      <c r="O34" s="68">
        <v>700808</v>
      </c>
      <c r="P34" s="67">
        <v>140514</v>
      </c>
      <c r="Q34" s="53">
        <v>39971</v>
      </c>
      <c r="R34" s="68">
        <v>707984</v>
      </c>
      <c r="S34" s="68">
        <v>888469</v>
      </c>
      <c r="T34" s="67">
        <v>308534</v>
      </c>
      <c r="U34" s="53">
        <v>501434</v>
      </c>
      <c r="V34" s="68">
        <v>1274939</v>
      </c>
      <c r="W34" s="68">
        <v>2084907</v>
      </c>
    </row>
    <row r="35" spans="1:23" ht="12.75">
      <c r="A35" s="31" t="s">
        <v>30</v>
      </c>
      <c r="B35" s="32" t="s">
        <v>82</v>
      </c>
      <c r="C35" s="33" t="s">
        <v>83</v>
      </c>
      <c r="D35" s="52">
        <v>55966522</v>
      </c>
      <c r="E35" s="53">
        <v>55966522</v>
      </c>
      <c r="F35" s="53">
        <v>34620356</v>
      </c>
      <c r="G35" s="6">
        <f t="shared" si="1"/>
        <v>0.6185904494833536</v>
      </c>
      <c r="H35" s="67">
        <v>2331972</v>
      </c>
      <c r="I35" s="53">
        <v>1858623</v>
      </c>
      <c r="J35" s="68">
        <v>4101857</v>
      </c>
      <c r="K35" s="68">
        <v>8292452</v>
      </c>
      <c r="L35" s="67">
        <v>4174441</v>
      </c>
      <c r="M35" s="53">
        <v>4890732</v>
      </c>
      <c r="N35" s="68">
        <v>3972380</v>
      </c>
      <c r="O35" s="68">
        <v>13037553</v>
      </c>
      <c r="P35" s="67">
        <v>1079816</v>
      </c>
      <c r="Q35" s="53">
        <v>2029550</v>
      </c>
      <c r="R35" s="68">
        <v>1739960</v>
      </c>
      <c r="S35" s="68">
        <v>4849326</v>
      </c>
      <c r="T35" s="67">
        <v>1303207</v>
      </c>
      <c r="U35" s="53">
        <v>3487376</v>
      </c>
      <c r="V35" s="68">
        <v>3650442</v>
      </c>
      <c r="W35" s="68">
        <v>8441025</v>
      </c>
    </row>
    <row r="36" spans="1:23" ht="12.75">
      <c r="A36" s="31" t="s">
        <v>30</v>
      </c>
      <c r="B36" s="32" t="s">
        <v>84</v>
      </c>
      <c r="C36" s="33" t="s">
        <v>85</v>
      </c>
      <c r="D36" s="52">
        <v>0</v>
      </c>
      <c r="E36" s="53">
        <v>0</v>
      </c>
      <c r="F36" s="53">
        <v>84109</v>
      </c>
      <c r="G36" s="6">
        <f t="shared" si="1"/>
        <v>0</v>
      </c>
      <c r="H36" s="67">
        <v>0</v>
      </c>
      <c r="I36" s="53">
        <v>0</v>
      </c>
      <c r="J36" s="68">
        <v>0</v>
      </c>
      <c r="K36" s="68">
        <v>0</v>
      </c>
      <c r="L36" s="67">
        <v>23400</v>
      </c>
      <c r="M36" s="53">
        <v>0</v>
      </c>
      <c r="N36" s="68">
        <v>0</v>
      </c>
      <c r="O36" s="68">
        <v>23400</v>
      </c>
      <c r="P36" s="67">
        <v>17477</v>
      </c>
      <c r="Q36" s="53">
        <v>0</v>
      </c>
      <c r="R36" s="68">
        <v>21518</v>
      </c>
      <c r="S36" s="68">
        <v>38995</v>
      </c>
      <c r="T36" s="67">
        <v>21714</v>
      </c>
      <c r="U36" s="53">
        <v>0</v>
      </c>
      <c r="V36" s="68">
        <v>0</v>
      </c>
      <c r="W36" s="68">
        <v>21714</v>
      </c>
    </row>
    <row r="37" spans="1:23" ht="12.75">
      <c r="A37" s="31" t="s">
        <v>49</v>
      </c>
      <c r="B37" s="32" t="s">
        <v>86</v>
      </c>
      <c r="C37" s="33" t="s">
        <v>87</v>
      </c>
      <c r="D37" s="52">
        <v>423939451</v>
      </c>
      <c r="E37" s="53">
        <v>423939451</v>
      </c>
      <c r="F37" s="53">
        <v>441743062</v>
      </c>
      <c r="G37" s="6">
        <f t="shared" si="1"/>
        <v>1.041995645741401</v>
      </c>
      <c r="H37" s="67">
        <v>13056408</v>
      </c>
      <c r="I37" s="53">
        <v>23067419</v>
      </c>
      <c r="J37" s="68">
        <v>51324146</v>
      </c>
      <c r="K37" s="68">
        <v>87447973</v>
      </c>
      <c r="L37" s="67">
        <v>41483456</v>
      </c>
      <c r="M37" s="53">
        <v>38251832</v>
      </c>
      <c r="N37" s="68">
        <v>55564532</v>
      </c>
      <c r="O37" s="68">
        <v>135299820</v>
      </c>
      <c r="P37" s="67">
        <v>15623232</v>
      </c>
      <c r="Q37" s="53">
        <v>94590469</v>
      </c>
      <c r="R37" s="68">
        <v>45580615</v>
      </c>
      <c r="S37" s="68">
        <v>155794316</v>
      </c>
      <c r="T37" s="67">
        <v>20965582</v>
      </c>
      <c r="U37" s="53">
        <v>42235371</v>
      </c>
      <c r="V37" s="68">
        <v>0</v>
      </c>
      <c r="W37" s="68">
        <v>63200953</v>
      </c>
    </row>
    <row r="38" spans="1:23" ht="16.5">
      <c r="A38" s="34"/>
      <c r="B38" s="35" t="s">
        <v>88</v>
      </c>
      <c r="C38" s="36"/>
      <c r="D38" s="54">
        <f>SUM(D29:D37)</f>
        <v>583742041</v>
      </c>
      <c r="E38" s="55">
        <f>SUM(E29:E37)</f>
        <v>587875462</v>
      </c>
      <c r="F38" s="55">
        <f>SUM(F29:F37)</f>
        <v>527693574</v>
      </c>
      <c r="G38" s="7">
        <f t="shared" si="1"/>
        <v>0.897628168055771</v>
      </c>
      <c r="H38" s="69">
        <f aca="true" t="shared" si="4" ref="H38:W38">SUM(H29:H37)</f>
        <v>20044863</v>
      </c>
      <c r="I38" s="55">
        <f t="shared" si="4"/>
        <v>28777054</v>
      </c>
      <c r="J38" s="70">
        <f t="shared" si="4"/>
        <v>57579360</v>
      </c>
      <c r="K38" s="70">
        <f t="shared" si="4"/>
        <v>106401277</v>
      </c>
      <c r="L38" s="69">
        <f t="shared" si="4"/>
        <v>48233762</v>
      </c>
      <c r="M38" s="55">
        <f t="shared" si="4"/>
        <v>48546841</v>
      </c>
      <c r="N38" s="70">
        <f t="shared" si="4"/>
        <v>64737095</v>
      </c>
      <c r="O38" s="70">
        <f t="shared" si="4"/>
        <v>161517698</v>
      </c>
      <c r="P38" s="69">
        <f t="shared" si="4"/>
        <v>18674935</v>
      </c>
      <c r="Q38" s="55">
        <f t="shared" si="4"/>
        <v>100951385</v>
      </c>
      <c r="R38" s="70">
        <f t="shared" si="4"/>
        <v>53591987</v>
      </c>
      <c r="S38" s="70">
        <f t="shared" si="4"/>
        <v>173218307</v>
      </c>
      <c r="T38" s="69">
        <f t="shared" si="4"/>
        <v>26047554</v>
      </c>
      <c r="U38" s="55">
        <f t="shared" si="4"/>
        <v>48782933</v>
      </c>
      <c r="V38" s="70">
        <f t="shared" si="4"/>
        <v>11725805</v>
      </c>
      <c r="W38" s="70">
        <f t="shared" si="4"/>
        <v>86556292</v>
      </c>
    </row>
    <row r="39" spans="1:23" ht="12.75">
      <c r="A39" s="31" t="s">
        <v>30</v>
      </c>
      <c r="B39" s="32" t="s">
        <v>89</v>
      </c>
      <c r="C39" s="33" t="s">
        <v>90</v>
      </c>
      <c r="D39" s="52">
        <v>44081266</v>
      </c>
      <c r="E39" s="53">
        <v>53487305</v>
      </c>
      <c r="F39" s="53">
        <v>34443435</v>
      </c>
      <c r="G39" s="6">
        <f t="shared" si="1"/>
        <v>0.6439553273435631</v>
      </c>
      <c r="H39" s="67">
        <v>2360</v>
      </c>
      <c r="I39" s="53">
        <v>2491374</v>
      </c>
      <c r="J39" s="68">
        <v>4350438</v>
      </c>
      <c r="K39" s="68">
        <v>6844172</v>
      </c>
      <c r="L39" s="67">
        <v>2439636</v>
      </c>
      <c r="M39" s="53">
        <v>5061748</v>
      </c>
      <c r="N39" s="68">
        <v>2793026</v>
      </c>
      <c r="O39" s="68">
        <v>10294410</v>
      </c>
      <c r="P39" s="67">
        <v>4499271</v>
      </c>
      <c r="Q39" s="53">
        <v>1063912</v>
      </c>
      <c r="R39" s="68">
        <v>1196693</v>
      </c>
      <c r="S39" s="68">
        <v>6759876</v>
      </c>
      <c r="T39" s="67">
        <v>310912</v>
      </c>
      <c r="U39" s="53">
        <v>4771665</v>
      </c>
      <c r="V39" s="68">
        <v>5462400</v>
      </c>
      <c r="W39" s="68">
        <v>10544977</v>
      </c>
    </row>
    <row r="40" spans="1:23" ht="12.75">
      <c r="A40" s="31" t="s">
        <v>30</v>
      </c>
      <c r="B40" s="32" t="s">
        <v>91</v>
      </c>
      <c r="C40" s="33" t="s">
        <v>92</v>
      </c>
      <c r="D40" s="52">
        <v>39173400</v>
      </c>
      <c r="E40" s="53">
        <v>41057664</v>
      </c>
      <c r="F40" s="53">
        <v>36840011</v>
      </c>
      <c r="G40" s="6">
        <f t="shared" si="1"/>
        <v>0.8972748912358969</v>
      </c>
      <c r="H40" s="67">
        <v>1794645</v>
      </c>
      <c r="I40" s="53">
        <v>2213722</v>
      </c>
      <c r="J40" s="68">
        <v>4352197</v>
      </c>
      <c r="K40" s="68">
        <v>8360564</v>
      </c>
      <c r="L40" s="67">
        <v>6253984</v>
      </c>
      <c r="M40" s="53">
        <v>4522543</v>
      </c>
      <c r="N40" s="68">
        <v>4612539</v>
      </c>
      <c r="O40" s="68">
        <v>15389066</v>
      </c>
      <c r="P40" s="67">
        <v>2683641</v>
      </c>
      <c r="Q40" s="53">
        <v>3861168</v>
      </c>
      <c r="R40" s="68">
        <v>805243</v>
      </c>
      <c r="S40" s="68">
        <v>7350052</v>
      </c>
      <c r="T40" s="67">
        <v>1496148</v>
      </c>
      <c r="U40" s="53">
        <v>3240836</v>
      </c>
      <c r="V40" s="68">
        <v>1003345</v>
      </c>
      <c r="W40" s="68">
        <v>5740329</v>
      </c>
    </row>
    <row r="41" spans="1:23" ht="12.75">
      <c r="A41" s="31" t="s">
        <v>30</v>
      </c>
      <c r="B41" s="32" t="s">
        <v>93</v>
      </c>
      <c r="C41" s="33" t="s">
        <v>94</v>
      </c>
      <c r="D41" s="52">
        <v>35521707</v>
      </c>
      <c r="E41" s="53">
        <v>35521707</v>
      </c>
      <c r="F41" s="53">
        <v>16927645</v>
      </c>
      <c r="G41" s="6">
        <f t="shared" si="1"/>
        <v>0.47654368074146886</v>
      </c>
      <c r="H41" s="67">
        <v>844700</v>
      </c>
      <c r="I41" s="53">
        <v>0</v>
      </c>
      <c r="J41" s="68">
        <v>723636</v>
      </c>
      <c r="K41" s="68">
        <v>1568336</v>
      </c>
      <c r="L41" s="67">
        <v>353181</v>
      </c>
      <c r="M41" s="53">
        <v>2167607</v>
      </c>
      <c r="N41" s="68">
        <v>4135926</v>
      </c>
      <c r="O41" s="68">
        <v>6656714</v>
      </c>
      <c r="P41" s="67">
        <v>47353</v>
      </c>
      <c r="Q41" s="53">
        <v>1550943</v>
      </c>
      <c r="R41" s="68">
        <v>1507630</v>
      </c>
      <c r="S41" s="68">
        <v>3105926</v>
      </c>
      <c r="T41" s="67">
        <v>1516609</v>
      </c>
      <c r="U41" s="53">
        <v>1480434</v>
      </c>
      <c r="V41" s="68">
        <v>2599626</v>
      </c>
      <c r="W41" s="68">
        <v>5596669</v>
      </c>
    </row>
    <row r="42" spans="1:23" ht="12.75">
      <c r="A42" s="31" t="s">
        <v>30</v>
      </c>
      <c r="B42" s="32" t="s">
        <v>95</v>
      </c>
      <c r="C42" s="33" t="s">
        <v>96</v>
      </c>
      <c r="D42" s="52">
        <v>0</v>
      </c>
      <c r="E42" s="53">
        <v>12103</v>
      </c>
      <c r="F42" s="53">
        <v>7360032</v>
      </c>
      <c r="G42" s="6">
        <f aca="true" t="shared" si="5" ref="G42:G58">IF($E42=0,0,$F42/$E42)</f>
        <v>608.1163347930266</v>
      </c>
      <c r="H42" s="67">
        <v>3230934</v>
      </c>
      <c r="I42" s="53">
        <v>48175</v>
      </c>
      <c r="J42" s="68">
        <v>0</v>
      </c>
      <c r="K42" s="68">
        <v>3279109</v>
      </c>
      <c r="L42" s="67">
        <v>58771</v>
      </c>
      <c r="M42" s="53">
        <v>0</v>
      </c>
      <c r="N42" s="68">
        <v>689559</v>
      </c>
      <c r="O42" s="68">
        <v>748330</v>
      </c>
      <c r="P42" s="67">
        <v>0</v>
      </c>
      <c r="Q42" s="53">
        <v>905108</v>
      </c>
      <c r="R42" s="68">
        <v>0</v>
      </c>
      <c r="S42" s="68">
        <v>905108</v>
      </c>
      <c r="T42" s="67">
        <v>253472</v>
      </c>
      <c r="U42" s="53">
        <v>0</v>
      </c>
      <c r="V42" s="68">
        <v>2174013</v>
      </c>
      <c r="W42" s="68">
        <v>2427485</v>
      </c>
    </row>
    <row r="43" spans="1:23" ht="12.75">
      <c r="A43" s="31" t="s">
        <v>49</v>
      </c>
      <c r="B43" s="32" t="s">
        <v>97</v>
      </c>
      <c r="C43" s="33" t="s">
        <v>98</v>
      </c>
      <c r="D43" s="52">
        <v>136500000</v>
      </c>
      <c r="E43" s="53">
        <v>136500000</v>
      </c>
      <c r="F43" s="53">
        <v>106982640</v>
      </c>
      <c r="G43" s="6">
        <f t="shared" si="5"/>
        <v>0.7837556043956044</v>
      </c>
      <c r="H43" s="67">
        <v>0</v>
      </c>
      <c r="I43" s="53">
        <v>15279278</v>
      </c>
      <c r="J43" s="68">
        <v>6294781</v>
      </c>
      <c r="K43" s="68">
        <v>21574059</v>
      </c>
      <c r="L43" s="67">
        <v>10112202</v>
      </c>
      <c r="M43" s="53">
        <v>1774303</v>
      </c>
      <c r="N43" s="68">
        <v>35872615</v>
      </c>
      <c r="O43" s="68">
        <v>47759120</v>
      </c>
      <c r="P43" s="67">
        <v>0</v>
      </c>
      <c r="Q43" s="53">
        <v>3226798</v>
      </c>
      <c r="R43" s="68">
        <v>13739144</v>
      </c>
      <c r="S43" s="68">
        <v>16965942</v>
      </c>
      <c r="T43" s="67">
        <v>8570323</v>
      </c>
      <c r="U43" s="53">
        <v>4164505</v>
      </c>
      <c r="V43" s="68">
        <v>7948691</v>
      </c>
      <c r="W43" s="68">
        <v>20683519</v>
      </c>
    </row>
    <row r="44" spans="1:23" ht="16.5">
      <c r="A44" s="34"/>
      <c r="B44" s="35" t="s">
        <v>99</v>
      </c>
      <c r="C44" s="36"/>
      <c r="D44" s="54">
        <f>SUM(D39:D43)</f>
        <v>255276373</v>
      </c>
      <c r="E44" s="55">
        <f>SUM(E39:E43)</f>
        <v>266578779</v>
      </c>
      <c r="F44" s="55">
        <f>SUM(F39:F43)</f>
        <v>202553763</v>
      </c>
      <c r="G44" s="7">
        <f t="shared" si="5"/>
        <v>0.7598270340941129</v>
      </c>
      <c r="H44" s="69">
        <f aca="true" t="shared" si="6" ref="H44:W44">SUM(H39:H43)</f>
        <v>5872639</v>
      </c>
      <c r="I44" s="55">
        <f t="shared" si="6"/>
        <v>20032549</v>
      </c>
      <c r="J44" s="70">
        <f t="shared" si="6"/>
        <v>15721052</v>
      </c>
      <c r="K44" s="70">
        <f t="shared" si="6"/>
        <v>41626240</v>
      </c>
      <c r="L44" s="69">
        <f t="shared" si="6"/>
        <v>19217774</v>
      </c>
      <c r="M44" s="55">
        <f t="shared" si="6"/>
        <v>13526201</v>
      </c>
      <c r="N44" s="70">
        <f t="shared" si="6"/>
        <v>48103665</v>
      </c>
      <c r="O44" s="70">
        <f t="shared" si="6"/>
        <v>80847640</v>
      </c>
      <c r="P44" s="69">
        <f t="shared" si="6"/>
        <v>7230265</v>
      </c>
      <c r="Q44" s="55">
        <f t="shared" si="6"/>
        <v>10607929</v>
      </c>
      <c r="R44" s="70">
        <f t="shared" si="6"/>
        <v>17248710</v>
      </c>
      <c r="S44" s="70">
        <f t="shared" si="6"/>
        <v>35086904</v>
      </c>
      <c r="T44" s="69">
        <f t="shared" si="6"/>
        <v>12147464</v>
      </c>
      <c r="U44" s="55">
        <f t="shared" si="6"/>
        <v>13657440</v>
      </c>
      <c r="V44" s="70">
        <f t="shared" si="6"/>
        <v>19188075</v>
      </c>
      <c r="W44" s="70">
        <f t="shared" si="6"/>
        <v>44992979</v>
      </c>
    </row>
    <row r="45" spans="1:23" ht="12.75">
      <c r="A45" s="31" t="s">
        <v>30</v>
      </c>
      <c r="B45" s="32" t="s">
        <v>100</v>
      </c>
      <c r="C45" s="33" t="s">
        <v>101</v>
      </c>
      <c r="D45" s="52">
        <v>0</v>
      </c>
      <c r="E45" s="53">
        <v>0</v>
      </c>
      <c r="F45" s="53">
        <v>44821979</v>
      </c>
      <c r="G45" s="6">
        <f t="shared" si="5"/>
        <v>0</v>
      </c>
      <c r="H45" s="67">
        <v>1091643</v>
      </c>
      <c r="I45" s="53">
        <v>1812219</v>
      </c>
      <c r="J45" s="68">
        <v>2007418</v>
      </c>
      <c r="K45" s="68">
        <v>4911280</v>
      </c>
      <c r="L45" s="67">
        <v>3867836</v>
      </c>
      <c r="M45" s="53">
        <v>5320980</v>
      </c>
      <c r="N45" s="68">
        <v>2819302</v>
      </c>
      <c r="O45" s="68">
        <v>12008118</v>
      </c>
      <c r="P45" s="67">
        <v>2372864</v>
      </c>
      <c r="Q45" s="53">
        <v>5391394</v>
      </c>
      <c r="R45" s="68">
        <v>6080554</v>
      </c>
      <c r="S45" s="68">
        <v>13844812</v>
      </c>
      <c r="T45" s="67">
        <v>1461582</v>
      </c>
      <c r="U45" s="53">
        <v>6170884</v>
      </c>
      <c r="V45" s="68">
        <v>6425303</v>
      </c>
      <c r="W45" s="68">
        <v>14057769</v>
      </c>
    </row>
    <row r="46" spans="1:23" ht="12.75">
      <c r="A46" s="31" t="s">
        <v>30</v>
      </c>
      <c r="B46" s="32" t="s">
        <v>102</v>
      </c>
      <c r="C46" s="33" t="s">
        <v>103</v>
      </c>
      <c r="D46" s="52">
        <v>24226616</v>
      </c>
      <c r="E46" s="53">
        <v>24226616</v>
      </c>
      <c r="F46" s="53">
        <v>18508590</v>
      </c>
      <c r="G46" s="6">
        <f t="shared" si="5"/>
        <v>0.7639775196007564</v>
      </c>
      <c r="H46" s="67">
        <v>6617782</v>
      </c>
      <c r="I46" s="53">
        <v>1218509</v>
      </c>
      <c r="J46" s="68">
        <v>113738</v>
      </c>
      <c r="K46" s="68">
        <v>7950029</v>
      </c>
      <c r="L46" s="67">
        <v>482884</v>
      </c>
      <c r="M46" s="53">
        <v>37060</v>
      </c>
      <c r="N46" s="68">
        <v>4476358</v>
      </c>
      <c r="O46" s="68">
        <v>4996302</v>
      </c>
      <c r="P46" s="67">
        <v>297426</v>
      </c>
      <c r="Q46" s="53">
        <v>1913591</v>
      </c>
      <c r="R46" s="68">
        <v>217832</v>
      </c>
      <c r="S46" s="68">
        <v>2428849</v>
      </c>
      <c r="T46" s="67">
        <v>1552545</v>
      </c>
      <c r="U46" s="53">
        <v>0</v>
      </c>
      <c r="V46" s="68">
        <v>1580865</v>
      </c>
      <c r="W46" s="68">
        <v>3133410</v>
      </c>
    </row>
    <row r="47" spans="1:23" ht="12.75">
      <c r="A47" s="31" t="s">
        <v>30</v>
      </c>
      <c r="B47" s="32" t="s">
        <v>104</v>
      </c>
      <c r="C47" s="33" t="s">
        <v>105</v>
      </c>
      <c r="D47" s="52">
        <v>34014650</v>
      </c>
      <c r="E47" s="53">
        <v>34014650</v>
      </c>
      <c r="F47" s="53">
        <v>48603749</v>
      </c>
      <c r="G47" s="6">
        <f t="shared" si="5"/>
        <v>1.4289063388863328</v>
      </c>
      <c r="H47" s="67">
        <v>3021837</v>
      </c>
      <c r="I47" s="53">
        <v>3629166</v>
      </c>
      <c r="J47" s="68">
        <v>3118077</v>
      </c>
      <c r="K47" s="68">
        <v>9769080</v>
      </c>
      <c r="L47" s="67">
        <v>607430</v>
      </c>
      <c r="M47" s="53">
        <v>4179170</v>
      </c>
      <c r="N47" s="68">
        <v>6154712</v>
      </c>
      <c r="O47" s="68">
        <v>10941312</v>
      </c>
      <c r="P47" s="67">
        <v>5309805</v>
      </c>
      <c r="Q47" s="53">
        <v>1934472</v>
      </c>
      <c r="R47" s="68">
        <v>8874883</v>
      </c>
      <c r="S47" s="68">
        <v>16119160</v>
      </c>
      <c r="T47" s="67">
        <v>2952254</v>
      </c>
      <c r="U47" s="53">
        <v>3294304</v>
      </c>
      <c r="V47" s="68">
        <v>5527639</v>
      </c>
      <c r="W47" s="68">
        <v>11774197</v>
      </c>
    </row>
    <row r="48" spans="1:23" ht="12.75">
      <c r="A48" s="31" t="s">
        <v>30</v>
      </c>
      <c r="B48" s="32" t="s">
        <v>106</v>
      </c>
      <c r="C48" s="33" t="s">
        <v>107</v>
      </c>
      <c r="D48" s="52">
        <v>47480647</v>
      </c>
      <c r="E48" s="53">
        <v>47480647</v>
      </c>
      <c r="F48" s="53">
        <v>23339874</v>
      </c>
      <c r="G48" s="6">
        <f t="shared" si="5"/>
        <v>0.49156604795212666</v>
      </c>
      <c r="H48" s="67">
        <v>236601</v>
      </c>
      <c r="I48" s="53">
        <v>1439812</v>
      </c>
      <c r="J48" s="68">
        <v>4011328</v>
      </c>
      <c r="K48" s="68">
        <v>5687741</v>
      </c>
      <c r="L48" s="67">
        <v>0</v>
      </c>
      <c r="M48" s="53">
        <v>0</v>
      </c>
      <c r="N48" s="68">
        <v>0</v>
      </c>
      <c r="O48" s="68">
        <v>0</v>
      </c>
      <c r="P48" s="67">
        <v>0</v>
      </c>
      <c r="Q48" s="53">
        <v>4057762</v>
      </c>
      <c r="R48" s="68">
        <v>1355068</v>
      </c>
      <c r="S48" s="68">
        <v>5412830</v>
      </c>
      <c r="T48" s="67">
        <v>4008679</v>
      </c>
      <c r="U48" s="53">
        <v>1461367</v>
      </c>
      <c r="V48" s="68">
        <v>6769257</v>
      </c>
      <c r="W48" s="68">
        <v>12239303</v>
      </c>
    </row>
    <row r="49" spans="1:23" ht="12.75">
      <c r="A49" s="31" t="s">
        <v>30</v>
      </c>
      <c r="B49" s="32" t="s">
        <v>108</v>
      </c>
      <c r="C49" s="33" t="s">
        <v>109</v>
      </c>
      <c r="D49" s="52">
        <v>115862000</v>
      </c>
      <c r="E49" s="53">
        <v>252589928</v>
      </c>
      <c r="F49" s="53">
        <v>131310627</v>
      </c>
      <c r="G49" s="6">
        <f t="shared" si="5"/>
        <v>0.5198569398222402</v>
      </c>
      <c r="H49" s="67">
        <v>4184282</v>
      </c>
      <c r="I49" s="53">
        <v>35536769</v>
      </c>
      <c r="J49" s="68">
        <v>15305451</v>
      </c>
      <c r="K49" s="68">
        <v>55026502</v>
      </c>
      <c r="L49" s="67">
        <v>7841376</v>
      </c>
      <c r="M49" s="53">
        <v>7397785</v>
      </c>
      <c r="N49" s="68">
        <v>20252045</v>
      </c>
      <c r="O49" s="68">
        <v>35491206</v>
      </c>
      <c r="P49" s="67">
        <v>6745747</v>
      </c>
      <c r="Q49" s="53">
        <v>3682613</v>
      </c>
      <c r="R49" s="68">
        <v>3838880</v>
      </c>
      <c r="S49" s="68">
        <v>14267240</v>
      </c>
      <c r="T49" s="67">
        <v>14928665</v>
      </c>
      <c r="U49" s="53">
        <v>2883912</v>
      </c>
      <c r="V49" s="68">
        <v>8713102</v>
      </c>
      <c r="W49" s="68">
        <v>26525679</v>
      </c>
    </row>
    <row r="50" spans="1:23" ht="12.75">
      <c r="A50" s="31" t="s">
        <v>49</v>
      </c>
      <c r="B50" s="32" t="s">
        <v>110</v>
      </c>
      <c r="C50" s="33" t="s">
        <v>111</v>
      </c>
      <c r="D50" s="52">
        <v>280806270</v>
      </c>
      <c r="E50" s="53">
        <v>280806270</v>
      </c>
      <c r="F50" s="53">
        <v>106009088</v>
      </c>
      <c r="G50" s="6">
        <f t="shared" si="5"/>
        <v>0.37751681256974784</v>
      </c>
      <c r="H50" s="67">
        <v>2176375</v>
      </c>
      <c r="I50" s="53">
        <v>7650574</v>
      </c>
      <c r="J50" s="68">
        <v>6015989</v>
      </c>
      <c r="K50" s="68">
        <v>15842938</v>
      </c>
      <c r="L50" s="67">
        <v>10525655</v>
      </c>
      <c r="M50" s="53">
        <v>5927348</v>
      </c>
      <c r="N50" s="68">
        <v>8383562</v>
      </c>
      <c r="O50" s="68">
        <v>24836565</v>
      </c>
      <c r="P50" s="67">
        <v>7703053</v>
      </c>
      <c r="Q50" s="53">
        <v>4682298</v>
      </c>
      <c r="R50" s="68">
        <v>12211644</v>
      </c>
      <c r="S50" s="68">
        <v>24596995</v>
      </c>
      <c r="T50" s="67">
        <v>10564019</v>
      </c>
      <c r="U50" s="53">
        <v>14518797</v>
      </c>
      <c r="V50" s="68">
        <v>15649774</v>
      </c>
      <c r="W50" s="68">
        <v>40732590</v>
      </c>
    </row>
    <row r="51" spans="1:23" ht="16.5">
      <c r="A51" s="34"/>
      <c r="B51" s="35" t="s">
        <v>112</v>
      </c>
      <c r="C51" s="36"/>
      <c r="D51" s="54">
        <f>SUM(D45:D50)</f>
        <v>502390183</v>
      </c>
      <c r="E51" s="55">
        <f>SUM(E45:E50)</f>
        <v>639118111</v>
      </c>
      <c r="F51" s="55">
        <f>SUM(F45:F50)</f>
        <v>372593907</v>
      </c>
      <c r="G51" s="7">
        <f t="shared" si="5"/>
        <v>0.5829812996803028</v>
      </c>
      <c r="H51" s="69">
        <f aca="true" t="shared" si="7" ref="H51:W51">SUM(H45:H50)</f>
        <v>17328520</v>
      </c>
      <c r="I51" s="55">
        <f t="shared" si="7"/>
        <v>51287049</v>
      </c>
      <c r="J51" s="70">
        <f t="shared" si="7"/>
        <v>30572001</v>
      </c>
      <c r="K51" s="70">
        <f t="shared" si="7"/>
        <v>99187570</v>
      </c>
      <c r="L51" s="69">
        <f t="shared" si="7"/>
        <v>23325181</v>
      </c>
      <c r="M51" s="55">
        <f t="shared" si="7"/>
        <v>22862343</v>
      </c>
      <c r="N51" s="70">
        <f t="shared" si="7"/>
        <v>42085979</v>
      </c>
      <c r="O51" s="70">
        <f t="shared" si="7"/>
        <v>88273503</v>
      </c>
      <c r="P51" s="69">
        <f t="shared" si="7"/>
        <v>22428895</v>
      </c>
      <c r="Q51" s="55">
        <f t="shared" si="7"/>
        <v>21662130</v>
      </c>
      <c r="R51" s="70">
        <f t="shared" si="7"/>
        <v>32578861</v>
      </c>
      <c r="S51" s="70">
        <f t="shared" si="7"/>
        <v>76669886</v>
      </c>
      <c r="T51" s="69">
        <f t="shared" si="7"/>
        <v>35467744</v>
      </c>
      <c r="U51" s="55">
        <f t="shared" si="7"/>
        <v>28329264</v>
      </c>
      <c r="V51" s="70">
        <f t="shared" si="7"/>
        <v>44665940</v>
      </c>
      <c r="W51" s="70">
        <f t="shared" si="7"/>
        <v>108462948</v>
      </c>
    </row>
    <row r="52" spans="1:23" ht="12.75">
      <c r="A52" s="31" t="s">
        <v>30</v>
      </c>
      <c r="B52" s="32" t="s">
        <v>113</v>
      </c>
      <c r="C52" s="33" t="s">
        <v>114</v>
      </c>
      <c r="D52" s="52">
        <v>123713129</v>
      </c>
      <c r="E52" s="53">
        <v>120141792</v>
      </c>
      <c r="F52" s="53">
        <v>30676941</v>
      </c>
      <c r="G52" s="6">
        <f t="shared" si="5"/>
        <v>0.2553394658871078</v>
      </c>
      <c r="H52" s="67">
        <v>619323</v>
      </c>
      <c r="I52" s="53">
        <v>1516155</v>
      </c>
      <c r="J52" s="68">
        <v>5610732</v>
      </c>
      <c r="K52" s="68">
        <v>7746210</v>
      </c>
      <c r="L52" s="67">
        <v>1586137</v>
      </c>
      <c r="M52" s="53">
        <v>5826398</v>
      </c>
      <c r="N52" s="68">
        <v>0</v>
      </c>
      <c r="O52" s="68">
        <v>7412535</v>
      </c>
      <c r="P52" s="67">
        <v>278468</v>
      </c>
      <c r="Q52" s="53">
        <v>2953129</v>
      </c>
      <c r="R52" s="68">
        <v>2765573</v>
      </c>
      <c r="S52" s="68">
        <v>5997170</v>
      </c>
      <c r="T52" s="67">
        <v>2631172</v>
      </c>
      <c r="U52" s="53">
        <v>2679770</v>
      </c>
      <c r="V52" s="68">
        <v>4210084</v>
      </c>
      <c r="W52" s="68">
        <v>9521026</v>
      </c>
    </row>
    <row r="53" spans="1:23" ht="12.75">
      <c r="A53" s="31" t="s">
        <v>30</v>
      </c>
      <c r="B53" s="32" t="s">
        <v>115</v>
      </c>
      <c r="C53" s="33" t="s">
        <v>116</v>
      </c>
      <c r="D53" s="52">
        <v>67104490</v>
      </c>
      <c r="E53" s="53">
        <v>67104490</v>
      </c>
      <c r="F53" s="53">
        <v>108858884</v>
      </c>
      <c r="G53" s="6">
        <f t="shared" si="5"/>
        <v>1.6222295110207976</v>
      </c>
      <c r="H53" s="67">
        <v>577056</v>
      </c>
      <c r="I53" s="53">
        <v>4860295</v>
      </c>
      <c r="J53" s="68">
        <v>8609767</v>
      </c>
      <c r="K53" s="68">
        <v>14047118</v>
      </c>
      <c r="L53" s="67">
        <v>2105571</v>
      </c>
      <c r="M53" s="53">
        <v>30221817</v>
      </c>
      <c r="N53" s="68">
        <v>30285635</v>
      </c>
      <c r="O53" s="68">
        <v>62613023</v>
      </c>
      <c r="P53" s="67">
        <v>879356</v>
      </c>
      <c r="Q53" s="53">
        <v>4603513</v>
      </c>
      <c r="R53" s="68">
        <v>4603513</v>
      </c>
      <c r="S53" s="68">
        <v>10086382</v>
      </c>
      <c r="T53" s="67">
        <v>7370787</v>
      </c>
      <c r="U53" s="53">
        <v>7370787</v>
      </c>
      <c r="V53" s="68">
        <v>7370787</v>
      </c>
      <c r="W53" s="68">
        <v>22112361</v>
      </c>
    </row>
    <row r="54" spans="1:23" ht="12.75">
      <c r="A54" s="31" t="s">
        <v>30</v>
      </c>
      <c r="B54" s="32" t="s">
        <v>117</v>
      </c>
      <c r="C54" s="33" t="s">
        <v>118</v>
      </c>
      <c r="D54" s="52">
        <v>251116269</v>
      </c>
      <c r="E54" s="53">
        <v>251116269</v>
      </c>
      <c r="F54" s="53">
        <v>43591779</v>
      </c>
      <c r="G54" s="6">
        <f t="shared" si="5"/>
        <v>0.17359201446243214</v>
      </c>
      <c r="H54" s="67">
        <v>938825</v>
      </c>
      <c r="I54" s="53">
        <v>938824</v>
      </c>
      <c r="J54" s="68">
        <v>997098</v>
      </c>
      <c r="K54" s="68">
        <v>2874747</v>
      </c>
      <c r="L54" s="67">
        <v>2258347</v>
      </c>
      <c r="M54" s="53">
        <v>2016507</v>
      </c>
      <c r="N54" s="68">
        <v>2244918</v>
      </c>
      <c r="O54" s="68">
        <v>6519772</v>
      </c>
      <c r="P54" s="67">
        <v>2241888</v>
      </c>
      <c r="Q54" s="53">
        <v>2380983</v>
      </c>
      <c r="R54" s="68">
        <v>4866600</v>
      </c>
      <c r="S54" s="68">
        <v>9489471</v>
      </c>
      <c r="T54" s="67">
        <v>4947078</v>
      </c>
      <c r="U54" s="53">
        <v>2980313</v>
      </c>
      <c r="V54" s="68">
        <v>16780398</v>
      </c>
      <c r="W54" s="68">
        <v>24707789</v>
      </c>
    </row>
    <row r="55" spans="1:23" ht="12.75">
      <c r="A55" s="31" t="s">
        <v>30</v>
      </c>
      <c r="B55" s="32" t="s">
        <v>119</v>
      </c>
      <c r="C55" s="33" t="s">
        <v>120</v>
      </c>
      <c r="D55" s="52">
        <v>35732000</v>
      </c>
      <c r="E55" s="53">
        <v>35732000</v>
      </c>
      <c r="F55" s="53">
        <v>23960025</v>
      </c>
      <c r="G55" s="6">
        <f t="shared" si="5"/>
        <v>0.6705481081383634</v>
      </c>
      <c r="H55" s="67">
        <v>5551729</v>
      </c>
      <c r="I55" s="53">
        <v>1935418</v>
      </c>
      <c r="J55" s="68">
        <v>1180406</v>
      </c>
      <c r="K55" s="68">
        <v>8667553</v>
      </c>
      <c r="L55" s="67">
        <v>3584296</v>
      </c>
      <c r="M55" s="53">
        <v>2804447</v>
      </c>
      <c r="N55" s="68">
        <v>4512787</v>
      </c>
      <c r="O55" s="68">
        <v>10901530</v>
      </c>
      <c r="P55" s="67">
        <v>43000</v>
      </c>
      <c r="Q55" s="53">
        <v>43000</v>
      </c>
      <c r="R55" s="68">
        <v>2660712</v>
      </c>
      <c r="S55" s="68">
        <v>2746712</v>
      </c>
      <c r="T55" s="67">
        <v>305615</v>
      </c>
      <c r="U55" s="53">
        <v>819690</v>
      </c>
      <c r="V55" s="68">
        <v>518925</v>
      </c>
      <c r="W55" s="68">
        <v>1644230</v>
      </c>
    </row>
    <row r="56" spans="1:23" ht="12.75">
      <c r="A56" s="31" t="s">
        <v>49</v>
      </c>
      <c r="B56" s="32" t="s">
        <v>121</v>
      </c>
      <c r="C56" s="33" t="s">
        <v>122</v>
      </c>
      <c r="D56" s="52">
        <v>459160350</v>
      </c>
      <c r="E56" s="53">
        <v>459660350</v>
      </c>
      <c r="F56" s="53">
        <v>275972990</v>
      </c>
      <c r="G56" s="6">
        <f t="shared" si="5"/>
        <v>0.6003845883161338</v>
      </c>
      <c r="H56" s="67">
        <v>9400567</v>
      </c>
      <c r="I56" s="53">
        <v>17893575</v>
      </c>
      <c r="J56" s="68">
        <v>14748104</v>
      </c>
      <c r="K56" s="68">
        <v>42042246</v>
      </c>
      <c r="L56" s="67">
        <v>15654446</v>
      </c>
      <c r="M56" s="53">
        <v>18086289</v>
      </c>
      <c r="N56" s="68">
        <v>19142704</v>
      </c>
      <c r="O56" s="68">
        <v>52883439</v>
      </c>
      <c r="P56" s="67">
        <v>19026802</v>
      </c>
      <c r="Q56" s="53">
        <v>34681667</v>
      </c>
      <c r="R56" s="68">
        <v>28964050</v>
      </c>
      <c r="S56" s="68">
        <v>82672519</v>
      </c>
      <c r="T56" s="67">
        <v>9789026</v>
      </c>
      <c r="U56" s="53">
        <v>42156558</v>
      </c>
      <c r="V56" s="68">
        <v>46429202</v>
      </c>
      <c r="W56" s="68">
        <v>98374786</v>
      </c>
    </row>
    <row r="57" spans="1:23" ht="16.5">
      <c r="A57" s="34"/>
      <c r="B57" s="35" t="s">
        <v>123</v>
      </c>
      <c r="C57" s="36"/>
      <c r="D57" s="54">
        <f>SUM(D52:D56)</f>
        <v>936826238</v>
      </c>
      <c r="E57" s="55">
        <f>SUM(E52:E56)</f>
        <v>933754901</v>
      </c>
      <c r="F57" s="55">
        <f>SUM(F52:F56)</f>
        <v>483060619</v>
      </c>
      <c r="G57" s="7">
        <f t="shared" si="5"/>
        <v>0.5173312809203665</v>
      </c>
      <c r="H57" s="69">
        <f aca="true" t="shared" si="8" ref="H57:W57">SUM(H52:H56)</f>
        <v>17087500</v>
      </c>
      <c r="I57" s="55">
        <f t="shared" si="8"/>
        <v>27144267</v>
      </c>
      <c r="J57" s="70">
        <f t="shared" si="8"/>
        <v>31146107</v>
      </c>
      <c r="K57" s="70">
        <f t="shared" si="8"/>
        <v>75377874</v>
      </c>
      <c r="L57" s="69">
        <f t="shared" si="8"/>
        <v>25188797</v>
      </c>
      <c r="M57" s="55">
        <f t="shared" si="8"/>
        <v>58955458</v>
      </c>
      <c r="N57" s="70">
        <f t="shared" si="8"/>
        <v>56186044</v>
      </c>
      <c r="O57" s="70">
        <f t="shared" si="8"/>
        <v>140330299</v>
      </c>
      <c r="P57" s="69">
        <f t="shared" si="8"/>
        <v>22469514</v>
      </c>
      <c r="Q57" s="55">
        <f t="shared" si="8"/>
        <v>44662292</v>
      </c>
      <c r="R57" s="70">
        <f t="shared" si="8"/>
        <v>43860448</v>
      </c>
      <c r="S57" s="70">
        <f t="shared" si="8"/>
        <v>110992254</v>
      </c>
      <c r="T57" s="69">
        <f t="shared" si="8"/>
        <v>25043678</v>
      </c>
      <c r="U57" s="55">
        <f t="shared" si="8"/>
        <v>56007118</v>
      </c>
      <c r="V57" s="70">
        <f t="shared" si="8"/>
        <v>75309396</v>
      </c>
      <c r="W57" s="70">
        <f t="shared" si="8"/>
        <v>156360192</v>
      </c>
    </row>
    <row r="58" spans="1:23" ht="16.5">
      <c r="A58" s="37"/>
      <c r="B58" s="38" t="s">
        <v>124</v>
      </c>
      <c r="C58" s="39"/>
      <c r="D58" s="56">
        <f>SUM(D6:D7,D9:D18,D20:D27,D29:D37,D39:D43,D45:D50,D52:D56)</f>
        <v>5337528294</v>
      </c>
      <c r="E58" s="57">
        <f>SUM(E6:E7,E9:E18,E20:E27,E29:E37,E39:E43,E45:E50,E52:E56)</f>
        <v>5269061347</v>
      </c>
      <c r="F58" s="57">
        <f>SUM(F6:F7,F9:F18,F20:F27,F29:F37,F39:F43,F45:F50,F52:F56)</f>
        <v>3531942943</v>
      </c>
      <c r="G58" s="8">
        <f t="shared" si="5"/>
        <v>0.670317293802425</v>
      </c>
      <c r="H58" s="71">
        <f aca="true" t="shared" si="9" ref="H58:W58">SUM(H6:H7,H9:H18,H20:H27,H29:H37,H39:H43,H45:H50,H52:H56)</f>
        <v>138326304</v>
      </c>
      <c r="I58" s="57">
        <f t="shared" si="9"/>
        <v>201315405</v>
      </c>
      <c r="J58" s="72">
        <f t="shared" si="9"/>
        <v>280018892</v>
      </c>
      <c r="K58" s="72">
        <f t="shared" si="9"/>
        <v>619660601</v>
      </c>
      <c r="L58" s="71">
        <f t="shared" si="9"/>
        <v>261312612</v>
      </c>
      <c r="M58" s="57">
        <f t="shared" si="9"/>
        <v>269558008</v>
      </c>
      <c r="N58" s="72">
        <f t="shared" si="9"/>
        <v>377134584</v>
      </c>
      <c r="O58" s="72">
        <f t="shared" si="9"/>
        <v>908005204</v>
      </c>
      <c r="P58" s="71">
        <f t="shared" si="9"/>
        <v>140156850</v>
      </c>
      <c r="Q58" s="57">
        <f t="shared" si="9"/>
        <v>285874936</v>
      </c>
      <c r="R58" s="72">
        <f t="shared" si="9"/>
        <v>350688281</v>
      </c>
      <c r="S58" s="72">
        <f t="shared" si="9"/>
        <v>776720067</v>
      </c>
      <c r="T58" s="71">
        <f t="shared" si="9"/>
        <v>235009040</v>
      </c>
      <c r="U58" s="57">
        <f t="shared" si="9"/>
        <v>402271402</v>
      </c>
      <c r="V58" s="72">
        <f t="shared" si="9"/>
        <v>590276629</v>
      </c>
      <c r="W58" s="72">
        <f t="shared" si="9"/>
        <v>1227557071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125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24</v>
      </c>
      <c r="B61" s="32" t="s">
        <v>126</v>
      </c>
      <c r="C61" s="33" t="s">
        <v>127</v>
      </c>
      <c r="D61" s="52">
        <v>824147005</v>
      </c>
      <c r="E61" s="53">
        <v>815046469</v>
      </c>
      <c r="F61" s="53">
        <v>565049879</v>
      </c>
      <c r="G61" s="6">
        <f aca="true" t="shared" si="10" ref="G61:G90">IF($E61=0,0,$F61/$E61)</f>
        <v>0.6932732064875677</v>
      </c>
      <c r="H61" s="67">
        <v>3515152</v>
      </c>
      <c r="I61" s="53">
        <v>41025558</v>
      </c>
      <c r="J61" s="68">
        <v>47624642</v>
      </c>
      <c r="K61" s="68">
        <v>92165352</v>
      </c>
      <c r="L61" s="67">
        <v>33215446</v>
      </c>
      <c r="M61" s="53">
        <v>56295139</v>
      </c>
      <c r="N61" s="68">
        <v>52182509</v>
      </c>
      <c r="O61" s="68">
        <v>141693094</v>
      </c>
      <c r="P61" s="67">
        <v>42725921</v>
      </c>
      <c r="Q61" s="53">
        <v>39313370</v>
      </c>
      <c r="R61" s="68">
        <v>39616167</v>
      </c>
      <c r="S61" s="68">
        <v>121655458</v>
      </c>
      <c r="T61" s="67">
        <v>29565149</v>
      </c>
      <c r="U61" s="53">
        <v>30206237</v>
      </c>
      <c r="V61" s="68">
        <v>149764589</v>
      </c>
      <c r="W61" s="68">
        <v>209535975</v>
      </c>
    </row>
    <row r="62" spans="1:23" ht="16.5">
      <c r="A62" s="34"/>
      <c r="B62" s="35" t="s">
        <v>29</v>
      </c>
      <c r="C62" s="36"/>
      <c r="D62" s="54">
        <f>D61</f>
        <v>824147005</v>
      </c>
      <c r="E62" s="55">
        <f>E61</f>
        <v>815046469</v>
      </c>
      <c r="F62" s="55">
        <f>F61</f>
        <v>565049879</v>
      </c>
      <c r="G62" s="7">
        <f t="shared" si="10"/>
        <v>0.6932732064875677</v>
      </c>
      <c r="H62" s="69">
        <f aca="true" t="shared" si="11" ref="H62:W62">H61</f>
        <v>3515152</v>
      </c>
      <c r="I62" s="55">
        <f t="shared" si="11"/>
        <v>41025558</v>
      </c>
      <c r="J62" s="70">
        <f t="shared" si="11"/>
        <v>47624642</v>
      </c>
      <c r="K62" s="70">
        <f t="shared" si="11"/>
        <v>92165352</v>
      </c>
      <c r="L62" s="69">
        <f t="shared" si="11"/>
        <v>33215446</v>
      </c>
      <c r="M62" s="55">
        <f t="shared" si="11"/>
        <v>56295139</v>
      </c>
      <c r="N62" s="70">
        <f t="shared" si="11"/>
        <v>52182509</v>
      </c>
      <c r="O62" s="70">
        <f t="shared" si="11"/>
        <v>141693094</v>
      </c>
      <c r="P62" s="69">
        <f t="shared" si="11"/>
        <v>42725921</v>
      </c>
      <c r="Q62" s="55">
        <f t="shared" si="11"/>
        <v>39313370</v>
      </c>
      <c r="R62" s="70">
        <f t="shared" si="11"/>
        <v>39616167</v>
      </c>
      <c r="S62" s="70">
        <f t="shared" si="11"/>
        <v>121655458</v>
      </c>
      <c r="T62" s="69">
        <f t="shared" si="11"/>
        <v>29565149</v>
      </c>
      <c r="U62" s="55">
        <f t="shared" si="11"/>
        <v>30206237</v>
      </c>
      <c r="V62" s="70">
        <f t="shared" si="11"/>
        <v>149764589</v>
      </c>
      <c r="W62" s="70">
        <f t="shared" si="11"/>
        <v>209535975</v>
      </c>
    </row>
    <row r="63" spans="1:23" ht="12.75">
      <c r="A63" s="31" t="s">
        <v>30</v>
      </c>
      <c r="B63" s="32" t="s">
        <v>128</v>
      </c>
      <c r="C63" s="33" t="s">
        <v>129</v>
      </c>
      <c r="D63" s="52">
        <v>19500000</v>
      </c>
      <c r="E63" s="53">
        <v>25593000</v>
      </c>
      <c r="F63" s="53">
        <v>15337734</v>
      </c>
      <c r="G63" s="6">
        <f t="shared" si="10"/>
        <v>0.5992941038565233</v>
      </c>
      <c r="H63" s="67">
        <v>27381</v>
      </c>
      <c r="I63" s="53">
        <v>283016</v>
      </c>
      <c r="J63" s="68">
        <v>1105026</v>
      </c>
      <c r="K63" s="68">
        <v>1415423</v>
      </c>
      <c r="L63" s="67">
        <v>1053525</v>
      </c>
      <c r="M63" s="53">
        <v>1795126</v>
      </c>
      <c r="N63" s="68">
        <v>2038687</v>
      </c>
      <c r="O63" s="68">
        <v>4887338</v>
      </c>
      <c r="P63" s="67">
        <v>499201</v>
      </c>
      <c r="Q63" s="53">
        <v>518164</v>
      </c>
      <c r="R63" s="68">
        <v>4415634</v>
      </c>
      <c r="S63" s="68">
        <v>5432999</v>
      </c>
      <c r="T63" s="67">
        <v>606781</v>
      </c>
      <c r="U63" s="53">
        <v>1051330</v>
      </c>
      <c r="V63" s="68">
        <v>1943863</v>
      </c>
      <c r="W63" s="68">
        <v>3601974</v>
      </c>
    </row>
    <row r="64" spans="1:23" ht="12.75">
      <c r="A64" s="31" t="s">
        <v>30</v>
      </c>
      <c r="B64" s="32" t="s">
        <v>130</v>
      </c>
      <c r="C64" s="33" t="s">
        <v>131</v>
      </c>
      <c r="D64" s="52">
        <v>51490000</v>
      </c>
      <c r="E64" s="53">
        <v>32972000</v>
      </c>
      <c r="F64" s="53">
        <v>36297334</v>
      </c>
      <c r="G64" s="6">
        <f t="shared" si="10"/>
        <v>1.1008532694407376</v>
      </c>
      <c r="H64" s="67">
        <v>8147474</v>
      </c>
      <c r="I64" s="53">
        <v>3897213</v>
      </c>
      <c r="J64" s="68">
        <v>1425314</v>
      </c>
      <c r="K64" s="68">
        <v>13470001</v>
      </c>
      <c r="L64" s="67">
        <v>1131330</v>
      </c>
      <c r="M64" s="53">
        <v>5620</v>
      </c>
      <c r="N64" s="68">
        <v>4197950</v>
      </c>
      <c r="O64" s="68">
        <v>5334900</v>
      </c>
      <c r="P64" s="67">
        <v>1409320</v>
      </c>
      <c r="Q64" s="53">
        <v>2862333</v>
      </c>
      <c r="R64" s="68">
        <v>2101940</v>
      </c>
      <c r="S64" s="68">
        <v>6373593</v>
      </c>
      <c r="T64" s="67">
        <v>8086538</v>
      </c>
      <c r="U64" s="53">
        <v>860586</v>
      </c>
      <c r="V64" s="68">
        <v>2171716</v>
      </c>
      <c r="W64" s="68">
        <v>11118840</v>
      </c>
    </row>
    <row r="65" spans="1:23" ht="12.75">
      <c r="A65" s="31" t="s">
        <v>30</v>
      </c>
      <c r="B65" s="32" t="s">
        <v>132</v>
      </c>
      <c r="C65" s="33" t="s">
        <v>133</v>
      </c>
      <c r="D65" s="52">
        <v>29350000</v>
      </c>
      <c r="E65" s="53">
        <v>29098000</v>
      </c>
      <c r="F65" s="53">
        <v>22830482</v>
      </c>
      <c r="G65" s="6">
        <f t="shared" si="10"/>
        <v>0.7846065708983435</v>
      </c>
      <c r="H65" s="67">
        <v>863344</v>
      </c>
      <c r="I65" s="53">
        <v>1121287</v>
      </c>
      <c r="J65" s="68">
        <v>3419752</v>
      </c>
      <c r="K65" s="68">
        <v>5404383</v>
      </c>
      <c r="L65" s="67">
        <v>2090042</v>
      </c>
      <c r="M65" s="53">
        <v>100000</v>
      </c>
      <c r="N65" s="68">
        <v>1613275</v>
      </c>
      <c r="O65" s="68">
        <v>3803317</v>
      </c>
      <c r="P65" s="67">
        <v>410687</v>
      </c>
      <c r="Q65" s="53">
        <v>1761715</v>
      </c>
      <c r="R65" s="68">
        <v>7036769</v>
      </c>
      <c r="S65" s="68">
        <v>9209171</v>
      </c>
      <c r="T65" s="67">
        <v>0</v>
      </c>
      <c r="U65" s="53">
        <v>712871</v>
      </c>
      <c r="V65" s="68">
        <v>3700740</v>
      </c>
      <c r="W65" s="68">
        <v>4413611</v>
      </c>
    </row>
    <row r="66" spans="1:23" ht="12.75">
      <c r="A66" s="31" t="s">
        <v>30</v>
      </c>
      <c r="B66" s="32" t="s">
        <v>134</v>
      </c>
      <c r="C66" s="33" t="s">
        <v>135</v>
      </c>
      <c r="D66" s="52">
        <v>15597531</v>
      </c>
      <c r="E66" s="53">
        <v>15597000</v>
      </c>
      <c r="F66" s="53">
        <v>9697953</v>
      </c>
      <c r="G66" s="6">
        <f t="shared" si="10"/>
        <v>0.6217832275437584</v>
      </c>
      <c r="H66" s="67">
        <v>460776</v>
      </c>
      <c r="I66" s="53">
        <v>192974</v>
      </c>
      <c r="J66" s="68">
        <v>663133</v>
      </c>
      <c r="K66" s="68">
        <v>1316883</v>
      </c>
      <c r="L66" s="67">
        <v>598546</v>
      </c>
      <c r="M66" s="53">
        <v>1337533</v>
      </c>
      <c r="N66" s="68">
        <v>1313799</v>
      </c>
      <c r="O66" s="68">
        <v>3249878</v>
      </c>
      <c r="P66" s="67">
        <v>618653</v>
      </c>
      <c r="Q66" s="53">
        <v>1304975</v>
      </c>
      <c r="R66" s="68">
        <v>1332400</v>
      </c>
      <c r="S66" s="68">
        <v>3256028</v>
      </c>
      <c r="T66" s="67">
        <v>0</v>
      </c>
      <c r="U66" s="53">
        <v>1875164</v>
      </c>
      <c r="V66" s="68">
        <v>0</v>
      </c>
      <c r="W66" s="68">
        <v>1875164</v>
      </c>
    </row>
    <row r="67" spans="1:23" ht="12.75">
      <c r="A67" s="31" t="s">
        <v>49</v>
      </c>
      <c r="B67" s="32" t="s">
        <v>136</v>
      </c>
      <c r="C67" s="33" t="s">
        <v>137</v>
      </c>
      <c r="D67" s="52">
        <v>3373000</v>
      </c>
      <c r="E67" s="53">
        <v>3373000</v>
      </c>
      <c r="F67" s="53">
        <v>2546631</v>
      </c>
      <c r="G67" s="6">
        <f t="shared" si="10"/>
        <v>0.7550047435517344</v>
      </c>
      <c r="H67" s="67">
        <v>99331</v>
      </c>
      <c r="I67" s="53">
        <v>79221</v>
      </c>
      <c r="J67" s="68">
        <v>43637</v>
      </c>
      <c r="K67" s="68">
        <v>222189</v>
      </c>
      <c r="L67" s="67">
        <v>491291</v>
      </c>
      <c r="M67" s="53">
        <v>9348</v>
      </c>
      <c r="N67" s="68">
        <v>145449</v>
      </c>
      <c r="O67" s="68">
        <v>646088</v>
      </c>
      <c r="P67" s="67">
        <v>24341</v>
      </c>
      <c r="Q67" s="53">
        <v>67404</v>
      </c>
      <c r="R67" s="68">
        <v>34900</v>
      </c>
      <c r="S67" s="68">
        <v>126645</v>
      </c>
      <c r="T67" s="67">
        <v>1362839</v>
      </c>
      <c r="U67" s="53">
        <v>116599</v>
      </c>
      <c r="V67" s="68">
        <v>72271</v>
      </c>
      <c r="W67" s="68">
        <v>1551709</v>
      </c>
    </row>
    <row r="68" spans="1:23" ht="16.5">
      <c r="A68" s="34"/>
      <c r="B68" s="35" t="s">
        <v>138</v>
      </c>
      <c r="C68" s="36"/>
      <c r="D68" s="54">
        <f>SUM(D63:D67)</f>
        <v>119310531</v>
      </c>
      <c r="E68" s="55">
        <f>SUM(E63:E67)</f>
        <v>106633000</v>
      </c>
      <c r="F68" s="55">
        <f>SUM(F63:F67)</f>
        <v>86710134</v>
      </c>
      <c r="G68" s="7">
        <f t="shared" si="10"/>
        <v>0.8131641611883751</v>
      </c>
      <c r="H68" s="69">
        <f aca="true" t="shared" si="12" ref="H68:W68">SUM(H63:H67)</f>
        <v>9598306</v>
      </c>
      <c r="I68" s="55">
        <f t="shared" si="12"/>
        <v>5573711</v>
      </c>
      <c r="J68" s="70">
        <f t="shared" si="12"/>
        <v>6656862</v>
      </c>
      <c r="K68" s="70">
        <f t="shared" si="12"/>
        <v>21828879</v>
      </c>
      <c r="L68" s="69">
        <f t="shared" si="12"/>
        <v>5364734</v>
      </c>
      <c r="M68" s="55">
        <f t="shared" si="12"/>
        <v>3247627</v>
      </c>
      <c r="N68" s="70">
        <f t="shared" si="12"/>
        <v>9309160</v>
      </c>
      <c r="O68" s="70">
        <f t="shared" si="12"/>
        <v>17921521</v>
      </c>
      <c r="P68" s="69">
        <f t="shared" si="12"/>
        <v>2962202</v>
      </c>
      <c r="Q68" s="55">
        <f t="shared" si="12"/>
        <v>6514591</v>
      </c>
      <c r="R68" s="70">
        <f t="shared" si="12"/>
        <v>14921643</v>
      </c>
      <c r="S68" s="70">
        <f t="shared" si="12"/>
        <v>24398436</v>
      </c>
      <c r="T68" s="69">
        <f t="shared" si="12"/>
        <v>10056158</v>
      </c>
      <c r="U68" s="55">
        <f t="shared" si="12"/>
        <v>4616550</v>
      </c>
      <c r="V68" s="70">
        <f t="shared" si="12"/>
        <v>7888590</v>
      </c>
      <c r="W68" s="70">
        <f t="shared" si="12"/>
        <v>22561298</v>
      </c>
    </row>
    <row r="69" spans="1:23" ht="12.75">
      <c r="A69" s="31" t="s">
        <v>30</v>
      </c>
      <c r="B69" s="32" t="s">
        <v>139</v>
      </c>
      <c r="C69" s="33" t="s">
        <v>140</v>
      </c>
      <c r="D69" s="52">
        <v>34142000</v>
      </c>
      <c r="E69" s="53">
        <v>34142000</v>
      </c>
      <c r="F69" s="53">
        <v>27242613</v>
      </c>
      <c r="G69" s="6">
        <f t="shared" si="10"/>
        <v>0.7979208306484682</v>
      </c>
      <c r="H69" s="67">
        <v>740084</v>
      </c>
      <c r="I69" s="53">
        <v>1508912</v>
      </c>
      <c r="J69" s="68">
        <v>3113131</v>
      </c>
      <c r="K69" s="68">
        <v>5362127</v>
      </c>
      <c r="L69" s="67">
        <v>2667611</v>
      </c>
      <c r="M69" s="53">
        <v>2671868</v>
      </c>
      <c r="N69" s="68">
        <v>523063</v>
      </c>
      <c r="O69" s="68">
        <v>5862542</v>
      </c>
      <c r="P69" s="67">
        <v>866577</v>
      </c>
      <c r="Q69" s="53">
        <v>1440925</v>
      </c>
      <c r="R69" s="68">
        <v>2659800</v>
      </c>
      <c r="S69" s="68">
        <v>4967302</v>
      </c>
      <c r="T69" s="67">
        <v>1648794</v>
      </c>
      <c r="U69" s="53">
        <v>5599019</v>
      </c>
      <c r="V69" s="68">
        <v>3802829</v>
      </c>
      <c r="W69" s="68">
        <v>11050642</v>
      </c>
    </row>
    <row r="70" spans="1:23" ht="12.75">
      <c r="A70" s="31" t="s">
        <v>30</v>
      </c>
      <c r="B70" s="32" t="s">
        <v>141</v>
      </c>
      <c r="C70" s="33" t="s">
        <v>142</v>
      </c>
      <c r="D70" s="52">
        <v>67391000</v>
      </c>
      <c r="E70" s="53">
        <v>67391000</v>
      </c>
      <c r="F70" s="53">
        <v>67083339</v>
      </c>
      <c r="G70" s="6">
        <f t="shared" si="10"/>
        <v>0.9954346871243934</v>
      </c>
      <c r="H70" s="67">
        <v>0</v>
      </c>
      <c r="I70" s="53">
        <v>2521397</v>
      </c>
      <c r="J70" s="68">
        <v>1882729</v>
      </c>
      <c r="K70" s="68">
        <v>4404126</v>
      </c>
      <c r="L70" s="67">
        <v>950529</v>
      </c>
      <c r="M70" s="53">
        <v>791789</v>
      </c>
      <c r="N70" s="68">
        <v>17774971</v>
      </c>
      <c r="O70" s="68">
        <v>19517289</v>
      </c>
      <c r="P70" s="67">
        <v>2109574</v>
      </c>
      <c r="Q70" s="53">
        <v>12884751</v>
      </c>
      <c r="R70" s="68">
        <v>20769081</v>
      </c>
      <c r="S70" s="68">
        <v>35763406</v>
      </c>
      <c r="T70" s="67">
        <v>1203028</v>
      </c>
      <c r="U70" s="53">
        <v>3586282</v>
      </c>
      <c r="V70" s="68">
        <v>2609208</v>
      </c>
      <c r="W70" s="68">
        <v>7398518</v>
      </c>
    </row>
    <row r="71" spans="1:23" ht="12.75">
      <c r="A71" s="31" t="s">
        <v>30</v>
      </c>
      <c r="B71" s="32" t="s">
        <v>143</v>
      </c>
      <c r="C71" s="33" t="s">
        <v>144</v>
      </c>
      <c r="D71" s="52">
        <v>39504500</v>
      </c>
      <c r="E71" s="53">
        <v>42204500</v>
      </c>
      <c r="F71" s="53">
        <v>24629546</v>
      </c>
      <c r="G71" s="6">
        <f t="shared" si="10"/>
        <v>0.5835763011053323</v>
      </c>
      <c r="H71" s="67">
        <v>5356711</v>
      </c>
      <c r="I71" s="53">
        <v>1709679</v>
      </c>
      <c r="J71" s="68">
        <v>3272003</v>
      </c>
      <c r="K71" s="68">
        <v>10338393</v>
      </c>
      <c r="L71" s="67">
        <v>2664832</v>
      </c>
      <c r="M71" s="53">
        <v>3514645</v>
      </c>
      <c r="N71" s="68">
        <v>1141129</v>
      </c>
      <c r="O71" s="68">
        <v>7320606</v>
      </c>
      <c r="P71" s="67">
        <v>1205261</v>
      </c>
      <c r="Q71" s="53">
        <v>1579470</v>
      </c>
      <c r="R71" s="68">
        <v>2423956</v>
      </c>
      <c r="S71" s="68">
        <v>5208687</v>
      </c>
      <c r="T71" s="67">
        <v>49570</v>
      </c>
      <c r="U71" s="53">
        <v>1712290</v>
      </c>
      <c r="V71" s="68">
        <v>0</v>
      </c>
      <c r="W71" s="68">
        <v>1761860</v>
      </c>
    </row>
    <row r="72" spans="1:23" ht="12.75">
      <c r="A72" s="31" t="s">
        <v>30</v>
      </c>
      <c r="B72" s="32" t="s">
        <v>145</v>
      </c>
      <c r="C72" s="33" t="s">
        <v>146</v>
      </c>
      <c r="D72" s="52">
        <v>204638000</v>
      </c>
      <c r="E72" s="53">
        <v>557221981</v>
      </c>
      <c r="F72" s="53">
        <v>180872602</v>
      </c>
      <c r="G72" s="6">
        <f t="shared" si="10"/>
        <v>0.3245970334397128</v>
      </c>
      <c r="H72" s="67">
        <v>30768624</v>
      </c>
      <c r="I72" s="53">
        <v>30531031</v>
      </c>
      <c r="J72" s="68">
        <v>15936979</v>
      </c>
      <c r="K72" s="68">
        <v>77236634</v>
      </c>
      <c r="L72" s="67">
        <v>4330309</v>
      </c>
      <c r="M72" s="53">
        <v>7974354</v>
      </c>
      <c r="N72" s="68">
        <v>14230710</v>
      </c>
      <c r="O72" s="68">
        <v>26535373</v>
      </c>
      <c r="P72" s="67">
        <v>380146</v>
      </c>
      <c r="Q72" s="53">
        <v>25110407</v>
      </c>
      <c r="R72" s="68">
        <v>13374118</v>
      </c>
      <c r="S72" s="68">
        <v>38864671</v>
      </c>
      <c r="T72" s="67">
        <v>17048048</v>
      </c>
      <c r="U72" s="53">
        <v>14391560</v>
      </c>
      <c r="V72" s="68">
        <v>6796316</v>
      </c>
      <c r="W72" s="68">
        <v>38235924</v>
      </c>
    </row>
    <row r="73" spans="1:23" ht="12.75">
      <c r="A73" s="31" t="s">
        <v>30</v>
      </c>
      <c r="B73" s="32" t="s">
        <v>147</v>
      </c>
      <c r="C73" s="33" t="s">
        <v>148</v>
      </c>
      <c r="D73" s="52">
        <v>45642000</v>
      </c>
      <c r="E73" s="53">
        <v>45642000</v>
      </c>
      <c r="F73" s="53">
        <v>23665181</v>
      </c>
      <c r="G73" s="6">
        <f t="shared" si="10"/>
        <v>0.5184957057096534</v>
      </c>
      <c r="H73" s="67">
        <v>3317527</v>
      </c>
      <c r="I73" s="53">
        <v>1251802</v>
      </c>
      <c r="J73" s="68">
        <v>2562478</v>
      </c>
      <c r="K73" s="68">
        <v>7131807</v>
      </c>
      <c r="L73" s="67">
        <v>0</v>
      </c>
      <c r="M73" s="53">
        <v>0</v>
      </c>
      <c r="N73" s="68">
        <v>6656696</v>
      </c>
      <c r="O73" s="68">
        <v>6656696</v>
      </c>
      <c r="P73" s="67">
        <v>2159824</v>
      </c>
      <c r="Q73" s="53">
        <v>1757687</v>
      </c>
      <c r="R73" s="68">
        <v>2076247</v>
      </c>
      <c r="S73" s="68">
        <v>5993758</v>
      </c>
      <c r="T73" s="67">
        <v>2514975</v>
      </c>
      <c r="U73" s="53">
        <v>1367945</v>
      </c>
      <c r="V73" s="68">
        <v>0</v>
      </c>
      <c r="W73" s="68">
        <v>3882920</v>
      </c>
    </row>
    <row r="74" spans="1:23" ht="12.75">
      <c r="A74" s="31" t="s">
        <v>49</v>
      </c>
      <c r="B74" s="32" t="s">
        <v>149</v>
      </c>
      <c r="C74" s="33" t="s">
        <v>150</v>
      </c>
      <c r="D74" s="52">
        <v>8175000</v>
      </c>
      <c r="E74" s="53">
        <v>10704330</v>
      </c>
      <c r="F74" s="53">
        <v>9757929</v>
      </c>
      <c r="G74" s="6">
        <f t="shared" si="10"/>
        <v>0.9115870867209811</v>
      </c>
      <c r="H74" s="67">
        <v>269904</v>
      </c>
      <c r="I74" s="53">
        <v>140672</v>
      </c>
      <c r="J74" s="68">
        <v>189799</v>
      </c>
      <c r="K74" s="68">
        <v>600375</v>
      </c>
      <c r="L74" s="67">
        <v>453896</v>
      </c>
      <c r="M74" s="53">
        <v>245229</v>
      </c>
      <c r="N74" s="68">
        <v>2270236</v>
      </c>
      <c r="O74" s="68">
        <v>2969361</v>
      </c>
      <c r="P74" s="67">
        <v>80805</v>
      </c>
      <c r="Q74" s="53">
        <v>40999</v>
      </c>
      <c r="R74" s="68">
        <v>66198</v>
      </c>
      <c r="S74" s="68">
        <v>188002</v>
      </c>
      <c r="T74" s="67">
        <v>192016</v>
      </c>
      <c r="U74" s="53">
        <v>411981</v>
      </c>
      <c r="V74" s="68">
        <v>5396194</v>
      </c>
      <c r="W74" s="68">
        <v>6000191</v>
      </c>
    </row>
    <row r="75" spans="1:23" ht="16.5">
      <c r="A75" s="34"/>
      <c r="B75" s="35" t="s">
        <v>151</v>
      </c>
      <c r="C75" s="36"/>
      <c r="D75" s="54">
        <f>SUM(D69:D74)</f>
        <v>399492500</v>
      </c>
      <c r="E75" s="55">
        <f>SUM(E69:E74)</f>
        <v>757305811</v>
      </c>
      <c r="F75" s="55">
        <f>SUM(F69:F74)</f>
        <v>333251210</v>
      </c>
      <c r="G75" s="7">
        <f t="shared" si="10"/>
        <v>0.4400483994173392</v>
      </c>
      <c r="H75" s="69">
        <f aca="true" t="shared" si="13" ref="H75:W75">SUM(H69:H74)</f>
        <v>40452850</v>
      </c>
      <c r="I75" s="55">
        <f t="shared" si="13"/>
        <v>37663493</v>
      </c>
      <c r="J75" s="70">
        <f t="shared" si="13"/>
        <v>26957119</v>
      </c>
      <c r="K75" s="70">
        <f t="shared" si="13"/>
        <v>105073462</v>
      </c>
      <c r="L75" s="69">
        <f t="shared" si="13"/>
        <v>11067177</v>
      </c>
      <c r="M75" s="55">
        <f t="shared" si="13"/>
        <v>15197885</v>
      </c>
      <c r="N75" s="70">
        <f t="shared" si="13"/>
        <v>42596805</v>
      </c>
      <c r="O75" s="70">
        <f t="shared" si="13"/>
        <v>68861867</v>
      </c>
      <c r="P75" s="69">
        <f t="shared" si="13"/>
        <v>6802187</v>
      </c>
      <c r="Q75" s="55">
        <f t="shared" si="13"/>
        <v>42814239</v>
      </c>
      <c r="R75" s="70">
        <f t="shared" si="13"/>
        <v>41369400</v>
      </c>
      <c r="S75" s="70">
        <f t="shared" si="13"/>
        <v>90985826</v>
      </c>
      <c r="T75" s="69">
        <f t="shared" si="13"/>
        <v>22656431</v>
      </c>
      <c r="U75" s="55">
        <f t="shared" si="13"/>
        <v>27069077</v>
      </c>
      <c r="V75" s="70">
        <f t="shared" si="13"/>
        <v>18604547</v>
      </c>
      <c r="W75" s="70">
        <f t="shared" si="13"/>
        <v>68330055</v>
      </c>
    </row>
    <row r="76" spans="1:23" ht="12.75">
      <c r="A76" s="31" t="s">
        <v>30</v>
      </c>
      <c r="B76" s="32" t="s">
        <v>152</v>
      </c>
      <c r="C76" s="33" t="s">
        <v>153</v>
      </c>
      <c r="D76" s="52">
        <v>76650000</v>
      </c>
      <c r="E76" s="53">
        <v>76650000</v>
      </c>
      <c r="F76" s="53">
        <v>59796290</v>
      </c>
      <c r="G76" s="6">
        <f t="shared" si="10"/>
        <v>0.7801212002609262</v>
      </c>
      <c r="H76" s="67">
        <v>2886889</v>
      </c>
      <c r="I76" s="53">
        <v>1772386</v>
      </c>
      <c r="J76" s="68">
        <v>9744759</v>
      </c>
      <c r="K76" s="68">
        <v>14404034</v>
      </c>
      <c r="L76" s="67">
        <v>5808047</v>
      </c>
      <c r="M76" s="53">
        <v>6902183</v>
      </c>
      <c r="N76" s="68">
        <v>4168970</v>
      </c>
      <c r="O76" s="68">
        <v>16879200</v>
      </c>
      <c r="P76" s="67">
        <v>0</v>
      </c>
      <c r="Q76" s="53">
        <v>4567132</v>
      </c>
      <c r="R76" s="68">
        <v>8814776</v>
      </c>
      <c r="S76" s="68">
        <v>13381908</v>
      </c>
      <c r="T76" s="67">
        <v>9361628</v>
      </c>
      <c r="U76" s="53">
        <v>5769520</v>
      </c>
      <c r="V76" s="68">
        <v>0</v>
      </c>
      <c r="W76" s="68">
        <v>15131148</v>
      </c>
    </row>
    <row r="77" spans="1:23" ht="12.75">
      <c r="A77" s="31" t="s">
        <v>30</v>
      </c>
      <c r="B77" s="32" t="s">
        <v>154</v>
      </c>
      <c r="C77" s="33" t="s">
        <v>155</v>
      </c>
      <c r="D77" s="52">
        <v>67647000</v>
      </c>
      <c r="E77" s="53">
        <v>67647000</v>
      </c>
      <c r="F77" s="53">
        <v>74967308</v>
      </c>
      <c r="G77" s="6">
        <f t="shared" si="10"/>
        <v>1.1082133427942111</v>
      </c>
      <c r="H77" s="67">
        <v>715283</v>
      </c>
      <c r="I77" s="53">
        <v>857283</v>
      </c>
      <c r="J77" s="68">
        <v>5392045</v>
      </c>
      <c r="K77" s="68">
        <v>6964611</v>
      </c>
      <c r="L77" s="67">
        <v>8548101</v>
      </c>
      <c r="M77" s="53">
        <v>5335630</v>
      </c>
      <c r="N77" s="68">
        <v>7561501</v>
      </c>
      <c r="O77" s="68">
        <v>21445232</v>
      </c>
      <c r="P77" s="67">
        <v>4636672</v>
      </c>
      <c r="Q77" s="53">
        <v>10287922</v>
      </c>
      <c r="R77" s="68">
        <v>19182152</v>
      </c>
      <c r="S77" s="68">
        <v>34106746</v>
      </c>
      <c r="T77" s="67">
        <v>10734729</v>
      </c>
      <c r="U77" s="53">
        <v>857995</v>
      </c>
      <c r="V77" s="68">
        <v>857995</v>
      </c>
      <c r="W77" s="68">
        <v>12450719</v>
      </c>
    </row>
    <row r="78" spans="1:23" ht="12.75">
      <c r="A78" s="31" t="s">
        <v>30</v>
      </c>
      <c r="B78" s="32" t="s">
        <v>156</v>
      </c>
      <c r="C78" s="33" t="s">
        <v>157</v>
      </c>
      <c r="D78" s="52">
        <v>38194830</v>
      </c>
      <c r="E78" s="53">
        <v>46625685</v>
      </c>
      <c r="F78" s="53">
        <v>31220411</v>
      </c>
      <c r="G78" s="6">
        <f t="shared" si="10"/>
        <v>0.6695968327328596</v>
      </c>
      <c r="H78" s="67">
        <v>5552968</v>
      </c>
      <c r="I78" s="53">
        <v>397208</v>
      </c>
      <c r="J78" s="68">
        <v>1388233</v>
      </c>
      <c r="K78" s="68">
        <v>7338409</v>
      </c>
      <c r="L78" s="67">
        <v>2378802</v>
      </c>
      <c r="M78" s="53">
        <v>579668</v>
      </c>
      <c r="N78" s="68">
        <v>785322</v>
      </c>
      <c r="O78" s="68">
        <v>3743792</v>
      </c>
      <c r="P78" s="67">
        <v>2873475</v>
      </c>
      <c r="Q78" s="53">
        <v>1127984</v>
      </c>
      <c r="R78" s="68">
        <v>1744177</v>
      </c>
      <c r="S78" s="68">
        <v>5745636</v>
      </c>
      <c r="T78" s="67">
        <v>2667390</v>
      </c>
      <c r="U78" s="53">
        <v>4830137</v>
      </c>
      <c r="V78" s="68">
        <v>6895047</v>
      </c>
      <c r="W78" s="68">
        <v>14392574</v>
      </c>
    </row>
    <row r="79" spans="1:23" ht="12.75">
      <c r="A79" s="31" t="s">
        <v>30</v>
      </c>
      <c r="B79" s="32" t="s">
        <v>158</v>
      </c>
      <c r="C79" s="33" t="s">
        <v>159</v>
      </c>
      <c r="D79" s="52">
        <v>458350000</v>
      </c>
      <c r="E79" s="53">
        <v>493926000</v>
      </c>
      <c r="F79" s="53">
        <v>321899621</v>
      </c>
      <c r="G79" s="6">
        <f t="shared" si="10"/>
        <v>0.6517162915092545</v>
      </c>
      <c r="H79" s="67">
        <v>8786515</v>
      </c>
      <c r="I79" s="53">
        <v>11324183</v>
      </c>
      <c r="J79" s="68">
        <v>30270402</v>
      </c>
      <c r="K79" s="68">
        <v>50381100</v>
      </c>
      <c r="L79" s="67">
        <v>17767856</v>
      </c>
      <c r="M79" s="53">
        <v>28424327</v>
      </c>
      <c r="N79" s="68">
        <v>28019690</v>
      </c>
      <c r="O79" s="68">
        <v>74211873</v>
      </c>
      <c r="P79" s="67">
        <v>24859650</v>
      </c>
      <c r="Q79" s="53">
        <v>29514666</v>
      </c>
      <c r="R79" s="68">
        <v>23744840</v>
      </c>
      <c r="S79" s="68">
        <v>78119156</v>
      </c>
      <c r="T79" s="67">
        <v>30266091</v>
      </c>
      <c r="U79" s="53">
        <v>21137093</v>
      </c>
      <c r="V79" s="68">
        <v>67784308</v>
      </c>
      <c r="W79" s="68">
        <v>119187492</v>
      </c>
    </row>
    <row r="80" spans="1:23" ht="12.75">
      <c r="A80" s="31" t="s">
        <v>30</v>
      </c>
      <c r="B80" s="32" t="s">
        <v>160</v>
      </c>
      <c r="C80" s="33" t="s">
        <v>161</v>
      </c>
      <c r="D80" s="52">
        <v>77617000</v>
      </c>
      <c r="E80" s="53">
        <v>57292998</v>
      </c>
      <c r="F80" s="53">
        <v>36508100</v>
      </c>
      <c r="G80" s="6">
        <f t="shared" si="10"/>
        <v>0.6372174833650702</v>
      </c>
      <c r="H80" s="67">
        <v>1056839</v>
      </c>
      <c r="I80" s="53">
        <v>8096265</v>
      </c>
      <c r="J80" s="68">
        <v>1367814</v>
      </c>
      <c r="K80" s="68">
        <v>10520918</v>
      </c>
      <c r="L80" s="67">
        <v>3460162</v>
      </c>
      <c r="M80" s="53">
        <v>2760603</v>
      </c>
      <c r="N80" s="68">
        <v>1949446</v>
      </c>
      <c r="O80" s="68">
        <v>8170211</v>
      </c>
      <c r="P80" s="67">
        <v>2812620</v>
      </c>
      <c r="Q80" s="53">
        <v>1225257</v>
      </c>
      <c r="R80" s="68">
        <v>2617794</v>
      </c>
      <c r="S80" s="68">
        <v>6655671</v>
      </c>
      <c r="T80" s="67">
        <v>2782409</v>
      </c>
      <c r="U80" s="53">
        <v>4740293</v>
      </c>
      <c r="V80" s="68">
        <v>3638598</v>
      </c>
      <c r="W80" s="68">
        <v>11161300</v>
      </c>
    </row>
    <row r="81" spans="1:23" ht="12.75">
      <c r="A81" s="31" t="s">
        <v>30</v>
      </c>
      <c r="B81" s="32" t="s">
        <v>162</v>
      </c>
      <c r="C81" s="33" t="s">
        <v>163</v>
      </c>
      <c r="D81" s="52">
        <v>40276461</v>
      </c>
      <c r="E81" s="53">
        <v>30089718</v>
      </c>
      <c r="F81" s="53">
        <v>24089266</v>
      </c>
      <c r="G81" s="6">
        <f t="shared" si="10"/>
        <v>0.8005813148531336</v>
      </c>
      <c r="H81" s="67">
        <v>5106458</v>
      </c>
      <c r="I81" s="53">
        <v>2322576</v>
      </c>
      <c r="J81" s="68">
        <v>4809893</v>
      </c>
      <c r="K81" s="68">
        <v>12238927</v>
      </c>
      <c r="L81" s="67">
        <v>1213514</v>
      </c>
      <c r="M81" s="53">
        <v>2058944</v>
      </c>
      <c r="N81" s="68">
        <v>3567245</v>
      </c>
      <c r="O81" s="68">
        <v>6839703</v>
      </c>
      <c r="P81" s="67">
        <v>389575</v>
      </c>
      <c r="Q81" s="53">
        <v>376990</v>
      </c>
      <c r="R81" s="68">
        <v>2202752</v>
      </c>
      <c r="S81" s="68">
        <v>2969317</v>
      </c>
      <c r="T81" s="67">
        <v>1640158</v>
      </c>
      <c r="U81" s="53">
        <v>171500</v>
      </c>
      <c r="V81" s="68">
        <v>229661</v>
      </c>
      <c r="W81" s="68">
        <v>2041319</v>
      </c>
    </row>
    <row r="82" spans="1:23" ht="12.75">
      <c r="A82" s="31" t="s">
        <v>49</v>
      </c>
      <c r="B82" s="32" t="s">
        <v>164</v>
      </c>
      <c r="C82" s="33" t="s">
        <v>165</v>
      </c>
      <c r="D82" s="52">
        <v>13000000</v>
      </c>
      <c r="E82" s="53">
        <v>1500000</v>
      </c>
      <c r="F82" s="53">
        <v>0</v>
      </c>
      <c r="G82" s="6">
        <f t="shared" si="10"/>
        <v>0</v>
      </c>
      <c r="H82" s="67">
        <v>0</v>
      </c>
      <c r="I82" s="53">
        <v>0</v>
      </c>
      <c r="J82" s="68">
        <v>0</v>
      </c>
      <c r="K82" s="68">
        <v>0</v>
      </c>
      <c r="L82" s="67">
        <v>0</v>
      </c>
      <c r="M82" s="53">
        <v>0</v>
      </c>
      <c r="N82" s="68">
        <v>0</v>
      </c>
      <c r="O82" s="68">
        <v>0</v>
      </c>
      <c r="P82" s="67">
        <v>0</v>
      </c>
      <c r="Q82" s="53">
        <v>0</v>
      </c>
      <c r="R82" s="68">
        <v>0</v>
      </c>
      <c r="S82" s="68">
        <v>0</v>
      </c>
      <c r="T82" s="67">
        <v>0</v>
      </c>
      <c r="U82" s="53">
        <v>0</v>
      </c>
      <c r="V82" s="68">
        <v>0</v>
      </c>
      <c r="W82" s="68">
        <v>0</v>
      </c>
    </row>
    <row r="83" spans="1:23" ht="16.5">
      <c r="A83" s="34"/>
      <c r="B83" s="35" t="s">
        <v>166</v>
      </c>
      <c r="C83" s="36"/>
      <c r="D83" s="54">
        <f>SUM(D76:D82)</f>
        <v>771735291</v>
      </c>
      <c r="E83" s="55">
        <f>SUM(E76:E82)</f>
        <v>773731401</v>
      </c>
      <c r="F83" s="55">
        <f>SUM(F76:F82)</f>
        <v>548480996</v>
      </c>
      <c r="G83" s="7">
        <f t="shared" si="10"/>
        <v>0.7088777775997229</v>
      </c>
      <c r="H83" s="69">
        <f aca="true" t="shared" si="14" ref="H83:W83">SUM(H76:H82)</f>
        <v>24104952</v>
      </c>
      <c r="I83" s="55">
        <f t="shared" si="14"/>
        <v>24769901</v>
      </c>
      <c r="J83" s="70">
        <f t="shared" si="14"/>
        <v>52973146</v>
      </c>
      <c r="K83" s="70">
        <f t="shared" si="14"/>
        <v>101847999</v>
      </c>
      <c r="L83" s="69">
        <f t="shared" si="14"/>
        <v>39176482</v>
      </c>
      <c r="M83" s="55">
        <f t="shared" si="14"/>
        <v>46061355</v>
      </c>
      <c r="N83" s="70">
        <f t="shared" si="14"/>
        <v>46052174</v>
      </c>
      <c r="O83" s="70">
        <f t="shared" si="14"/>
        <v>131290011</v>
      </c>
      <c r="P83" s="69">
        <f t="shared" si="14"/>
        <v>35571992</v>
      </c>
      <c r="Q83" s="55">
        <f t="shared" si="14"/>
        <v>47099951</v>
      </c>
      <c r="R83" s="70">
        <f t="shared" si="14"/>
        <v>58306491</v>
      </c>
      <c r="S83" s="70">
        <f t="shared" si="14"/>
        <v>140978434</v>
      </c>
      <c r="T83" s="69">
        <f t="shared" si="14"/>
        <v>57452405</v>
      </c>
      <c r="U83" s="55">
        <f t="shared" si="14"/>
        <v>37506538</v>
      </c>
      <c r="V83" s="70">
        <f t="shared" si="14"/>
        <v>79405609</v>
      </c>
      <c r="W83" s="70">
        <f t="shared" si="14"/>
        <v>174364552</v>
      </c>
    </row>
    <row r="84" spans="1:23" ht="12.75">
      <c r="A84" s="31" t="s">
        <v>30</v>
      </c>
      <c r="B84" s="32" t="s">
        <v>167</v>
      </c>
      <c r="C84" s="33" t="s">
        <v>168</v>
      </c>
      <c r="D84" s="52">
        <v>110007000</v>
      </c>
      <c r="E84" s="53">
        <v>110007000</v>
      </c>
      <c r="F84" s="53">
        <v>44135529</v>
      </c>
      <c r="G84" s="6">
        <f t="shared" si="10"/>
        <v>0.4012065504922414</v>
      </c>
      <c r="H84" s="67">
        <v>14651813</v>
      </c>
      <c r="I84" s="53">
        <v>2049792</v>
      </c>
      <c r="J84" s="68">
        <v>117696</v>
      </c>
      <c r="K84" s="68">
        <v>16819301</v>
      </c>
      <c r="L84" s="67">
        <v>1898650</v>
      </c>
      <c r="M84" s="53">
        <v>0</v>
      </c>
      <c r="N84" s="68">
        <v>992107</v>
      </c>
      <c r="O84" s="68">
        <v>2890757</v>
      </c>
      <c r="P84" s="67">
        <v>0</v>
      </c>
      <c r="Q84" s="53">
        <v>1849313</v>
      </c>
      <c r="R84" s="68">
        <v>3335520</v>
      </c>
      <c r="S84" s="68">
        <v>5184833</v>
      </c>
      <c r="T84" s="67">
        <v>1762693</v>
      </c>
      <c r="U84" s="53">
        <v>7683101</v>
      </c>
      <c r="V84" s="68">
        <v>9794844</v>
      </c>
      <c r="W84" s="68">
        <v>19240638</v>
      </c>
    </row>
    <row r="85" spans="1:23" ht="12.75">
      <c r="A85" s="31" t="s">
        <v>30</v>
      </c>
      <c r="B85" s="32" t="s">
        <v>169</v>
      </c>
      <c r="C85" s="33" t="s">
        <v>170</v>
      </c>
      <c r="D85" s="52">
        <v>83428000</v>
      </c>
      <c r="E85" s="53">
        <v>83428000</v>
      </c>
      <c r="F85" s="53">
        <v>1607622</v>
      </c>
      <c r="G85" s="6">
        <f t="shared" si="10"/>
        <v>0.019269573764203865</v>
      </c>
      <c r="H85" s="67">
        <v>0</v>
      </c>
      <c r="I85" s="53">
        <v>0</v>
      </c>
      <c r="J85" s="68">
        <v>441067</v>
      </c>
      <c r="K85" s="68">
        <v>441067</v>
      </c>
      <c r="L85" s="67">
        <v>0</v>
      </c>
      <c r="M85" s="53">
        <v>0</v>
      </c>
      <c r="N85" s="68">
        <v>266930</v>
      </c>
      <c r="O85" s="68">
        <v>266930</v>
      </c>
      <c r="P85" s="67">
        <v>13968</v>
      </c>
      <c r="Q85" s="53">
        <v>670051</v>
      </c>
      <c r="R85" s="68">
        <v>1001</v>
      </c>
      <c r="S85" s="68">
        <v>685020</v>
      </c>
      <c r="T85" s="67">
        <v>37530</v>
      </c>
      <c r="U85" s="53">
        <v>6930</v>
      </c>
      <c r="V85" s="68">
        <v>170145</v>
      </c>
      <c r="W85" s="68">
        <v>214605</v>
      </c>
    </row>
    <row r="86" spans="1:23" ht="12.75">
      <c r="A86" s="31" t="s">
        <v>30</v>
      </c>
      <c r="B86" s="32" t="s">
        <v>171</v>
      </c>
      <c r="C86" s="33" t="s">
        <v>172</v>
      </c>
      <c r="D86" s="52">
        <v>278227290</v>
      </c>
      <c r="E86" s="53">
        <v>101901050</v>
      </c>
      <c r="F86" s="53">
        <v>45964658</v>
      </c>
      <c r="G86" s="6">
        <f t="shared" si="10"/>
        <v>0.45107148552443765</v>
      </c>
      <c r="H86" s="67">
        <v>309364</v>
      </c>
      <c r="I86" s="53">
        <v>5850885</v>
      </c>
      <c r="J86" s="68">
        <v>1555531</v>
      </c>
      <c r="K86" s="68">
        <v>7715780</v>
      </c>
      <c r="L86" s="67">
        <v>3807957</v>
      </c>
      <c r="M86" s="53">
        <v>1666688</v>
      </c>
      <c r="N86" s="68">
        <v>2438373</v>
      </c>
      <c r="O86" s="68">
        <v>7913018</v>
      </c>
      <c r="P86" s="67">
        <v>614182</v>
      </c>
      <c r="Q86" s="53">
        <v>2890545</v>
      </c>
      <c r="R86" s="68">
        <v>6151951</v>
      </c>
      <c r="S86" s="68">
        <v>9656678</v>
      </c>
      <c r="T86" s="67">
        <v>11057121</v>
      </c>
      <c r="U86" s="53">
        <v>6364337</v>
      </c>
      <c r="V86" s="68">
        <v>3257724</v>
      </c>
      <c r="W86" s="68">
        <v>20679182</v>
      </c>
    </row>
    <row r="87" spans="1:23" ht="12.75">
      <c r="A87" s="31" t="s">
        <v>30</v>
      </c>
      <c r="B87" s="32" t="s">
        <v>173</v>
      </c>
      <c r="C87" s="33" t="s">
        <v>174</v>
      </c>
      <c r="D87" s="52">
        <v>37738000</v>
      </c>
      <c r="E87" s="53">
        <v>49802998</v>
      </c>
      <c r="F87" s="53">
        <v>42475867</v>
      </c>
      <c r="G87" s="6">
        <f t="shared" si="10"/>
        <v>0.8528777123015767</v>
      </c>
      <c r="H87" s="67">
        <v>7397304</v>
      </c>
      <c r="I87" s="53">
        <v>3304648</v>
      </c>
      <c r="J87" s="68">
        <v>4544336</v>
      </c>
      <c r="K87" s="68">
        <v>15246288</v>
      </c>
      <c r="L87" s="67">
        <v>3188679</v>
      </c>
      <c r="M87" s="53">
        <v>5165052</v>
      </c>
      <c r="N87" s="68">
        <v>4075656</v>
      </c>
      <c r="O87" s="68">
        <v>12429387</v>
      </c>
      <c r="P87" s="67">
        <v>2041101</v>
      </c>
      <c r="Q87" s="53">
        <v>1734674</v>
      </c>
      <c r="R87" s="68">
        <v>6366620</v>
      </c>
      <c r="S87" s="68">
        <v>10142395</v>
      </c>
      <c r="T87" s="67">
        <v>2599830</v>
      </c>
      <c r="U87" s="53">
        <v>752981</v>
      </c>
      <c r="V87" s="68">
        <v>1304986</v>
      </c>
      <c r="W87" s="68">
        <v>4657797</v>
      </c>
    </row>
    <row r="88" spans="1:23" ht="12.75">
      <c r="A88" s="31" t="s">
        <v>49</v>
      </c>
      <c r="B88" s="32" t="s">
        <v>175</v>
      </c>
      <c r="C88" s="33" t="s">
        <v>176</v>
      </c>
      <c r="D88" s="52">
        <v>6435000</v>
      </c>
      <c r="E88" s="53">
        <v>6731000</v>
      </c>
      <c r="F88" s="53">
        <v>2667757</v>
      </c>
      <c r="G88" s="6">
        <f t="shared" si="10"/>
        <v>0.39633887980983507</v>
      </c>
      <c r="H88" s="67">
        <v>8491</v>
      </c>
      <c r="I88" s="53">
        <v>0</v>
      </c>
      <c r="J88" s="68">
        <v>48957</v>
      </c>
      <c r="K88" s="68">
        <v>57448</v>
      </c>
      <c r="L88" s="67">
        <v>596491</v>
      </c>
      <c r="M88" s="53">
        <v>1033415</v>
      </c>
      <c r="N88" s="68">
        <v>303961</v>
      </c>
      <c r="O88" s="68">
        <v>1933867</v>
      </c>
      <c r="P88" s="67">
        <v>38058</v>
      </c>
      <c r="Q88" s="53">
        <v>101213</v>
      </c>
      <c r="R88" s="68">
        <v>137367</v>
      </c>
      <c r="S88" s="68">
        <v>276638</v>
      </c>
      <c r="T88" s="67">
        <v>51795</v>
      </c>
      <c r="U88" s="53">
        <v>80510</v>
      </c>
      <c r="V88" s="68">
        <v>267499</v>
      </c>
      <c r="W88" s="68">
        <v>399804</v>
      </c>
    </row>
    <row r="89" spans="1:23" ht="16.5">
      <c r="A89" s="34"/>
      <c r="B89" s="35" t="s">
        <v>177</v>
      </c>
      <c r="C89" s="36"/>
      <c r="D89" s="54">
        <f>SUM(D84:D88)</f>
        <v>515835290</v>
      </c>
      <c r="E89" s="55">
        <f>SUM(E84:E88)</f>
        <v>351870048</v>
      </c>
      <c r="F89" s="55">
        <f>SUM(F84:F88)</f>
        <v>136851433</v>
      </c>
      <c r="G89" s="7">
        <f t="shared" si="10"/>
        <v>0.3889260645452835</v>
      </c>
      <c r="H89" s="69">
        <f aca="true" t="shared" si="15" ref="H89:W89">SUM(H84:H88)</f>
        <v>22366972</v>
      </c>
      <c r="I89" s="55">
        <f t="shared" si="15"/>
        <v>11205325</v>
      </c>
      <c r="J89" s="70">
        <f t="shared" si="15"/>
        <v>6707587</v>
      </c>
      <c r="K89" s="70">
        <f t="shared" si="15"/>
        <v>40279884</v>
      </c>
      <c r="L89" s="69">
        <f t="shared" si="15"/>
        <v>9491777</v>
      </c>
      <c r="M89" s="55">
        <f t="shared" si="15"/>
        <v>7865155</v>
      </c>
      <c r="N89" s="70">
        <f t="shared" si="15"/>
        <v>8077027</v>
      </c>
      <c r="O89" s="70">
        <f t="shared" si="15"/>
        <v>25433959</v>
      </c>
      <c r="P89" s="69">
        <f t="shared" si="15"/>
        <v>2707309</v>
      </c>
      <c r="Q89" s="55">
        <f t="shared" si="15"/>
        <v>7245796</v>
      </c>
      <c r="R89" s="70">
        <f t="shared" si="15"/>
        <v>15992459</v>
      </c>
      <c r="S89" s="70">
        <f t="shared" si="15"/>
        <v>25945564</v>
      </c>
      <c r="T89" s="69">
        <f t="shared" si="15"/>
        <v>15508969</v>
      </c>
      <c r="U89" s="55">
        <f t="shared" si="15"/>
        <v>14887859</v>
      </c>
      <c r="V89" s="70">
        <f t="shared" si="15"/>
        <v>14795198</v>
      </c>
      <c r="W89" s="70">
        <f t="shared" si="15"/>
        <v>45192026</v>
      </c>
    </row>
    <row r="90" spans="1:23" ht="16.5">
      <c r="A90" s="37"/>
      <c r="B90" s="38" t="s">
        <v>178</v>
      </c>
      <c r="C90" s="39"/>
      <c r="D90" s="56">
        <f>SUM(D61,D63:D67,D69:D74,D76:D82,D84:D88)</f>
        <v>2630520617</v>
      </c>
      <c r="E90" s="57">
        <f>SUM(E61,E63:E67,E69:E74,E76:E82,E84:E88)</f>
        <v>2804586729</v>
      </c>
      <c r="F90" s="57">
        <f>SUM(F61,F63:F67,F69:F74,F76:F82,F84:F88)</f>
        <v>1670343652</v>
      </c>
      <c r="G90" s="8">
        <f t="shared" si="10"/>
        <v>0.5955756813395375</v>
      </c>
      <c r="H90" s="71">
        <f aca="true" t="shared" si="16" ref="H90:W90">SUM(H61,H63:H67,H69:H74,H76:H82,H84:H88)</f>
        <v>100038232</v>
      </c>
      <c r="I90" s="57">
        <f t="shared" si="16"/>
        <v>120237988</v>
      </c>
      <c r="J90" s="72">
        <f t="shared" si="16"/>
        <v>140919356</v>
      </c>
      <c r="K90" s="72">
        <f t="shared" si="16"/>
        <v>361195576</v>
      </c>
      <c r="L90" s="71">
        <f t="shared" si="16"/>
        <v>98315616</v>
      </c>
      <c r="M90" s="57">
        <f t="shared" si="16"/>
        <v>128667161</v>
      </c>
      <c r="N90" s="72">
        <f t="shared" si="16"/>
        <v>158217675</v>
      </c>
      <c r="O90" s="72">
        <f t="shared" si="16"/>
        <v>385200452</v>
      </c>
      <c r="P90" s="71">
        <f t="shared" si="16"/>
        <v>90769611</v>
      </c>
      <c r="Q90" s="57">
        <f t="shared" si="16"/>
        <v>142987947</v>
      </c>
      <c r="R90" s="72">
        <f t="shared" si="16"/>
        <v>170206160</v>
      </c>
      <c r="S90" s="72">
        <f t="shared" si="16"/>
        <v>403963718</v>
      </c>
      <c r="T90" s="71">
        <f t="shared" si="16"/>
        <v>135239112</v>
      </c>
      <c r="U90" s="57">
        <f t="shared" si="16"/>
        <v>114286261</v>
      </c>
      <c r="V90" s="72">
        <f t="shared" si="16"/>
        <v>270458533</v>
      </c>
      <c r="W90" s="72">
        <f t="shared" si="16"/>
        <v>519983906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179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24</v>
      </c>
      <c r="B93" s="32" t="s">
        <v>180</v>
      </c>
      <c r="C93" s="33" t="s">
        <v>181</v>
      </c>
      <c r="D93" s="52">
        <v>2374785485</v>
      </c>
      <c r="E93" s="53">
        <v>2252103854</v>
      </c>
      <c r="F93" s="53">
        <v>1938679874</v>
      </c>
      <c r="G93" s="6">
        <f aca="true" t="shared" si="17" ref="G93:G99">IF($E93=0,0,$F93/$E93)</f>
        <v>0.8608305831707883</v>
      </c>
      <c r="H93" s="67">
        <v>1208777</v>
      </c>
      <c r="I93" s="53">
        <v>46881835</v>
      </c>
      <c r="J93" s="68">
        <v>137945970</v>
      </c>
      <c r="K93" s="68">
        <v>186036582</v>
      </c>
      <c r="L93" s="67">
        <v>117492224</v>
      </c>
      <c r="M93" s="53">
        <v>110843174</v>
      </c>
      <c r="N93" s="68">
        <v>148899889</v>
      </c>
      <c r="O93" s="68">
        <v>377235287</v>
      </c>
      <c r="P93" s="67">
        <v>65504233</v>
      </c>
      <c r="Q93" s="53">
        <v>115368831</v>
      </c>
      <c r="R93" s="68">
        <v>359458080</v>
      </c>
      <c r="S93" s="68">
        <v>540331144</v>
      </c>
      <c r="T93" s="67">
        <v>160416194</v>
      </c>
      <c r="U93" s="53">
        <v>226181931</v>
      </c>
      <c r="V93" s="68">
        <v>448478736</v>
      </c>
      <c r="W93" s="68">
        <v>835076861</v>
      </c>
    </row>
    <row r="94" spans="1:23" ht="12.75">
      <c r="A94" s="31" t="s">
        <v>24</v>
      </c>
      <c r="B94" s="32" t="s">
        <v>182</v>
      </c>
      <c r="C94" s="33" t="s">
        <v>183</v>
      </c>
      <c r="D94" s="52">
        <v>3722199000</v>
      </c>
      <c r="E94" s="53">
        <v>3749203000</v>
      </c>
      <c r="F94" s="53">
        <v>3255573199</v>
      </c>
      <c r="G94" s="6">
        <f t="shared" si="17"/>
        <v>0.868337403709535</v>
      </c>
      <c r="H94" s="67">
        <v>0</v>
      </c>
      <c r="I94" s="53">
        <v>32316326</v>
      </c>
      <c r="J94" s="68">
        <v>282461075</v>
      </c>
      <c r="K94" s="68">
        <v>314777401</v>
      </c>
      <c r="L94" s="67">
        <v>139409226</v>
      </c>
      <c r="M94" s="53">
        <v>234663723</v>
      </c>
      <c r="N94" s="68">
        <v>280437463</v>
      </c>
      <c r="O94" s="68">
        <v>654510412</v>
      </c>
      <c r="P94" s="67">
        <v>195492514</v>
      </c>
      <c r="Q94" s="53">
        <v>177473978</v>
      </c>
      <c r="R94" s="68">
        <v>241530779</v>
      </c>
      <c r="S94" s="68">
        <v>614497271</v>
      </c>
      <c r="T94" s="67">
        <v>274046421</v>
      </c>
      <c r="U94" s="53">
        <v>549738416</v>
      </c>
      <c r="V94" s="68">
        <v>848003278</v>
      </c>
      <c r="W94" s="68">
        <v>1671788115</v>
      </c>
    </row>
    <row r="95" spans="1:23" ht="12.75">
      <c r="A95" s="31" t="s">
        <v>24</v>
      </c>
      <c r="B95" s="32" t="s">
        <v>184</v>
      </c>
      <c r="C95" s="33" t="s">
        <v>185</v>
      </c>
      <c r="D95" s="52">
        <v>3185417550</v>
      </c>
      <c r="E95" s="53">
        <v>3403637183</v>
      </c>
      <c r="F95" s="53">
        <v>2967508039</v>
      </c>
      <c r="G95" s="6">
        <f t="shared" si="17"/>
        <v>0.871863797299455</v>
      </c>
      <c r="H95" s="67">
        <v>8537495</v>
      </c>
      <c r="I95" s="53">
        <v>193851390</v>
      </c>
      <c r="J95" s="68">
        <v>163557503</v>
      </c>
      <c r="K95" s="68">
        <v>365946388</v>
      </c>
      <c r="L95" s="67">
        <v>187737677</v>
      </c>
      <c r="M95" s="53">
        <v>222779733</v>
      </c>
      <c r="N95" s="68">
        <v>141018293</v>
      </c>
      <c r="O95" s="68">
        <v>551535703</v>
      </c>
      <c r="P95" s="67">
        <v>114384257</v>
      </c>
      <c r="Q95" s="53">
        <v>201002668</v>
      </c>
      <c r="R95" s="68">
        <v>227667631</v>
      </c>
      <c r="S95" s="68">
        <v>543054556</v>
      </c>
      <c r="T95" s="67">
        <v>282710573</v>
      </c>
      <c r="U95" s="53">
        <v>383554325</v>
      </c>
      <c r="V95" s="68">
        <v>840706494</v>
      </c>
      <c r="W95" s="68">
        <v>1506971392</v>
      </c>
    </row>
    <row r="96" spans="1:23" ht="16.5">
      <c r="A96" s="34"/>
      <c r="B96" s="35" t="s">
        <v>29</v>
      </c>
      <c r="C96" s="36"/>
      <c r="D96" s="54">
        <f>SUM(D93:D95)</f>
        <v>9282402035</v>
      </c>
      <c r="E96" s="55">
        <f>SUM(E93:E95)</f>
        <v>9404944037</v>
      </c>
      <c r="F96" s="55">
        <f>SUM(F93:F95)</f>
        <v>8161761112</v>
      </c>
      <c r="G96" s="7">
        <f t="shared" si="17"/>
        <v>0.8678160210088234</v>
      </c>
      <c r="H96" s="69">
        <f aca="true" t="shared" si="18" ref="H96:W96">SUM(H93:H95)</f>
        <v>9746272</v>
      </c>
      <c r="I96" s="55">
        <f t="shared" si="18"/>
        <v>273049551</v>
      </c>
      <c r="J96" s="70">
        <f t="shared" si="18"/>
        <v>583964548</v>
      </c>
      <c r="K96" s="70">
        <f t="shared" si="18"/>
        <v>866760371</v>
      </c>
      <c r="L96" s="69">
        <f t="shared" si="18"/>
        <v>444639127</v>
      </c>
      <c r="M96" s="55">
        <f t="shared" si="18"/>
        <v>568286630</v>
      </c>
      <c r="N96" s="70">
        <f t="shared" si="18"/>
        <v>570355645</v>
      </c>
      <c r="O96" s="70">
        <f t="shared" si="18"/>
        <v>1583281402</v>
      </c>
      <c r="P96" s="69">
        <f t="shared" si="18"/>
        <v>375381004</v>
      </c>
      <c r="Q96" s="55">
        <f t="shared" si="18"/>
        <v>493845477</v>
      </c>
      <c r="R96" s="70">
        <f t="shared" si="18"/>
        <v>828656490</v>
      </c>
      <c r="S96" s="70">
        <f t="shared" si="18"/>
        <v>1697882971</v>
      </c>
      <c r="T96" s="69">
        <f t="shared" si="18"/>
        <v>717173188</v>
      </c>
      <c r="U96" s="55">
        <f t="shared" si="18"/>
        <v>1159474672</v>
      </c>
      <c r="V96" s="70">
        <f t="shared" si="18"/>
        <v>2137188508</v>
      </c>
      <c r="W96" s="70">
        <f t="shared" si="18"/>
        <v>4013836368</v>
      </c>
    </row>
    <row r="97" spans="1:23" ht="12.75">
      <c r="A97" s="31" t="s">
        <v>30</v>
      </c>
      <c r="B97" s="32" t="s">
        <v>186</v>
      </c>
      <c r="C97" s="33" t="s">
        <v>187</v>
      </c>
      <c r="D97" s="52">
        <v>303245535</v>
      </c>
      <c r="E97" s="53">
        <v>364369880</v>
      </c>
      <c r="F97" s="53">
        <v>158584228</v>
      </c>
      <c r="G97" s="6">
        <f t="shared" si="17"/>
        <v>0.4352286967298175</v>
      </c>
      <c r="H97" s="67">
        <v>0</v>
      </c>
      <c r="I97" s="53">
        <v>7029522</v>
      </c>
      <c r="J97" s="68">
        <v>9635469</v>
      </c>
      <c r="K97" s="68">
        <v>16664991</v>
      </c>
      <c r="L97" s="67">
        <v>7947620</v>
      </c>
      <c r="M97" s="53">
        <v>15390039</v>
      </c>
      <c r="N97" s="68">
        <v>26728870</v>
      </c>
      <c r="O97" s="68">
        <v>50066529</v>
      </c>
      <c r="P97" s="67">
        <v>4192833</v>
      </c>
      <c r="Q97" s="53">
        <v>19488276</v>
      </c>
      <c r="R97" s="68">
        <v>15756314</v>
      </c>
      <c r="S97" s="68">
        <v>39437423</v>
      </c>
      <c r="T97" s="67">
        <v>0</v>
      </c>
      <c r="U97" s="53">
        <v>33538736</v>
      </c>
      <c r="V97" s="68">
        <v>18876549</v>
      </c>
      <c r="W97" s="68">
        <v>52415285</v>
      </c>
    </row>
    <row r="98" spans="1:23" ht="12.75">
      <c r="A98" s="31" t="s">
        <v>30</v>
      </c>
      <c r="B98" s="32" t="s">
        <v>188</v>
      </c>
      <c r="C98" s="33" t="s">
        <v>189</v>
      </c>
      <c r="D98" s="52">
        <v>41524000</v>
      </c>
      <c r="E98" s="53">
        <v>41781000</v>
      </c>
      <c r="F98" s="53">
        <v>29833044</v>
      </c>
      <c r="G98" s="6">
        <f t="shared" si="17"/>
        <v>0.7140337473971422</v>
      </c>
      <c r="H98" s="67">
        <v>0</v>
      </c>
      <c r="I98" s="53">
        <v>1025593</v>
      </c>
      <c r="J98" s="68">
        <v>71547</v>
      </c>
      <c r="K98" s="68">
        <v>1097140</v>
      </c>
      <c r="L98" s="67">
        <v>2058149</v>
      </c>
      <c r="M98" s="53">
        <v>1623186</v>
      </c>
      <c r="N98" s="68">
        <v>2913759</v>
      </c>
      <c r="O98" s="68">
        <v>6595094</v>
      </c>
      <c r="P98" s="67">
        <v>1803836</v>
      </c>
      <c r="Q98" s="53">
        <v>2961745</v>
      </c>
      <c r="R98" s="68">
        <v>5737148</v>
      </c>
      <c r="S98" s="68">
        <v>10502729</v>
      </c>
      <c r="T98" s="67">
        <v>2479534</v>
      </c>
      <c r="U98" s="53">
        <v>2319840</v>
      </c>
      <c r="V98" s="68">
        <v>6838707</v>
      </c>
      <c r="W98" s="68">
        <v>11638081</v>
      </c>
    </row>
    <row r="99" spans="1:23" ht="12.75">
      <c r="A99" s="31" t="s">
        <v>30</v>
      </c>
      <c r="B99" s="32" t="s">
        <v>190</v>
      </c>
      <c r="C99" s="33" t="s">
        <v>191</v>
      </c>
      <c r="D99" s="52">
        <v>0</v>
      </c>
      <c r="E99" s="53">
        <v>38880000</v>
      </c>
      <c r="F99" s="53">
        <v>32752567</v>
      </c>
      <c r="G99" s="6">
        <f t="shared" si="17"/>
        <v>0.8424014146090535</v>
      </c>
      <c r="H99" s="67">
        <v>0</v>
      </c>
      <c r="I99" s="53">
        <v>3010504</v>
      </c>
      <c r="J99" s="68">
        <v>3649222</v>
      </c>
      <c r="K99" s="68">
        <v>6659726</v>
      </c>
      <c r="L99" s="67">
        <v>4940877</v>
      </c>
      <c r="M99" s="53">
        <v>5274935</v>
      </c>
      <c r="N99" s="68">
        <v>4186447</v>
      </c>
      <c r="O99" s="68">
        <v>14402259</v>
      </c>
      <c r="P99" s="67">
        <v>569866</v>
      </c>
      <c r="Q99" s="53">
        <v>4438515</v>
      </c>
      <c r="R99" s="68">
        <v>1593613</v>
      </c>
      <c r="S99" s="68">
        <v>6601994</v>
      </c>
      <c r="T99" s="67">
        <v>1399714</v>
      </c>
      <c r="U99" s="53">
        <v>1259264</v>
      </c>
      <c r="V99" s="68">
        <v>2429610</v>
      </c>
      <c r="W99" s="68">
        <v>5088588</v>
      </c>
    </row>
    <row r="100" spans="1:23" ht="12.75">
      <c r="A100" s="31" t="s">
        <v>49</v>
      </c>
      <c r="B100" s="32" t="s">
        <v>192</v>
      </c>
      <c r="C100" s="33" t="s">
        <v>193</v>
      </c>
      <c r="D100" s="52">
        <v>65200450</v>
      </c>
      <c r="E100" s="53">
        <v>65200450</v>
      </c>
      <c r="F100" s="53">
        <v>15879579</v>
      </c>
      <c r="G100" s="6">
        <f aca="true" t="shared" si="19" ref="G100:G108">IF($E100=0,0,$F100/$E100)</f>
        <v>0.24355014420912738</v>
      </c>
      <c r="H100" s="67">
        <v>0</v>
      </c>
      <c r="I100" s="53">
        <v>1512508</v>
      </c>
      <c r="J100" s="68">
        <v>2459671</v>
      </c>
      <c r="K100" s="68">
        <v>3972179</v>
      </c>
      <c r="L100" s="67">
        <v>491333</v>
      </c>
      <c r="M100" s="53">
        <v>1295727</v>
      </c>
      <c r="N100" s="68">
        <v>3321273</v>
      </c>
      <c r="O100" s="68">
        <v>5108333</v>
      </c>
      <c r="P100" s="67">
        <v>102689</v>
      </c>
      <c r="Q100" s="53">
        <v>1991026</v>
      </c>
      <c r="R100" s="68">
        <v>1079372</v>
      </c>
      <c r="S100" s="68">
        <v>3173087</v>
      </c>
      <c r="T100" s="67">
        <v>951605</v>
      </c>
      <c r="U100" s="53">
        <v>1687690</v>
      </c>
      <c r="V100" s="68">
        <v>986685</v>
      </c>
      <c r="W100" s="68">
        <v>3625980</v>
      </c>
    </row>
    <row r="101" spans="1:23" ht="16.5">
      <c r="A101" s="34"/>
      <c r="B101" s="35" t="s">
        <v>194</v>
      </c>
      <c r="C101" s="36"/>
      <c r="D101" s="54">
        <f>SUM(D97:D100)</f>
        <v>409969985</v>
      </c>
      <c r="E101" s="55">
        <f>SUM(E97:E100)</f>
        <v>510231330</v>
      </c>
      <c r="F101" s="55">
        <f>SUM(F97:F100)</f>
        <v>237049418</v>
      </c>
      <c r="G101" s="7">
        <f t="shared" si="19"/>
        <v>0.46459204690546935</v>
      </c>
      <c r="H101" s="69">
        <f aca="true" t="shared" si="20" ref="H101:W101">SUM(H97:H100)</f>
        <v>0</v>
      </c>
      <c r="I101" s="55">
        <f t="shared" si="20"/>
        <v>12578127</v>
      </c>
      <c r="J101" s="70">
        <f t="shared" si="20"/>
        <v>15815909</v>
      </c>
      <c r="K101" s="70">
        <f t="shared" si="20"/>
        <v>28394036</v>
      </c>
      <c r="L101" s="69">
        <f t="shared" si="20"/>
        <v>15437979</v>
      </c>
      <c r="M101" s="55">
        <f t="shared" si="20"/>
        <v>23583887</v>
      </c>
      <c r="N101" s="70">
        <f t="shared" si="20"/>
        <v>37150349</v>
      </c>
      <c r="O101" s="70">
        <f t="shared" si="20"/>
        <v>76172215</v>
      </c>
      <c r="P101" s="69">
        <f t="shared" si="20"/>
        <v>6669224</v>
      </c>
      <c r="Q101" s="55">
        <f t="shared" si="20"/>
        <v>28879562</v>
      </c>
      <c r="R101" s="70">
        <f t="shared" si="20"/>
        <v>24166447</v>
      </c>
      <c r="S101" s="70">
        <f t="shared" si="20"/>
        <v>59715233</v>
      </c>
      <c r="T101" s="69">
        <f t="shared" si="20"/>
        <v>4830853</v>
      </c>
      <c r="U101" s="55">
        <f t="shared" si="20"/>
        <v>38805530</v>
      </c>
      <c r="V101" s="70">
        <f t="shared" si="20"/>
        <v>29131551</v>
      </c>
      <c r="W101" s="70">
        <f t="shared" si="20"/>
        <v>72767934</v>
      </c>
    </row>
    <row r="102" spans="1:23" ht="12.75">
      <c r="A102" s="31" t="s">
        <v>30</v>
      </c>
      <c r="B102" s="32" t="s">
        <v>195</v>
      </c>
      <c r="C102" s="33" t="s">
        <v>196</v>
      </c>
      <c r="D102" s="52">
        <v>226212769</v>
      </c>
      <c r="E102" s="53">
        <v>176951393</v>
      </c>
      <c r="F102" s="53">
        <v>139755094</v>
      </c>
      <c r="G102" s="6">
        <f t="shared" si="19"/>
        <v>0.7897936921016496</v>
      </c>
      <c r="H102" s="67">
        <v>0</v>
      </c>
      <c r="I102" s="53">
        <v>1425837</v>
      </c>
      <c r="J102" s="68">
        <v>24346849</v>
      </c>
      <c r="K102" s="68">
        <v>25772686</v>
      </c>
      <c r="L102" s="67">
        <v>8018961</v>
      </c>
      <c r="M102" s="53">
        <v>19946445</v>
      </c>
      <c r="N102" s="68">
        <v>4619544</v>
      </c>
      <c r="O102" s="68">
        <v>32584950</v>
      </c>
      <c r="P102" s="67">
        <v>11645989</v>
      </c>
      <c r="Q102" s="53">
        <v>7073213</v>
      </c>
      <c r="R102" s="68">
        <v>14455553</v>
      </c>
      <c r="S102" s="68">
        <v>33174755</v>
      </c>
      <c r="T102" s="67">
        <v>8438226</v>
      </c>
      <c r="U102" s="53">
        <v>20344706</v>
      </c>
      <c r="V102" s="68">
        <v>19439771</v>
      </c>
      <c r="W102" s="68">
        <v>48222703</v>
      </c>
    </row>
    <row r="103" spans="1:23" ht="12.75">
      <c r="A103" s="31" t="s">
        <v>30</v>
      </c>
      <c r="B103" s="32" t="s">
        <v>197</v>
      </c>
      <c r="C103" s="33" t="s">
        <v>198</v>
      </c>
      <c r="D103" s="52">
        <v>112295824</v>
      </c>
      <c r="E103" s="53">
        <v>100963143</v>
      </c>
      <c r="F103" s="53">
        <v>45252887</v>
      </c>
      <c r="G103" s="6">
        <f t="shared" si="19"/>
        <v>0.44821194799769654</v>
      </c>
      <c r="H103" s="67">
        <v>980404</v>
      </c>
      <c r="I103" s="53">
        <v>1041854</v>
      </c>
      <c r="J103" s="68">
        <v>5222928</v>
      </c>
      <c r="K103" s="68">
        <v>7245186</v>
      </c>
      <c r="L103" s="67">
        <v>1408510</v>
      </c>
      <c r="M103" s="53">
        <v>10336029</v>
      </c>
      <c r="N103" s="68">
        <v>2514744</v>
      </c>
      <c r="O103" s="68">
        <v>14259283</v>
      </c>
      <c r="P103" s="67">
        <v>3009609</v>
      </c>
      <c r="Q103" s="53">
        <v>987486</v>
      </c>
      <c r="R103" s="68">
        <v>1609373</v>
      </c>
      <c r="S103" s="68">
        <v>5606468</v>
      </c>
      <c r="T103" s="67">
        <v>2090873</v>
      </c>
      <c r="U103" s="53">
        <v>3817225</v>
      </c>
      <c r="V103" s="68">
        <v>12233852</v>
      </c>
      <c r="W103" s="68">
        <v>18141950</v>
      </c>
    </row>
    <row r="104" spans="1:23" ht="12.75">
      <c r="A104" s="31" t="s">
        <v>30</v>
      </c>
      <c r="B104" s="32" t="s">
        <v>199</v>
      </c>
      <c r="C104" s="33" t="s">
        <v>200</v>
      </c>
      <c r="D104" s="52">
        <v>93577792</v>
      </c>
      <c r="E104" s="53">
        <v>63597000</v>
      </c>
      <c r="F104" s="53">
        <v>41149725</v>
      </c>
      <c r="G104" s="6">
        <f t="shared" si="19"/>
        <v>0.6470387754139346</v>
      </c>
      <c r="H104" s="67">
        <v>65789</v>
      </c>
      <c r="I104" s="53">
        <v>1321834</v>
      </c>
      <c r="J104" s="68">
        <v>2823275</v>
      </c>
      <c r="K104" s="68">
        <v>4210898</v>
      </c>
      <c r="L104" s="67">
        <v>1363620</v>
      </c>
      <c r="M104" s="53">
        <v>11612319</v>
      </c>
      <c r="N104" s="68">
        <v>1545155</v>
      </c>
      <c r="O104" s="68">
        <v>14521094</v>
      </c>
      <c r="P104" s="67">
        <v>830305</v>
      </c>
      <c r="Q104" s="53">
        <v>5235100</v>
      </c>
      <c r="R104" s="68">
        <v>3999578</v>
      </c>
      <c r="S104" s="68">
        <v>10064983</v>
      </c>
      <c r="T104" s="67">
        <v>8274753</v>
      </c>
      <c r="U104" s="53">
        <v>4077997</v>
      </c>
      <c r="V104" s="68">
        <v>0</v>
      </c>
      <c r="W104" s="68">
        <v>12352750</v>
      </c>
    </row>
    <row r="105" spans="1:23" ht="12.75">
      <c r="A105" s="31" t="s">
        <v>30</v>
      </c>
      <c r="B105" s="32" t="s">
        <v>201</v>
      </c>
      <c r="C105" s="33" t="s">
        <v>202</v>
      </c>
      <c r="D105" s="52">
        <v>0</v>
      </c>
      <c r="E105" s="53">
        <v>0</v>
      </c>
      <c r="F105" s="53">
        <v>131452291</v>
      </c>
      <c r="G105" s="6">
        <f t="shared" si="19"/>
        <v>0</v>
      </c>
      <c r="H105" s="67">
        <v>1092146</v>
      </c>
      <c r="I105" s="53">
        <v>8228489</v>
      </c>
      <c r="J105" s="68">
        <v>12031405</v>
      </c>
      <c r="K105" s="68">
        <v>21352040</v>
      </c>
      <c r="L105" s="67">
        <v>21063186</v>
      </c>
      <c r="M105" s="53">
        <v>11478815</v>
      </c>
      <c r="N105" s="68">
        <v>15703172</v>
      </c>
      <c r="O105" s="68">
        <v>48245173</v>
      </c>
      <c r="P105" s="67">
        <v>2658232</v>
      </c>
      <c r="Q105" s="53">
        <v>6064109</v>
      </c>
      <c r="R105" s="68">
        <v>18482269</v>
      </c>
      <c r="S105" s="68">
        <v>27204610</v>
      </c>
      <c r="T105" s="67">
        <v>17576995</v>
      </c>
      <c r="U105" s="53">
        <v>10962336</v>
      </c>
      <c r="V105" s="68">
        <v>6111137</v>
      </c>
      <c r="W105" s="68">
        <v>34650468</v>
      </c>
    </row>
    <row r="106" spans="1:23" ht="12.75">
      <c r="A106" s="31" t="s">
        <v>49</v>
      </c>
      <c r="B106" s="32" t="s">
        <v>203</v>
      </c>
      <c r="C106" s="33" t="s">
        <v>204</v>
      </c>
      <c r="D106" s="52">
        <v>1000000</v>
      </c>
      <c r="E106" s="53">
        <v>7285400</v>
      </c>
      <c r="F106" s="53">
        <v>5756941</v>
      </c>
      <c r="G106" s="6">
        <f t="shared" si="19"/>
        <v>0.7902024597139484</v>
      </c>
      <c r="H106" s="67">
        <v>0</v>
      </c>
      <c r="I106" s="53">
        <v>258515</v>
      </c>
      <c r="J106" s="68">
        <v>0</v>
      </c>
      <c r="K106" s="68">
        <v>258515</v>
      </c>
      <c r="L106" s="67">
        <v>825300</v>
      </c>
      <c r="M106" s="53">
        <v>460950</v>
      </c>
      <c r="N106" s="68">
        <v>71136</v>
      </c>
      <c r="O106" s="68">
        <v>1357386</v>
      </c>
      <c r="P106" s="67">
        <v>36196</v>
      </c>
      <c r="Q106" s="53">
        <v>18600</v>
      </c>
      <c r="R106" s="68">
        <v>42189</v>
      </c>
      <c r="S106" s="68">
        <v>96985</v>
      </c>
      <c r="T106" s="67">
        <v>90368</v>
      </c>
      <c r="U106" s="53">
        <v>404060</v>
      </c>
      <c r="V106" s="68">
        <v>3549627</v>
      </c>
      <c r="W106" s="68">
        <v>4044055</v>
      </c>
    </row>
    <row r="107" spans="1:23" ht="16.5">
      <c r="A107" s="34"/>
      <c r="B107" s="35" t="s">
        <v>205</v>
      </c>
      <c r="C107" s="36"/>
      <c r="D107" s="54">
        <f>SUM(D102:D106)</f>
        <v>433086385</v>
      </c>
      <c r="E107" s="55">
        <f>SUM(E102:E106)</f>
        <v>348796936</v>
      </c>
      <c r="F107" s="55">
        <f>SUM(F102:F106)</f>
        <v>363366938</v>
      </c>
      <c r="G107" s="7">
        <f t="shared" si="19"/>
        <v>1.0417721616683009</v>
      </c>
      <c r="H107" s="69">
        <f aca="true" t="shared" si="21" ref="H107:W107">SUM(H102:H106)</f>
        <v>2138339</v>
      </c>
      <c r="I107" s="55">
        <f t="shared" si="21"/>
        <v>12276529</v>
      </c>
      <c r="J107" s="70">
        <f t="shared" si="21"/>
        <v>44424457</v>
      </c>
      <c r="K107" s="70">
        <f t="shared" si="21"/>
        <v>58839325</v>
      </c>
      <c r="L107" s="69">
        <f t="shared" si="21"/>
        <v>32679577</v>
      </c>
      <c r="M107" s="55">
        <f t="shared" si="21"/>
        <v>53834558</v>
      </c>
      <c r="N107" s="70">
        <f t="shared" si="21"/>
        <v>24453751</v>
      </c>
      <c r="O107" s="70">
        <f t="shared" si="21"/>
        <v>110967886</v>
      </c>
      <c r="P107" s="69">
        <f t="shared" si="21"/>
        <v>18180331</v>
      </c>
      <c r="Q107" s="55">
        <f t="shared" si="21"/>
        <v>19378508</v>
      </c>
      <c r="R107" s="70">
        <f t="shared" si="21"/>
        <v>38588962</v>
      </c>
      <c r="S107" s="70">
        <f t="shared" si="21"/>
        <v>76147801</v>
      </c>
      <c r="T107" s="69">
        <f t="shared" si="21"/>
        <v>36471215</v>
      </c>
      <c r="U107" s="55">
        <f t="shared" si="21"/>
        <v>39606324</v>
      </c>
      <c r="V107" s="70">
        <f t="shared" si="21"/>
        <v>41334387</v>
      </c>
      <c r="W107" s="70">
        <f t="shared" si="21"/>
        <v>117411926</v>
      </c>
    </row>
    <row r="108" spans="1:23" ht="16.5">
      <c r="A108" s="37"/>
      <c r="B108" s="38" t="s">
        <v>206</v>
      </c>
      <c r="C108" s="39"/>
      <c r="D108" s="56">
        <f>SUM(D93:D95,D97:D100,D102:D106)</f>
        <v>10125458405</v>
      </c>
      <c r="E108" s="57">
        <f>SUM(E93:E95,E97:E100,E102:E106)</f>
        <v>10263972303</v>
      </c>
      <c r="F108" s="57">
        <f>SUM(F93:F95,F97:F100,F102:F106)</f>
        <v>8762177468</v>
      </c>
      <c r="G108" s="8">
        <f t="shared" si="19"/>
        <v>0.8536828831308275</v>
      </c>
      <c r="H108" s="71">
        <f aca="true" t="shared" si="22" ref="H108:W108">SUM(H93:H95,H97:H100,H102:H106)</f>
        <v>11884611</v>
      </c>
      <c r="I108" s="57">
        <f t="shared" si="22"/>
        <v>297904207</v>
      </c>
      <c r="J108" s="72">
        <f t="shared" si="22"/>
        <v>644204914</v>
      </c>
      <c r="K108" s="72">
        <f t="shared" si="22"/>
        <v>953993732</v>
      </c>
      <c r="L108" s="71">
        <f t="shared" si="22"/>
        <v>492756683</v>
      </c>
      <c r="M108" s="57">
        <f t="shared" si="22"/>
        <v>645705075</v>
      </c>
      <c r="N108" s="72">
        <f t="shared" si="22"/>
        <v>631959745</v>
      </c>
      <c r="O108" s="72">
        <f t="shared" si="22"/>
        <v>1770421503</v>
      </c>
      <c r="P108" s="71">
        <f t="shared" si="22"/>
        <v>400230559</v>
      </c>
      <c r="Q108" s="57">
        <f t="shared" si="22"/>
        <v>542103547</v>
      </c>
      <c r="R108" s="72">
        <f t="shared" si="22"/>
        <v>891411899</v>
      </c>
      <c r="S108" s="72">
        <f t="shared" si="22"/>
        <v>1833746005</v>
      </c>
      <c r="T108" s="71">
        <f t="shared" si="22"/>
        <v>758475256</v>
      </c>
      <c r="U108" s="57">
        <f t="shared" si="22"/>
        <v>1237886526</v>
      </c>
      <c r="V108" s="72">
        <f t="shared" si="22"/>
        <v>2207654446</v>
      </c>
      <c r="W108" s="72">
        <f t="shared" si="22"/>
        <v>4204016228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207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24</v>
      </c>
      <c r="B111" s="32" t="s">
        <v>208</v>
      </c>
      <c r="C111" s="33" t="s">
        <v>209</v>
      </c>
      <c r="D111" s="52">
        <v>5097529000</v>
      </c>
      <c r="E111" s="53">
        <v>5302103000</v>
      </c>
      <c r="F111" s="53">
        <v>3478362376</v>
      </c>
      <c r="G111" s="6">
        <f aca="true" t="shared" si="23" ref="G111:G142">IF($E111=0,0,$F111/$E111)</f>
        <v>0.6560344783947049</v>
      </c>
      <c r="H111" s="67">
        <v>181458000</v>
      </c>
      <c r="I111" s="53">
        <v>127904000</v>
      </c>
      <c r="J111" s="68">
        <v>305303000</v>
      </c>
      <c r="K111" s="68">
        <v>614665000</v>
      </c>
      <c r="L111" s="67">
        <v>345289000</v>
      </c>
      <c r="M111" s="53">
        <v>297576000</v>
      </c>
      <c r="N111" s="68">
        <v>321297000</v>
      </c>
      <c r="O111" s="68">
        <v>964162000</v>
      </c>
      <c r="P111" s="67">
        <v>177210000</v>
      </c>
      <c r="Q111" s="53">
        <v>227754000</v>
      </c>
      <c r="R111" s="68">
        <v>282080000</v>
      </c>
      <c r="S111" s="68">
        <v>687044000</v>
      </c>
      <c r="T111" s="67">
        <v>240195000</v>
      </c>
      <c r="U111" s="53">
        <v>312981</v>
      </c>
      <c r="V111" s="68">
        <v>971983395</v>
      </c>
      <c r="W111" s="68">
        <v>1212491376</v>
      </c>
    </row>
    <row r="112" spans="1:23" ht="16.5">
      <c r="A112" s="34"/>
      <c r="B112" s="35" t="s">
        <v>29</v>
      </c>
      <c r="C112" s="36"/>
      <c r="D112" s="54">
        <f>D111</f>
        <v>5097529000</v>
      </c>
      <c r="E112" s="55">
        <f>E111</f>
        <v>5302103000</v>
      </c>
      <c r="F112" s="55">
        <f>F111</f>
        <v>3478362376</v>
      </c>
      <c r="G112" s="7">
        <f t="shared" si="23"/>
        <v>0.6560344783947049</v>
      </c>
      <c r="H112" s="69">
        <f aca="true" t="shared" si="24" ref="H112:W112">H111</f>
        <v>181458000</v>
      </c>
      <c r="I112" s="55">
        <f t="shared" si="24"/>
        <v>127904000</v>
      </c>
      <c r="J112" s="70">
        <f t="shared" si="24"/>
        <v>305303000</v>
      </c>
      <c r="K112" s="70">
        <f t="shared" si="24"/>
        <v>614665000</v>
      </c>
      <c r="L112" s="69">
        <f t="shared" si="24"/>
        <v>345289000</v>
      </c>
      <c r="M112" s="55">
        <f t="shared" si="24"/>
        <v>297576000</v>
      </c>
      <c r="N112" s="70">
        <f t="shared" si="24"/>
        <v>321297000</v>
      </c>
      <c r="O112" s="70">
        <f t="shared" si="24"/>
        <v>964162000</v>
      </c>
      <c r="P112" s="69">
        <f t="shared" si="24"/>
        <v>177210000</v>
      </c>
      <c r="Q112" s="55">
        <f t="shared" si="24"/>
        <v>227754000</v>
      </c>
      <c r="R112" s="70">
        <f t="shared" si="24"/>
        <v>282080000</v>
      </c>
      <c r="S112" s="70">
        <f t="shared" si="24"/>
        <v>687044000</v>
      </c>
      <c r="T112" s="69">
        <f t="shared" si="24"/>
        <v>240195000</v>
      </c>
      <c r="U112" s="55">
        <f t="shared" si="24"/>
        <v>312981</v>
      </c>
      <c r="V112" s="70">
        <f t="shared" si="24"/>
        <v>971983395</v>
      </c>
      <c r="W112" s="70">
        <f t="shared" si="24"/>
        <v>1212491376</v>
      </c>
    </row>
    <row r="113" spans="1:23" ht="12.75">
      <c r="A113" s="31" t="s">
        <v>30</v>
      </c>
      <c r="B113" s="32" t="s">
        <v>210</v>
      </c>
      <c r="C113" s="33" t="s">
        <v>211</v>
      </c>
      <c r="D113" s="52">
        <v>18729234</v>
      </c>
      <c r="E113" s="53">
        <v>18729234</v>
      </c>
      <c r="F113" s="53">
        <v>12665178</v>
      </c>
      <c r="G113" s="6">
        <f t="shared" si="23"/>
        <v>0.6762250928147943</v>
      </c>
      <c r="H113" s="67">
        <v>0</v>
      </c>
      <c r="I113" s="53">
        <v>0</v>
      </c>
      <c r="J113" s="68">
        <v>1235733</v>
      </c>
      <c r="K113" s="68">
        <v>1235733</v>
      </c>
      <c r="L113" s="67">
        <v>2237696</v>
      </c>
      <c r="M113" s="53">
        <v>1255271</v>
      </c>
      <c r="N113" s="68">
        <v>1730239</v>
      </c>
      <c r="O113" s="68">
        <v>5223206</v>
      </c>
      <c r="P113" s="67">
        <v>0</v>
      </c>
      <c r="Q113" s="53">
        <v>582689</v>
      </c>
      <c r="R113" s="68">
        <v>2031480</v>
      </c>
      <c r="S113" s="68">
        <v>2614169</v>
      </c>
      <c r="T113" s="67">
        <v>1283910</v>
      </c>
      <c r="U113" s="53">
        <v>2024259</v>
      </c>
      <c r="V113" s="68">
        <v>283901</v>
      </c>
      <c r="W113" s="68">
        <v>3592070</v>
      </c>
    </row>
    <row r="114" spans="1:23" ht="12.75">
      <c r="A114" s="31" t="s">
        <v>30</v>
      </c>
      <c r="B114" s="32" t="s">
        <v>212</v>
      </c>
      <c r="C114" s="33" t="s">
        <v>213</v>
      </c>
      <c r="D114" s="52">
        <v>13614400</v>
      </c>
      <c r="E114" s="53">
        <v>123172687</v>
      </c>
      <c r="F114" s="53">
        <v>62509390</v>
      </c>
      <c r="G114" s="6">
        <f t="shared" si="23"/>
        <v>0.5074939219276754</v>
      </c>
      <c r="H114" s="67">
        <v>3183928</v>
      </c>
      <c r="I114" s="53">
        <v>3406281</v>
      </c>
      <c r="J114" s="68">
        <v>5463085</v>
      </c>
      <c r="K114" s="68">
        <v>12053294</v>
      </c>
      <c r="L114" s="67">
        <v>4580356</v>
      </c>
      <c r="M114" s="53">
        <v>5080616</v>
      </c>
      <c r="N114" s="68">
        <v>8086522</v>
      </c>
      <c r="O114" s="68">
        <v>17747494</v>
      </c>
      <c r="P114" s="67">
        <v>1386401</v>
      </c>
      <c r="Q114" s="53">
        <v>5477531</v>
      </c>
      <c r="R114" s="68">
        <v>4234989</v>
      </c>
      <c r="S114" s="68">
        <v>11098921</v>
      </c>
      <c r="T114" s="67">
        <v>6034482</v>
      </c>
      <c r="U114" s="53">
        <v>4277083</v>
      </c>
      <c r="V114" s="68">
        <v>11298116</v>
      </c>
      <c r="W114" s="68">
        <v>21609681</v>
      </c>
    </row>
    <row r="115" spans="1:23" ht="12.75">
      <c r="A115" s="31" t="s">
        <v>30</v>
      </c>
      <c r="B115" s="32" t="s">
        <v>214</v>
      </c>
      <c r="C115" s="33" t="s">
        <v>215</v>
      </c>
      <c r="D115" s="52">
        <v>38962077</v>
      </c>
      <c r="E115" s="53">
        <v>45499543</v>
      </c>
      <c r="F115" s="53">
        <v>18294958</v>
      </c>
      <c r="G115" s="6">
        <f t="shared" si="23"/>
        <v>0.40209102759559584</v>
      </c>
      <c r="H115" s="67">
        <v>2107599</v>
      </c>
      <c r="I115" s="53">
        <v>2129249</v>
      </c>
      <c r="J115" s="68">
        <v>41737</v>
      </c>
      <c r="K115" s="68">
        <v>4278585</v>
      </c>
      <c r="L115" s="67">
        <v>474299</v>
      </c>
      <c r="M115" s="53">
        <v>866021</v>
      </c>
      <c r="N115" s="68">
        <v>550119</v>
      </c>
      <c r="O115" s="68">
        <v>1890439</v>
      </c>
      <c r="P115" s="67">
        <v>2041734</v>
      </c>
      <c r="Q115" s="53">
        <v>2041734</v>
      </c>
      <c r="R115" s="68">
        <v>2144279</v>
      </c>
      <c r="S115" s="68">
        <v>6227747</v>
      </c>
      <c r="T115" s="67">
        <v>3457469</v>
      </c>
      <c r="U115" s="53">
        <v>1343571</v>
      </c>
      <c r="V115" s="68">
        <v>1097147</v>
      </c>
      <c r="W115" s="68">
        <v>5898187</v>
      </c>
    </row>
    <row r="116" spans="1:23" ht="12.75">
      <c r="A116" s="31" t="s">
        <v>30</v>
      </c>
      <c r="B116" s="32" t="s">
        <v>216</v>
      </c>
      <c r="C116" s="33" t="s">
        <v>217</v>
      </c>
      <c r="D116" s="52">
        <v>32098113</v>
      </c>
      <c r="E116" s="53">
        <v>34322996</v>
      </c>
      <c r="F116" s="53">
        <v>24436734</v>
      </c>
      <c r="G116" s="6">
        <f t="shared" si="23"/>
        <v>0.7119638973241147</v>
      </c>
      <c r="H116" s="67">
        <v>1963728</v>
      </c>
      <c r="I116" s="53">
        <v>1401494</v>
      </c>
      <c r="J116" s="68">
        <v>1959812</v>
      </c>
      <c r="K116" s="68">
        <v>5325034</v>
      </c>
      <c r="L116" s="67">
        <v>733428</v>
      </c>
      <c r="M116" s="53">
        <v>2208827</v>
      </c>
      <c r="N116" s="68">
        <v>1967126</v>
      </c>
      <c r="O116" s="68">
        <v>4909381</v>
      </c>
      <c r="P116" s="67">
        <v>563596</v>
      </c>
      <c r="Q116" s="53">
        <v>9144401</v>
      </c>
      <c r="R116" s="68">
        <v>567735</v>
      </c>
      <c r="S116" s="68">
        <v>10275732</v>
      </c>
      <c r="T116" s="67">
        <v>561197</v>
      </c>
      <c r="U116" s="53">
        <v>1682695</v>
      </c>
      <c r="V116" s="68">
        <v>1682695</v>
      </c>
      <c r="W116" s="68">
        <v>3926587</v>
      </c>
    </row>
    <row r="117" spans="1:23" ht="12.75">
      <c r="A117" s="31" t="s">
        <v>30</v>
      </c>
      <c r="B117" s="32" t="s">
        <v>218</v>
      </c>
      <c r="C117" s="33" t="s">
        <v>219</v>
      </c>
      <c r="D117" s="52">
        <v>18182000</v>
      </c>
      <c r="E117" s="53">
        <v>13807000</v>
      </c>
      <c r="F117" s="53">
        <v>13155420</v>
      </c>
      <c r="G117" s="6">
        <f t="shared" si="23"/>
        <v>0.9528079959440864</v>
      </c>
      <c r="H117" s="67">
        <v>88980</v>
      </c>
      <c r="I117" s="53">
        <v>451707</v>
      </c>
      <c r="J117" s="68">
        <v>1969425</v>
      </c>
      <c r="K117" s="68">
        <v>2510112</v>
      </c>
      <c r="L117" s="67">
        <v>105305</v>
      </c>
      <c r="M117" s="53">
        <v>2032838</v>
      </c>
      <c r="N117" s="68">
        <v>426915</v>
      </c>
      <c r="O117" s="68">
        <v>2565058</v>
      </c>
      <c r="P117" s="67">
        <v>329861</v>
      </c>
      <c r="Q117" s="53">
        <v>356515</v>
      </c>
      <c r="R117" s="68">
        <v>632422</v>
      </c>
      <c r="S117" s="68">
        <v>1318798</v>
      </c>
      <c r="T117" s="67">
        <v>174799</v>
      </c>
      <c r="U117" s="53">
        <v>1702126</v>
      </c>
      <c r="V117" s="68">
        <v>4884527</v>
      </c>
      <c r="W117" s="68">
        <v>6761452</v>
      </c>
    </row>
    <row r="118" spans="1:23" ht="12.75">
      <c r="A118" s="31" t="s">
        <v>30</v>
      </c>
      <c r="B118" s="32" t="s">
        <v>220</v>
      </c>
      <c r="C118" s="33" t="s">
        <v>221</v>
      </c>
      <c r="D118" s="52">
        <v>204953430</v>
      </c>
      <c r="E118" s="53">
        <v>177517394</v>
      </c>
      <c r="F118" s="53">
        <v>163643550</v>
      </c>
      <c r="G118" s="6">
        <f t="shared" si="23"/>
        <v>0.9218451573258224</v>
      </c>
      <c r="H118" s="67">
        <v>4204757</v>
      </c>
      <c r="I118" s="53">
        <v>6336915</v>
      </c>
      <c r="J118" s="68">
        <v>13063681</v>
      </c>
      <c r="K118" s="68">
        <v>23605353</v>
      </c>
      <c r="L118" s="67">
        <v>7693481</v>
      </c>
      <c r="M118" s="53">
        <v>10212041</v>
      </c>
      <c r="N118" s="68">
        <v>5684398</v>
      </c>
      <c r="O118" s="68">
        <v>23589920</v>
      </c>
      <c r="P118" s="67">
        <v>6203152</v>
      </c>
      <c r="Q118" s="53">
        <v>6229919</v>
      </c>
      <c r="R118" s="68">
        <v>8185085</v>
      </c>
      <c r="S118" s="68">
        <v>20618156</v>
      </c>
      <c r="T118" s="67">
        <v>7167728</v>
      </c>
      <c r="U118" s="53">
        <v>8494579</v>
      </c>
      <c r="V118" s="68">
        <v>80167814</v>
      </c>
      <c r="W118" s="68">
        <v>95830121</v>
      </c>
    </row>
    <row r="119" spans="1:23" ht="12.75">
      <c r="A119" s="31" t="s">
        <v>49</v>
      </c>
      <c r="B119" s="32" t="s">
        <v>222</v>
      </c>
      <c r="C119" s="33" t="s">
        <v>223</v>
      </c>
      <c r="D119" s="52">
        <v>366519235</v>
      </c>
      <c r="E119" s="53">
        <v>335092217</v>
      </c>
      <c r="F119" s="53">
        <v>179359147</v>
      </c>
      <c r="G119" s="6">
        <f t="shared" si="23"/>
        <v>0.5352530972093571</v>
      </c>
      <c r="H119" s="67">
        <v>582362</v>
      </c>
      <c r="I119" s="53">
        <v>18556907</v>
      </c>
      <c r="J119" s="68">
        <v>28075873</v>
      </c>
      <c r="K119" s="68">
        <v>47215142</v>
      </c>
      <c r="L119" s="67">
        <v>16458538</v>
      </c>
      <c r="M119" s="53">
        <v>13844970</v>
      </c>
      <c r="N119" s="68">
        <v>18094309</v>
      </c>
      <c r="O119" s="68">
        <v>48397817</v>
      </c>
      <c r="P119" s="67">
        <v>6000059</v>
      </c>
      <c r="Q119" s="53">
        <v>10262313</v>
      </c>
      <c r="R119" s="68">
        <v>17477617</v>
      </c>
      <c r="S119" s="68">
        <v>33739989</v>
      </c>
      <c r="T119" s="67">
        <v>9338434</v>
      </c>
      <c r="U119" s="53">
        <v>12835679</v>
      </c>
      <c r="V119" s="68">
        <v>27832086</v>
      </c>
      <c r="W119" s="68">
        <v>50006199</v>
      </c>
    </row>
    <row r="120" spans="1:23" ht="16.5">
      <c r="A120" s="34"/>
      <c r="B120" s="35" t="s">
        <v>224</v>
      </c>
      <c r="C120" s="36"/>
      <c r="D120" s="54">
        <f>SUM(D113:D119)</f>
        <v>693058489</v>
      </c>
      <c r="E120" s="55">
        <f>SUM(E113:E119)</f>
        <v>748141071</v>
      </c>
      <c r="F120" s="55">
        <f>SUM(F113:F119)</f>
        <v>474064377</v>
      </c>
      <c r="G120" s="7">
        <f t="shared" si="23"/>
        <v>0.6336563990082026</v>
      </c>
      <c r="H120" s="69">
        <f aca="true" t="shared" si="25" ref="H120:W120">SUM(H113:H119)</f>
        <v>12131354</v>
      </c>
      <c r="I120" s="55">
        <f t="shared" si="25"/>
        <v>32282553</v>
      </c>
      <c r="J120" s="70">
        <f t="shared" si="25"/>
        <v>51809346</v>
      </c>
      <c r="K120" s="70">
        <f t="shared" si="25"/>
        <v>96223253</v>
      </c>
      <c r="L120" s="69">
        <f t="shared" si="25"/>
        <v>32283103</v>
      </c>
      <c r="M120" s="55">
        <f t="shared" si="25"/>
        <v>35500584</v>
      </c>
      <c r="N120" s="70">
        <f t="shared" si="25"/>
        <v>36539628</v>
      </c>
      <c r="O120" s="70">
        <f t="shared" si="25"/>
        <v>104323315</v>
      </c>
      <c r="P120" s="69">
        <f t="shared" si="25"/>
        <v>16524803</v>
      </c>
      <c r="Q120" s="55">
        <f t="shared" si="25"/>
        <v>34095102</v>
      </c>
      <c r="R120" s="70">
        <f t="shared" si="25"/>
        <v>35273607</v>
      </c>
      <c r="S120" s="70">
        <f t="shared" si="25"/>
        <v>85893512</v>
      </c>
      <c r="T120" s="69">
        <f t="shared" si="25"/>
        <v>28018019</v>
      </c>
      <c r="U120" s="55">
        <f t="shared" si="25"/>
        <v>32359992</v>
      </c>
      <c r="V120" s="70">
        <f t="shared" si="25"/>
        <v>127246286</v>
      </c>
      <c r="W120" s="70">
        <f t="shared" si="25"/>
        <v>187624297</v>
      </c>
    </row>
    <row r="121" spans="1:23" ht="12.75">
      <c r="A121" s="31" t="s">
        <v>30</v>
      </c>
      <c r="B121" s="32" t="s">
        <v>225</v>
      </c>
      <c r="C121" s="33" t="s">
        <v>226</v>
      </c>
      <c r="D121" s="52">
        <v>33485000</v>
      </c>
      <c r="E121" s="53">
        <v>20803285</v>
      </c>
      <c r="F121" s="53">
        <v>14704090</v>
      </c>
      <c r="G121" s="6">
        <f t="shared" si="23"/>
        <v>0.7068157745279171</v>
      </c>
      <c r="H121" s="67">
        <v>1277915</v>
      </c>
      <c r="I121" s="53">
        <v>45744</v>
      </c>
      <c r="J121" s="68">
        <v>1082988</v>
      </c>
      <c r="K121" s="68">
        <v>2406647</v>
      </c>
      <c r="L121" s="67">
        <v>358619</v>
      </c>
      <c r="M121" s="53">
        <v>1331841</v>
      </c>
      <c r="N121" s="68">
        <v>640021</v>
      </c>
      <c r="O121" s="68">
        <v>2330481</v>
      </c>
      <c r="P121" s="67">
        <v>2239378</v>
      </c>
      <c r="Q121" s="53">
        <v>214364</v>
      </c>
      <c r="R121" s="68">
        <v>2753066</v>
      </c>
      <c r="S121" s="68">
        <v>5206808</v>
      </c>
      <c r="T121" s="67">
        <v>1085347</v>
      </c>
      <c r="U121" s="53">
        <v>2245036</v>
      </c>
      <c r="V121" s="68">
        <v>1429771</v>
      </c>
      <c r="W121" s="68">
        <v>4760154</v>
      </c>
    </row>
    <row r="122" spans="1:23" ht="12.75">
      <c r="A122" s="31" t="s">
        <v>30</v>
      </c>
      <c r="B122" s="32" t="s">
        <v>227</v>
      </c>
      <c r="C122" s="33" t="s">
        <v>228</v>
      </c>
      <c r="D122" s="52">
        <v>18506000</v>
      </c>
      <c r="E122" s="53">
        <v>38509000</v>
      </c>
      <c r="F122" s="53">
        <v>23743801</v>
      </c>
      <c r="G122" s="6">
        <f t="shared" si="23"/>
        <v>0.6165779687865174</v>
      </c>
      <c r="H122" s="67">
        <v>304344</v>
      </c>
      <c r="I122" s="53">
        <v>4276632</v>
      </c>
      <c r="J122" s="68">
        <v>2103581</v>
      </c>
      <c r="K122" s="68">
        <v>6684557</v>
      </c>
      <c r="L122" s="67">
        <v>478766</v>
      </c>
      <c r="M122" s="53">
        <v>1411314</v>
      </c>
      <c r="N122" s="68">
        <v>2311382</v>
      </c>
      <c r="O122" s="68">
        <v>4201462</v>
      </c>
      <c r="P122" s="67">
        <v>1715641</v>
      </c>
      <c r="Q122" s="53">
        <v>-833663</v>
      </c>
      <c r="R122" s="68">
        <v>3259405</v>
      </c>
      <c r="S122" s="68">
        <v>4141383</v>
      </c>
      <c r="T122" s="67">
        <v>4497436</v>
      </c>
      <c r="U122" s="53">
        <v>2484810</v>
      </c>
      <c r="V122" s="68">
        <v>1734153</v>
      </c>
      <c r="W122" s="68">
        <v>8716399</v>
      </c>
    </row>
    <row r="123" spans="1:23" ht="12.75">
      <c r="A123" s="31" t="s">
        <v>30</v>
      </c>
      <c r="B123" s="32" t="s">
        <v>229</v>
      </c>
      <c r="C123" s="33" t="s">
        <v>230</v>
      </c>
      <c r="D123" s="52">
        <v>14514000</v>
      </c>
      <c r="E123" s="53">
        <v>10758002</v>
      </c>
      <c r="F123" s="53">
        <v>6335159</v>
      </c>
      <c r="G123" s="6">
        <f t="shared" si="23"/>
        <v>0.5888787713554989</v>
      </c>
      <c r="H123" s="67">
        <v>0</v>
      </c>
      <c r="I123" s="53">
        <v>2111501</v>
      </c>
      <c r="J123" s="68">
        <v>403307</v>
      </c>
      <c r="K123" s="68">
        <v>2514808</v>
      </c>
      <c r="L123" s="67">
        <v>220062</v>
      </c>
      <c r="M123" s="53">
        <v>286580</v>
      </c>
      <c r="N123" s="68">
        <v>286580</v>
      </c>
      <c r="O123" s="68">
        <v>793222</v>
      </c>
      <c r="P123" s="67">
        <v>440242</v>
      </c>
      <c r="Q123" s="53">
        <v>440242</v>
      </c>
      <c r="R123" s="68">
        <v>682100</v>
      </c>
      <c r="S123" s="68">
        <v>1562584</v>
      </c>
      <c r="T123" s="67">
        <v>1464545</v>
      </c>
      <c r="U123" s="53">
        <v>0</v>
      </c>
      <c r="V123" s="68">
        <v>0</v>
      </c>
      <c r="W123" s="68">
        <v>1464545</v>
      </c>
    </row>
    <row r="124" spans="1:23" ht="12.75">
      <c r="A124" s="31" t="s">
        <v>30</v>
      </c>
      <c r="B124" s="32" t="s">
        <v>231</v>
      </c>
      <c r="C124" s="33" t="s">
        <v>232</v>
      </c>
      <c r="D124" s="52">
        <v>15292655</v>
      </c>
      <c r="E124" s="53">
        <v>15292655</v>
      </c>
      <c r="F124" s="53">
        <v>8904198</v>
      </c>
      <c r="G124" s="6">
        <f t="shared" si="23"/>
        <v>0.5822532451036134</v>
      </c>
      <c r="H124" s="67">
        <v>258289</v>
      </c>
      <c r="I124" s="53">
        <v>149991</v>
      </c>
      <c r="J124" s="68">
        <v>1441990</v>
      </c>
      <c r="K124" s="68">
        <v>1850270</v>
      </c>
      <c r="L124" s="67">
        <v>163577</v>
      </c>
      <c r="M124" s="53">
        <v>146090</v>
      </c>
      <c r="N124" s="68">
        <v>1652308</v>
      </c>
      <c r="O124" s="68">
        <v>1961975</v>
      </c>
      <c r="P124" s="67">
        <v>0</v>
      </c>
      <c r="Q124" s="53">
        <v>410147</v>
      </c>
      <c r="R124" s="68">
        <v>1444959</v>
      </c>
      <c r="S124" s="68">
        <v>1855106</v>
      </c>
      <c r="T124" s="67">
        <v>1295247</v>
      </c>
      <c r="U124" s="53">
        <v>0</v>
      </c>
      <c r="V124" s="68">
        <v>1941600</v>
      </c>
      <c r="W124" s="68">
        <v>3236847</v>
      </c>
    </row>
    <row r="125" spans="1:23" ht="12.75">
      <c r="A125" s="31" t="s">
        <v>30</v>
      </c>
      <c r="B125" s="32" t="s">
        <v>233</v>
      </c>
      <c r="C125" s="33" t="s">
        <v>234</v>
      </c>
      <c r="D125" s="52">
        <v>411313300</v>
      </c>
      <c r="E125" s="53">
        <v>351440647</v>
      </c>
      <c r="F125" s="53">
        <v>223527803</v>
      </c>
      <c r="G125" s="6">
        <f t="shared" si="23"/>
        <v>0.6360328690152907</v>
      </c>
      <c r="H125" s="67">
        <v>0</v>
      </c>
      <c r="I125" s="53">
        <v>6722382</v>
      </c>
      <c r="J125" s="68">
        <v>6636941</v>
      </c>
      <c r="K125" s="68">
        <v>13359323</v>
      </c>
      <c r="L125" s="67">
        <v>18279031</v>
      </c>
      <c r="M125" s="53">
        <v>14208199</v>
      </c>
      <c r="N125" s="68">
        <v>5319095</v>
      </c>
      <c r="O125" s="68">
        <v>37806325</v>
      </c>
      <c r="P125" s="67">
        <v>7616123</v>
      </c>
      <c r="Q125" s="53">
        <v>9107135</v>
      </c>
      <c r="R125" s="68">
        <v>12359716</v>
      </c>
      <c r="S125" s="68">
        <v>29082974</v>
      </c>
      <c r="T125" s="67">
        <v>10491512</v>
      </c>
      <c r="U125" s="53">
        <v>63363333</v>
      </c>
      <c r="V125" s="68">
        <v>69424336</v>
      </c>
      <c r="W125" s="68">
        <v>143279181</v>
      </c>
    </row>
    <row r="126" spans="1:23" ht="12.75">
      <c r="A126" s="31" t="s">
        <v>30</v>
      </c>
      <c r="B126" s="32" t="s">
        <v>235</v>
      </c>
      <c r="C126" s="33" t="s">
        <v>236</v>
      </c>
      <c r="D126" s="52">
        <v>13038000</v>
      </c>
      <c r="E126" s="53">
        <v>13058000</v>
      </c>
      <c r="F126" s="53">
        <v>9511824</v>
      </c>
      <c r="G126" s="6">
        <f t="shared" si="23"/>
        <v>0.7284288558737938</v>
      </c>
      <c r="H126" s="67">
        <v>150100</v>
      </c>
      <c r="I126" s="53">
        <v>782566</v>
      </c>
      <c r="J126" s="68">
        <v>440808</v>
      </c>
      <c r="K126" s="68">
        <v>1373474</v>
      </c>
      <c r="L126" s="67">
        <v>7700</v>
      </c>
      <c r="M126" s="53">
        <v>113116</v>
      </c>
      <c r="N126" s="68">
        <v>113116</v>
      </c>
      <c r="O126" s="68">
        <v>233932</v>
      </c>
      <c r="P126" s="67">
        <v>834087</v>
      </c>
      <c r="Q126" s="53">
        <v>2127919</v>
      </c>
      <c r="R126" s="68">
        <v>501988</v>
      </c>
      <c r="S126" s="68">
        <v>3463994</v>
      </c>
      <c r="T126" s="67">
        <v>2163743</v>
      </c>
      <c r="U126" s="53">
        <v>2219281</v>
      </c>
      <c r="V126" s="68">
        <v>57400</v>
      </c>
      <c r="W126" s="68">
        <v>4440424</v>
      </c>
    </row>
    <row r="127" spans="1:23" ht="12.75">
      <c r="A127" s="31" t="s">
        <v>30</v>
      </c>
      <c r="B127" s="32" t="s">
        <v>237</v>
      </c>
      <c r="C127" s="33" t="s">
        <v>238</v>
      </c>
      <c r="D127" s="52">
        <v>21592000</v>
      </c>
      <c r="E127" s="53">
        <v>24179470</v>
      </c>
      <c r="F127" s="53">
        <v>14400888</v>
      </c>
      <c r="G127" s="6">
        <f t="shared" si="23"/>
        <v>0.5955832778799536</v>
      </c>
      <c r="H127" s="67">
        <v>0</v>
      </c>
      <c r="I127" s="53">
        <v>65129</v>
      </c>
      <c r="J127" s="68">
        <v>938385</v>
      </c>
      <c r="K127" s="68">
        <v>1003514</v>
      </c>
      <c r="L127" s="67">
        <v>1882638</v>
      </c>
      <c r="M127" s="53">
        <v>1679753</v>
      </c>
      <c r="N127" s="68">
        <v>1348261</v>
      </c>
      <c r="O127" s="68">
        <v>4910652</v>
      </c>
      <c r="P127" s="67">
        <v>261459</v>
      </c>
      <c r="Q127" s="53">
        <v>80907</v>
      </c>
      <c r="R127" s="68">
        <v>755994</v>
      </c>
      <c r="S127" s="68">
        <v>1098360</v>
      </c>
      <c r="T127" s="67">
        <v>726749</v>
      </c>
      <c r="U127" s="53">
        <v>3556669</v>
      </c>
      <c r="V127" s="68">
        <v>3104944</v>
      </c>
      <c r="W127" s="68">
        <v>7388362</v>
      </c>
    </row>
    <row r="128" spans="1:23" ht="12.75">
      <c r="A128" s="31" t="s">
        <v>49</v>
      </c>
      <c r="B128" s="32" t="s">
        <v>239</v>
      </c>
      <c r="C128" s="33" t="s">
        <v>240</v>
      </c>
      <c r="D128" s="52">
        <v>101771669</v>
      </c>
      <c r="E128" s="53">
        <v>121771669</v>
      </c>
      <c r="F128" s="53">
        <v>97990455</v>
      </c>
      <c r="G128" s="6">
        <f t="shared" si="23"/>
        <v>0.8047065118241912</v>
      </c>
      <c r="H128" s="67">
        <v>349282</v>
      </c>
      <c r="I128" s="53">
        <v>2631738</v>
      </c>
      <c r="J128" s="68">
        <v>2357757</v>
      </c>
      <c r="K128" s="68">
        <v>5338777</v>
      </c>
      <c r="L128" s="67">
        <v>6885207</v>
      </c>
      <c r="M128" s="53">
        <v>14027643</v>
      </c>
      <c r="N128" s="68">
        <v>1487927</v>
      </c>
      <c r="O128" s="68">
        <v>22400777</v>
      </c>
      <c r="P128" s="67">
        <v>2581560</v>
      </c>
      <c r="Q128" s="53">
        <v>4490123</v>
      </c>
      <c r="R128" s="68">
        <v>11492567</v>
      </c>
      <c r="S128" s="68">
        <v>18564250</v>
      </c>
      <c r="T128" s="67">
        <v>10045818</v>
      </c>
      <c r="U128" s="53">
        <v>11216540</v>
      </c>
      <c r="V128" s="68">
        <v>30424293</v>
      </c>
      <c r="W128" s="68">
        <v>51686651</v>
      </c>
    </row>
    <row r="129" spans="1:23" ht="16.5">
      <c r="A129" s="34"/>
      <c r="B129" s="35" t="s">
        <v>241</v>
      </c>
      <c r="C129" s="36"/>
      <c r="D129" s="54">
        <f>SUM(D121:D128)</f>
        <v>629512624</v>
      </c>
      <c r="E129" s="55">
        <f>SUM(E121:E128)</f>
        <v>595812728</v>
      </c>
      <c r="F129" s="55">
        <f>SUM(F121:F128)</f>
        <v>399118218</v>
      </c>
      <c r="G129" s="7">
        <f t="shared" si="23"/>
        <v>0.6698719232463258</v>
      </c>
      <c r="H129" s="69">
        <f aca="true" t="shared" si="26" ref="H129:W129">SUM(H121:H128)</f>
        <v>2339930</v>
      </c>
      <c r="I129" s="55">
        <f t="shared" si="26"/>
        <v>16785683</v>
      </c>
      <c r="J129" s="70">
        <f t="shared" si="26"/>
        <v>15405757</v>
      </c>
      <c r="K129" s="70">
        <f t="shared" si="26"/>
        <v>34531370</v>
      </c>
      <c r="L129" s="69">
        <f t="shared" si="26"/>
        <v>28275600</v>
      </c>
      <c r="M129" s="55">
        <f t="shared" si="26"/>
        <v>33204536</v>
      </c>
      <c r="N129" s="70">
        <f t="shared" si="26"/>
        <v>13158690</v>
      </c>
      <c r="O129" s="70">
        <f t="shared" si="26"/>
        <v>74638826</v>
      </c>
      <c r="P129" s="69">
        <f t="shared" si="26"/>
        <v>15688490</v>
      </c>
      <c r="Q129" s="55">
        <f t="shared" si="26"/>
        <v>16037174</v>
      </c>
      <c r="R129" s="70">
        <f t="shared" si="26"/>
        <v>33249795</v>
      </c>
      <c r="S129" s="70">
        <f t="shared" si="26"/>
        <v>64975459</v>
      </c>
      <c r="T129" s="69">
        <f t="shared" si="26"/>
        <v>31770397</v>
      </c>
      <c r="U129" s="55">
        <f t="shared" si="26"/>
        <v>85085669</v>
      </c>
      <c r="V129" s="70">
        <f t="shared" si="26"/>
        <v>108116497</v>
      </c>
      <c r="W129" s="70">
        <f t="shared" si="26"/>
        <v>224972563</v>
      </c>
    </row>
    <row r="130" spans="1:23" ht="12.75">
      <c r="A130" s="31" t="s">
        <v>30</v>
      </c>
      <c r="B130" s="32" t="s">
        <v>242</v>
      </c>
      <c r="C130" s="33" t="s">
        <v>243</v>
      </c>
      <c r="D130" s="52">
        <v>74119330</v>
      </c>
      <c r="E130" s="53">
        <v>94941868</v>
      </c>
      <c r="F130" s="53">
        <v>93251783</v>
      </c>
      <c r="G130" s="6">
        <f t="shared" si="23"/>
        <v>0.9821987387060891</v>
      </c>
      <c r="H130" s="67">
        <v>11842212</v>
      </c>
      <c r="I130" s="53">
        <v>4575924</v>
      </c>
      <c r="J130" s="68">
        <v>3405624</v>
      </c>
      <c r="K130" s="68">
        <v>19823760</v>
      </c>
      <c r="L130" s="67">
        <v>229759</v>
      </c>
      <c r="M130" s="53">
        <v>5235682</v>
      </c>
      <c r="N130" s="68">
        <v>5640992</v>
      </c>
      <c r="O130" s="68">
        <v>11106433</v>
      </c>
      <c r="P130" s="67">
        <v>2664301</v>
      </c>
      <c r="Q130" s="53">
        <v>5223158</v>
      </c>
      <c r="R130" s="68">
        <v>6078822</v>
      </c>
      <c r="S130" s="68">
        <v>13966281</v>
      </c>
      <c r="T130" s="67">
        <v>11492185</v>
      </c>
      <c r="U130" s="53">
        <v>12766552</v>
      </c>
      <c r="V130" s="68">
        <v>24096572</v>
      </c>
      <c r="W130" s="68">
        <v>48355309</v>
      </c>
    </row>
    <row r="131" spans="1:23" ht="12.75">
      <c r="A131" s="31" t="s">
        <v>30</v>
      </c>
      <c r="B131" s="32" t="s">
        <v>244</v>
      </c>
      <c r="C131" s="33" t="s">
        <v>245</v>
      </c>
      <c r="D131" s="52">
        <v>16770000</v>
      </c>
      <c r="E131" s="53">
        <v>32130530</v>
      </c>
      <c r="F131" s="53">
        <v>17211757</v>
      </c>
      <c r="G131" s="6">
        <f t="shared" si="23"/>
        <v>0.5356823245679421</v>
      </c>
      <c r="H131" s="67">
        <v>0</v>
      </c>
      <c r="I131" s="53">
        <v>0</v>
      </c>
      <c r="J131" s="68">
        <v>1256055</v>
      </c>
      <c r="K131" s="68">
        <v>1256055</v>
      </c>
      <c r="L131" s="67">
        <v>0</v>
      </c>
      <c r="M131" s="53">
        <v>1473404</v>
      </c>
      <c r="N131" s="68">
        <v>1135963</v>
      </c>
      <c r="O131" s="68">
        <v>2609367</v>
      </c>
      <c r="P131" s="67">
        <v>525903</v>
      </c>
      <c r="Q131" s="53">
        <v>1185608</v>
      </c>
      <c r="R131" s="68">
        <v>574655</v>
      </c>
      <c r="S131" s="68">
        <v>2286166</v>
      </c>
      <c r="T131" s="67">
        <v>2794132</v>
      </c>
      <c r="U131" s="53">
        <v>1621378</v>
      </c>
      <c r="V131" s="68">
        <v>6644659</v>
      </c>
      <c r="W131" s="68">
        <v>11060169</v>
      </c>
    </row>
    <row r="132" spans="1:23" ht="12.75">
      <c r="A132" s="31" t="s">
        <v>30</v>
      </c>
      <c r="B132" s="32" t="s">
        <v>246</v>
      </c>
      <c r="C132" s="33" t="s">
        <v>247</v>
      </c>
      <c r="D132" s="52">
        <v>47352175</v>
      </c>
      <c r="E132" s="53">
        <v>39111175</v>
      </c>
      <c r="F132" s="53">
        <v>23442151</v>
      </c>
      <c r="G132" s="6">
        <f t="shared" si="23"/>
        <v>0.5993721998891621</v>
      </c>
      <c r="H132" s="67">
        <v>676669</v>
      </c>
      <c r="I132" s="53">
        <v>514141</v>
      </c>
      <c r="J132" s="68">
        <v>3145563</v>
      </c>
      <c r="K132" s="68">
        <v>4336373</v>
      </c>
      <c r="L132" s="67">
        <v>1086138</v>
      </c>
      <c r="M132" s="53">
        <v>2262501</v>
      </c>
      <c r="N132" s="68">
        <v>518121</v>
      </c>
      <c r="O132" s="68">
        <v>3866760</v>
      </c>
      <c r="P132" s="67">
        <v>548440</v>
      </c>
      <c r="Q132" s="53">
        <v>667346</v>
      </c>
      <c r="R132" s="68">
        <v>1232773</v>
      </c>
      <c r="S132" s="68">
        <v>2448559</v>
      </c>
      <c r="T132" s="67">
        <v>3844999</v>
      </c>
      <c r="U132" s="53">
        <v>1120883</v>
      </c>
      <c r="V132" s="68">
        <v>7824577</v>
      </c>
      <c r="W132" s="68">
        <v>12790459</v>
      </c>
    </row>
    <row r="133" spans="1:23" ht="12.75">
      <c r="A133" s="31" t="s">
        <v>30</v>
      </c>
      <c r="B133" s="32" t="s">
        <v>248</v>
      </c>
      <c r="C133" s="33" t="s">
        <v>249</v>
      </c>
      <c r="D133" s="52">
        <v>24893000</v>
      </c>
      <c r="E133" s="53">
        <v>31443000</v>
      </c>
      <c r="F133" s="53">
        <v>22263967</v>
      </c>
      <c r="G133" s="6">
        <f t="shared" si="23"/>
        <v>0.7080738797188564</v>
      </c>
      <c r="H133" s="67">
        <v>738783</v>
      </c>
      <c r="I133" s="53">
        <v>2306362</v>
      </c>
      <c r="J133" s="68">
        <v>2500293</v>
      </c>
      <c r="K133" s="68">
        <v>5545438</v>
      </c>
      <c r="L133" s="67">
        <v>453917</v>
      </c>
      <c r="M133" s="53">
        <v>3186570</v>
      </c>
      <c r="N133" s="68">
        <v>375901</v>
      </c>
      <c r="O133" s="68">
        <v>4016388</v>
      </c>
      <c r="P133" s="67">
        <v>2319607</v>
      </c>
      <c r="Q133" s="53">
        <v>1340426</v>
      </c>
      <c r="R133" s="68">
        <v>1155036</v>
      </c>
      <c r="S133" s="68">
        <v>4815069</v>
      </c>
      <c r="T133" s="67">
        <v>2652544</v>
      </c>
      <c r="U133" s="53">
        <v>2716003</v>
      </c>
      <c r="V133" s="68">
        <v>2518525</v>
      </c>
      <c r="W133" s="68">
        <v>7887072</v>
      </c>
    </row>
    <row r="134" spans="1:23" ht="12.75">
      <c r="A134" s="31" t="s">
        <v>30</v>
      </c>
      <c r="B134" s="32" t="s">
        <v>250</v>
      </c>
      <c r="C134" s="33" t="s">
        <v>251</v>
      </c>
      <c r="D134" s="52">
        <v>45531000</v>
      </c>
      <c r="E134" s="53">
        <v>35531000</v>
      </c>
      <c r="F134" s="53">
        <v>13932772</v>
      </c>
      <c r="G134" s="6">
        <f t="shared" si="23"/>
        <v>0.39213002730010416</v>
      </c>
      <c r="H134" s="67">
        <v>30426</v>
      </c>
      <c r="I134" s="53">
        <v>2619125</v>
      </c>
      <c r="J134" s="68">
        <v>2619125</v>
      </c>
      <c r="K134" s="68">
        <v>5268676</v>
      </c>
      <c r="L134" s="67">
        <v>14860</v>
      </c>
      <c r="M134" s="53">
        <v>4216856</v>
      </c>
      <c r="N134" s="68">
        <v>563098</v>
      </c>
      <c r="O134" s="68">
        <v>4794814</v>
      </c>
      <c r="P134" s="67">
        <v>2246490</v>
      </c>
      <c r="Q134" s="53">
        <v>1421128</v>
      </c>
      <c r="R134" s="68">
        <v>201664</v>
      </c>
      <c r="S134" s="68">
        <v>3869282</v>
      </c>
      <c r="T134" s="67">
        <v>0</v>
      </c>
      <c r="U134" s="53">
        <v>0</v>
      </c>
      <c r="V134" s="68">
        <v>0</v>
      </c>
      <c r="W134" s="68">
        <v>0</v>
      </c>
    </row>
    <row r="135" spans="1:23" ht="12.75">
      <c r="A135" s="31" t="s">
        <v>49</v>
      </c>
      <c r="B135" s="32" t="s">
        <v>252</v>
      </c>
      <c r="C135" s="33" t="s">
        <v>253</v>
      </c>
      <c r="D135" s="52">
        <v>171697130</v>
      </c>
      <c r="E135" s="53">
        <v>175233000</v>
      </c>
      <c r="F135" s="53">
        <v>75505341</v>
      </c>
      <c r="G135" s="6">
        <f t="shared" si="23"/>
        <v>0.4308853982982657</v>
      </c>
      <c r="H135" s="67">
        <v>0</v>
      </c>
      <c r="I135" s="53">
        <v>234446</v>
      </c>
      <c r="J135" s="68">
        <v>4443777</v>
      </c>
      <c r="K135" s="68">
        <v>4678223</v>
      </c>
      <c r="L135" s="67">
        <v>3454228</v>
      </c>
      <c r="M135" s="53">
        <v>11815020</v>
      </c>
      <c r="N135" s="68">
        <v>5159971</v>
      </c>
      <c r="O135" s="68">
        <v>20429219</v>
      </c>
      <c r="P135" s="67">
        <v>8073700</v>
      </c>
      <c r="Q135" s="53">
        <v>11990954</v>
      </c>
      <c r="R135" s="68">
        <v>10969935</v>
      </c>
      <c r="S135" s="68">
        <v>31034589</v>
      </c>
      <c r="T135" s="67">
        <v>70164</v>
      </c>
      <c r="U135" s="53">
        <v>8425506</v>
      </c>
      <c r="V135" s="68">
        <v>10867640</v>
      </c>
      <c r="W135" s="68">
        <v>19363310</v>
      </c>
    </row>
    <row r="136" spans="1:23" ht="16.5">
      <c r="A136" s="34"/>
      <c r="B136" s="35" t="s">
        <v>254</v>
      </c>
      <c r="C136" s="36"/>
      <c r="D136" s="54">
        <f>SUM(D130:D135)</f>
        <v>380362635</v>
      </c>
      <c r="E136" s="55">
        <f>SUM(E130:E135)</f>
        <v>408390573</v>
      </c>
      <c r="F136" s="55">
        <f>SUM(F130:F135)</f>
        <v>245607771</v>
      </c>
      <c r="G136" s="7">
        <f t="shared" si="23"/>
        <v>0.6014041146831272</v>
      </c>
      <c r="H136" s="69">
        <f aca="true" t="shared" si="27" ref="H136:W136">SUM(H130:H135)</f>
        <v>13288090</v>
      </c>
      <c r="I136" s="55">
        <f t="shared" si="27"/>
        <v>10249998</v>
      </c>
      <c r="J136" s="70">
        <f t="shared" si="27"/>
        <v>17370437</v>
      </c>
      <c r="K136" s="70">
        <f t="shared" si="27"/>
        <v>40908525</v>
      </c>
      <c r="L136" s="69">
        <f t="shared" si="27"/>
        <v>5238902</v>
      </c>
      <c r="M136" s="55">
        <f t="shared" si="27"/>
        <v>28190033</v>
      </c>
      <c r="N136" s="70">
        <f t="shared" si="27"/>
        <v>13394046</v>
      </c>
      <c r="O136" s="70">
        <f t="shared" si="27"/>
        <v>46822981</v>
      </c>
      <c r="P136" s="69">
        <f t="shared" si="27"/>
        <v>16378441</v>
      </c>
      <c r="Q136" s="55">
        <f t="shared" si="27"/>
        <v>21828620</v>
      </c>
      <c r="R136" s="70">
        <f t="shared" si="27"/>
        <v>20212885</v>
      </c>
      <c r="S136" s="70">
        <f t="shared" si="27"/>
        <v>58419946</v>
      </c>
      <c r="T136" s="69">
        <f t="shared" si="27"/>
        <v>20854024</v>
      </c>
      <c r="U136" s="55">
        <f t="shared" si="27"/>
        <v>26650322</v>
      </c>
      <c r="V136" s="70">
        <f t="shared" si="27"/>
        <v>51951973</v>
      </c>
      <c r="W136" s="70">
        <f t="shared" si="27"/>
        <v>99456319</v>
      </c>
    </row>
    <row r="137" spans="1:23" ht="12.75">
      <c r="A137" s="31" t="s">
        <v>30</v>
      </c>
      <c r="B137" s="32" t="s">
        <v>255</v>
      </c>
      <c r="C137" s="33" t="s">
        <v>256</v>
      </c>
      <c r="D137" s="52">
        <v>34858000</v>
      </c>
      <c r="E137" s="53">
        <v>30309724</v>
      </c>
      <c r="F137" s="53">
        <v>15331762</v>
      </c>
      <c r="G137" s="6">
        <f t="shared" si="23"/>
        <v>0.5058364107835492</v>
      </c>
      <c r="H137" s="67">
        <v>0</v>
      </c>
      <c r="I137" s="53">
        <v>3615970</v>
      </c>
      <c r="J137" s="68">
        <v>1168207</v>
      </c>
      <c r="K137" s="68">
        <v>4784177</v>
      </c>
      <c r="L137" s="67">
        <v>1640602</v>
      </c>
      <c r="M137" s="53">
        <v>2548040</v>
      </c>
      <c r="N137" s="68">
        <v>122047</v>
      </c>
      <c r="O137" s="68">
        <v>4310689</v>
      </c>
      <c r="P137" s="67">
        <v>520590</v>
      </c>
      <c r="Q137" s="53">
        <v>784380</v>
      </c>
      <c r="R137" s="68">
        <v>1468581</v>
      </c>
      <c r="S137" s="68">
        <v>2773551</v>
      </c>
      <c r="T137" s="67">
        <v>163456</v>
      </c>
      <c r="U137" s="53">
        <v>2038542</v>
      </c>
      <c r="V137" s="68">
        <v>1261347</v>
      </c>
      <c r="W137" s="68">
        <v>3463345</v>
      </c>
    </row>
    <row r="138" spans="1:23" ht="12.75">
      <c r="A138" s="31" t="s">
        <v>30</v>
      </c>
      <c r="B138" s="32" t="s">
        <v>257</v>
      </c>
      <c r="C138" s="33" t="s">
        <v>258</v>
      </c>
      <c r="D138" s="52">
        <v>25699000</v>
      </c>
      <c r="E138" s="53">
        <v>25699000</v>
      </c>
      <c r="F138" s="53">
        <v>30913040</v>
      </c>
      <c r="G138" s="6">
        <f t="shared" si="23"/>
        <v>1.2028888283590802</v>
      </c>
      <c r="H138" s="67">
        <v>2492111</v>
      </c>
      <c r="I138" s="53">
        <v>1086921</v>
      </c>
      <c r="J138" s="68">
        <v>2372631</v>
      </c>
      <c r="K138" s="68">
        <v>5951663</v>
      </c>
      <c r="L138" s="67">
        <v>1879458</v>
      </c>
      <c r="M138" s="53">
        <v>2641361</v>
      </c>
      <c r="N138" s="68">
        <v>2880093</v>
      </c>
      <c r="O138" s="68">
        <v>7400912</v>
      </c>
      <c r="P138" s="67">
        <v>936272</v>
      </c>
      <c r="Q138" s="53">
        <v>4256358</v>
      </c>
      <c r="R138" s="68">
        <v>3305775</v>
      </c>
      <c r="S138" s="68">
        <v>8498405</v>
      </c>
      <c r="T138" s="67">
        <v>2999743</v>
      </c>
      <c r="U138" s="53">
        <v>2583589</v>
      </c>
      <c r="V138" s="68">
        <v>3478728</v>
      </c>
      <c r="W138" s="68">
        <v>9062060</v>
      </c>
    </row>
    <row r="139" spans="1:23" ht="12.75">
      <c r="A139" s="31" t="s">
        <v>30</v>
      </c>
      <c r="B139" s="32" t="s">
        <v>259</v>
      </c>
      <c r="C139" s="33" t="s">
        <v>260</v>
      </c>
      <c r="D139" s="52">
        <v>26581000</v>
      </c>
      <c r="E139" s="53">
        <v>26581000</v>
      </c>
      <c r="F139" s="53">
        <v>45610387</v>
      </c>
      <c r="G139" s="6">
        <f t="shared" si="23"/>
        <v>1.7159018471840788</v>
      </c>
      <c r="H139" s="67">
        <v>1807372</v>
      </c>
      <c r="I139" s="53">
        <v>581665</v>
      </c>
      <c r="J139" s="68">
        <v>4398959</v>
      </c>
      <c r="K139" s="68">
        <v>6787996</v>
      </c>
      <c r="L139" s="67">
        <v>2360454</v>
      </c>
      <c r="M139" s="53">
        <v>1627939</v>
      </c>
      <c r="N139" s="68">
        <v>927485</v>
      </c>
      <c r="O139" s="68">
        <v>4915878</v>
      </c>
      <c r="P139" s="67">
        <v>3917756</v>
      </c>
      <c r="Q139" s="53">
        <v>4215967</v>
      </c>
      <c r="R139" s="68">
        <v>609913</v>
      </c>
      <c r="S139" s="68">
        <v>8743636</v>
      </c>
      <c r="T139" s="67">
        <v>7370267</v>
      </c>
      <c r="U139" s="53">
        <v>4964040</v>
      </c>
      <c r="V139" s="68">
        <v>12828570</v>
      </c>
      <c r="W139" s="68">
        <v>25162877</v>
      </c>
    </row>
    <row r="140" spans="1:23" ht="12.75">
      <c r="A140" s="31" t="s">
        <v>30</v>
      </c>
      <c r="B140" s="32" t="s">
        <v>261</v>
      </c>
      <c r="C140" s="33" t="s">
        <v>262</v>
      </c>
      <c r="D140" s="52">
        <v>45367000</v>
      </c>
      <c r="E140" s="53">
        <v>45367000</v>
      </c>
      <c r="F140" s="53">
        <v>12308657</v>
      </c>
      <c r="G140" s="6">
        <f t="shared" si="23"/>
        <v>0.27131300284347654</v>
      </c>
      <c r="H140" s="67">
        <v>552632</v>
      </c>
      <c r="I140" s="53">
        <v>1195846</v>
      </c>
      <c r="J140" s="68">
        <v>803264</v>
      </c>
      <c r="K140" s="68">
        <v>2551742</v>
      </c>
      <c r="L140" s="67">
        <v>837078</v>
      </c>
      <c r="M140" s="53">
        <v>1239044</v>
      </c>
      <c r="N140" s="68">
        <v>1093055</v>
      </c>
      <c r="O140" s="68">
        <v>3169177</v>
      </c>
      <c r="P140" s="67">
        <v>559369</v>
      </c>
      <c r="Q140" s="53">
        <v>1085331</v>
      </c>
      <c r="R140" s="68">
        <v>36436</v>
      </c>
      <c r="S140" s="68">
        <v>1681136</v>
      </c>
      <c r="T140" s="67">
        <v>1421009</v>
      </c>
      <c r="U140" s="53">
        <v>2023144</v>
      </c>
      <c r="V140" s="68">
        <v>1462449</v>
      </c>
      <c r="W140" s="68">
        <v>4906602</v>
      </c>
    </row>
    <row r="141" spans="1:23" ht="12.75">
      <c r="A141" s="31" t="s">
        <v>49</v>
      </c>
      <c r="B141" s="32" t="s">
        <v>263</v>
      </c>
      <c r="C141" s="33" t="s">
        <v>264</v>
      </c>
      <c r="D141" s="52">
        <v>168886000</v>
      </c>
      <c r="E141" s="53">
        <v>206168728</v>
      </c>
      <c r="F141" s="53">
        <v>228866438</v>
      </c>
      <c r="G141" s="6">
        <f t="shared" si="23"/>
        <v>1.1100928846978189</v>
      </c>
      <c r="H141" s="67">
        <v>4208795</v>
      </c>
      <c r="I141" s="53">
        <v>5951018</v>
      </c>
      <c r="J141" s="68">
        <v>16064597</v>
      </c>
      <c r="K141" s="68">
        <v>26224410</v>
      </c>
      <c r="L141" s="67">
        <v>11411427</v>
      </c>
      <c r="M141" s="53">
        <v>16530419</v>
      </c>
      <c r="N141" s="68">
        <v>22755725</v>
      </c>
      <c r="O141" s="68">
        <v>50697571</v>
      </c>
      <c r="P141" s="67">
        <v>6492429</v>
      </c>
      <c r="Q141" s="53">
        <v>20637351</v>
      </c>
      <c r="R141" s="68">
        <v>36677500</v>
      </c>
      <c r="S141" s="68">
        <v>63807280</v>
      </c>
      <c r="T141" s="67">
        <v>28024861</v>
      </c>
      <c r="U141" s="53">
        <v>32329012</v>
      </c>
      <c r="V141" s="68">
        <v>27783304</v>
      </c>
      <c r="W141" s="68">
        <v>88137177</v>
      </c>
    </row>
    <row r="142" spans="1:23" ht="16.5">
      <c r="A142" s="34"/>
      <c r="B142" s="35" t="s">
        <v>265</v>
      </c>
      <c r="C142" s="36"/>
      <c r="D142" s="54">
        <f>SUM(D137:D141)</f>
        <v>301391000</v>
      </c>
      <c r="E142" s="55">
        <f>SUM(E137:E141)</f>
        <v>334125452</v>
      </c>
      <c r="F142" s="55">
        <f>SUM(F137:F141)</f>
        <v>333030284</v>
      </c>
      <c r="G142" s="7">
        <f t="shared" si="23"/>
        <v>0.9967222850176646</v>
      </c>
      <c r="H142" s="69">
        <f aca="true" t="shared" si="28" ref="H142:W142">SUM(H137:H141)</f>
        <v>9060910</v>
      </c>
      <c r="I142" s="55">
        <f t="shared" si="28"/>
        <v>12431420</v>
      </c>
      <c r="J142" s="70">
        <f t="shared" si="28"/>
        <v>24807658</v>
      </c>
      <c r="K142" s="70">
        <f t="shared" si="28"/>
        <v>46299988</v>
      </c>
      <c r="L142" s="69">
        <f t="shared" si="28"/>
        <v>18129019</v>
      </c>
      <c r="M142" s="55">
        <f t="shared" si="28"/>
        <v>24586803</v>
      </c>
      <c r="N142" s="70">
        <f t="shared" si="28"/>
        <v>27778405</v>
      </c>
      <c r="O142" s="70">
        <f t="shared" si="28"/>
        <v>70494227</v>
      </c>
      <c r="P142" s="69">
        <f t="shared" si="28"/>
        <v>12426416</v>
      </c>
      <c r="Q142" s="55">
        <f t="shared" si="28"/>
        <v>30979387</v>
      </c>
      <c r="R142" s="70">
        <f t="shared" si="28"/>
        <v>42098205</v>
      </c>
      <c r="S142" s="70">
        <f t="shared" si="28"/>
        <v>85504008</v>
      </c>
      <c r="T142" s="69">
        <f t="shared" si="28"/>
        <v>39979336</v>
      </c>
      <c r="U142" s="55">
        <f t="shared" si="28"/>
        <v>43938327</v>
      </c>
      <c r="V142" s="70">
        <f t="shared" si="28"/>
        <v>46814398</v>
      </c>
      <c r="W142" s="70">
        <f t="shared" si="28"/>
        <v>130732061</v>
      </c>
    </row>
    <row r="143" spans="1:23" ht="12.75">
      <c r="A143" s="31" t="s">
        <v>30</v>
      </c>
      <c r="B143" s="32" t="s">
        <v>266</v>
      </c>
      <c r="C143" s="33" t="s">
        <v>267</v>
      </c>
      <c r="D143" s="52">
        <v>312845750</v>
      </c>
      <c r="E143" s="53">
        <v>302957045</v>
      </c>
      <c r="F143" s="53">
        <v>153941133</v>
      </c>
      <c r="G143" s="6">
        <f aca="true" t="shared" si="29" ref="G143:G174">IF($E143=0,0,$F143/$E143)</f>
        <v>0.5081285797463465</v>
      </c>
      <c r="H143" s="67">
        <v>6403978</v>
      </c>
      <c r="I143" s="53">
        <v>19149495</v>
      </c>
      <c r="J143" s="68">
        <v>16705893</v>
      </c>
      <c r="K143" s="68">
        <v>42259366</v>
      </c>
      <c r="L143" s="67">
        <v>14983695</v>
      </c>
      <c r="M143" s="53">
        <v>14596028</v>
      </c>
      <c r="N143" s="68">
        <v>17259219</v>
      </c>
      <c r="O143" s="68">
        <v>46838942</v>
      </c>
      <c r="P143" s="67">
        <v>3429526</v>
      </c>
      <c r="Q143" s="53">
        <v>8722406</v>
      </c>
      <c r="R143" s="68">
        <v>12813886</v>
      </c>
      <c r="S143" s="68">
        <v>24965818</v>
      </c>
      <c r="T143" s="67">
        <v>8194501</v>
      </c>
      <c r="U143" s="53">
        <v>11929122</v>
      </c>
      <c r="V143" s="68">
        <v>19753384</v>
      </c>
      <c r="W143" s="68">
        <v>39877007</v>
      </c>
    </row>
    <row r="144" spans="1:23" ht="12.75">
      <c r="A144" s="31" t="s">
        <v>30</v>
      </c>
      <c r="B144" s="32" t="s">
        <v>268</v>
      </c>
      <c r="C144" s="33" t="s">
        <v>269</v>
      </c>
      <c r="D144" s="52">
        <v>9913000</v>
      </c>
      <c r="E144" s="53">
        <v>12682290</v>
      </c>
      <c r="F144" s="53">
        <v>0</v>
      </c>
      <c r="G144" s="6">
        <f t="shared" si="29"/>
        <v>0</v>
      </c>
      <c r="H144" s="67">
        <v>0</v>
      </c>
      <c r="I144" s="53">
        <v>0</v>
      </c>
      <c r="J144" s="68">
        <v>0</v>
      </c>
      <c r="K144" s="68">
        <v>0</v>
      </c>
      <c r="L144" s="67">
        <v>0</v>
      </c>
      <c r="M144" s="53">
        <v>0</v>
      </c>
      <c r="N144" s="68">
        <v>0</v>
      </c>
      <c r="O144" s="68">
        <v>0</v>
      </c>
      <c r="P144" s="67">
        <v>0</v>
      </c>
      <c r="Q144" s="53">
        <v>0</v>
      </c>
      <c r="R144" s="68">
        <v>0</v>
      </c>
      <c r="S144" s="68">
        <v>0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30</v>
      </c>
      <c r="B145" s="32" t="s">
        <v>270</v>
      </c>
      <c r="C145" s="33" t="s">
        <v>271</v>
      </c>
      <c r="D145" s="52">
        <v>36352000</v>
      </c>
      <c r="E145" s="53">
        <v>44648772</v>
      </c>
      <c r="F145" s="53">
        <v>28191719</v>
      </c>
      <c r="G145" s="6">
        <f t="shared" si="29"/>
        <v>0.6314108482087705</v>
      </c>
      <c r="H145" s="67">
        <v>2173617</v>
      </c>
      <c r="I145" s="53">
        <v>1561179</v>
      </c>
      <c r="J145" s="68">
        <v>2119226</v>
      </c>
      <c r="K145" s="68">
        <v>5854022</v>
      </c>
      <c r="L145" s="67">
        <v>1359618</v>
      </c>
      <c r="M145" s="53">
        <v>4897637</v>
      </c>
      <c r="N145" s="68">
        <v>2478609</v>
      </c>
      <c r="O145" s="68">
        <v>8735864</v>
      </c>
      <c r="P145" s="67">
        <v>312447</v>
      </c>
      <c r="Q145" s="53">
        <v>643491</v>
      </c>
      <c r="R145" s="68">
        <v>5273944</v>
      </c>
      <c r="S145" s="68">
        <v>6229882</v>
      </c>
      <c r="T145" s="67">
        <v>3254524</v>
      </c>
      <c r="U145" s="53">
        <v>2157770</v>
      </c>
      <c r="V145" s="68">
        <v>1959657</v>
      </c>
      <c r="W145" s="68">
        <v>7371951</v>
      </c>
    </row>
    <row r="146" spans="1:23" ht="12.75">
      <c r="A146" s="31" t="s">
        <v>49</v>
      </c>
      <c r="B146" s="32" t="s">
        <v>272</v>
      </c>
      <c r="C146" s="33" t="s">
        <v>273</v>
      </c>
      <c r="D146" s="52">
        <v>85346000</v>
      </c>
      <c r="E146" s="53">
        <v>80332494</v>
      </c>
      <c r="F146" s="53">
        <v>1020957</v>
      </c>
      <c r="G146" s="6">
        <f t="shared" si="29"/>
        <v>0.01270914108554877</v>
      </c>
      <c r="H146" s="67">
        <v>43416</v>
      </c>
      <c r="I146" s="53">
        <v>85379</v>
      </c>
      <c r="J146" s="68">
        <v>26718</v>
      </c>
      <c r="K146" s="68">
        <v>155513</v>
      </c>
      <c r="L146" s="67">
        <v>26489</v>
      </c>
      <c r="M146" s="53">
        <v>88912</v>
      </c>
      <c r="N146" s="68">
        <v>158217</v>
      </c>
      <c r="O146" s="68">
        <v>273618</v>
      </c>
      <c r="P146" s="67">
        <v>0</v>
      </c>
      <c r="Q146" s="53">
        <v>132939</v>
      </c>
      <c r="R146" s="68">
        <v>48819</v>
      </c>
      <c r="S146" s="68">
        <v>181758</v>
      </c>
      <c r="T146" s="67">
        <v>295303</v>
      </c>
      <c r="U146" s="53">
        <v>65610</v>
      </c>
      <c r="V146" s="68">
        <v>49155</v>
      </c>
      <c r="W146" s="68">
        <v>410068</v>
      </c>
    </row>
    <row r="147" spans="1:23" ht="16.5">
      <c r="A147" s="34"/>
      <c r="B147" s="35" t="s">
        <v>274</v>
      </c>
      <c r="C147" s="36"/>
      <c r="D147" s="54">
        <f>SUM(D143:D146)</f>
        <v>444456750</v>
      </c>
      <c r="E147" s="55">
        <f>SUM(E143:E146)</f>
        <v>440620601</v>
      </c>
      <c r="F147" s="55">
        <f>SUM(F143:F146)</f>
        <v>183153809</v>
      </c>
      <c r="G147" s="7">
        <f t="shared" si="29"/>
        <v>0.41567236889134923</v>
      </c>
      <c r="H147" s="69">
        <f aca="true" t="shared" si="30" ref="H147:W147">SUM(H143:H146)</f>
        <v>8621011</v>
      </c>
      <c r="I147" s="55">
        <f t="shared" si="30"/>
        <v>20796053</v>
      </c>
      <c r="J147" s="70">
        <f t="shared" si="30"/>
        <v>18851837</v>
      </c>
      <c r="K147" s="70">
        <f t="shared" si="30"/>
        <v>48268901</v>
      </c>
      <c r="L147" s="69">
        <f t="shared" si="30"/>
        <v>16369802</v>
      </c>
      <c r="M147" s="55">
        <f t="shared" si="30"/>
        <v>19582577</v>
      </c>
      <c r="N147" s="70">
        <f t="shared" si="30"/>
        <v>19896045</v>
      </c>
      <c r="O147" s="70">
        <f t="shared" si="30"/>
        <v>55848424</v>
      </c>
      <c r="P147" s="69">
        <f t="shared" si="30"/>
        <v>3741973</v>
      </c>
      <c r="Q147" s="55">
        <f t="shared" si="30"/>
        <v>9498836</v>
      </c>
      <c r="R147" s="70">
        <f t="shared" si="30"/>
        <v>18136649</v>
      </c>
      <c r="S147" s="70">
        <f t="shared" si="30"/>
        <v>31377458</v>
      </c>
      <c r="T147" s="69">
        <f t="shared" si="30"/>
        <v>11744328</v>
      </c>
      <c r="U147" s="55">
        <f t="shared" si="30"/>
        <v>14152502</v>
      </c>
      <c r="V147" s="70">
        <f t="shared" si="30"/>
        <v>21762196</v>
      </c>
      <c r="W147" s="70">
        <f t="shared" si="30"/>
        <v>47659026</v>
      </c>
    </row>
    <row r="148" spans="1:23" ht="12.75">
      <c r="A148" s="31" t="s">
        <v>30</v>
      </c>
      <c r="B148" s="32" t="s">
        <v>275</v>
      </c>
      <c r="C148" s="33" t="s">
        <v>276</v>
      </c>
      <c r="D148" s="52">
        <v>16146000</v>
      </c>
      <c r="E148" s="53">
        <v>12142000</v>
      </c>
      <c r="F148" s="53">
        <v>12156264</v>
      </c>
      <c r="G148" s="6">
        <f t="shared" si="29"/>
        <v>1.001174765277549</v>
      </c>
      <c r="H148" s="67">
        <v>116439</v>
      </c>
      <c r="I148" s="53">
        <v>3339720</v>
      </c>
      <c r="J148" s="68">
        <v>3339720</v>
      </c>
      <c r="K148" s="68">
        <v>6795879</v>
      </c>
      <c r="L148" s="67">
        <v>0</v>
      </c>
      <c r="M148" s="53">
        <v>629253</v>
      </c>
      <c r="N148" s="68">
        <v>2822426</v>
      </c>
      <c r="O148" s="68">
        <v>3451679</v>
      </c>
      <c r="P148" s="67">
        <v>599640</v>
      </c>
      <c r="Q148" s="53">
        <v>0</v>
      </c>
      <c r="R148" s="68">
        <v>1309066</v>
      </c>
      <c r="S148" s="68">
        <v>1908706</v>
      </c>
      <c r="T148" s="67">
        <v>0</v>
      </c>
      <c r="U148" s="53">
        <v>0</v>
      </c>
      <c r="V148" s="68">
        <v>0</v>
      </c>
      <c r="W148" s="68">
        <v>0</v>
      </c>
    </row>
    <row r="149" spans="1:23" ht="12.75">
      <c r="A149" s="31" t="s">
        <v>30</v>
      </c>
      <c r="B149" s="32" t="s">
        <v>277</v>
      </c>
      <c r="C149" s="33" t="s">
        <v>278</v>
      </c>
      <c r="D149" s="52">
        <v>31693000</v>
      </c>
      <c r="E149" s="53">
        <v>30481800</v>
      </c>
      <c r="F149" s="53">
        <v>16043325</v>
      </c>
      <c r="G149" s="6">
        <f t="shared" si="29"/>
        <v>0.5263247249178198</v>
      </c>
      <c r="H149" s="67">
        <v>260091</v>
      </c>
      <c r="I149" s="53">
        <v>896319</v>
      </c>
      <c r="J149" s="68">
        <v>906371</v>
      </c>
      <c r="K149" s="68">
        <v>2062781</v>
      </c>
      <c r="L149" s="67">
        <v>1915290</v>
      </c>
      <c r="M149" s="53">
        <v>1831862</v>
      </c>
      <c r="N149" s="68">
        <v>2949013</v>
      </c>
      <c r="O149" s="68">
        <v>6696165</v>
      </c>
      <c r="P149" s="67">
        <v>46210</v>
      </c>
      <c r="Q149" s="53">
        <v>2868423</v>
      </c>
      <c r="R149" s="68">
        <v>914707</v>
      </c>
      <c r="S149" s="68">
        <v>3829340</v>
      </c>
      <c r="T149" s="67">
        <v>462247</v>
      </c>
      <c r="U149" s="53">
        <v>1860007</v>
      </c>
      <c r="V149" s="68">
        <v>1132785</v>
      </c>
      <c r="W149" s="68">
        <v>3455039</v>
      </c>
    </row>
    <row r="150" spans="1:23" ht="12.75">
      <c r="A150" s="31" t="s">
        <v>30</v>
      </c>
      <c r="B150" s="32" t="s">
        <v>279</v>
      </c>
      <c r="C150" s="33" t="s">
        <v>280</v>
      </c>
      <c r="D150" s="52">
        <v>48248000</v>
      </c>
      <c r="E150" s="53">
        <v>41105000</v>
      </c>
      <c r="F150" s="53">
        <v>33885285</v>
      </c>
      <c r="G150" s="6">
        <f t="shared" si="29"/>
        <v>0.8243592020435471</v>
      </c>
      <c r="H150" s="67">
        <v>2027284</v>
      </c>
      <c r="I150" s="53">
        <v>356139</v>
      </c>
      <c r="J150" s="68">
        <v>434362</v>
      </c>
      <c r="K150" s="68">
        <v>2817785</v>
      </c>
      <c r="L150" s="67">
        <v>2071820</v>
      </c>
      <c r="M150" s="53">
        <v>2352</v>
      </c>
      <c r="N150" s="68">
        <v>1701759</v>
      </c>
      <c r="O150" s="68">
        <v>3775931</v>
      </c>
      <c r="P150" s="67">
        <v>786079</v>
      </c>
      <c r="Q150" s="53">
        <v>5894896</v>
      </c>
      <c r="R150" s="68">
        <v>9046076</v>
      </c>
      <c r="S150" s="68">
        <v>15727051</v>
      </c>
      <c r="T150" s="67">
        <v>446336</v>
      </c>
      <c r="U150" s="53">
        <v>4327958</v>
      </c>
      <c r="V150" s="68">
        <v>6790224</v>
      </c>
      <c r="W150" s="68">
        <v>11564518</v>
      </c>
    </row>
    <row r="151" spans="1:23" ht="12.75">
      <c r="A151" s="31" t="s">
        <v>30</v>
      </c>
      <c r="B151" s="32" t="s">
        <v>281</v>
      </c>
      <c r="C151" s="33" t="s">
        <v>282</v>
      </c>
      <c r="D151" s="52">
        <v>51834461</v>
      </c>
      <c r="E151" s="53">
        <v>70578702</v>
      </c>
      <c r="F151" s="53">
        <v>71945253</v>
      </c>
      <c r="G151" s="6">
        <f t="shared" si="29"/>
        <v>1.0193620874467202</v>
      </c>
      <c r="H151" s="67">
        <v>2741403</v>
      </c>
      <c r="I151" s="53">
        <v>3192636</v>
      </c>
      <c r="J151" s="68">
        <v>3321101</v>
      </c>
      <c r="K151" s="68">
        <v>9255140</v>
      </c>
      <c r="L151" s="67">
        <v>2665905</v>
      </c>
      <c r="M151" s="53">
        <v>3152334</v>
      </c>
      <c r="N151" s="68">
        <v>4888131</v>
      </c>
      <c r="O151" s="68">
        <v>10706370</v>
      </c>
      <c r="P151" s="67">
        <v>2959932</v>
      </c>
      <c r="Q151" s="53">
        <v>1634973</v>
      </c>
      <c r="R151" s="68">
        <v>9717545</v>
      </c>
      <c r="S151" s="68">
        <v>14312450</v>
      </c>
      <c r="T151" s="67">
        <v>28131160</v>
      </c>
      <c r="U151" s="53">
        <v>5486076</v>
      </c>
      <c r="V151" s="68">
        <v>4054057</v>
      </c>
      <c r="W151" s="68">
        <v>37671293</v>
      </c>
    </row>
    <row r="152" spans="1:23" ht="12.75">
      <c r="A152" s="31" t="s">
        <v>30</v>
      </c>
      <c r="B152" s="32" t="s">
        <v>283</v>
      </c>
      <c r="C152" s="33" t="s">
        <v>284</v>
      </c>
      <c r="D152" s="52">
        <v>64484675</v>
      </c>
      <c r="E152" s="53">
        <v>10000000</v>
      </c>
      <c r="F152" s="53">
        <v>23396510</v>
      </c>
      <c r="G152" s="6">
        <f t="shared" si="29"/>
        <v>2.339651</v>
      </c>
      <c r="H152" s="67">
        <v>3021892</v>
      </c>
      <c r="I152" s="53">
        <v>4482496</v>
      </c>
      <c r="J152" s="68">
        <v>86075</v>
      </c>
      <c r="K152" s="68">
        <v>7590463</v>
      </c>
      <c r="L152" s="67">
        <v>87456</v>
      </c>
      <c r="M152" s="53">
        <v>6246771</v>
      </c>
      <c r="N152" s="68">
        <v>727508</v>
      </c>
      <c r="O152" s="68">
        <v>7061735</v>
      </c>
      <c r="P152" s="67">
        <v>90315</v>
      </c>
      <c r="Q152" s="53">
        <v>89995</v>
      </c>
      <c r="R152" s="68">
        <v>1654875</v>
      </c>
      <c r="S152" s="68">
        <v>1835185</v>
      </c>
      <c r="T152" s="67">
        <v>2186623</v>
      </c>
      <c r="U152" s="53">
        <v>145794</v>
      </c>
      <c r="V152" s="68">
        <v>4576710</v>
      </c>
      <c r="W152" s="68">
        <v>6909127</v>
      </c>
    </row>
    <row r="153" spans="1:23" ht="12.75">
      <c r="A153" s="31" t="s">
        <v>49</v>
      </c>
      <c r="B153" s="32" t="s">
        <v>285</v>
      </c>
      <c r="C153" s="33" t="s">
        <v>286</v>
      </c>
      <c r="D153" s="52">
        <v>248052000</v>
      </c>
      <c r="E153" s="53">
        <v>242039460</v>
      </c>
      <c r="F153" s="53">
        <v>242566740</v>
      </c>
      <c r="G153" s="6">
        <f t="shared" si="29"/>
        <v>1.0021784877556743</v>
      </c>
      <c r="H153" s="67">
        <v>11701023</v>
      </c>
      <c r="I153" s="53">
        <v>5715857</v>
      </c>
      <c r="J153" s="68">
        <v>12598030</v>
      </c>
      <c r="K153" s="68">
        <v>30014910</v>
      </c>
      <c r="L153" s="67">
        <v>14031237</v>
      </c>
      <c r="M153" s="53">
        <v>19008676</v>
      </c>
      <c r="N153" s="68">
        <v>12492742</v>
      </c>
      <c r="O153" s="68">
        <v>45532655</v>
      </c>
      <c r="P153" s="67">
        <v>3108650</v>
      </c>
      <c r="Q153" s="53">
        <v>15269402</v>
      </c>
      <c r="R153" s="68">
        <v>20305292</v>
      </c>
      <c r="S153" s="68">
        <v>38683344</v>
      </c>
      <c r="T153" s="67">
        <v>27180366</v>
      </c>
      <c r="U153" s="53">
        <v>23977944</v>
      </c>
      <c r="V153" s="68">
        <v>77177521</v>
      </c>
      <c r="W153" s="68">
        <v>128335831</v>
      </c>
    </row>
    <row r="154" spans="1:23" ht="16.5">
      <c r="A154" s="34"/>
      <c r="B154" s="35" t="s">
        <v>287</v>
      </c>
      <c r="C154" s="36"/>
      <c r="D154" s="54">
        <f>SUM(D148:D153)</f>
        <v>460458136</v>
      </c>
      <c r="E154" s="55">
        <f>SUM(E148:E153)</f>
        <v>406346962</v>
      </c>
      <c r="F154" s="55">
        <f>SUM(F148:F153)</f>
        <v>399993377</v>
      </c>
      <c r="G154" s="7">
        <f t="shared" si="29"/>
        <v>0.9843641380540209</v>
      </c>
      <c r="H154" s="69">
        <f aca="true" t="shared" si="31" ref="H154:W154">SUM(H148:H153)</f>
        <v>19868132</v>
      </c>
      <c r="I154" s="55">
        <f t="shared" si="31"/>
        <v>17983167</v>
      </c>
      <c r="J154" s="70">
        <f t="shared" si="31"/>
        <v>20685659</v>
      </c>
      <c r="K154" s="70">
        <f t="shared" si="31"/>
        <v>58536958</v>
      </c>
      <c r="L154" s="69">
        <f t="shared" si="31"/>
        <v>20771708</v>
      </c>
      <c r="M154" s="55">
        <f t="shared" si="31"/>
        <v>30871248</v>
      </c>
      <c r="N154" s="70">
        <f t="shared" si="31"/>
        <v>25581579</v>
      </c>
      <c r="O154" s="70">
        <f t="shared" si="31"/>
        <v>77224535</v>
      </c>
      <c r="P154" s="69">
        <f t="shared" si="31"/>
        <v>7590826</v>
      </c>
      <c r="Q154" s="55">
        <f t="shared" si="31"/>
        <v>25757689</v>
      </c>
      <c r="R154" s="70">
        <f t="shared" si="31"/>
        <v>42947561</v>
      </c>
      <c r="S154" s="70">
        <f t="shared" si="31"/>
        <v>76296076</v>
      </c>
      <c r="T154" s="69">
        <f t="shared" si="31"/>
        <v>58406732</v>
      </c>
      <c r="U154" s="55">
        <f t="shared" si="31"/>
        <v>35797779</v>
      </c>
      <c r="V154" s="70">
        <f t="shared" si="31"/>
        <v>93731297</v>
      </c>
      <c r="W154" s="70">
        <f t="shared" si="31"/>
        <v>187935808</v>
      </c>
    </row>
    <row r="155" spans="1:23" ht="12.75">
      <c r="A155" s="31" t="s">
        <v>30</v>
      </c>
      <c r="B155" s="32" t="s">
        <v>288</v>
      </c>
      <c r="C155" s="33" t="s">
        <v>289</v>
      </c>
      <c r="D155" s="52">
        <v>73127377</v>
      </c>
      <c r="E155" s="53">
        <v>64694631</v>
      </c>
      <c r="F155" s="53">
        <v>40840418</v>
      </c>
      <c r="G155" s="6">
        <f t="shared" si="29"/>
        <v>0.631279866176221</v>
      </c>
      <c r="H155" s="67">
        <v>2029205</v>
      </c>
      <c r="I155" s="53">
        <v>1065258</v>
      </c>
      <c r="J155" s="68">
        <v>2209383</v>
      </c>
      <c r="K155" s="68">
        <v>5303846</v>
      </c>
      <c r="L155" s="67">
        <v>1477380</v>
      </c>
      <c r="M155" s="53">
        <v>2829002</v>
      </c>
      <c r="N155" s="68">
        <v>2721975</v>
      </c>
      <c r="O155" s="68">
        <v>7028357</v>
      </c>
      <c r="P155" s="67">
        <v>101784</v>
      </c>
      <c r="Q155" s="53">
        <v>2609971</v>
      </c>
      <c r="R155" s="68">
        <v>5915846</v>
      </c>
      <c r="S155" s="68">
        <v>8627601</v>
      </c>
      <c r="T155" s="67">
        <v>4024743</v>
      </c>
      <c r="U155" s="53">
        <v>1561433</v>
      </c>
      <c r="V155" s="68">
        <v>14294438</v>
      </c>
      <c r="W155" s="68">
        <v>19880614</v>
      </c>
    </row>
    <row r="156" spans="1:23" ht="12.75">
      <c r="A156" s="31" t="s">
        <v>30</v>
      </c>
      <c r="B156" s="32" t="s">
        <v>290</v>
      </c>
      <c r="C156" s="33" t="s">
        <v>291</v>
      </c>
      <c r="D156" s="52">
        <v>490000</v>
      </c>
      <c r="E156" s="53">
        <v>150000</v>
      </c>
      <c r="F156" s="53">
        <v>48291304</v>
      </c>
      <c r="G156" s="6">
        <f t="shared" si="29"/>
        <v>321.94202666666666</v>
      </c>
      <c r="H156" s="67">
        <v>4125229</v>
      </c>
      <c r="I156" s="53">
        <v>4125229</v>
      </c>
      <c r="J156" s="68">
        <v>3746984</v>
      </c>
      <c r="K156" s="68">
        <v>11997442</v>
      </c>
      <c r="L156" s="67">
        <v>7709166</v>
      </c>
      <c r="M156" s="53">
        <v>2564973</v>
      </c>
      <c r="N156" s="68">
        <v>3292675</v>
      </c>
      <c r="O156" s="68">
        <v>13566814</v>
      </c>
      <c r="P156" s="67">
        <v>2327378</v>
      </c>
      <c r="Q156" s="53">
        <v>2115683</v>
      </c>
      <c r="R156" s="68">
        <v>3391507</v>
      </c>
      <c r="S156" s="68">
        <v>7834568</v>
      </c>
      <c r="T156" s="67">
        <v>3580595</v>
      </c>
      <c r="U156" s="53">
        <v>7263514</v>
      </c>
      <c r="V156" s="68">
        <v>4048371</v>
      </c>
      <c r="W156" s="68">
        <v>14892480</v>
      </c>
    </row>
    <row r="157" spans="1:23" ht="12.75">
      <c r="A157" s="31" t="s">
        <v>30</v>
      </c>
      <c r="B157" s="32" t="s">
        <v>292</v>
      </c>
      <c r="C157" s="33" t="s">
        <v>293</v>
      </c>
      <c r="D157" s="52">
        <v>100</v>
      </c>
      <c r="E157" s="53">
        <v>15534000</v>
      </c>
      <c r="F157" s="53">
        <v>28189644</v>
      </c>
      <c r="G157" s="6">
        <f t="shared" si="29"/>
        <v>1.8147060641174197</v>
      </c>
      <c r="H157" s="67">
        <v>2349137</v>
      </c>
      <c r="I157" s="53">
        <v>2349137</v>
      </c>
      <c r="J157" s="68">
        <v>2349137</v>
      </c>
      <c r="K157" s="68">
        <v>7047411</v>
      </c>
      <c r="L157" s="67">
        <v>2349137</v>
      </c>
      <c r="M157" s="53">
        <v>2349137</v>
      </c>
      <c r="N157" s="68">
        <v>2349137</v>
      </c>
      <c r="O157" s="68">
        <v>7047411</v>
      </c>
      <c r="P157" s="67">
        <v>2349137</v>
      </c>
      <c r="Q157" s="53">
        <v>2349137</v>
      </c>
      <c r="R157" s="68">
        <v>2349137</v>
      </c>
      <c r="S157" s="68">
        <v>7047411</v>
      </c>
      <c r="T157" s="67">
        <v>2349137</v>
      </c>
      <c r="U157" s="53">
        <v>2349137</v>
      </c>
      <c r="V157" s="68">
        <v>2349137</v>
      </c>
      <c r="W157" s="68">
        <v>7047411</v>
      </c>
    </row>
    <row r="158" spans="1:23" ht="12.75">
      <c r="A158" s="31" t="s">
        <v>30</v>
      </c>
      <c r="B158" s="32" t="s">
        <v>294</v>
      </c>
      <c r="C158" s="33" t="s">
        <v>295</v>
      </c>
      <c r="D158" s="52">
        <v>24412000</v>
      </c>
      <c r="E158" s="53">
        <v>2190000</v>
      </c>
      <c r="F158" s="53">
        <v>11204684</v>
      </c>
      <c r="G158" s="6">
        <f t="shared" si="29"/>
        <v>5.116294063926941</v>
      </c>
      <c r="H158" s="67">
        <v>202212</v>
      </c>
      <c r="I158" s="53">
        <v>523408</v>
      </c>
      <c r="J158" s="68">
        <v>436529</v>
      </c>
      <c r="K158" s="68">
        <v>1162149</v>
      </c>
      <c r="L158" s="67">
        <v>507857</v>
      </c>
      <c r="M158" s="53">
        <v>1053421</v>
      </c>
      <c r="N158" s="68">
        <v>0</v>
      </c>
      <c r="O158" s="68">
        <v>1561278</v>
      </c>
      <c r="P158" s="67">
        <v>1191</v>
      </c>
      <c r="Q158" s="53">
        <v>1046212</v>
      </c>
      <c r="R158" s="68">
        <v>45389</v>
      </c>
      <c r="S158" s="68">
        <v>1092792</v>
      </c>
      <c r="T158" s="67">
        <v>1700379</v>
      </c>
      <c r="U158" s="53">
        <v>1094154</v>
      </c>
      <c r="V158" s="68">
        <v>4593932</v>
      </c>
      <c r="W158" s="68">
        <v>7388465</v>
      </c>
    </row>
    <row r="159" spans="1:23" ht="12.75">
      <c r="A159" s="31" t="s">
        <v>30</v>
      </c>
      <c r="B159" s="32" t="s">
        <v>296</v>
      </c>
      <c r="C159" s="33" t="s">
        <v>297</v>
      </c>
      <c r="D159" s="52">
        <v>0</v>
      </c>
      <c r="E159" s="53">
        <v>21382000</v>
      </c>
      <c r="F159" s="53">
        <v>16111073</v>
      </c>
      <c r="G159" s="6">
        <f t="shared" si="29"/>
        <v>0.7534876531662146</v>
      </c>
      <c r="H159" s="67">
        <v>1302973</v>
      </c>
      <c r="I159" s="53">
        <v>1403644</v>
      </c>
      <c r="J159" s="68">
        <v>3936904</v>
      </c>
      <c r="K159" s="68">
        <v>6643521</v>
      </c>
      <c r="L159" s="67">
        <v>2070096</v>
      </c>
      <c r="M159" s="53">
        <v>310016</v>
      </c>
      <c r="N159" s="68">
        <v>725419</v>
      </c>
      <c r="O159" s="68">
        <v>3105531</v>
      </c>
      <c r="P159" s="67">
        <v>270803</v>
      </c>
      <c r="Q159" s="53">
        <v>1729285</v>
      </c>
      <c r="R159" s="68">
        <v>3804582</v>
      </c>
      <c r="S159" s="68">
        <v>5804670</v>
      </c>
      <c r="T159" s="67">
        <v>557351</v>
      </c>
      <c r="U159" s="53">
        <v>0</v>
      </c>
      <c r="V159" s="68">
        <v>0</v>
      </c>
      <c r="W159" s="68">
        <v>557351</v>
      </c>
    </row>
    <row r="160" spans="1:23" ht="12.75">
      <c r="A160" s="31" t="s">
        <v>49</v>
      </c>
      <c r="B160" s="32" t="s">
        <v>298</v>
      </c>
      <c r="C160" s="33" t="s">
        <v>299</v>
      </c>
      <c r="D160" s="52">
        <v>222741391</v>
      </c>
      <c r="E160" s="53">
        <v>252459105</v>
      </c>
      <c r="F160" s="53">
        <v>230919061</v>
      </c>
      <c r="G160" s="6">
        <f t="shared" si="29"/>
        <v>0.9146790764389345</v>
      </c>
      <c r="H160" s="67">
        <v>4769692</v>
      </c>
      <c r="I160" s="53">
        <v>6080773</v>
      </c>
      <c r="J160" s="68">
        <v>8857656</v>
      </c>
      <c r="K160" s="68">
        <v>19708121</v>
      </c>
      <c r="L160" s="67">
        <v>3070887</v>
      </c>
      <c r="M160" s="53">
        <v>5242962</v>
      </c>
      <c r="N160" s="68">
        <v>7957608</v>
      </c>
      <c r="O160" s="68">
        <v>16271457</v>
      </c>
      <c r="P160" s="67">
        <v>5920995</v>
      </c>
      <c r="Q160" s="53">
        <v>6059996</v>
      </c>
      <c r="R160" s="68">
        <v>5910070</v>
      </c>
      <c r="S160" s="68">
        <v>17891061</v>
      </c>
      <c r="T160" s="67">
        <v>4776505</v>
      </c>
      <c r="U160" s="53">
        <v>3855662</v>
      </c>
      <c r="V160" s="68">
        <v>168416255</v>
      </c>
      <c r="W160" s="68">
        <v>177048422</v>
      </c>
    </row>
    <row r="161" spans="1:23" ht="16.5">
      <c r="A161" s="42"/>
      <c r="B161" s="43" t="s">
        <v>300</v>
      </c>
      <c r="C161" s="44"/>
      <c r="D161" s="61">
        <f>SUM(D155:D160)</f>
        <v>320770868</v>
      </c>
      <c r="E161" s="62">
        <f>SUM(E155:E160)</f>
        <v>356409736</v>
      </c>
      <c r="F161" s="62">
        <f>SUM(F155:F160)</f>
        <v>375556184</v>
      </c>
      <c r="G161" s="9">
        <f t="shared" si="29"/>
        <v>1.0537203282235814</v>
      </c>
      <c r="H161" s="74">
        <f aca="true" t="shared" si="32" ref="H161:W161">SUM(H155:H160)</f>
        <v>14778448</v>
      </c>
      <c r="I161" s="62">
        <f t="shared" si="32"/>
        <v>15547449</v>
      </c>
      <c r="J161" s="75">
        <f t="shared" si="32"/>
        <v>21536593</v>
      </c>
      <c r="K161" s="75">
        <f t="shared" si="32"/>
        <v>51862490</v>
      </c>
      <c r="L161" s="74">
        <f t="shared" si="32"/>
        <v>17184523</v>
      </c>
      <c r="M161" s="62">
        <f t="shared" si="32"/>
        <v>14349511</v>
      </c>
      <c r="N161" s="75">
        <f t="shared" si="32"/>
        <v>17046814</v>
      </c>
      <c r="O161" s="75">
        <f t="shared" si="32"/>
        <v>48580848</v>
      </c>
      <c r="P161" s="74">
        <f t="shared" si="32"/>
        <v>10971288</v>
      </c>
      <c r="Q161" s="62">
        <f t="shared" si="32"/>
        <v>15910284</v>
      </c>
      <c r="R161" s="75">
        <f t="shared" si="32"/>
        <v>21416531</v>
      </c>
      <c r="S161" s="75">
        <f t="shared" si="32"/>
        <v>48298103</v>
      </c>
      <c r="T161" s="74">
        <f t="shared" si="32"/>
        <v>16988710</v>
      </c>
      <c r="U161" s="62">
        <f t="shared" si="32"/>
        <v>16123900</v>
      </c>
      <c r="V161" s="75">
        <f t="shared" si="32"/>
        <v>193702133</v>
      </c>
      <c r="W161" s="75">
        <f t="shared" si="32"/>
        <v>226814743</v>
      </c>
    </row>
    <row r="162" spans="1:23" ht="12.75">
      <c r="A162" s="31" t="s">
        <v>30</v>
      </c>
      <c r="B162" s="32" t="s">
        <v>301</v>
      </c>
      <c r="C162" s="33" t="s">
        <v>302</v>
      </c>
      <c r="D162" s="52">
        <v>17624000</v>
      </c>
      <c r="E162" s="53">
        <v>17625000</v>
      </c>
      <c r="F162" s="53">
        <v>1042533</v>
      </c>
      <c r="G162" s="6">
        <f t="shared" si="29"/>
        <v>0.059150808510638295</v>
      </c>
      <c r="H162" s="67">
        <v>0</v>
      </c>
      <c r="I162" s="53">
        <v>95129</v>
      </c>
      <c r="J162" s="68">
        <v>362617</v>
      </c>
      <c r="K162" s="68">
        <v>457746</v>
      </c>
      <c r="L162" s="67">
        <v>22548</v>
      </c>
      <c r="M162" s="53">
        <v>17961</v>
      </c>
      <c r="N162" s="68">
        <v>27611</v>
      </c>
      <c r="O162" s="68">
        <v>68120</v>
      </c>
      <c r="P162" s="67">
        <v>0</v>
      </c>
      <c r="Q162" s="53">
        <v>6792</v>
      </c>
      <c r="R162" s="68">
        <v>0</v>
      </c>
      <c r="S162" s="68">
        <v>6792</v>
      </c>
      <c r="T162" s="67">
        <v>505860</v>
      </c>
      <c r="U162" s="53">
        <v>4015</v>
      </c>
      <c r="V162" s="68">
        <v>0</v>
      </c>
      <c r="W162" s="68">
        <v>509875</v>
      </c>
    </row>
    <row r="163" spans="1:23" ht="12.75">
      <c r="A163" s="31" t="s">
        <v>30</v>
      </c>
      <c r="B163" s="32" t="s">
        <v>303</v>
      </c>
      <c r="C163" s="33" t="s">
        <v>304</v>
      </c>
      <c r="D163" s="52">
        <v>220734200</v>
      </c>
      <c r="E163" s="53">
        <v>166770900</v>
      </c>
      <c r="F163" s="53">
        <v>74203156</v>
      </c>
      <c r="G163" s="6">
        <f t="shared" si="29"/>
        <v>0.4449406701049164</v>
      </c>
      <c r="H163" s="67">
        <v>215083</v>
      </c>
      <c r="I163" s="53">
        <v>394815</v>
      </c>
      <c r="J163" s="68">
        <v>3223789</v>
      </c>
      <c r="K163" s="68">
        <v>3833687</v>
      </c>
      <c r="L163" s="67">
        <v>5065587</v>
      </c>
      <c r="M163" s="53">
        <v>2888812</v>
      </c>
      <c r="N163" s="68">
        <v>9561472</v>
      </c>
      <c r="O163" s="68">
        <v>17515871</v>
      </c>
      <c r="P163" s="67">
        <v>1014565</v>
      </c>
      <c r="Q163" s="53">
        <v>7251558</v>
      </c>
      <c r="R163" s="68">
        <v>20425865</v>
      </c>
      <c r="S163" s="68">
        <v>28691988</v>
      </c>
      <c r="T163" s="67">
        <v>-1297768</v>
      </c>
      <c r="U163" s="53">
        <v>10014185</v>
      </c>
      <c r="V163" s="68">
        <v>15445193</v>
      </c>
      <c r="W163" s="68">
        <v>24161610</v>
      </c>
    </row>
    <row r="164" spans="1:23" ht="12.75">
      <c r="A164" s="31" t="s">
        <v>30</v>
      </c>
      <c r="B164" s="32" t="s">
        <v>305</v>
      </c>
      <c r="C164" s="33" t="s">
        <v>306</v>
      </c>
      <c r="D164" s="52">
        <v>11718000</v>
      </c>
      <c r="E164" s="53">
        <v>11343000</v>
      </c>
      <c r="F164" s="53">
        <v>8158042</v>
      </c>
      <c r="G164" s="6">
        <f t="shared" si="29"/>
        <v>0.7192137882394428</v>
      </c>
      <c r="H164" s="67">
        <v>225785</v>
      </c>
      <c r="I164" s="53">
        <v>361365</v>
      </c>
      <c r="J164" s="68">
        <v>0</v>
      </c>
      <c r="K164" s="68">
        <v>587150</v>
      </c>
      <c r="L164" s="67">
        <v>1241379</v>
      </c>
      <c r="M164" s="53">
        <v>1117904</v>
      </c>
      <c r="N164" s="68">
        <v>1556894</v>
      </c>
      <c r="O164" s="68">
        <v>3916177</v>
      </c>
      <c r="P164" s="67">
        <v>464946</v>
      </c>
      <c r="Q164" s="53">
        <v>1244201</v>
      </c>
      <c r="R164" s="68">
        <v>610564</v>
      </c>
      <c r="S164" s="68">
        <v>2319711</v>
      </c>
      <c r="T164" s="67">
        <v>159877</v>
      </c>
      <c r="U164" s="53">
        <v>633354</v>
      </c>
      <c r="V164" s="68">
        <v>541773</v>
      </c>
      <c r="W164" s="68">
        <v>1335004</v>
      </c>
    </row>
    <row r="165" spans="1:23" ht="12.75">
      <c r="A165" s="31" t="s">
        <v>30</v>
      </c>
      <c r="B165" s="32" t="s">
        <v>307</v>
      </c>
      <c r="C165" s="33" t="s">
        <v>308</v>
      </c>
      <c r="D165" s="52">
        <v>33317988</v>
      </c>
      <c r="E165" s="53">
        <v>39236868</v>
      </c>
      <c r="F165" s="53">
        <v>24607787</v>
      </c>
      <c r="G165" s="6">
        <f t="shared" si="29"/>
        <v>0.6271598181587786</v>
      </c>
      <c r="H165" s="67">
        <v>20014</v>
      </c>
      <c r="I165" s="53">
        <v>1734888</v>
      </c>
      <c r="J165" s="68">
        <v>575422</v>
      </c>
      <c r="K165" s="68">
        <v>2330324</v>
      </c>
      <c r="L165" s="67">
        <v>1430621</v>
      </c>
      <c r="M165" s="53">
        <v>369545</v>
      </c>
      <c r="N165" s="68">
        <v>1507540</v>
      </c>
      <c r="O165" s="68">
        <v>3307706</v>
      </c>
      <c r="P165" s="67">
        <v>541444</v>
      </c>
      <c r="Q165" s="53">
        <v>3313927</v>
      </c>
      <c r="R165" s="68">
        <v>3193591</v>
      </c>
      <c r="S165" s="68">
        <v>7048962</v>
      </c>
      <c r="T165" s="67">
        <v>2379206</v>
      </c>
      <c r="U165" s="53">
        <v>5224344</v>
      </c>
      <c r="V165" s="68">
        <v>4317245</v>
      </c>
      <c r="W165" s="68">
        <v>11920795</v>
      </c>
    </row>
    <row r="166" spans="1:23" ht="12.75">
      <c r="A166" s="31" t="s">
        <v>30</v>
      </c>
      <c r="B166" s="32" t="s">
        <v>309</v>
      </c>
      <c r="C166" s="33" t="s">
        <v>310</v>
      </c>
      <c r="D166" s="52">
        <v>31998000</v>
      </c>
      <c r="E166" s="53">
        <v>64551500</v>
      </c>
      <c r="F166" s="53">
        <v>24548090</v>
      </c>
      <c r="G166" s="6">
        <f t="shared" si="29"/>
        <v>0.3802869027055917</v>
      </c>
      <c r="H166" s="67">
        <v>154810</v>
      </c>
      <c r="I166" s="53">
        <v>192722</v>
      </c>
      <c r="J166" s="68">
        <v>780105</v>
      </c>
      <c r="K166" s="68">
        <v>1127637</v>
      </c>
      <c r="L166" s="67">
        <v>738518</v>
      </c>
      <c r="M166" s="53">
        <v>1271981</v>
      </c>
      <c r="N166" s="68">
        <v>709618</v>
      </c>
      <c r="O166" s="68">
        <v>2720117</v>
      </c>
      <c r="P166" s="67">
        <v>1765228</v>
      </c>
      <c r="Q166" s="53">
        <v>818289</v>
      </c>
      <c r="R166" s="68">
        <v>2342079</v>
      </c>
      <c r="S166" s="68">
        <v>4925596</v>
      </c>
      <c r="T166" s="67">
        <v>2392330</v>
      </c>
      <c r="U166" s="53">
        <v>4052205</v>
      </c>
      <c r="V166" s="68">
        <v>9330205</v>
      </c>
      <c r="W166" s="68">
        <v>15774740</v>
      </c>
    </row>
    <row r="167" spans="1:23" ht="12.75">
      <c r="A167" s="31" t="s">
        <v>30</v>
      </c>
      <c r="B167" s="32" t="s">
        <v>311</v>
      </c>
      <c r="C167" s="33" t="s">
        <v>312</v>
      </c>
      <c r="D167" s="52">
        <v>18697000</v>
      </c>
      <c r="E167" s="53">
        <v>18697000</v>
      </c>
      <c r="F167" s="53">
        <v>25871647</v>
      </c>
      <c r="G167" s="6">
        <f t="shared" si="29"/>
        <v>1.383732523934321</v>
      </c>
      <c r="H167" s="67">
        <v>1139854</v>
      </c>
      <c r="I167" s="53">
        <v>768915</v>
      </c>
      <c r="J167" s="68">
        <v>4050539</v>
      </c>
      <c r="K167" s="68">
        <v>5959308</v>
      </c>
      <c r="L167" s="67">
        <v>497983</v>
      </c>
      <c r="M167" s="53">
        <v>1228606</v>
      </c>
      <c r="N167" s="68">
        <v>1270935</v>
      </c>
      <c r="O167" s="68">
        <v>2997524</v>
      </c>
      <c r="P167" s="67">
        <v>874867</v>
      </c>
      <c r="Q167" s="53">
        <v>3234483</v>
      </c>
      <c r="R167" s="68">
        <v>1741313</v>
      </c>
      <c r="S167" s="68">
        <v>5850663</v>
      </c>
      <c r="T167" s="67">
        <v>1271528</v>
      </c>
      <c r="U167" s="53">
        <v>4537240</v>
      </c>
      <c r="V167" s="68">
        <v>5255384</v>
      </c>
      <c r="W167" s="68">
        <v>11064152</v>
      </c>
    </row>
    <row r="168" spans="1:23" ht="12.75">
      <c r="A168" s="31" t="s">
        <v>49</v>
      </c>
      <c r="B168" s="32" t="s">
        <v>313</v>
      </c>
      <c r="C168" s="33" t="s">
        <v>314</v>
      </c>
      <c r="D168" s="52">
        <v>196754868</v>
      </c>
      <c r="E168" s="53">
        <v>309431594</v>
      </c>
      <c r="F168" s="53">
        <v>175912203</v>
      </c>
      <c r="G168" s="6">
        <f t="shared" si="29"/>
        <v>0.5685011046415642</v>
      </c>
      <c r="H168" s="67">
        <v>98367</v>
      </c>
      <c r="I168" s="53">
        <v>13143750</v>
      </c>
      <c r="J168" s="68">
        <v>14785847</v>
      </c>
      <c r="K168" s="68">
        <v>28027964</v>
      </c>
      <c r="L168" s="67">
        <v>17618969</v>
      </c>
      <c r="M168" s="53">
        <v>14435110</v>
      </c>
      <c r="N168" s="68">
        <v>12547362</v>
      </c>
      <c r="O168" s="68">
        <v>44601441</v>
      </c>
      <c r="P168" s="67">
        <v>6280612</v>
      </c>
      <c r="Q168" s="53">
        <v>9945033</v>
      </c>
      <c r="R168" s="68">
        <v>17078711</v>
      </c>
      <c r="S168" s="68">
        <v>33304356</v>
      </c>
      <c r="T168" s="67">
        <v>13641324</v>
      </c>
      <c r="U168" s="53">
        <v>22211387</v>
      </c>
      <c r="V168" s="68">
        <v>34125731</v>
      </c>
      <c r="W168" s="68">
        <v>69978442</v>
      </c>
    </row>
    <row r="169" spans="1:23" ht="16.5">
      <c r="A169" s="34"/>
      <c r="B169" s="35" t="s">
        <v>315</v>
      </c>
      <c r="C169" s="36"/>
      <c r="D169" s="54">
        <f>SUM(D162:D168)</f>
        <v>530844056</v>
      </c>
      <c r="E169" s="55">
        <f>SUM(E162:E168)</f>
        <v>627655862</v>
      </c>
      <c r="F169" s="55">
        <f>SUM(F162:F168)</f>
        <v>334343458</v>
      </c>
      <c r="G169" s="7">
        <f t="shared" si="29"/>
        <v>0.5326859482115376</v>
      </c>
      <c r="H169" s="69">
        <f aca="true" t="shared" si="33" ref="H169:W169">SUM(H162:H168)</f>
        <v>1853913</v>
      </c>
      <c r="I169" s="55">
        <f t="shared" si="33"/>
        <v>16691584</v>
      </c>
      <c r="J169" s="70">
        <f t="shared" si="33"/>
        <v>23778319</v>
      </c>
      <c r="K169" s="70">
        <f t="shared" si="33"/>
        <v>42323816</v>
      </c>
      <c r="L169" s="69">
        <f t="shared" si="33"/>
        <v>26615605</v>
      </c>
      <c r="M169" s="55">
        <f t="shared" si="33"/>
        <v>21329919</v>
      </c>
      <c r="N169" s="70">
        <f t="shared" si="33"/>
        <v>27181432</v>
      </c>
      <c r="O169" s="70">
        <f t="shared" si="33"/>
        <v>75126956</v>
      </c>
      <c r="P169" s="69">
        <f t="shared" si="33"/>
        <v>10941662</v>
      </c>
      <c r="Q169" s="55">
        <f t="shared" si="33"/>
        <v>25814283</v>
      </c>
      <c r="R169" s="70">
        <f t="shared" si="33"/>
        <v>45392123</v>
      </c>
      <c r="S169" s="70">
        <f t="shared" si="33"/>
        <v>82148068</v>
      </c>
      <c r="T169" s="69">
        <f t="shared" si="33"/>
        <v>19052357</v>
      </c>
      <c r="U169" s="55">
        <f t="shared" si="33"/>
        <v>46676730</v>
      </c>
      <c r="V169" s="70">
        <f t="shared" si="33"/>
        <v>69015531</v>
      </c>
      <c r="W169" s="70">
        <f t="shared" si="33"/>
        <v>134744618</v>
      </c>
    </row>
    <row r="170" spans="1:23" ht="12.75">
      <c r="A170" s="31" t="s">
        <v>30</v>
      </c>
      <c r="B170" s="32" t="s">
        <v>316</v>
      </c>
      <c r="C170" s="33" t="s">
        <v>317</v>
      </c>
      <c r="D170" s="52">
        <v>70198000</v>
      </c>
      <c r="E170" s="53">
        <v>83303860</v>
      </c>
      <c r="F170" s="53">
        <v>43406055</v>
      </c>
      <c r="G170" s="6">
        <f t="shared" si="29"/>
        <v>0.5210569474211639</v>
      </c>
      <c r="H170" s="67">
        <v>4540380</v>
      </c>
      <c r="I170" s="53">
        <v>5752903</v>
      </c>
      <c r="J170" s="68">
        <v>3784572</v>
      </c>
      <c r="K170" s="68">
        <v>14077855</v>
      </c>
      <c r="L170" s="67">
        <v>1529374</v>
      </c>
      <c r="M170" s="53">
        <v>5497271</v>
      </c>
      <c r="N170" s="68">
        <v>2689875</v>
      </c>
      <c r="O170" s="68">
        <v>9716520</v>
      </c>
      <c r="P170" s="67">
        <v>2740593</v>
      </c>
      <c r="Q170" s="53">
        <v>4657583</v>
      </c>
      <c r="R170" s="68">
        <v>2958316</v>
      </c>
      <c r="S170" s="68">
        <v>10356492</v>
      </c>
      <c r="T170" s="67">
        <v>1859436</v>
      </c>
      <c r="U170" s="53">
        <v>1547418</v>
      </c>
      <c r="V170" s="68">
        <v>5848334</v>
      </c>
      <c r="W170" s="68">
        <v>9255188</v>
      </c>
    </row>
    <row r="171" spans="1:23" ht="12.75">
      <c r="A171" s="31" t="s">
        <v>30</v>
      </c>
      <c r="B171" s="32" t="s">
        <v>318</v>
      </c>
      <c r="C171" s="33" t="s">
        <v>319</v>
      </c>
      <c r="D171" s="52">
        <v>390852537</v>
      </c>
      <c r="E171" s="53">
        <v>219698428</v>
      </c>
      <c r="F171" s="53">
        <v>91147233</v>
      </c>
      <c r="G171" s="6">
        <f t="shared" si="29"/>
        <v>0.41487430670191233</v>
      </c>
      <c r="H171" s="67">
        <v>3331869</v>
      </c>
      <c r="I171" s="53">
        <v>973666</v>
      </c>
      <c r="J171" s="68">
        <v>3331860</v>
      </c>
      <c r="K171" s="68">
        <v>7637395</v>
      </c>
      <c r="L171" s="67">
        <v>4807682</v>
      </c>
      <c r="M171" s="53">
        <v>3975202</v>
      </c>
      <c r="N171" s="68">
        <v>5676924</v>
      </c>
      <c r="O171" s="68">
        <v>14459808</v>
      </c>
      <c r="P171" s="67">
        <v>2212965</v>
      </c>
      <c r="Q171" s="53">
        <v>1923930</v>
      </c>
      <c r="R171" s="68">
        <v>4834521</v>
      </c>
      <c r="S171" s="68">
        <v>8971416</v>
      </c>
      <c r="T171" s="67">
        <v>6029185</v>
      </c>
      <c r="U171" s="53">
        <v>11190601</v>
      </c>
      <c r="V171" s="68">
        <v>42858828</v>
      </c>
      <c r="W171" s="68">
        <v>60078614</v>
      </c>
    </row>
    <row r="172" spans="1:23" ht="12.75">
      <c r="A172" s="31" t="s">
        <v>30</v>
      </c>
      <c r="B172" s="32" t="s">
        <v>320</v>
      </c>
      <c r="C172" s="33" t="s">
        <v>321</v>
      </c>
      <c r="D172" s="52">
        <v>47524000</v>
      </c>
      <c r="E172" s="53">
        <v>37110000</v>
      </c>
      <c r="F172" s="53">
        <v>21622029</v>
      </c>
      <c r="G172" s="6">
        <f t="shared" si="29"/>
        <v>0.58264696847211</v>
      </c>
      <c r="H172" s="67">
        <v>3591286</v>
      </c>
      <c r="I172" s="53">
        <v>1098733</v>
      </c>
      <c r="J172" s="68">
        <v>858397</v>
      </c>
      <c r="K172" s="68">
        <v>5548416</v>
      </c>
      <c r="L172" s="67">
        <v>748850</v>
      </c>
      <c r="M172" s="53">
        <v>4489625</v>
      </c>
      <c r="N172" s="68">
        <v>717986</v>
      </c>
      <c r="O172" s="68">
        <v>5956461</v>
      </c>
      <c r="P172" s="67">
        <v>1786132</v>
      </c>
      <c r="Q172" s="53">
        <v>2643367</v>
      </c>
      <c r="R172" s="68">
        <v>1336270</v>
      </c>
      <c r="S172" s="68">
        <v>5765769</v>
      </c>
      <c r="T172" s="67">
        <v>2021263</v>
      </c>
      <c r="U172" s="53">
        <v>969759</v>
      </c>
      <c r="V172" s="68">
        <v>1360361</v>
      </c>
      <c r="W172" s="68">
        <v>4351383</v>
      </c>
    </row>
    <row r="173" spans="1:23" ht="12.75">
      <c r="A173" s="31" t="s">
        <v>30</v>
      </c>
      <c r="B173" s="32" t="s">
        <v>322</v>
      </c>
      <c r="C173" s="33" t="s">
        <v>323</v>
      </c>
      <c r="D173" s="52">
        <v>39127000</v>
      </c>
      <c r="E173" s="53">
        <v>49001285</v>
      </c>
      <c r="F173" s="53">
        <v>14504688</v>
      </c>
      <c r="G173" s="6">
        <f t="shared" si="29"/>
        <v>0.29600627820270425</v>
      </c>
      <c r="H173" s="67">
        <v>303246</v>
      </c>
      <c r="I173" s="53">
        <v>1606878</v>
      </c>
      <c r="J173" s="68">
        <v>22580</v>
      </c>
      <c r="K173" s="68">
        <v>1932704</v>
      </c>
      <c r="L173" s="67">
        <v>2027565</v>
      </c>
      <c r="M173" s="53">
        <v>15998</v>
      </c>
      <c r="N173" s="68">
        <v>846623</v>
      </c>
      <c r="O173" s="68">
        <v>2890186</v>
      </c>
      <c r="P173" s="67">
        <v>0</v>
      </c>
      <c r="Q173" s="53">
        <v>0</v>
      </c>
      <c r="R173" s="68">
        <v>1586603</v>
      </c>
      <c r="S173" s="68">
        <v>1586603</v>
      </c>
      <c r="T173" s="67">
        <v>119444</v>
      </c>
      <c r="U173" s="53">
        <v>3366745</v>
      </c>
      <c r="V173" s="68">
        <v>4609006</v>
      </c>
      <c r="W173" s="68">
        <v>8095195</v>
      </c>
    </row>
    <row r="174" spans="1:23" ht="12.75">
      <c r="A174" s="31" t="s">
        <v>49</v>
      </c>
      <c r="B174" s="32" t="s">
        <v>324</v>
      </c>
      <c r="C174" s="33" t="s">
        <v>325</v>
      </c>
      <c r="D174" s="52">
        <v>254825200</v>
      </c>
      <c r="E174" s="53">
        <v>218647224</v>
      </c>
      <c r="F174" s="53">
        <v>213771111</v>
      </c>
      <c r="G174" s="6">
        <f t="shared" si="29"/>
        <v>0.9776987198337355</v>
      </c>
      <c r="H174" s="67">
        <v>4756366</v>
      </c>
      <c r="I174" s="53">
        <v>5307426</v>
      </c>
      <c r="J174" s="68">
        <v>18379779</v>
      </c>
      <c r="K174" s="68">
        <v>28443571</v>
      </c>
      <c r="L174" s="67">
        <v>16508324</v>
      </c>
      <c r="M174" s="53">
        <v>12989525</v>
      </c>
      <c r="N174" s="68">
        <v>22364529</v>
      </c>
      <c r="O174" s="68">
        <v>51862378</v>
      </c>
      <c r="P174" s="67">
        <v>5172918</v>
      </c>
      <c r="Q174" s="53">
        <v>17316788</v>
      </c>
      <c r="R174" s="68">
        <v>14530708</v>
      </c>
      <c r="S174" s="68">
        <v>37020414</v>
      </c>
      <c r="T174" s="67">
        <v>3422070</v>
      </c>
      <c r="U174" s="53">
        <v>41136386</v>
      </c>
      <c r="V174" s="68">
        <v>51886292</v>
      </c>
      <c r="W174" s="68">
        <v>96444748</v>
      </c>
    </row>
    <row r="175" spans="1:23" ht="16.5">
      <c r="A175" s="34"/>
      <c r="B175" s="35" t="s">
        <v>326</v>
      </c>
      <c r="C175" s="36"/>
      <c r="D175" s="54">
        <f>SUM(D170:D174)</f>
        <v>802526737</v>
      </c>
      <c r="E175" s="55">
        <f>SUM(E170:E174)</f>
        <v>607760797</v>
      </c>
      <c r="F175" s="55">
        <f>SUM(F170:F174)</f>
        <v>384451116</v>
      </c>
      <c r="G175" s="7">
        <f aca="true" t="shared" si="34" ref="G175:G183">IF($E175=0,0,$F175/$E175)</f>
        <v>0.6325697838651478</v>
      </c>
      <c r="H175" s="69">
        <f aca="true" t="shared" si="35" ref="H175:W175">SUM(H170:H174)</f>
        <v>16523147</v>
      </c>
      <c r="I175" s="55">
        <f t="shared" si="35"/>
        <v>14739606</v>
      </c>
      <c r="J175" s="70">
        <f t="shared" si="35"/>
        <v>26377188</v>
      </c>
      <c r="K175" s="70">
        <f t="shared" si="35"/>
        <v>57639941</v>
      </c>
      <c r="L175" s="69">
        <f t="shared" si="35"/>
        <v>25621795</v>
      </c>
      <c r="M175" s="55">
        <f t="shared" si="35"/>
        <v>26967621</v>
      </c>
      <c r="N175" s="70">
        <f t="shared" si="35"/>
        <v>32295937</v>
      </c>
      <c r="O175" s="70">
        <f t="shared" si="35"/>
        <v>84885353</v>
      </c>
      <c r="P175" s="69">
        <f t="shared" si="35"/>
        <v>11912608</v>
      </c>
      <c r="Q175" s="55">
        <f t="shared" si="35"/>
        <v>26541668</v>
      </c>
      <c r="R175" s="70">
        <f t="shared" si="35"/>
        <v>25246418</v>
      </c>
      <c r="S175" s="70">
        <f t="shared" si="35"/>
        <v>63700694</v>
      </c>
      <c r="T175" s="69">
        <f t="shared" si="35"/>
        <v>13451398</v>
      </c>
      <c r="U175" s="55">
        <f t="shared" si="35"/>
        <v>58210909</v>
      </c>
      <c r="V175" s="70">
        <f t="shared" si="35"/>
        <v>106562821</v>
      </c>
      <c r="W175" s="70">
        <f t="shared" si="35"/>
        <v>178225128</v>
      </c>
    </row>
    <row r="176" spans="1:23" ht="12.75">
      <c r="A176" s="31" t="s">
        <v>30</v>
      </c>
      <c r="B176" s="32" t="s">
        <v>327</v>
      </c>
      <c r="C176" s="33" t="s">
        <v>328</v>
      </c>
      <c r="D176" s="52">
        <v>41604269</v>
      </c>
      <c r="E176" s="53">
        <v>62193472</v>
      </c>
      <c r="F176" s="53">
        <v>23395395</v>
      </c>
      <c r="G176" s="6">
        <f t="shared" si="34"/>
        <v>0.37617123224765453</v>
      </c>
      <c r="H176" s="67">
        <v>1509975</v>
      </c>
      <c r="I176" s="53">
        <v>3193444</v>
      </c>
      <c r="J176" s="68">
        <v>1185590</v>
      </c>
      <c r="K176" s="68">
        <v>5889009</v>
      </c>
      <c r="L176" s="67">
        <v>845900</v>
      </c>
      <c r="M176" s="53">
        <v>307448</v>
      </c>
      <c r="N176" s="68">
        <v>355755</v>
      </c>
      <c r="O176" s="68">
        <v>1509103</v>
      </c>
      <c r="P176" s="67">
        <v>377013</v>
      </c>
      <c r="Q176" s="53">
        <v>2416987</v>
      </c>
      <c r="R176" s="68">
        <v>2019637</v>
      </c>
      <c r="S176" s="68">
        <v>4813637</v>
      </c>
      <c r="T176" s="67">
        <v>3824436</v>
      </c>
      <c r="U176" s="53">
        <v>2150348</v>
      </c>
      <c r="V176" s="68">
        <v>5208862</v>
      </c>
      <c r="W176" s="68">
        <v>11183646</v>
      </c>
    </row>
    <row r="177" spans="1:23" ht="12.75">
      <c r="A177" s="31" t="s">
        <v>30</v>
      </c>
      <c r="B177" s="32" t="s">
        <v>329</v>
      </c>
      <c r="C177" s="33" t="s">
        <v>330</v>
      </c>
      <c r="D177" s="52">
        <v>8374000</v>
      </c>
      <c r="E177" s="53">
        <v>18241490</v>
      </c>
      <c r="F177" s="53">
        <v>2960129</v>
      </c>
      <c r="G177" s="6">
        <f t="shared" si="34"/>
        <v>0.16227451814517344</v>
      </c>
      <c r="H177" s="67">
        <v>498222</v>
      </c>
      <c r="I177" s="53">
        <v>238060</v>
      </c>
      <c r="J177" s="68">
        <v>500044</v>
      </c>
      <c r="K177" s="68">
        <v>1236326</v>
      </c>
      <c r="L177" s="67">
        <v>74023</v>
      </c>
      <c r="M177" s="53">
        <v>43844</v>
      </c>
      <c r="N177" s="68">
        <v>79970</v>
      </c>
      <c r="O177" s="68">
        <v>197837</v>
      </c>
      <c r="P177" s="67">
        <v>0</v>
      </c>
      <c r="Q177" s="53">
        <v>306529</v>
      </c>
      <c r="R177" s="68">
        <v>0</v>
      </c>
      <c r="S177" s="68">
        <v>306529</v>
      </c>
      <c r="T177" s="67">
        <v>1023842</v>
      </c>
      <c r="U177" s="53">
        <v>191625</v>
      </c>
      <c r="V177" s="68">
        <v>3970</v>
      </c>
      <c r="W177" s="68">
        <v>1219437</v>
      </c>
    </row>
    <row r="178" spans="1:23" ht="12.75">
      <c r="A178" s="31" t="s">
        <v>30</v>
      </c>
      <c r="B178" s="32" t="s">
        <v>331</v>
      </c>
      <c r="C178" s="33" t="s">
        <v>332</v>
      </c>
      <c r="D178" s="52">
        <v>90440560</v>
      </c>
      <c r="E178" s="53">
        <v>87042580</v>
      </c>
      <c r="F178" s="53">
        <v>75914319</v>
      </c>
      <c r="G178" s="6">
        <f t="shared" si="34"/>
        <v>0.8721515262989677</v>
      </c>
      <c r="H178" s="67">
        <v>3014079</v>
      </c>
      <c r="I178" s="53">
        <v>10032435</v>
      </c>
      <c r="J178" s="68">
        <v>1285251</v>
      </c>
      <c r="K178" s="68">
        <v>14331765</v>
      </c>
      <c r="L178" s="67">
        <v>6976347</v>
      </c>
      <c r="M178" s="53">
        <v>1601288</v>
      </c>
      <c r="N178" s="68">
        <v>1929333</v>
      </c>
      <c r="O178" s="68">
        <v>10506968</v>
      </c>
      <c r="P178" s="67">
        <v>20269669</v>
      </c>
      <c r="Q178" s="53">
        <v>1106488</v>
      </c>
      <c r="R178" s="68">
        <v>3234620</v>
      </c>
      <c r="S178" s="68">
        <v>24610777</v>
      </c>
      <c r="T178" s="67">
        <v>7631224</v>
      </c>
      <c r="U178" s="53">
        <v>3748813</v>
      </c>
      <c r="V178" s="68">
        <v>15084772</v>
      </c>
      <c r="W178" s="68">
        <v>26464809</v>
      </c>
    </row>
    <row r="179" spans="1:23" ht="12.75">
      <c r="A179" s="31" t="s">
        <v>30</v>
      </c>
      <c r="B179" s="32" t="s">
        <v>333</v>
      </c>
      <c r="C179" s="33" t="s">
        <v>334</v>
      </c>
      <c r="D179" s="52">
        <v>27222399</v>
      </c>
      <c r="E179" s="53">
        <v>32344200</v>
      </c>
      <c r="F179" s="53">
        <v>21423885</v>
      </c>
      <c r="G179" s="6">
        <f t="shared" si="34"/>
        <v>0.662371769900013</v>
      </c>
      <c r="H179" s="67">
        <v>72539</v>
      </c>
      <c r="I179" s="53">
        <v>285349</v>
      </c>
      <c r="J179" s="68">
        <v>667753</v>
      </c>
      <c r="K179" s="68">
        <v>1025641</v>
      </c>
      <c r="L179" s="67">
        <v>1656318</v>
      </c>
      <c r="M179" s="53">
        <v>664643</v>
      </c>
      <c r="N179" s="68">
        <v>509966</v>
      </c>
      <c r="O179" s="68">
        <v>2830927</v>
      </c>
      <c r="P179" s="67">
        <v>144089</v>
      </c>
      <c r="Q179" s="53">
        <v>1694826</v>
      </c>
      <c r="R179" s="68">
        <v>5976154</v>
      </c>
      <c r="S179" s="68">
        <v>7815069</v>
      </c>
      <c r="T179" s="67">
        <v>2600011</v>
      </c>
      <c r="U179" s="53">
        <v>5242777</v>
      </c>
      <c r="V179" s="68">
        <v>1909460</v>
      </c>
      <c r="W179" s="68">
        <v>9752248</v>
      </c>
    </row>
    <row r="180" spans="1:23" ht="12.75">
      <c r="A180" s="31" t="s">
        <v>30</v>
      </c>
      <c r="B180" s="32" t="s">
        <v>335</v>
      </c>
      <c r="C180" s="33" t="s">
        <v>336</v>
      </c>
      <c r="D180" s="52">
        <v>52703600</v>
      </c>
      <c r="E180" s="53">
        <v>69773600</v>
      </c>
      <c r="F180" s="53">
        <v>66363956</v>
      </c>
      <c r="G180" s="6">
        <f t="shared" si="34"/>
        <v>0.9511327493493241</v>
      </c>
      <c r="H180" s="67">
        <v>2047350</v>
      </c>
      <c r="I180" s="53">
        <v>4767693</v>
      </c>
      <c r="J180" s="68">
        <v>3324637</v>
      </c>
      <c r="K180" s="68">
        <v>10139680</v>
      </c>
      <c r="L180" s="67">
        <v>1356023</v>
      </c>
      <c r="M180" s="53">
        <v>2862436</v>
      </c>
      <c r="N180" s="68">
        <v>3109493</v>
      </c>
      <c r="O180" s="68">
        <v>7327952</v>
      </c>
      <c r="P180" s="67">
        <v>2803634</v>
      </c>
      <c r="Q180" s="53">
        <v>7886668</v>
      </c>
      <c r="R180" s="68">
        <v>3929665</v>
      </c>
      <c r="S180" s="68">
        <v>14619967</v>
      </c>
      <c r="T180" s="67">
        <v>6108076</v>
      </c>
      <c r="U180" s="53">
        <v>15989191</v>
      </c>
      <c r="V180" s="68">
        <v>12179090</v>
      </c>
      <c r="W180" s="68">
        <v>34276357</v>
      </c>
    </row>
    <row r="181" spans="1:23" ht="12.75">
      <c r="A181" s="31" t="s">
        <v>49</v>
      </c>
      <c r="B181" s="32" t="s">
        <v>337</v>
      </c>
      <c r="C181" s="33" t="s">
        <v>338</v>
      </c>
      <c r="D181" s="52">
        <v>294807705</v>
      </c>
      <c r="E181" s="53">
        <v>268860431</v>
      </c>
      <c r="F181" s="53">
        <v>151716460</v>
      </c>
      <c r="G181" s="6">
        <f t="shared" si="34"/>
        <v>0.5642944907724261</v>
      </c>
      <c r="H181" s="67">
        <v>13966604</v>
      </c>
      <c r="I181" s="53">
        <v>9658220</v>
      </c>
      <c r="J181" s="68">
        <v>18737415</v>
      </c>
      <c r="K181" s="68">
        <v>42362239</v>
      </c>
      <c r="L181" s="67">
        <v>12994266</v>
      </c>
      <c r="M181" s="53">
        <v>12386634</v>
      </c>
      <c r="N181" s="68">
        <v>13224463</v>
      </c>
      <c r="O181" s="68">
        <v>38605363</v>
      </c>
      <c r="P181" s="67">
        <v>2978502</v>
      </c>
      <c r="Q181" s="53">
        <v>12151003</v>
      </c>
      <c r="R181" s="68">
        <v>7911375</v>
      </c>
      <c r="S181" s="68">
        <v>23040880</v>
      </c>
      <c r="T181" s="67">
        <v>16262820</v>
      </c>
      <c r="U181" s="53">
        <v>22699583</v>
      </c>
      <c r="V181" s="68">
        <v>8745575</v>
      </c>
      <c r="W181" s="68">
        <v>47707978</v>
      </c>
    </row>
    <row r="182" spans="1:23" ht="16.5">
      <c r="A182" s="42"/>
      <c r="B182" s="43" t="s">
        <v>339</v>
      </c>
      <c r="C182" s="44"/>
      <c r="D182" s="61">
        <f>SUM(D176:D181)</f>
        <v>515152533</v>
      </c>
      <c r="E182" s="62">
        <f>SUM(E176:E181)</f>
        <v>538455773</v>
      </c>
      <c r="F182" s="62">
        <f>SUM(F176:F181)</f>
        <v>341774144</v>
      </c>
      <c r="G182" s="9">
        <f t="shared" si="34"/>
        <v>0.634730206523387</v>
      </c>
      <c r="H182" s="74">
        <f aca="true" t="shared" si="36" ref="H182:W182">SUM(H176:H181)</f>
        <v>21108769</v>
      </c>
      <c r="I182" s="62">
        <f t="shared" si="36"/>
        <v>28175201</v>
      </c>
      <c r="J182" s="75">
        <f t="shared" si="36"/>
        <v>25700690</v>
      </c>
      <c r="K182" s="75">
        <f t="shared" si="36"/>
        <v>74984660</v>
      </c>
      <c r="L182" s="74">
        <f t="shared" si="36"/>
        <v>23902877</v>
      </c>
      <c r="M182" s="62">
        <f t="shared" si="36"/>
        <v>17866293</v>
      </c>
      <c r="N182" s="75">
        <f t="shared" si="36"/>
        <v>19208980</v>
      </c>
      <c r="O182" s="75">
        <f t="shared" si="36"/>
        <v>60978150</v>
      </c>
      <c r="P182" s="74">
        <f t="shared" si="36"/>
        <v>26572907</v>
      </c>
      <c r="Q182" s="62">
        <f t="shared" si="36"/>
        <v>25562501</v>
      </c>
      <c r="R182" s="75">
        <f t="shared" si="36"/>
        <v>23071451</v>
      </c>
      <c r="S182" s="75">
        <f t="shared" si="36"/>
        <v>75206859</v>
      </c>
      <c r="T182" s="74">
        <f t="shared" si="36"/>
        <v>37450409</v>
      </c>
      <c r="U182" s="62">
        <f t="shared" si="36"/>
        <v>50022337</v>
      </c>
      <c r="V182" s="75">
        <f t="shared" si="36"/>
        <v>43131729</v>
      </c>
      <c r="W182" s="75">
        <f t="shared" si="36"/>
        <v>130604475</v>
      </c>
    </row>
    <row r="183" spans="1:23" ht="16.5">
      <c r="A183" s="37"/>
      <c r="B183" s="38" t="s">
        <v>340</v>
      </c>
      <c r="C183" s="39"/>
      <c r="D183" s="56">
        <f>SUM(D111,D113:D119,D121:D128,D130:D135,D137:D141,D143:D146,D148:D153,D155:D160,D162:D168,D170:D174,D176:D181)</f>
        <v>10176062828</v>
      </c>
      <c r="E183" s="57">
        <f>SUM(E111,E113:E119,E121:E128,E130:E135,E137:E141,E143:E146,E148:E153,E155:E160,E162:E168,E170:E174,E176:E181)</f>
        <v>10365822555</v>
      </c>
      <c r="F183" s="57">
        <f>SUM(F111,F113:F119,F121:F128,F130:F135,F137:F141,F143:F146,F148:F153,F155:F160,F162:F168,F170:F174,F176:F181)</f>
        <v>6949455114</v>
      </c>
      <c r="G183" s="8">
        <f t="shared" si="34"/>
        <v>0.6704200344089336</v>
      </c>
      <c r="H183" s="71">
        <f aca="true" t="shared" si="37" ref="H183:W183">SUM(H111,H113:H119,H121:H128,H130:H135,H137:H141,H143:H146,H148:H153,H155:H160,H162:H168,H170:H174,H176:H181)</f>
        <v>301031704</v>
      </c>
      <c r="I183" s="57">
        <f t="shared" si="37"/>
        <v>313586714</v>
      </c>
      <c r="J183" s="72">
        <f t="shared" si="37"/>
        <v>551626484</v>
      </c>
      <c r="K183" s="72">
        <f t="shared" si="37"/>
        <v>1166244902</v>
      </c>
      <c r="L183" s="71">
        <f t="shared" si="37"/>
        <v>559681934</v>
      </c>
      <c r="M183" s="57">
        <f t="shared" si="37"/>
        <v>550025125</v>
      </c>
      <c r="N183" s="72">
        <f t="shared" si="37"/>
        <v>553378556</v>
      </c>
      <c r="O183" s="72">
        <f t="shared" si="37"/>
        <v>1663085615</v>
      </c>
      <c r="P183" s="71">
        <f t="shared" si="37"/>
        <v>309959414</v>
      </c>
      <c r="Q183" s="57">
        <f t="shared" si="37"/>
        <v>459779544</v>
      </c>
      <c r="R183" s="72">
        <f t="shared" si="37"/>
        <v>589125225</v>
      </c>
      <c r="S183" s="72">
        <f t="shared" si="37"/>
        <v>1358864183</v>
      </c>
      <c r="T183" s="71">
        <f t="shared" si="37"/>
        <v>517910710</v>
      </c>
      <c r="U183" s="57">
        <f t="shared" si="37"/>
        <v>409331448</v>
      </c>
      <c r="V183" s="72">
        <f t="shared" si="37"/>
        <v>1834018256</v>
      </c>
      <c r="W183" s="72">
        <f t="shared" si="37"/>
        <v>2761260414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341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30</v>
      </c>
      <c r="B186" s="32" t="s">
        <v>342</v>
      </c>
      <c r="C186" s="33" t="s">
        <v>343</v>
      </c>
      <c r="D186" s="52">
        <v>54932014</v>
      </c>
      <c r="E186" s="53">
        <v>78028721</v>
      </c>
      <c r="F186" s="53">
        <v>31305787</v>
      </c>
      <c r="G186" s="6">
        <f aca="true" t="shared" si="38" ref="G186:G221">IF($E186=0,0,$F186/$E186)</f>
        <v>0.4012085114146623</v>
      </c>
      <c r="H186" s="67">
        <v>319720</v>
      </c>
      <c r="I186" s="53">
        <v>1479111</v>
      </c>
      <c r="J186" s="68">
        <v>5587108</v>
      </c>
      <c r="K186" s="68">
        <v>7385939</v>
      </c>
      <c r="L186" s="67">
        <v>2432532</v>
      </c>
      <c r="M186" s="53">
        <v>1027489</v>
      </c>
      <c r="N186" s="68">
        <v>5693460</v>
      </c>
      <c r="O186" s="68">
        <v>9153481</v>
      </c>
      <c r="P186" s="67">
        <v>134105</v>
      </c>
      <c r="Q186" s="53">
        <v>2037578</v>
      </c>
      <c r="R186" s="68">
        <v>2324621</v>
      </c>
      <c r="S186" s="68">
        <v>4496304</v>
      </c>
      <c r="T186" s="67">
        <v>1019427</v>
      </c>
      <c r="U186" s="53">
        <v>4190985</v>
      </c>
      <c r="V186" s="68">
        <v>5059651</v>
      </c>
      <c r="W186" s="68">
        <v>10270063</v>
      </c>
    </row>
    <row r="187" spans="1:23" ht="12.75">
      <c r="A187" s="31" t="s">
        <v>30</v>
      </c>
      <c r="B187" s="32" t="s">
        <v>344</v>
      </c>
      <c r="C187" s="33" t="s">
        <v>345</v>
      </c>
      <c r="D187" s="52">
        <v>81243000</v>
      </c>
      <c r="E187" s="53">
        <v>81243000</v>
      </c>
      <c r="F187" s="53">
        <v>53345134</v>
      </c>
      <c r="G187" s="6">
        <f t="shared" si="38"/>
        <v>0.6566120650394496</v>
      </c>
      <c r="H187" s="67">
        <v>749551</v>
      </c>
      <c r="I187" s="53">
        <v>2584224</v>
      </c>
      <c r="J187" s="68">
        <v>4489358</v>
      </c>
      <c r="K187" s="68">
        <v>7823133</v>
      </c>
      <c r="L187" s="67">
        <v>3968732</v>
      </c>
      <c r="M187" s="53">
        <v>5323160</v>
      </c>
      <c r="N187" s="68">
        <v>8408282</v>
      </c>
      <c r="O187" s="68">
        <v>17700174</v>
      </c>
      <c r="P187" s="67">
        <v>2975572</v>
      </c>
      <c r="Q187" s="53">
        <v>4466072</v>
      </c>
      <c r="R187" s="68">
        <v>3415028</v>
      </c>
      <c r="S187" s="68">
        <v>10856672</v>
      </c>
      <c r="T187" s="67">
        <v>7072680</v>
      </c>
      <c r="U187" s="53">
        <v>5676144</v>
      </c>
      <c r="V187" s="68">
        <v>4216331</v>
      </c>
      <c r="W187" s="68">
        <v>16965155</v>
      </c>
    </row>
    <row r="188" spans="1:23" ht="12.75">
      <c r="A188" s="31" t="s">
        <v>30</v>
      </c>
      <c r="B188" s="32" t="s">
        <v>346</v>
      </c>
      <c r="C188" s="33" t="s">
        <v>347</v>
      </c>
      <c r="D188" s="52">
        <v>118376400</v>
      </c>
      <c r="E188" s="53">
        <v>118376400</v>
      </c>
      <c r="F188" s="53">
        <v>71504767</v>
      </c>
      <c r="G188" s="6">
        <f t="shared" si="38"/>
        <v>0.6040457979800028</v>
      </c>
      <c r="H188" s="67">
        <v>5999</v>
      </c>
      <c r="I188" s="53">
        <v>7371183</v>
      </c>
      <c r="J188" s="68">
        <v>11302632</v>
      </c>
      <c r="K188" s="68">
        <v>18679814</v>
      </c>
      <c r="L188" s="67">
        <v>4005278</v>
      </c>
      <c r="M188" s="53">
        <v>6209338</v>
      </c>
      <c r="N188" s="68">
        <v>8672545</v>
      </c>
      <c r="O188" s="68">
        <v>18887161</v>
      </c>
      <c r="P188" s="67">
        <v>3669633</v>
      </c>
      <c r="Q188" s="53">
        <v>969401</v>
      </c>
      <c r="R188" s="68">
        <v>8190670</v>
      </c>
      <c r="S188" s="68">
        <v>12829704</v>
      </c>
      <c r="T188" s="67">
        <v>4862083</v>
      </c>
      <c r="U188" s="53">
        <v>6281426</v>
      </c>
      <c r="V188" s="68">
        <v>9964579</v>
      </c>
      <c r="W188" s="68">
        <v>21108088</v>
      </c>
    </row>
    <row r="189" spans="1:23" ht="12.75">
      <c r="A189" s="31" t="s">
        <v>30</v>
      </c>
      <c r="B189" s="32" t="s">
        <v>348</v>
      </c>
      <c r="C189" s="33" t="s">
        <v>349</v>
      </c>
      <c r="D189" s="52">
        <v>45701000</v>
      </c>
      <c r="E189" s="53">
        <v>36701000</v>
      </c>
      <c r="F189" s="53">
        <v>31566595</v>
      </c>
      <c r="G189" s="6">
        <f t="shared" si="38"/>
        <v>0.8601017683441868</v>
      </c>
      <c r="H189" s="67">
        <v>1161913</v>
      </c>
      <c r="I189" s="53">
        <v>1162384</v>
      </c>
      <c r="J189" s="68">
        <v>1334000</v>
      </c>
      <c r="K189" s="68">
        <v>3658297</v>
      </c>
      <c r="L189" s="67">
        <v>1762480</v>
      </c>
      <c r="M189" s="53">
        <v>1710693</v>
      </c>
      <c r="N189" s="68">
        <v>4711298</v>
      </c>
      <c r="O189" s="68">
        <v>8184471</v>
      </c>
      <c r="P189" s="67">
        <v>753312</v>
      </c>
      <c r="Q189" s="53">
        <v>2645707</v>
      </c>
      <c r="R189" s="68">
        <v>2308096</v>
      </c>
      <c r="S189" s="68">
        <v>5707115</v>
      </c>
      <c r="T189" s="67">
        <v>4563247</v>
      </c>
      <c r="U189" s="53">
        <v>1439145</v>
      </c>
      <c r="V189" s="68">
        <v>8014320</v>
      </c>
      <c r="W189" s="68">
        <v>14016712</v>
      </c>
    </row>
    <row r="190" spans="1:23" ht="12.75">
      <c r="A190" s="31" t="s">
        <v>30</v>
      </c>
      <c r="B190" s="32" t="s">
        <v>350</v>
      </c>
      <c r="C190" s="33" t="s">
        <v>351</v>
      </c>
      <c r="D190" s="52">
        <v>34257961</v>
      </c>
      <c r="E190" s="53">
        <v>44789084</v>
      </c>
      <c r="F190" s="53">
        <v>34046434</v>
      </c>
      <c r="G190" s="6">
        <f t="shared" si="38"/>
        <v>0.7601502633990014</v>
      </c>
      <c r="H190" s="67">
        <v>2101743</v>
      </c>
      <c r="I190" s="53">
        <v>1554481</v>
      </c>
      <c r="J190" s="68">
        <v>3911329</v>
      </c>
      <c r="K190" s="68">
        <v>7567553</v>
      </c>
      <c r="L190" s="67">
        <v>1449198</v>
      </c>
      <c r="M190" s="53">
        <v>1735896</v>
      </c>
      <c r="N190" s="68">
        <v>2378791</v>
      </c>
      <c r="O190" s="68">
        <v>5563885</v>
      </c>
      <c r="P190" s="67">
        <v>3960580</v>
      </c>
      <c r="Q190" s="53">
        <v>1988630</v>
      </c>
      <c r="R190" s="68">
        <v>5621136</v>
      </c>
      <c r="S190" s="68">
        <v>11570346</v>
      </c>
      <c r="T190" s="67">
        <v>2587403</v>
      </c>
      <c r="U190" s="53">
        <v>4169795</v>
      </c>
      <c r="V190" s="68">
        <v>2587452</v>
      </c>
      <c r="W190" s="68">
        <v>9344650</v>
      </c>
    </row>
    <row r="191" spans="1:23" ht="12.75">
      <c r="A191" s="31" t="s">
        <v>49</v>
      </c>
      <c r="B191" s="32" t="s">
        <v>352</v>
      </c>
      <c r="C191" s="33" t="s">
        <v>353</v>
      </c>
      <c r="D191" s="52">
        <v>937827809</v>
      </c>
      <c r="E191" s="53">
        <v>937827809</v>
      </c>
      <c r="F191" s="53">
        <v>158205631</v>
      </c>
      <c r="G191" s="6">
        <f t="shared" si="38"/>
        <v>0.16869368713718746</v>
      </c>
      <c r="H191" s="67">
        <v>7169046</v>
      </c>
      <c r="I191" s="53">
        <v>9587631</v>
      </c>
      <c r="J191" s="68">
        <v>11134266</v>
      </c>
      <c r="K191" s="68">
        <v>27890943</v>
      </c>
      <c r="L191" s="67">
        <v>41925872</v>
      </c>
      <c r="M191" s="53">
        <v>2579840</v>
      </c>
      <c r="N191" s="68">
        <v>35557168</v>
      </c>
      <c r="O191" s="68">
        <v>80062880</v>
      </c>
      <c r="P191" s="67">
        <v>6560606</v>
      </c>
      <c r="Q191" s="53">
        <v>3837081</v>
      </c>
      <c r="R191" s="68">
        <v>7852062</v>
      </c>
      <c r="S191" s="68">
        <v>18249749</v>
      </c>
      <c r="T191" s="67">
        <v>7828444</v>
      </c>
      <c r="U191" s="53">
        <v>21705032</v>
      </c>
      <c r="V191" s="68">
        <v>2468583</v>
      </c>
      <c r="W191" s="68">
        <v>32002059</v>
      </c>
    </row>
    <row r="192" spans="1:23" ht="16.5">
      <c r="A192" s="34"/>
      <c r="B192" s="35" t="s">
        <v>354</v>
      </c>
      <c r="C192" s="36"/>
      <c r="D192" s="54">
        <f>SUM(D186:D191)</f>
        <v>1272338184</v>
      </c>
      <c r="E192" s="55">
        <f>SUM(E186:E191)</f>
        <v>1296966014</v>
      </c>
      <c r="F192" s="55">
        <f>SUM(F186:F191)</f>
        <v>379974348</v>
      </c>
      <c r="G192" s="7">
        <f t="shared" si="38"/>
        <v>0.29297170773821063</v>
      </c>
      <c r="H192" s="69">
        <f aca="true" t="shared" si="39" ref="H192:W192">SUM(H186:H191)</f>
        <v>11507972</v>
      </c>
      <c r="I192" s="55">
        <f t="shared" si="39"/>
        <v>23739014</v>
      </c>
      <c r="J192" s="70">
        <f t="shared" si="39"/>
        <v>37758693</v>
      </c>
      <c r="K192" s="70">
        <f t="shared" si="39"/>
        <v>73005679</v>
      </c>
      <c r="L192" s="69">
        <f t="shared" si="39"/>
        <v>55544092</v>
      </c>
      <c r="M192" s="55">
        <f t="shared" si="39"/>
        <v>18586416</v>
      </c>
      <c r="N192" s="70">
        <f t="shared" si="39"/>
        <v>65421544</v>
      </c>
      <c r="O192" s="70">
        <f t="shared" si="39"/>
        <v>139552052</v>
      </c>
      <c r="P192" s="69">
        <f t="shared" si="39"/>
        <v>18053808</v>
      </c>
      <c r="Q192" s="55">
        <f t="shared" si="39"/>
        <v>15944469</v>
      </c>
      <c r="R192" s="70">
        <f t="shared" si="39"/>
        <v>29711613</v>
      </c>
      <c r="S192" s="70">
        <f t="shared" si="39"/>
        <v>63709890</v>
      </c>
      <c r="T192" s="69">
        <f t="shared" si="39"/>
        <v>27933284</v>
      </c>
      <c r="U192" s="55">
        <f t="shared" si="39"/>
        <v>43462527</v>
      </c>
      <c r="V192" s="70">
        <f t="shared" si="39"/>
        <v>32310916</v>
      </c>
      <c r="W192" s="70">
        <f t="shared" si="39"/>
        <v>103706727</v>
      </c>
    </row>
    <row r="193" spans="1:23" ht="12.75">
      <c r="A193" s="31" t="s">
        <v>30</v>
      </c>
      <c r="B193" s="32" t="s">
        <v>355</v>
      </c>
      <c r="C193" s="33" t="s">
        <v>356</v>
      </c>
      <c r="D193" s="52">
        <v>12039000</v>
      </c>
      <c r="E193" s="53">
        <v>12039</v>
      </c>
      <c r="F193" s="53">
        <v>20198324</v>
      </c>
      <c r="G193" s="6">
        <f t="shared" si="38"/>
        <v>1677.741008389401</v>
      </c>
      <c r="H193" s="67">
        <v>44802</v>
      </c>
      <c r="I193" s="53">
        <v>1934933</v>
      </c>
      <c r="J193" s="68">
        <v>2466999</v>
      </c>
      <c r="K193" s="68">
        <v>4446734</v>
      </c>
      <c r="L193" s="67">
        <v>132290</v>
      </c>
      <c r="M193" s="53">
        <v>2313536</v>
      </c>
      <c r="N193" s="68">
        <v>5336622</v>
      </c>
      <c r="O193" s="68">
        <v>7782448</v>
      </c>
      <c r="P193" s="67">
        <v>1235494</v>
      </c>
      <c r="Q193" s="53">
        <v>1862409</v>
      </c>
      <c r="R193" s="68">
        <v>655793</v>
      </c>
      <c r="S193" s="68">
        <v>3753696</v>
      </c>
      <c r="T193" s="67">
        <v>820422</v>
      </c>
      <c r="U193" s="53">
        <v>2423772</v>
      </c>
      <c r="V193" s="68">
        <v>971252</v>
      </c>
      <c r="W193" s="68">
        <v>4215446</v>
      </c>
    </row>
    <row r="194" spans="1:23" ht="12.75">
      <c r="A194" s="31" t="s">
        <v>30</v>
      </c>
      <c r="B194" s="32" t="s">
        <v>357</v>
      </c>
      <c r="C194" s="33" t="s">
        <v>358</v>
      </c>
      <c r="D194" s="52">
        <v>18222542</v>
      </c>
      <c r="E194" s="53">
        <v>269836211</v>
      </c>
      <c r="F194" s="53">
        <v>17793014</v>
      </c>
      <c r="G194" s="6">
        <f t="shared" si="38"/>
        <v>0.0659400527974357</v>
      </c>
      <c r="H194" s="67">
        <v>1358805</v>
      </c>
      <c r="I194" s="53">
        <v>173092</v>
      </c>
      <c r="J194" s="68">
        <v>2065290</v>
      </c>
      <c r="K194" s="68">
        <v>3597187</v>
      </c>
      <c r="L194" s="67">
        <v>3397530</v>
      </c>
      <c r="M194" s="53">
        <v>3690255</v>
      </c>
      <c r="N194" s="68">
        <v>1606687</v>
      </c>
      <c r="O194" s="68">
        <v>8694472</v>
      </c>
      <c r="P194" s="67">
        <v>300000</v>
      </c>
      <c r="Q194" s="53">
        <v>0</v>
      </c>
      <c r="R194" s="68">
        <v>899553</v>
      </c>
      <c r="S194" s="68">
        <v>1199553</v>
      </c>
      <c r="T194" s="67">
        <v>2615124</v>
      </c>
      <c r="U194" s="53">
        <v>1266961</v>
      </c>
      <c r="V194" s="68">
        <v>419717</v>
      </c>
      <c r="W194" s="68">
        <v>4301802</v>
      </c>
    </row>
    <row r="195" spans="1:23" ht="12.75">
      <c r="A195" s="31" t="s">
        <v>30</v>
      </c>
      <c r="B195" s="32" t="s">
        <v>359</v>
      </c>
      <c r="C195" s="33" t="s">
        <v>360</v>
      </c>
      <c r="D195" s="52">
        <v>95778500</v>
      </c>
      <c r="E195" s="53">
        <v>137870500</v>
      </c>
      <c r="F195" s="53">
        <v>129638785</v>
      </c>
      <c r="G195" s="6">
        <f t="shared" si="38"/>
        <v>0.9402938627190008</v>
      </c>
      <c r="H195" s="67">
        <v>1586510</v>
      </c>
      <c r="I195" s="53">
        <v>14939150</v>
      </c>
      <c r="J195" s="68">
        <v>12990143</v>
      </c>
      <c r="K195" s="68">
        <v>29515803</v>
      </c>
      <c r="L195" s="67">
        <v>14993903</v>
      </c>
      <c r="M195" s="53">
        <v>11575273</v>
      </c>
      <c r="N195" s="68">
        <v>16248794</v>
      </c>
      <c r="O195" s="68">
        <v>42817970</v>
      </c>
      <c r="P195" s="67">
        <v>2578724</v>
      </c>
      <c r="Q195" s="53">
        <v>7820779</v>
      </c>
      <c r="R195" s="68">
        <v>7448589</v>
      </c>
      <c r="S195" s="68">
        <v>17848092</v>
      </c>
      <c r="T195" s="67">
        <v>6683418</v>
      </c>
      <c r="U195" s="53">
        <v>6835273</v>
      </c>
      <c r="V195" s="68">
        <v>25938229</v>
      </c>
      <c r="W195" s="68">
        <v>39456920</v>
      </c>
    </row>
    <row r="196" spans="1:23" ht="12.75">
      <c r="A196" s="31" t="s">
        <v>30</v>
      </c>
      <c r="B196" s="32" t="s">
        <v>361</v>
      </c>
      <c r="C196" s="33" t="s">
        <v>362</v>
      </c>
      <c r="D196" s="52">
        <v>216927201</v>
      </c>
      <c r="E196" s="53">
        <v>216927201</v>
      </c>
      <c r="F196" s="53">
        <v>22348886</v>
      </c>
      <c r="G196" s="6">
        <f t="shared" si="38"/>
        <v>0.10302482075542016</v>
      </c>
      <c r="H196" s="67">
        <v>1540336</v>
      </c>
      <c r="I196" s="53">
        <v>0</v>
      </c>
      <c r="J196" s="68">
        <v>4579189</v>
      </c>
      <c r="K196" s="68">
        <v>6119525</v>
      </c>
      <c r="L196" s="67">
        <v>7299424</v>
      </c>
      <c r="M196" s="53">
        <v>0</v>
      </c>
      <c r="N196" s="68">
        <v>0</v>
      </c>
      <c r="O196" s="68">
        <v>7299424</v>
      </c>
      <c r="P196" s="67">
        <v>0</v>
      </c>
      <c r="Q196" s="53">
        <v>0</v>
      </c>
      <c r="R196" s="68">
        <v>5762917</v>
      </c>
      <c r="S196" s="68">
        <v>5762917</v>
      </c>
      <c r="T196" s="67">
        <v>0</v>
      </c>
      <c r="U196" s="53">
        <v>3167020</v>
      </c>
      <c r="V196" s="68">
        <v>0</v>
      </c>
      <c r="W196" s="68">
        <v>3167020</v>
      </c>
    </row>
    <row r="197" spans="1:23" ht="12.75">
      <c r="A197" s="31" t="s">
        <v>49</v>
      </c>
      <c r="B197" s="32" t="s">
        <v>363</v>
      </c>
      <c r="C197" s="33" t="s">
        <v>364</v>
      </c>
      <c r="D197" s="52">
        <v>816469363</v>
      </c>
      <c r="E197" s="53">
        <v>539623049</v>
      </c>
      <c r="F197" s="53">
        <v>333283971</v>
      </c>
      <c r="G197" s="6">
        <f t="shared" si="38"/>
        <v>0.617623675670681</v>
      </c>
      <c r="H197" s="67">
        <v>5536649</v>
      </c>
      <c r="I197" s="53">
        <v>15384667</v>
      </c>
      <c r="J197" s="68">
        <v>36202773</v>
      </c>
      <c r="K197" s="68">
        <v>57124089</v>
      </c>
      <c r="L197" s="67">
        <v>29145692</v>
      </c>
      <c r="M197" s="53">
        <v>22946784</v>
      </c>
      <c r="N197" s="68">
        <v>48985635</v>
      </c>
      <c r="O197" s="68">
        <v>101078111</v>
      </c>
      <c r="P197" s="67">
        <v>8385853</v>
      </c>
      <c r="Q197" s="53">
        <v>41727528</v>
      </c>
      <c r="R197" s="68">
        <v>27847281</v>
      </c>
      <c r="S197" s="68">
        <v>77960662</v>
      </c>
      <c r="T197" s="67">
        <v>18698520</v>
      </c>
      <c r="U197" s="53">
        <v>61722917</v>
      </c>
      <c r="V197" s="68">
        <v>16699672</v>
      </c>
      <c r="W197" s="68">
        <v>97121109</v>
      </c>
    </row>
    <row r="198" spans="1:23" ht="16.5">
      <c r="A198" s="34"/>
      <c r="B198" s="35" t="s">
        <v>365</v>
      </c>
      <c r="C198" s="36"/>
      <c r="D198" s="54">
        <f>SUM(D193:D197)</f>
        <v>1159436606</v>
      </c>
      <c r="E198" s="55">
        <f>SUM(E193:E197)</f>
        <v>1164269000</v>
      </c>
      <c r="F198" s="55">
        <f>SUM(F193:F197)</f>
        <v>523262980</v>
      </c>
      <c r="G198" s="7">
        <f t="shared" si="38"/>
        <v>0.4494347783888431</v>
      </c>
      <c r="H198" s="69">
        <f aca="true" t="shared" si="40" ref="H198:W198">SUM(H193:H197)</f>
        <v>10067102</v>
      </c>
      <c r="I198" s="55">
        <f t="shared" si="40"/>
        <v>32431842</v>
      </c>
      <c r="J198" s="70">
        <f t="shared" si="40"/>
        <v>58304394</v>
      </c>
      <c r="K198" s="70">
        <f t="shared" si="40"/>
        <v>100803338</v>
      </c>
      <c r="L198" s="69">
        <f t="shared" si="40"/>
        <v>54968839</v>
      </c>
      <c r="M198" s="55">
        <f t="shared" si="40"/>
        <v>40525848</v>
      </c>
      <c r="N198" s="70">
        <f t="shared" si="40"/>
        <v>72177738</v>
      </c>
      <c r="O198" s="70">
        <f t="shared" si="40"/>
        <v>167672425</v>
      </c>
      <c r="P198" s="69">
        <f t="shared" si="40"/>
        <v>12500071</v>
      </c>
      <c r="Q198" s="55">
        <f t="shared" si="40"/>
        <v>51410716</v>
      </c>
      <c r="R198" s="70">
        <f t="shared" si="40"/>
        <v>42614133</v>
      </c>
      <c r="S198" s="70">
        <f t="shared" si="40"/>
        <v>106524920</v>
      </c>
      <c r="T198" s="69">
        <f t="shared" si="40"/>
        <v>28817484</v>
      </c>
      <c r="U198" s="55">
        <f t="shared" si="40"/>
        <v>75415943</v>
      </c>
      <c r="V198" s="70">
        <f t="shared" si="40"/>
        <v>44028870</v>
      </c>
      <c r="W198" s="70">
        <f t="shared" si="40"/>
        <v>148262297</v>
      </c>
    </row>
    <row r="199" spans="1:23" ht="12.75">
      <c r="A199" s="31" t="s">
        <v>30</v>
      </c>
      <c r="B199" s="32" t="s">
        <v>366</v>
      </c>
      <c r="C199" s="33" t="s">
        <v>367</v>
      </c>
      <c r="D199" s="52">
        <v>39755000</v>
      </c>
      <c r="E199" s="53">
        <v>49894878</v>
      </c>
      <c r="F199" s="53">
        <v>33801799</v>
      </c>
      <c r="G199" s="6">
        <f t="shared" si="38"/>
        <v>0.6774602996323591</v>
      </c>
      <c r="H199" s="67">
        <v>1361174</v>
      </c>
      <c r="I199" s="53">
        <v>1322691</v>
      </c>
      <c r="J199" s="68">
        <v>3300013</v>
      </c>
      <c r="K199" s="68">
        <v>5983878</v>
      </c>
      <c r="L199" s="67">
        <v>3965221</v>
      </c>
      <c r="M199" s="53">
        <v>4643308</v>
      </c>
      <c r="N199" s="68">
        <v>6280264</v>
      </c>
      <c r="O199" s="68">
        <v>14888793</v>
      </c>
      <c r="P199" s="67">
        <v>3338673</v>
      </c>
      <c r="Q199" s="53">
        <v>3333783</v>
      </c>
      <c r="R199" s="68">
        <v>1496758</v>
      </c>
      <c r="S199" s="68">
        <v>8169214</v>
      </c>
      <c r="T199" s="67">
        <v>922471</v>
      </c>
      <c r="U199" s="53">
        <v>1628306</v>
      </c>
      <c r="V199" s="68">
        <v>2209137</v>
      </c>
      <c r="W199" s="68">
        <v>4759914</v>
      </c>
    </row>
    <row r="200" spans="1:23" ht="12.75">
      <c r="A200" s="31" t="s">
        <v>30</v>
      </c>
      <c r="B200" s="32" t="s">
        <v>368</v>
      </c>
      <c r="C200" s="33" t="s">
        <v>369</v>
      </c>
      <c r="D200" s="52">
        <v>37527987</v>
      </c>
      <c r="E200" s="53">
        <v>37527987</v>
      </c>
      <c r="F200" s="53">
        <v>25380144</v>
      </c>
      <c r="G200" s="6">
        <f t="shared" si="38"/>
        <v>0.6762991044523651</v>
      </c>
      <c r="H200" s="67">
        <v>813127</v>
      </c>
      <c r="I200" s="53">
        <v>142160</v>
      </c>
      <c r="J200" s="68">
        <v>7528500</v>
      </c>
      <c r="K200" s="68">
        <v>8483787</v>
      </c>
      <c r="L200" s="67">
        <v>2567112</v>
      </c>
      <c r="M200" s="53">
        <v>2316983</v>
      </c>
      <c r="N200" s="68">
        <v>1864749</v>
      </c>
      <c r="O200" s="68">
        <v>6748844</v>
      </c>
      <c r="P200" s="67">
        <v>15520</v>
      </c>
      <c r="Q200" s="53">
        <v>1961030</v>
      </c>
      <c r="R200" s="68">
        <v>3777949</v>
      </c>
      <c r="S200" s="68">
        <v>5754499</v>
      </c>
      <c r="T200" s="67">
        <v>1050251</v>
      </c>
      <c r="U200" s="53">
        <v>2418220</v>
      </c>
      <c r="V200" s="68">
        <v>924543</v>
      </c>
      <c r="W200" s="68">
        <v>4393014</v>
      </c>
    </row>
    <row r="201" spans="1:23" ht="12.75">
      <c r="A201" s="31" t="s">
        <v>30</v>
      </c>
      <c r="B201" s="32" t="s">
        <v>370</v>
      </c>
      <c r="C201" s="33" t="s">
        <v>371</v>
      </c>
      <c r="D201" s="52">
        <v>35943655</v>
      </c>
      <c r="E201" s="53">
        <v>33040106</v>
      </c>
      <c r="F201" s="53">
        <v>11627742</v>
      </c>
      <c r="G201" s="6">
        <f t="shared" si="38"/>
        <v>0.3519281082209603</v>
      </c>
      <c r="H201" s="67">
        <v>2546028</v>
      </c>
      <c r="I201" s="53">
        <v>1642599</v>
      </c>
      <c r="J201" s="68">
        <v>1379810</v>
      </c>
      <c r="K201" s="68">
        <v>5568437</v>
      </c>
      <c r="L201" s="67">
        <v>1712076</v>
      </c>
      <c r="M201" s="53">
        <v>1138408</v>
      </c>
      <c r="N201" s="68">
        <v>705662</v>
      </c>
      <c r="O201" s="68">
        <v>3556146</v>
      </c>
      <c r="P201" s="67">
        <v>475526</v>
      </c>
      <c r="Q201" s="53">
        <v>245939</v>
      </c>
      <c r="R201" s="68">
        <v>178251</v>
      </c>
      <c r="S201" s="68">
        <v>899716</v>
      </c>
      <c r="T201" s="67">
        <v>1070085</v>
      </c>
      <c r="U201" s="53">
        <v>102042</v>
      </c>
      <c r="V201" s="68">
        <v>431316</v>
      </c>
      <c r="W201" s="68">
        <v>1603443</v>
      </c>
    </row>
    <row r="202" spans="1:23" ht="12.75">
      <c r="A202" s="31" t="s">
        <v>30</v>
      </c>
      <c r="B202" s="32" t="s">
        <v>372</v>
      </c>
      <c r="C202" s="33" t="s">
        <v>373</v>
      </c>
      <c r="D202" s="52">
        <v>389198000</v>
      </c>
      <c r="E202" s="53">
        <v>389198000</v>
      </c>
      <c r="F202" s="53">
        <v>355965323</v>
      </c>
      <c r="G202" s="6">
        <f t="shared" si="38"/>
        <v>0.9146124157883648</v>
      </c>
      <c r="H202" s="67">
        <v>0</v>
      </c>
      <c r="I202" s="53">
        <v>11759933</v>
      </c>
      <c r="J202" s="68">
        <v>26670989</v>
      </c>
      <c r="K202" s="68">
        <v>38430922</v>
      </c>
      <c r="L202" s="67">
        <v>27010677</v>
      </c>
      <c r="M202" s="53">
        <v>21734065</v>
      </c>
      <c r="N202" s="68">
        <v>30520196</v>
      </c>
      <c r="O202" s="68">
        <v>79264938</v>
      </c>
      <c r="P202" s="67">
        <v>8629399</v>
      </c>
      <c r="Q202" s="53">
        <v>16795805</v>
      </c>
      <c r="R202" s="68">
        <v>16399193</v>
      </c>
      <c r="S202" s="68">
        <v>41824397</v>
      </c>
      <c r="T202" s="67">
        <v>27578396</v>
      </c>
      <c r="U202" s="53">
        <v>54018008</v>
      </c>
      <c r="V202" s="68">
        <v>114848662</v>
      </c>
      <c r="W202" s="68">
        <v>196445066</v>
      </c>
    </row>
    <row r="203" spans="1:23" ht="12.75">
      <c r="A203" s="31" t="s">
        <v>30</v>
      </c>
      <c r="B203" s="32" t="s">
        <v>374</v>
      </c>
      <c r="C203" s="33" t="s">
        <v>375</v>
      </c>
      <c r="D203" s="52">
        <v>114595979</v>
      </c>
      <c r="E203" s="53">
        <v>118103101</v>
      </c>
      <c r="F203" s="53">
        <v>47989521</v>
      </c>
      <c r="G203" s="6">
        <f t="shared" si="38"/>
        <v>0.4063358251702468</v>
      </c>
      <c r="H203" s="67">
        <v>1039264</v>
      </c>
      <c r="I203" s="53">
        <v>2252311</v>
      </c>
      <c r="J203" s="68">
        <v>5114541</v>
      </c>
      <c r="K203" s="68">
        <v>8406116</v>
      </c>
      <c r="L203" s="67">
        <v>949050</v>
      </c>
      <c r="M203" s="53">
        <v>7540364</v>
      </c>
      <c r="N203" s="68">
        <v>10889098</v>
      </c>
      <c r="O203" s="68">
        <v>19378512</v>
      </c>
      <c r="P203" s="67">
        <v>2201903</v>
      </c>
      <c r="Q203" s="53">
        <v>0</v>
      </c>
      <c r="R203" s="68">
        <v>2059506</v>
      </c>
      <c r="S203" s="68">
        <v>4261409</v>
      </c>
      <c r="T203" s="67">
        <v>1985574</v>
      </c>
      <c r="U203" s="53">
        <v>4232233</v>
      </c>
      <c r="V203" s="68">
        <v>9725677</v>
      </c>
      <c r="W203" s="68">
        <v>15943484</v>
      </c>
    </row>
    <row r="204" spans="1:23" ht="12.75">
      <c r="A204" s="31" t="s">
        <v>49</v>
      </c>
      <c r="B204" s="32" t="s">
        <v>376</v>
      </c>
      <c r="C204" s="33" t="s">
        <v>377</v>
      </c>
      <c r="D204" s="52">
        <v>270921075</v>
      </c>
      <c r="E204" s="53">
        <v>310177271</v>
      </c>
      <c r="F204" s="53">
        <v>138990256</v>
      </c>
      <c r="G204" s="6">
        <f t="shared" si="38"/>
        <v>0.44809942247509166</v>
      </c>
      <c r="H204" s="67">
        <v>1606165</v>
      </c>
      <c r="I204" s="53">
        <v>8478720</v>
      </c>
      <c r="J204" s="68">
        <v>13260823</v>
      </c>
      <c r="K204" s="68">
        <v>23345708</v>
      </c>
      <c r="L204" s="67">
        <v>8404326</v>
      </c>
      <c r="M204" s="53">
        <v>5929661</v>
      </c>
      <c r="N204" s="68">
        <v>11406656</v>
      </c>
      <c r="O204" s="68">
        <v>25740643</v>
      </c>
      <c r="P204" s="67">
        <v>3706510</v>
      </c>
      <c r="Q204" s="53">
        <v>11405124</v>
      </c>
      <c r="R204" s="68">
        <v>7996828</v>
      </c>
      <c r="S204" s="68">
        <v>23108462</v>
      </c>
      <c r="T204" s="67">
        <v>15681840</v>
      </c>
      <c r="U204" s="53">
        <v>14125433</v>
      </c>
      <c r="V204" s="68">
        <v>36988170</v>
      </c>
      <c r="W204" s="68">
        <v>66795443</v>
      </c>
    </row>
    <row r="205" spans="1:23" ht="16.5">
      <c r="A205" s="34"/>
      <c r="B205" s="35" t="s">
        <v>378</v>
      </c>
      <c r="C205" s="36"/>
      <c r="D205" s="54">
        <f>SUM(D199:D204)</f>
        <v>887941696</v>
      </c>
      <c r="E205" s="55">
        <f>SUM(E199:E204)</f>
        <v>937941343</v>
      </c>
      <c r="F205" s="55">
        <f>SUM(F199:F204)</f>
        <v>613754785</v>
      </c>
      <c r="G205" s="7">
        <f t="shared" si="38"/>
        <v>0.6543637185635819</v>
      </c>
      <c r="H205" s="69">
        <f aca="true" t="shared" si="41" ref="H205:W205">SUM(H199:H204)</f>
        <v>7365758</v>
      </c>
      <c r="I205" s="55">
        <f t="shared" si="41"/>
        <v>25598414</v>
      </c>
      <c r="J205" s="70">
        <f t="shared" si="41"/>
        <v>57254676</v>
      </c>
      <c r="K205" s="70">
        <f t="shared" si="41"/>
        <v>90218848</v>
      </c>
      <c r="L205" s="69">
        <f t="shared" si="41"/>
        <v>44608462</v>
      </c>
      <c r="M205" s="55">
        <f t="shared" si="41"/>
        <v>43302789</v>
      </c>
      <c r="N205" s="70">
        <f t="shared" si="41"/>
        <v>61666625</v>
      </c>
      <c r="O205" s="70">
        <f t="shared" si="41"/>
        <v>149577876</v>
      </c>
      <c r="P205" s="69">
        <f t="shared" si="41"/>
        <v>18367531</v>
      </c>
      <c r="Q205" s="55">
        <f t="shared" si="41"/>
        <v>33741681</v>
      </c>
      <c r="R205" s="70">
        <f t="shared" si="41"/>
        <v>31908485</v>
      </c>
      <c r="S205" s="70">
        <f t="shared" si="41"/>
        <v>84017697</v>
      </c>
      <c r="T205" s="69">
        <f t="shared" si="41"/>
        <v>48288617</v>
      </c>
      <c r="U205" s="55">
        <f t="shared" si="41"/>
        <v>76524242</v>
      </c>
      <c r="V205" s="70">
        <f t="shared" si="41"/>
        <v>165127505</v>
      </c>
      <c r="W205" s="70">
        <f t="shared" si="41"/>
        <v>289940364</v>
      </c>
    </row>
    <row r="206" spans="1:23" ht="12.75">
      <c r="A206" s="31" t="s">
        <v>30</v>
      </c>
      <c r="B206" s="32" t="s">
        <v>379</v>
      </c>
      <c r="C206" s="33" t="s">
        <v>380</v>
      </c>
      <c r="D206" s="52">
        <v>363806</v>
      </c>
      <c r="E206" s="53">
        <v>363806</v>
      </c>
      <c r="F206" s="53">
        <v>6813227</v>
      </c>
      <c r="G206" s="6">
        <f t="shared" si="38"/>
        <v>18.727637806963052</v>
      </c>
      <c r="H206" s="67">
        <v>0</v>
      </c>
      <c r="I206" s="53">
        <v>1259294</v>
      </c>
      <c r="J206" s="68">
        <v>115833</v>
      </c>
      <c r="K206" s="68">
        <v>1375127</v>
      </c>
      <c r="L206" s="67">
        <v>115833</v>
      </c>
      <c r="M206" s="53">
        <v>4979908</v>
      </c>
      <c r="N206" s="68">
        <v>3300</v>
      </c>
      <c r="O206" s="68">
        <v>5099041</v>
      </c>
      <c r="P206" s="67">
        <v>3509</v>
      </c>
      <c r="Q206" s="53">
        <v>102000</v>
      </c>
      <c r="R206" s="68">
        <v>96980</v>
      </c>
      <c r="S206" s="68">
        <v>202489</v>
      </c>
      <c r="T206" s="67">
        <v>136570</v>
      </c>
      <c r="U206" s="53">
        <v>0</v>
      </c>
      <c r="V206" s="68">
        <v>0</v>
      </c>
      <c r="W206" s="68">
        <v>136570</v>
      </c>
    </row>
    <row r="207" spans="1:23" ht="12.75">
      <c r="A207" s="31" t="s">
        <v>30</v>
      </c>
      <c r="B207" s="32" t="s">
        <v>381</v>
      </c>
      <c r="C207" s="33" t="s">
        <v>382</v>
      </c>
      <c r="D207" s="52">
        <v>55578046</v>
      </c>
      <c r="E207" s="53">
        <v>55578046</v>
      </c>
      <c r="F207" s="53">
        <v>62307490</v>
      </c>
      <c r="G207" s="6">
        <f t="shared" si="38"/>
        <v>1.1210809750310402</v>
      </c>
      <c r="H207" s="67">
        <v>3874360</v>
      </c>
      <c r="I207" s="53">
        <v>5871316</v>
      </c>
      <c r="J207" s="68">
        <v>8041312</v>
      </c>
      <c r="K207" s="68">
        <v>17786988</v>
      </c>
      <c r="L207" s="67">
        <v>5700619</v>
      </c>
      <c r="M207" s="53">
        <v>8460601</v>
      </c>
      <c r="N207" s="68">
        <v>9946228</v>
      </c>
      <c r="O207" s="68">
        <v>24107448</v>
      </c>
      <c r="P207" s="67">
        <v>994435</v>
      </c>
      <c r="Q207" s="53">
        <v>8645281</v>
      </c>
      <c r="R207" s="68">
        <v>0</v>
      </c>
      <c r="S207" s="68">
        <v>9639716</v>
      </c>
      <c r="T207" s="67">
        <v>4852751</v>
      </c>
      <c r="U207" s="53">
        <v>5920587</v>
      </c>
      <c r="V207" s="68">
        <v>0</v>
      </c>
      <c r="W207" s="68">
        <v>10773338</v>
      </c>
    </row>
    <row r="208" spans="1:23" ht="12.75">
      <c r="A208" s="31" t="s">
        <v>30</v>
      </c>
      <c r="B208" s="32" t="s">
        <v>383</v>
      </c>
      <c r="C208" s="33" t="s">
        <v>384</v>
      </c>
      <c r="D208" s="52">
        <v>16859200</v>
      </c>
      <c r="E208" s="53">
        <v>19700000</v>
      </c>
      <c r="F208" s="53">
        <v>2126397</v>
      </c>
      <c r="G208" s="6">
        <f t="shared" si="38"/>
        <v>0.10793893401015228</v>
      </c>
      <c r="H208" s="67">
        <v>0</v>
      </c>
      <c r="I208" s="53">
        <v>0</v>
      </c>
      <c r="J208" s="68">
        <v>0</v>
      </c>
      <c r="K208" s="68">
        <v>0</v>
      </c>
      <c r="L208" s="67">
        <v>0</v>
      </c>
      <c r="M208" s="53">
        <v>0</v>
      </c>
      <c r="N208" s="68">
        <v>0</v>
      </c>
      <c r="O208" s="68">
        <v>0</v>
      </c>
      <c r="P208" s="67">
        <v>0</v>
      </c>
      <c r="Q208" s="53">
        <v>0</v>
      </c>
      <c r="R208" s="68">
        <v>333257</v>
      </c>
      <c r="S208" s="68">
        <v>333257</v>
      </c>
      <c r="T208" s="67">
        <v>477560</v>
      </c>
      <c r="U208" s="53">
        <v>1315580</v>
      </c>
      <c r="V208" s="68">
        <v>0</v>
      </c>
      <c r="W208" s="68">
        <v>1793140</v>
      </c>
    </row>
    <row r="209" spans="1:23" ht="12.75">
      <c r="A209" s="31" t="s">
        <v>30</v>
      </c>
      <c r="B209" s="32" t="s">
        <v>385</v>
      </c>
      <c r="C209" s="33" t="s">
        <v>386</v>
      </c>
      <c r="D209" s="52">
        <v>33315200</v>
      </c>
      <c r="E209" s="53">
        <v>33315200</v>
      </c>
      <c r="F209" s="53">
        <v>23214457</v>
      </c>
      <c r="G209" s="6">
        <f t="shared" si="38"/>
        <v>0.6968127761502257</v>
      </c>
      <c r="H209" s="67">
        <v>0</v>
      </c>
      <c r="I209" s="53">
        <v>2443141</v>
      </c>
      <c r="J209" s="68">
        <v>2982403</v>
      </c>
      <c r="K209" s="68">
        <v>5425544</v>
      </c>
      <c r="L209" s="67">
        <v>154783</v>
      </c>
      <c r="M209" s="53">
        <v>4810535</v>
      </c>
      <c r="N209" s="68">
        <v>3419623</v>
      </c>
      <c r="O209" s="68">
        <v>8384941</v>
      </c>
      <c r="P209" s="67">
        <v>-31154</v>
      </c>
      <c r="Q209" s="53">
        <v>2243219</v>
      </c>
      <c r="R209" s="68">
        <v>1205807</v>
      </c>
      <c r="S209" s="68">
        <v>3417872</v>
      </c>
      <c r="T209" s="67">
        <v>2590808</v>
      </c>
      <c r="U209" s="53">
        <v>1065352</v>
      </c>
      <c r="V209" s="68">
        <v>2329940</v>
      </c>
      <c r="W209" s="68">
        <v>5986100</v>
      </c>
    </row>
    <row r="210" spans="1:23" ht="12.75">
      <c r="A210" s="31" t="s">
        <v>30</v>
      </c>
      <c r="B210" s="32" t="s">
        <v>387</v>
      </c>
      <c r="C210" s="33" t="s">
        <v>388</v>
      </c>
      <c r="D210" s="52">
        <v>28863736</v>
      </c>
      <c r="E210" s="53">
        <v>28863736</v>
      </c>
      <c r="F210" s="53">
        <v>4786649</v>
      </c>
      <c r="G210" s="6">
        <f t="shared" si="38"/>
        <v>0.1658360858067715</v>
      </c>
      <c r="H210" s="67">
        <v>0</v>
      </c>
      <c r="I210" s="53">
        <v>0</v>
      </c>
      <c r="J210" s="68">
        <v>0</v>
      </c>
      <c r="K210" s="68">
        <v>0</v>
      </c>
      <c r="L210" s="67">
        <v>178579</v>
      </c>
      <c r="M210" s="53">
        <v>761338</v>
      </c>
      <c r="N210" s="68">
        <v>278893</v>
      </c>
      <c r="O210" s="68">
        <v>1218810</v>
      </c>
      <c r="P210" s="67">
        <v>425144</v>
      </c>
      <c r="Q210" s="53">
        <v>0</v>
      </c>
      <c r="R210" s="68">
        <v>3092781</v>
      </c>
      <c r="S210" s="68">
        <v>3517925</v>
      </c>
      <c r="T210" s="67">
        <v>49914</v>
      </c>
      <c r="U210" s="53">
        <v>0</v>
      </c>
      <c r="V210" s="68">
        <v>0</v>
      </c>
      <c r="W210" s="68">
        <v>49914</v>
      </c>
    </row>
    <row r="211" spans="1:23" ht="12.75">
      <c r="A211" s="31" t="s">
        <v>30</v>
      </c>
      <c r="B211" s="32" t="s">
        <v>389</v>
      </c>
      <c r="C211" s="33" t="s">
        <v>390</v>
      </c>
      <c r="D211" s="52">
        <v>203996240</v>
      </c>
      <c r="E211" s="53">
        <v>203996240</v>
      </c>
      <c r="F211" s="53">
        <v>122098585</v>
      </c>
      <c r="G211" s="6">
        <f t="shared" si="38"/>
        <v>0.5985335072842519</v>
      </c>
      <c r="H211" s="67">
        <v>1962959</v>
      </c>
      <c r="I211" s="53">
        <v>12046902</v>
      </c>
      <c r="J211" s="68">
        <v>4722951</v>
      </c>
      <c r="K211" s="68">
        <v>18732812</v>
      </c>
      <c r="L211" s="67">
        <v>12178331</v>
      </c>
      <c r="M211" s="53">
        <v>11517361</v>
      </c>
      <c r="N211" s="68">
        <v>18136191</v>
      </c>
      <c r="O211" s="68">
        <v>41831883</v>
      </c>
      <c r="P211" s="67">
        <v>10062057</v>
      </c>
      <c r="Q211" s="53">
        <v>13223816</v>
      </c>
      <c r="R211" s="68">
        <v>11797857</v>
      </c>
      <c r="S211" s="68">
        <v>35083730</v>
      </c>
      <c r="T211" s="67">
        <v>9341200</v>
      </c>
      <c r="U211" s="53">
        <v>17108960</v>
      </c>
      <c r="V211" s="68">
        <v>0</v>
      </c>
      <c r="W211" s="68">
        <v>26450160</v>
      </c>
    </row>
    <row r="212" spans="1:23" ht="12.75">
      <c r="A212" s="31" t="s">
        <v>49</v>
      </c>
      <c r="B212" s="32" t="s">
        <v>391</v>
      </c>
      <c r="C212" s="33" t="s">
        <v>392</v>
      </c>
      <c r="D212" s="52">
        <v>18603000</v>
      </c>
      <c r="E212" s="53">
        <v>24778045</v>
      </c>
      <c r="F212" s="53">
        <v>18198061</v>
      </c>
      <c r="G212" s="6">
        <f t="shared" si="38"/>
        <v>0.7344429715903736</v>
      </c>
      <c r="H212" s="67">
        <v>0</v>
      </c>
      <c r="I212" s="53">
        <v>320127</v>
      </c>
      <c r="J212" s="68">
        <v>742013</v>
      </c>
      <c r="K212" s="68">
        <v>1062140</v>
      </c>
      <c r="L212" s="67">
        <v>2134733</v>
      </c>
      <c r="M212" s="53">
        <v>0</v>
      </c>
      <c r="N212" s="68">
        <v>1619341</v>
      </c>
      <c r="O212" s="68">
        <v>3754074</v>
      </c>
      <c r="P212" s="67">
        <v>102471</v>
      </c>
      <c r="Q212" s="53">
        <v>0</v>
      </c>
      <c r="R212" s="68">
        <v>3501781</v>
      </c>
      <c r="S212" s="68">
        <v>3604252</v>
      </c>
      <c r="T212" s="67">
        <v>487041</v>
      </c>
      <c r="U212" s="53">
        <v>612105</v>
      </c>
      <c r="V212" s="68">
        <v>8678449</v>
      </c>
      <c r="W212" s="68">
        <v>9777595</v>
      </c>
    </row>
    <row r="213" spans="1:23" ht="16.5">
      <c r="A213" s="34"/>
      <c r="B213" s="35" t="s">
        <v>393</v>
      </c>
      <c r="C213" s="36"/>
      <c r="D213" s="54">
        <f>SUM(D206:D212)</f>
        <v>357579228</v>
      </c>
      <c r="E213" s="55">
        <f>SUM(E206:E212)</f>
        <v>366595073</v>
      </c>
      <c r="F213" s="55">
        <f>SUM(F206:F212)</f>
        <v>239544866</v>
      </c>
      <c r="G213" s="7">
        <f t="shared" si="38"/>
        <v>0.6534317661165076</v>
      </c>
      <c r="H213" s="69">
        <f aca="true" t="shared" si="42" ref="H213:W213">SUM(H206:H212)</f>
        <v>5837319</v>
      </c>
      <c r="I213" s="55">
        <f t="shared" si="42"/>
        <v>21940780</v>
      </c>
      <c r="J213" s="70">
        <f t="shared" si="42"/>
        <v>16604512</v>
      </c>
      <c r="K213" s="70">
        <f t="shared" si="42"/>
        <v>44382611</v>
      </c>
      <c r="L213" s="69">
        <f t="shared" si="42"/>
        <v>20462878</v>
      </c>
      <c r="M213" s="55">
        <f t="shared" si="42"/>
        <v>30529743</v>
      </c>
      <c r="N213" s="70">
        <f t="shared" si="42"/>
        <v>33403576</v>
      </c>
      <c r="O213" s="70">
        <f t="shared" si="42"/>
        <v>84396197</v>
      </c>
      <c r="P213" s="69">
        <f t="shared" si="42"/>
        <v>11556462</v>
      </c>
      <c r="Q213" s="55">
        <f t="shared" si="42"/>
        <v>24214316</v>
      </c>
      <c r="R213" s="70">
        <f t="shared" si="42"/>
        <v>20028463</v>
      </c>
      <c r="S213" s="70">
        <f t="shared" si="42"/>
        <v>55799241</v>
      </c>
      <c r="T213" s="69">
        <f t="shared" si="42"/>
        <v>17935844</v>
      </c>
      <c r="U213" s="55">
        <f t="shared" si="42"/>
        <v>26022584</v>
      </c>
      <c r="V213" s="70">
        <f t="shared" si="42"/>
        <v>11008389</v>
      </c>
      <c r="W213" s="70">
        <f t="shared" si="42"/>
        <v>54966817</v>
      </c>
    </row>
    <row r="214" spans="1:23" ht="12.75">
      <c r="A214" s="31" t="s">
        <v>30</v>
      </c>
      <c r="B214" s="32" t="s">
        <v>394</v>
      </c>
      <c r="C214" s="33" t="s">
        <v>395</v>
      </c>
      <c r="D214" s="52">
        <v>28209666</v>
      </c>
      <c r="E214" s="53">
        <v>28209666</v>
      </c>
      <c r="F214" s="53">
        <v>17263831</v>
      </c>
      <c r="G214" s="6">
        <f t="shared" si="38"/>
        <v>0.6119828217746357</v>
      </c>
      <c r="H214" s="67">
        <v>30000</v>
      </c>
      <c r="I214" s="53">
        <v>1972304</v>
      </c>
      <c r="J214" s="68">
        <v>1854465</v>
      </c>
      <c r="K214" s="68">
        <v>3856769</v>
      </c>
      <c r="L214" s="67">
        <v>1127743</v>
      </c>
      <c r="M214" s="53">
        <v>542601</v>
      </c>
      <c r="N214" s="68">
        <v>0</v>
      </c>
      <c r="O214" s="68">
        <v>1670344</v>
      </c>
      <c r="P214" s="67">
        <v>0</v>
      </c>
      <c r="Q214" s="53">
        <v>785533</v>
      </c>
      <c r="R214" s="68">
        <v>578648</v>
      </c>
      <c r="S214" s="68">
        <v>1364181</v>
      </c>
      <c r="T214" s="67">
        <v>2994304</v>
      </c>
      <c r="U214" s="53">
        <v>3367530</v>
      </c>
      <c r="V214" s="68">
        <v>4010703</v>
      </c>
      <c r="W214" s="68">
        <v>10372537</v>
      </c>
    </row>
    <row r="215" spans="1:23" ht="12.75">
      <c r="A215" s="31" t="s">
        <v>30</v>
      </c>
      <c r="B215" s="32" t="s">
        <v>396</v>
      </c>
      <c r="C215" s="33" t="s">
        <v>397</v>
      </c>
      <c r="D215" s="52">
        <v>109136000</v>
      </c>
      <c r="E215" s="53">
        <v>109136000</v>
      </c>
      <c r="F215" s="53">
        <v>87078443</v>
      </c>
      <c r="G215" s="6">
        <f t="shared" si="38"/>
        <v>0.7978892666031374</v>
      </c>
      <c r="H215" s="67">
        <v>884239</v>
      </c>
      <c r="I215" s="53">
        <v>5091532</v>
      </c>
      <c r="J215" s="68">
        <v>5497519</v>
      </c>
      <c r="K215" s="68">
        <v>11473290</v>
      </c>
      <c r="L215" s="67">
        <v>3227604</v>
      </c>
      <c r="M215" s="53">
        <v>3005711</v>
      </c>
      <c r="N215" s="68">
        <v>19796018</v>
      </c>
      <c r="O215" s="68">
        <v>26029333</v>
      </c>
      <c r="P215" s="67">
        <v>4327193</v>
      </c>
      <c r="Q215" s="53">
        <v>9359270</v>
      </c>
      <c r="R215" s="68">
        <v>10777613</v>
      </c>
      <c r="S215" s="68">
        <v>24464076</v>
      </c>
      <c r="T215" s="67">
        <v>6967747</v>
      </c>
      <c r="U215" s="53">
        <v>13532122</v>
      </c>
      <c r="V215" s="68">
        <v>4611875</v>
      </c>
      <c r="W215" s="68">
        <v>25111744</v>
      </c>
    </row>
    <row r="216" spans="1:23" ht="12.75">
      <c r="A216" s="31" t="s">
        <v>30</v>
      </c>
      <c r="B216" s="32" t="s">
        <v>398</v>
      </c>
      <c r="C216" s="33" t="s">
        <v>399</v>
      </c>
      <c r="D216" s="52">
        <v>100582200</v>
      </c>
      <c r="E216" s="53">
        <v>100582200</v>
      </c>
      <c r="F216" s="53">
        <v>42972092</v>
      </c>
      <c r="G216" s="6">
        <f t="shared" si="38"/>
        <v>0.42723356617771335</v>
      </c>
      <c r="H216" s="67">
        <v>3165311</v>
      </c>
      <c r="I216" s="53">
        <v>1870794</v>
      </c>
      <c r="J216" s="68">
        <v>10710946</v>
      </c>
      <c r="K216" s="68">
        <v>15747051</v>
      </c>
      <c r="L216" s="67">
        <v>266525</v>
      </c>
      <c r="M216" s="53">
        <v>4296098</v>
      </c>
      <c r="N216" s="68">
        <v>3092279</v>
      </c>
      <c r="O216" s="68">
        <v>7654902</v>
      </c>
      <c r="P216" s="67">
        <v>1649261</v>
      </c>
      <c r="Q216" s="53">
        <v>6544398</v>
      </c>
      <c r="R216" s="68">
        <v>6075596</v>
      </c>
      <c r="S216" s="68">
        <v>14269255</v>
      </c>
      <c r="T216" s="67">
        <v>0</v>
      </c>
      <c r="U216" s="53">
        <v>5300884</v>
      </c>
      <c r="V216" s="68">
        <v>0</v>
      </c>
      <c r="W216" s="68">
        <v>5300884</v>
      </c>
    </row>
    <row r="217" spans="1:23" ht="12.75">
      <c r="A217" s="31" t="s">
        <v>30</v>
      </c>
      <c r="B217" s="32" t="s">
        <v>400</v>
      </c>
      <c r="C217" s="33" t="s">
        <v>401</v>
      </c>
      <c r="D217" s="52">
        <v>17199989</v>
      </c>
      <c r="E217" s="53">
        <v>17230639</v>
      </c>
      <c r="F217" s="53">
        <v>10519706</v>
      </c>
      <c r="G217" s="6">
        <f t="shared" si="38"/>
        <v>0.6105232661423642</v>
      </c>
      <c r="H217" s="67">
        <v>0</v>
      </c>
      <c r="I217" s="53">
        <v>60802</v>
      </c>
      <c r="J217" s="68">
        <v>1340491</v>
      </c>
      <c r="K217" s="68">
        <v>1401293</v>
      </c>
      <c r="L217" s="67">
        <v>0</v>
      </c>
      <c r="M217" s="53">
        <v>513683</v>
      </c>
      <c r="N217" s="68">
        <v>114540</v>
      </c>
      <c r="O217" s="68">
        <v>628223</v>
      </c>
      <c r="P217" s="67">
        <v>8500</v>
      </c>
      <c r="Q217" s="53">
        <v>810851</v>
      </c>
      <c r="R217" s="68">
        <v>437708</v>
      </c>
      <c r="S217" s="68">
        <v>1257059</v>
      </c>
      <c r="T217" s="67">
        <v>359136</v>
      </c>
      <c r="U217" s="53">
        <v>1102528</v>
      </c>
      <c r="V217" s="68">
        <v>5771467</v>
      </c>
      <c r="W217" s="68">
        <v>7233131</v>
      </c>
    </row>
    <row r="218" spans="1:23" ht="12.75">
      <c r="A218" s="31" t="s">
        <v>30</v>
      </c>
      <c r="B218" s="32" t="s">
        <v>402</v>
      </c>
      <c r="C218" s="33" t="s">
        <v>403</v>
      </c>
      <c r="D218" s="52">
        <v>66070800</v>
      </c>
      <c r="E218" s="53">
        <v>66070800</v>
      </c>
      <c r="F218" s="53">
        <v>20942702</v>
      </c>
      <c r="G218" s="6">
        <f t="shared" si="38"/>
        <v>0.31697364039787623</v>
      </c>
      <c r="H218" s="67">
        <v>3424722</v>
      </c>
      <c r="I218" s="53">
        <v>581428</v>
      </c>
      <c r="J218" s="68">
        <v>0</v>
      </c>
      <c r="K218" s="68">
        <v>4006150</v>
      </c>
      <c r="L218" s="67">
        <v>687989</v>
      </c>
      <c r="M218" s="53">
        <v>3279895</v>
      </c>
      <c r="N218" s="68">
        <v>4067223</v>
      </c>
      <c r="O218" s="68">
        <v>8035107</v>
      </c>
      <c r="P218" s="67">
        <v>1004065</v>
      </c>
      <c r="Q218" s="53">
        <v>951445</v>
      </c>
      <c r="R218" s="68">
        <v>0</v>
      </c>
      <c r="S218" s="68">
        <v>1955510</v>
      </c>
      <c r="T218" s="67">
        <v>0</v>
      </c>
      <c r="U218" s="53">
        <v>0</v>
      </c>
      <c r="V218" s="68">
        <v>6945935</v>
      </c>
      <c r="W218" s="68">
        <v>6945935</v>
      </c>
    </row>
    <row r="219" spans="1:23" ht="12.75">
      <c r="A219" s="31" t="s">
        <v>49</v>
      </c>
      <c r="B219" s="32" t="s">
        <v>404</v>
      </c>
      <c r="C219" s="33" t="s">
        <v>405</v>
      </c>
      <c r="D219" s="52">
        <v>490529000</v>
      </c>
      <c r="E219" s="53">
        <v>490529000</v>
      </c>
      <c r="F219" s="53">
        <v>189255785</v>
      </c>
      <c r="G219" s="6">
        <f t="shared" si="38"/>
        <v>0.38581976804633367</v>
      </c>
      <c r="H219" s="67">
        <v>0</v>
      </c>
      <c r="I219" s="53">
        <v>21482193</v>
      </c>
      <c r="J219" s="68">
        <v>12677379</v>
      </c>
      <c r="K219" s="68">
        <v>34159572</v>
      </c>
      <c r="L219" s="67">
        <v>13999807</v>
      </c>
      <c r="M219" s="53">
        <v>19766302</v>
      </c>
      <c r="N219" s="68">
        <v>21250044</v>
      </c>
      <c r="O219" s="68">
        <v>55016153</v>
      </c>
      <c r="P219" s="67">
        <v>9474098</v>
      </c>
      <c r="Q219" s="53">
        <v>13200855</v>
      </c>
      <c r="R219" s="68">
        <v>15669150</v>
      </c>
      <c r="S219" s="68">
        <v>38344103</v>
      </c>
      <c r="T219" s="67">
        <v>33118707</v>
      </c>
      <c r="U219" s="53">
        <v>-34292496</v>
      </c>
      <c r="V219" s="68">
        <v>62909746</v>
      </c>
      <c r="W219" s="68">
        <v>61735957</v>
      </c>
    </row>
    <row r="220" spans="1:23" ht="16.5">
      <c r="A220" s="42"/>
      <c r="B220" s="43" t="s">
        <v>406</v>
      </c>
      <c r="C220" s="44"/>
      <c r="D220" s="61">
        <f>SUM(D214:D219)</f>
        <v>811727655</v>
      </c>
      <c r="E220" s="62">
        <f>SUM(E214:E219)</f>
        <v>811758305</v>
      </c>
      <c r="F220" s="62">
        <f>SUM(F214:F219)</f>
        <v>368032559</v>
      </c>
      <c r="G220" s="9">
        <f t="shared" si="38"/>
        <v>0.4533770171898642</v>
      </c>
      <c r="H220" s="74">
        <f aca="true" t="shared" si="43" ref="H220:W220">SUM(H214:H219)</f>
        <v>7504272</v>
      </c>
      <c r="I220" s="62">
        <f t="shared" si="43"/>
        <v>31059053</v>
      </c>
      <c r="J220" s="75">
        <f t="shared" si="43"/>
        <v>32080800</v>
      </c>
      <c r="K220" s="75">
        <f t="shared" si="43"/>
        <v>70644125</v>
      </c>
      <c r="L220" s="74">
        <f t="shared" si="43"/>
        <v>19309668</v>
      </c>
      <c r="M220" s="62">
        <f t="shared" si="43"/>
        <v>31404290</v>
      </c>
      <c r="N220" s="75">
        <f t="shared" si="43"/>
        <v>48320104</v>
      </c>
      <c r="O220" s="75">
        <f t="shared" si="43"/>
        <v>99034062</v>
      </c>
      <c r="P220" s="74">
        <f t="shared" si="43"/>
        <v>16463117</v>
      </c>
      <c r="Q220" s="62">
        <f t="shared" si="43"/>
        <v>31652352</v>
      </c>
      <c r="R220" s="75">
        <f t="shared" si="43"/>
        <v>33538715</v>
      </c>
      <c r="S220" s="75">
        <f t="shared" si="43"/>
        <v>81654184</v>
      </c>
      <c r="T220" s="74">
        <f t="shared" si="43"/>
        <v>43439894</v>
      </c>
      <c r="U220" s="62">
        <f t="shared" si="43"/>
        <v>-10989432</v>
      </c>
      <c r="V220" s="75">
        <f t="shared" si="43"/>
        <v>84249726</v>
      </c>
      <c r="W220" s="75">
        <f t="shared" si="43"/>
        <v>116700188</v>
      </c>
    </row>
    <row r="221" spans="1:23" ht="16.5">
      <c r="A221" s="37"/>
      <c r="B221" s="38" t="s">
        <v>407</v>
      </c>
      <c r="C221" s="39"/>
      <c r="D221" s="56">
        <f>SUM(D186:D191,D193:D197,D199:D204,D206:D212,D214:D219)</f>
        <v>4489023369</v>
      </c>
      <c r="E221" s="57">
        <f>SUM(E186:E191,E193:E197,E199:E204,E206:E212,E214:E219)</f>
        <v>4577529735</v>
      </c>
      <c r="F221" s="57">
        <f>SUM(F186:F191,F193:F197,F199:F204,F206:F212,F214:F219)</f>
        <v>2124569538</v>
      </c>
      <c r="G221" s="8">
        <f t="shared" si="38"/>
        <v>0.46413014464012</v>
      </c>
      <c r="H221" s="71">
        <f aca="true" t="shared" si="44" ref="H221:W221">SUM(H186:H191,H193:H197,H199:H204,H206:H212,H214:H219)</f>
        <v>42282423</v>
      </c>
      <c r="I221" s="57">
        <f t="shared" si="44"/>
        <v>134769103</v>
      </c>
      <c r="J221" s="72">
        <f t="shared" si="44"/>
        <v>202003075</v>
      </c>
      <c r="K221" s="72">
        <f t="shared" si="44"/>
        <v>379054601</v>
      </c>
      <c r="L221" s="71">
        <f t="shared" si="44"/>
        <v>194893939</v>
      </c>
      <c r="M221" s="57">
        <f t="shared" si="44"/>
        <v>164349086</v>
      </c>
      <c r="N221" s="72">
        <f t="shared" si="44"/>
        <v>280989587</v>
      </c>
      <c r="O221" s="72">
        <f t="shared" si="44"/>
        <v>640232612</v>
      </c>
      <c r="P221" s="71">
        <f t="shared" si="44"/>
        <v>76940989</v>
      </c>
      <c r="Q221" s="57">
        <f t="shared" si="44"/>
        <v>156963534</v>
      </c>
      <c r="R221" s="72">
        <f t="shared" si="44"/>
        <v>157801409</v>
      </c>
      <c r="S221" s="72">
        <f t="shared" si="44"/>
        <v>391705932</v>
      </c>
      <c r="T221" s="71">
        <f t="shared" si="44"/>
        <v>166415123</v>
      </c>
      <c r="U221" s="57">
        <f t="shared" si="44"/>
        <v>210435864</v>
      </c>
      <c r="V221" s="72">
        <f t="shared" si="44"/>
        <v>336725406</v>
      </c>
      <c r="W221" s="72">
        <f t="shared" si="44"/>
        <v>713576393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408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30</v>
      </c>
      <c r="B224" s="32" t="s">
        <v>409</v>
      </c>
      <c r="C224" s="33" t="s">
        <v>410</v>
      </c>
      <c r="D224" s="52">
        <v>0</v>
      </c>
      <c r="E224" s="53">
        <v>143416</v>
      </c>
      <c r="F224" s="53">
        <v>117302929</v>
      </c>
      <c r="G224" s="6">
        <f aca="true" t="shared" si="45" ref="G224:G248">IF($E224=0,0,$F224/$E224)</f>
        <v>817.9207968427512</v>
      </c>
      <c r="H224" s="67">
        <v>5348082</v>
      </c>
      <c r="I224" s="53">
        <v>6858195</v>
      </c>
      <c r="J224" s="68">
        <v>6198228</v>
      </c>
      <c r="K224" s="68">
        <v>18404505</v>
      </c>
      <c r="L224" s="67">
        <v>1707445</v>
      </c>
      <c r="M224" s="53">
        <v>23964907</v>
      </c>
      <c r="N224" s="68">
        <v>15996491</v>
      </c>
      <c r="O224" s="68">
        <v>41668843</v>
      </c>
      <c r="P224" s="67">
        <v>8782967</v>
      </c>
      <c r="Q224" s="53">
        <v>14372741</v>
      </c>
      <c r="R224" s="68">
        <v>13205006</v>
      </c>
      <c r="S224" s="68">
        <v>36360714</v>
      </c>
      <c r="T224" s="67">
        <v>11531069</v>
      </c>
      <c r="U224" s="53">
        <v>9337798</v>
      </c>
      <c r="V224" s="68">
        <v>0</v>
      </c>
      <c r="W224" s="68">
        <v>20868867</v>
      </c>
    </row>
    <row r="225" spans="1:23" ht="12.75">
      <c r="A225" s="31" t="s">
        <v>30</v>
      </c>
      <c r="B225" s="32" t="s">
        <v>411</v>
      </c>
      <c r="C225" s="33" t="s">
        <v>412</v>
      </c>
      <c r="D225" s="52">
        <v>0</v>
      </c>
      <c r="E225" s="53">
        <v>0</v>
      </c>
      <c r="F225" s="53">
        <v>38731943</v>
      </c>
      <c r="G225" s="6">
        <f t="shared" si="45"/>
        <v>0</v>
      </c>
      <c r="H225" s="67">
        <v>8842</v>
      </c>
      <c r="I225" s="53">
        <v>8842</v>
      </c>
      <c r="J225" s="68">
        <v>2040884</v>
      </c>
      <c r="K225" s="68">
        <v>2058568</v>
      </c>
      <c r="L225" s="67">
        <v>2841340</v>
      </c>
      <c r="M225" s="53">
        <v>1731117</v>
      </c>
      <c r="N225" s="68">
        <v>5386812</v>
      </c>
      <c r="O225" s="68">
        <v>9959269</v>
      </c>
      <c r="P225" s="67">
        <v>3853288</v>
      </c>
      <c r="Q225" s="53">
        <v>2448689</v>
      </c>
      <c r="R225" s="68">
        <v>9218034</v>
      </c>
      <c r="S225" s="68">
        <v>15520011</v>
      </c>
      <c r="T225" s="67">
        <v>5403531</v>
      </c>
      <c r="U225" s="53">
        <v>5790564</v>
      </c>
      <c r="V225" s="68">
        <v>0</v>
      </c>
      <c r="W225" s="68">
        <v>11194095</v>
      </c>
    </row>
    <row r="226" spans="1:23" ht="12.75">
      <c r="A226" s="31" t="s">
        <v>30</v>
      </c>
      <c r="B226" s="32" t="s">
        <v>413</v>
      </c>
      <c r="C226" s="33" t="s">
        <v>414</v>
      </c>
      <c r="D226" s="52">
        <v>71703000</v>
      </c>
      <c r="E226" s="53">
        <v>75942754</v>
      </c>
      <c r="F226" s="53">
        <v>24085798</v>
      </c>
      <c r="G226" s="6">
        <f t="shared" si="45"/>
        <v>0.317157289291879</v>
      </c>
      <c r="H226" s="67">
        <v>195132</v>
      </c>
      <c r="I226" s="53">
        <v>2074878</v>
      </c>
      <c r="J226" s="68">
        <v>3538853</v>
      </c>
      <c r="K226" s="68">
        <v>5808863</v>
      </c>
      <c r="L226" s="67">
        <v>2520891</v>
      </c>
      <c r="M226" s="53">
        <v>0</v>
      </c>
      <c r="N226" s="68">
        <v>3340422</v>
      </c>
      <c r="O226" s="68">
        <v>5861313</v>
      </c>
      <c r="P226" s="67">
        <v>21147</v>
      </c>
      <c r="Q226" s="53">
        <v>109696</v>
      </c>
      <c r="R226" s="68">
        <v>3396098</v>
      </c>
      <c r="S226" s="68">
        <v>3526941</v>
      </c>
      <c r="T226" s="67">
        <v>361813</v>
      </c>
      <c r="U226" s="53">
        <v>8526868</v>
      </c>
      <c r="V226" s="68">
        <v>0</v>
      </c>
      <c r="W226" s="68">
        <v>8888681</v>
      </c>
    </row>
    <row r="227" spans="1:23" ht="12.75">
      <c r="A227" s="31" t="s">
        <v>30</v>
      </c>
      <c r="B227" s="32" t="s">
        <v>415</v>
      </c>
      <c r="C227" s="33" t="s">
        <v>416</v>
      </c>
      <c r="D227" s="52">
        <v>0</v>
      </c>
      <c r="E227" s="53">
        <v>0</v>
      </c>
      <c r="F227" s="53">
        <v>7650727</v>
      </c>
      <c r="G227" s="6">
        <f t="shared" si="45"/>
        <v>0</v>
      </c>
      <c r="H227" s="67">
        <v>1666212</v>
      </c>
      <c r="I227" s="53">
        <v>1902656</v>
      </c>
      <c r="J227" s="68">
        <v>1046510</v>
      </c>
      <c r="K227" s="68">
        <v>4615378</v>
      </c>
      <c r="L227" s="67">
        <v>664875</v>
      </c>
      <c r="M227" s="53">
        <v>0</v>
      </c>
      <c r="N227" s="68">
        <v>2349184</v>
      </c>
      <c r="O227" s="68">
        <v>3014059</v>
      </c>
      <c r="P227" s="67">
        <v>21290</v>
      </c>
      <c r="Q227" s="53">
        <v>0</v>
      </c>
      <c r="R227" s="68">
        <v>0</v>
      </c>
      <c r="S227" s="68">
        <v>21290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30</v>
      </c>
      <c r="B228" s="32" t="s">
        <v>417</v>
      </c>
      <c r="C228" s="33" t="s">
        <v>418</v>
      </c>
      <c r="D228" s="52">
        <v>44065555</v>
      </c>
      <c r="E228" s="53">
        <v>75747497</v>
      </c>
      <c r="F228" s="53">
        <v>42430866</v>
      </c>
      <c r="G228" s="6">
        <f t="shared" si="45"/>
        <v>0.560161954922418</v>
      </c>
      <c r="H228" s="67">
        <v>2029630</v>
      </c>
      <c r="I228" s="53">
        <v>5298481</v>
      </c>
      <c r="J228" s="68">
        <v>5548700</v>
      </c>
      <c r="K228" s="68">
        <v>12876811</v>
      </c>
      <c r="L228" s="67">
        <v>3683218</v>
      </c>
      <c r="M228" s="53">
        <v>3924426</v>
      </c>
      <c r="N228" s="68">
        <v>2912519</v>
      </c>
      <c r="O228" s="68">
        <v>10520163</v>
      </c>
      <c r="P228" s="67">
        <v>645245</v>
      </c>
      <c r="Q228" s="53">
        <v>201617</v>
      </c>
      <c r="R228" s="68">
        <v>0</v>
      </c>
      <c r="S228" s="68">
        <v>846862</v>
      </c>
      <c r="T228" s="67">
        <v>2820481</v>
      </c>
      <c r="U228" s="53">
        <v>3651378</v>
      </c>
      <c r="V228" s="68">
        <v>11715171</v>
      </c>
      <c r="W228" s="68">
        <v>18187030</v>
      </c>
    </row>
    <row r="229" spans="1:23" ht="12.75">
      <c r="A229" s="31" t="s">
        <v>30</v>
      </c>
      <c r="B229" s="32" t="s">
        <v>419</v>
      </c>
      <c r="C229" s="33" t="s">
        <v>420</v>
      </c>
      <c r="D229" s="52">
        <v>32516950</v>
      </c>
      <c r="E229" s="53">
        <v>32516950</v>
      </c>
      <c r="F229" s="53">
        <v>0</v>
      </c>
      <c r="G229" s="6">
        <f t="shared" si="45"/>
        <v>0</v>
      </c>
      <c r="H229" s="67">
        <v>0</v>
      </c>
      <c r="I229" s="53">
        <v>0</v>
      </c>
      <c r="J229" s="68">
        <v>0</v>
      </c>
      <c r="K229" s="68">
        <v>0</v>
      </c>
      <c r="L229" s="67">
        <v>0</v>
      </c>
      <c r="M229" s="53">
        <v>0</v>
      </c>
      <c r="N229" s="68">
        <v>0</v>
      </c>
      <c r="O229" s="68">
        <v>0</v>
      </c>
      <c r="P229" s="67">
        <v>0</v>
      </c>
      <c r="Q229" s="53">
        <v>0</v>
      </c>
      <c r="R229" s="68">
        <v>0</v>
      </c>
      <c r="S229" s="68">
        <v>0</v>
      </c>
      <c r="T229" s="67">
        <v>0</v>
      </c>
      <c r="U229" s="53">
        <v>0</v>
      </c>
      <c r="V229" s="68">
        <v>0</v>
      </c>
      <c r="W229" s="68">
        <v>0</v>
      </c>
    </row>
    <row r="230" spans="1:23" ht="12.75">
      <c r="A230" s="31" t="s">
        <v>30</v>
      </c>
      <c r="B230" s="32" t="s">
        <v>421</v>
      </c>
      <c r="C230" s="33" t="s">
        <v>422</v>
      </c>
      <c r="D230" s="52">
        <v>0</v>
      </c>
      <c r="E230" s="53">
        <v>145354424</v>
      </c>
      <c r="F230" s="53">
        <v>64548837</v>
      </c>
      <c r="G230" s="6">
        <f t="shared" si="45"/>
        <v>0.44407892944489946</v>
      </c>
      <c r="H230" s="67">
        <v>3016776</v>
      </c>
      <c r="I230" s="53">
        <v>5043841</v>
      </c>
      <c r="J230" s="68">
        <v>10126715</v>
      </c>
      <c r="K230" s="68">
        <v>18187332</v>
      </c>
      <c r="L230" s="67">
        <v>8516883</v>
      </c>
      <c r="M230" s="53">
        <v>2797958</v>
      </c>
      <c r="N230" s="68">
        <v>9314474</v>
      </c>
      <c r="O230" s="68">
        <v>20629315</v>
      </c>
      <c r="P230" s="67">
        <v>9314474</v>
      </c>
      <c r="Q230" s="53">
        <v>1346262</v>
      </c>
      <c r="R230" s="68">
        <v>1346262</v>
      </c>
      <c r="S230" s="68">
        <v>12006998</v>
      </c>
      <c r="T230" s="67">
        <v>0</v>
      </c>
      <c r="U230" s="53">
        <v>4331085</v>
      </c>
      <c r="V230" s="68">
        <v>9394107</v>
      </c>
      <c r="W230" s="68">
        <v>13725192</v>
      </c>
    </row>
    <row r="231" spans="1:23" ht="12.75">
      <c r="A231" s="31" t="s">
        <v>49</v>
      </c>
      <c r="B231" s="32" t="s">
        <v>423</v>
      </c>
      <c r="C231" s="33" t="s">
        <v>424</v>
      </c>
      <c r="D231" s="52">
        <v>37000000</v>
      </c>
      <c r="E231" s="53">
        <v>41350136</v>
      </c>
      <c r="F231" s="53">
        <v>35727510</v>
      </c>
      <c r="G231" s="6">
        <f t="shared" si="45"/>
        <v>0.8640240022427013</v>
      </c>
      <c r="H231" s="67">
        <v>14999</v>
      </c>
      <c r="I231" s="53">
        <v>5681710</v>
      </c>
      <c r="J231" s="68">
        <v>2700492</v>
      </c>
      <c r="K231" s="68">
        <v>8397201</v>
      </c>
      <c r="L231" s="67">
        <v>2550239</v>
      </c>
      <c r="M231" s="53">
        <v>433360</v>
      </c>
      <c r="N231" s="68">
        <v>1716264</v>
      </c>
      <c r="O231" s="68">
        <v>4699863</v>
      </c>
      <c r="P231" s="67">
        <v>912091</v>
      </c>
      <c r="Q231" s="53">
        <v>361883</v>
      </c>
      <c r="R231" s="68">
        <v>2160972</v>
      </c>
      <c r="S231" s="68">
        <v>3434946</v>
      </c>
      <c r="T231" s="67">
        <v>4318063</v>
      </c>
      <c r="U231" s="53">
        <v>2179292</v>
      </c>
      <c r="V231" s="68">
        <v>12698145</v>
      </c>
      <c r="W231" s="68">
        <v>19195500</v>
      </c>
    </row>
    <row r="232" spans="1:23" ht="16.5">
      <c r="A232" s="34"/>
      <c r="B232" s="35" t="s">
        <v>425</v>
      </c>
      <c r="C232" s="36"/>
      <c r="D232" s="54">
        <f>SUM(D224:D231)</f>
        <v>185285505</v>
      </c>
      <c r="E232" s="55">
        <f>SUM(E224:E231)</f>
        <v>371055177</v>
      </c>
      <c r="F232" s="55">
        <f>SUM(F224:F231)</f>
        <v>330478610</v>
      </c>
      <c r="G232" s="7">
        <f t="shared" si="45"/>
        <v>0.8906454632217677</v>
      </c>
      <c r="H232" s="69">
        <f aca="true" t="shared" si="46" ref="H232:W232">SUM(H224:H231)</f>
        <v>12279673</v>
      </c>
      <c r="I232" s="55">
        <f t="shared" si="46"/>
        <v>26868603</v>
      </c>
      <c r="J232" s="70">
        <f t="shared" si="46"/>
        <v>31200382</v>
      </c>
      <c r="K232" s="70">
        <f t="shared" si="46"/>
        <v>70348658</v>
      </c>
      <c r="L232" s="69">
        <f t="shared" si="46"/>
        <v>22484891</v>
      </c>
      <c r="M232" s="55">
        <f t="shared" si="46"/>
        <v>32851768</v>
      </c>
      <c r="N232" s="70">
        <f t="shared" si="46"/>
        <v>41016166</v>
      </c>
      <c r="O232" s="70">
        <f t="shared" si="46"/>
        <v>96352825</v>
      </c>
      <c r="P232" s="69">
        <f t="shared" si="46"/>
        <v>23550502</v>
      </c>
      <c r="Q232" s="55">
        <f t="shared" si="46"/>
        <v>18840888</v>
      </c>
      <c r="R232" s="70">
        <f t="shared" si="46"/>
        <v>29326372</v>
      </c>
      <c r="S232" s="70">
        <f t="shared" si="46"/>
        <v>71717762</v>
      </c>
      <c r="T232" s="69">
        <f t="shared" si="46"/>
        <v>24434957</v>
      </c>
      <c r="U232" s="55">
        <f t="shared" si="46"/>
        <v>33816985</v>
      </c>
      <c r="V232" s="70">
        <f t="shared" si="46"/>
        <v>33807423</v>
      </c>
      <c r="W232" s="70">
        <f t="shared" si="46"/>
        <v>92059365</v>
      </c>
    </row>
    <row r="233" spans="1:23" ht="12.75">
      <c r="A233" s="31" t="s">
        <v>30</v>
      </c>
      <c r="B233" s="32" t="s">
        <v>426</v>
      </c>
      <c r="C233" s="33" t="s">
        <v>427</v>
      </c>
      <c r="D233" s="52">
        <v>0</v>
      </c>
      <c r="E233" s="53">
        <v>36567350</v>
      </c>
      <c r="F233" s="53">
        <v>34005998</v>
      </c>
      <c r="G233" s="6">
        <f t="shared" si="45"/>
        <v>0.9299552196153126</v>
      </c>
      <c r="H233" s="67">
        <v>3413846</v>
      </c>
      <c r="I233" s="53">
        <v>2022579</v>
      </c>
      <c r="J233" s="68">
        <v>183884</v>
      </c>
      <c r="K233" s="68">
        <v>5620309</v>
      </c>
      <c r="L233" s="67">
        <v>223201</v>
      </c>
      <c r="M233" s="53">
        <v>4049569</v>
      </c>
      <c r="N233" s="68">
        <v>712593</v>
      </c>
      <c r="O233" s="68">
        <v>4985363</v>
      </c>
      <c r="P233" s="67">
        <v>4439532</v>
      </c>
      <c r="Q233" s="53">
        <v>2793106</v>
      </c>
      <c r="R233" s="68">
        <v>5283340</v>
      </c>
      <c r="S233" s="68">
        <v>12515978</v>
      </c>
      <c r="T233" s="67">
        <v>2412771</v>
      </c>
      <c r="U233" s="53">
        <v>5371427</v>
      </c>
      <c r="V233" s="68">
        <v>3100150</v>
      </c>
      <c r="W233" s="68">
        <v>10884348</v>
      </c>
    </row>
    <row r="234" spans="1:23" ht="12.75">
      <c r="A234" s="31" t="s">
        <v>30</v>
      </c>
      <c r="B234" s="32" t="s">
        <v>428</v>
      </c>
      <c r="C234" s="33" t="s">
        <v>429</v>
      </c>
      <c r="D234" s="52">
        <v>0</v>
      </c>
      <c r="E234" s="53">
        <v>0</v>
      </c>
      <c r="F234" s="53">
        <v>24429953</v>
      </c>
      <c r="G234" s="6">
        <f t="shared" si="45"/>
        <v>0</v>
      </c>
      <c r="H234" s="67">
        <v>0</v>
      </c>
      <c r="I234" s="53">
        <v>0</v>
      </c>
      <c r="J234" s="68">
        <v>253544</v>
      </c>
      <c r="K234" s="68">
        <v>253544</v>
      </c>
      <c r="L234" s="67">
        <v>1879297</v>
      </c>
      <c r="M234" s="53">
        <v>1633319</v>
      </c>
      <c r="N234" s="68">
        <v>243894</v>
      </c>
      <c r="O234" s="68">
        <v>3756510</v>
      </c>
      <c r="P234" s="67">
        <v>244350</v>
      </c>
      <c r="Q234" s="53">
        <v>4162436</v>
      </c>
      <c r="R234" s="68">
        <v>2659601</v>
      </c>
      <c r="S234" s="68">
        <v>7066387</v>
      </c>
      <c r="T234" s="67">
        <v>2748787</v>
      </c>
      <c r="U234" s="53">
        <v>10604725</v>
      </c>
      <c r="V234" s="68">
        <v>0</v>
      </c>
      <c r="W234" s="68">
        <v>13353512</v>
      </c>
    </row>
    <row r="235" spans="1:23" ht="12.75">
      <c r="A235" s="31" t="s">
        <v>30</v>
      </c>
      <c r="B235" s="32" t="s">
        <v>430</v>
      </c>
      <c r="C235" s="33" t="s">
        <v>431</v>
      </c>
      <c r="D235" s="52">
        <v>208479650</v>
      </c>
      <c r="E235" s="53">
        <v>364066880</v>
      </c>
      <c r="F235" s="53">
        <v>193770885</v>
      </c>
      <c r="G235" s="6">
        <f t="shared" si="45"/>
        <v>0.5322398044007738</v>
      </c>
      <c r="H235" s="67">
        <v>1483002</v>
      </c>
      <c r="I235" s="53">
        <v>10922209</v>
      </c>
      <c r="J235" s="68">
        <v>21013564</v>
      </c>
      <c r="K235" s="68">
        <v>33418775</v>
      </c>
      <c r="L235" s="67">
        <v>14159517</v>
      </c>
      <c r="M235" s="53">
        <v>19086570</v>
      </c>
      <c r="N235" s="68">
        <v>17520701</v>
      </c>
      <c r="O235" s="68">
        <v>50766788</v>
      </c>
      <c r="P235" s="67">
        <v>5863304</v>
      </c>
      <c r="Q235" s="53">
        <v>10142251</v>
      </c>
      <c r="R235" s="68">
        <v>15763864</v>
      </c>
      <c r="S235" s="68">
        <v>31769419</v>
      </c>
      <c r="T235" s="67">
        <v>9710594</v>
      </c>
      <c r="U235" s="53">
        <v>13475603</v>
      </c>
      <c r="V235" s="68">
        <v>54629706</v>
      </c>
      <c r="W235" s="68">
        <v>77815903</v>
      </c>
    </row>
    <row r="236" spans="1:23" ht="12.75">
      <c r="A236" s="31" t="s">
        <v>30</v>
      </c>
      <c r="B236" s="32" t="s">
        <v>432</v>
      </c>
      <c r="C236" s="33" t="s">
        <v>433</v>
      </c>
      <c r="D236" s="52">
        <v>13131000</v>
      </c>
      <c r="E236" s="53">
        <v>13703716</v>
      </c>
      <c r="F236" s="53">
        <v>1836974</v>
      </c>
      <c r="G236" s="6">
        <f t="shared" si="45"/>
        <v>0.13404933377194916</v>
      </c>
      <c r="H236" s="67">
        <v>0</v>
      </c>
      <c r="I236" s="53">
        <v>70640</v>
      </c>
      <c r="J236" s="68">
        <v>0</v>
      </c>
      <c r="K236" s="68">
        <v>70640</v>
      </c>
      <c r="L236" s="67">
        <v>15743</v>
      </c>
      <c r="M236" s="53">
        <v>0</v>
      </c>
      <c r="N236" s="68">
        <v>0</v>
      </c>
      <c r="O236" s="68">
        <v>15743</v>
      </c>
      <c r="P236" s="67">
        <v>6410</v>
      </c>
      <c r="Q236" s="53">
        <v>282878</v>
      </c>
      <c r="R236" s="68">
        <v>454162</v>
      </c>
      <c r="S236" s="68">
        <v>743450</v>
      </c>
      <c r="T236" s="67">
        <v>28936</v>
      </c>
      <c r="U236" s="53">
        <v>978205</v>
      </c>
      <c r="V236" s="68">
        <v>0</v>
      </c>
      <c r="W236" s="68">
        <v>1007141</v>
      </c>
    </row>
    <row r="237" spans="1:23" ht="12.75">
      <c r="A237" s="31" t="s">
        <v>30</v>
      </c>
      <c r="B237" s="32" t="s">
        <v>434</v>
      </c>
      <c r="C237" s="33" t="s">
        <v>435</v>
      </c>
      <c r="D237" s="52">
        <v>0</v>
      </c>
      <c r="E237" s="53">
        <v>126487364</v>
      </c>
      <c r="F237" s="53">
        <v>81646190</v>
      </c>
      <c r="G237" s="6">
        <f t="shared" si="45"/>
        <v>0.6454889043303962</v>
      </c>
      <c r="H237" s="67">
        <v>1185538</v>
      </c>
      <c r="I237" s="53">
        <v>7115032</v>
      </c>
      <c r="J237" s="68">
        <v>9853049</v>
      </c>
      <c r="K237" s="68">
        <v>18153619</v>
      </c>
      <c r="L237" s="67">
        <v>5909690</v>
      </c>
      <c r="M237" s="53">
        <v>8245481</v>
      </c>
      <c r="N237" s="68">
        <v>2961048</v>
      </c>
      <c r="O237" s="68">
        <v>17116219</v>
      </c>
      <c r="P237" s="67">
        <v>7517051</v>
      </c>
      <c r="Q237" s="53">
        <v>9313970</v>
      </c>
      <c r="R237" s="68">
        <v>10879433</v>
      </c>
      <c r="S237" s="68">
        <v>27710454</v>
      </c>
      <c r="T237" s="67">
        <v>4882989</v>
      </c>
      <c r="U237" s="53">
        <v>11444708</v>
      </c>
      <c r="V237" s="68">
        <v>2338201</v>
      </c>
      <c r="W237" s="68">
        <v>18665898</v>
      </c>
    </row>
    <row r="238" spans="1:23" ht="12.75">
      <c r="A238" s="31" t="s">
        <v>30</v>
      </c>
      <c r="B238" s="32" t="s">
        <v>436</v>
      </c>
      <c r="C238" s="33" t="s">
        <v>437</v>
      </c>
      <c r="D238" s="52">
        <v>214900000</v>
      </c>
      <c r="E238" s="53">
        <v>174069894</v>
      </c>
      <c r="F238" s="53">
        <v>94536382</v>
      </c>
      <c r="G238" s="6">
        <f t="shared" si="45"/>
        <v>0.5430943848337151</v>
      </c>
      <c r="H238" s="67">
        <v>0</v>
      </c>
      <c r="I238" s="53">
        <v>3517055</v>
      </c>
      <c r="J238" s="68">
        <v>5504613</v>
      </c>
      <c r="K238" s="68">
        <v>9021668</v>
      </c>
      <c r="L238" s="67">
        <v>11578893</v>
      </c>
      <c r="M238" s="53">
        <v>10900199</v>
      </c>
      <c r="N238" s="68">
        <v>10106443</v>
      </c>
      <c r="O238" s="68">
        <v>32585535</v>
      </c>
      <c r="P238" s="67">
        <v>2307221</v>
      </c>
      <c r="Q238" s="53">
        <v>2177561</v>
      </c>
      <c r="R238" s="68">
        <v>9586362</v>
      </c>
      <c r="S238" s="68">
        <v>14071144</v>
      </c>
      <c r="T238" s="67">
        <v>6583556</v>
      </c>
      <c r="U238" s="53">
        <v>8975910</v>
      </c>
      <c r="V238" s="68">
        <v>23298569</v>
      </c>
      <c r="W238" s="68">
        <v>38858035</v>
      </c>
    </row>
    <row r="239" spans="1:23" ht="12.75">
      <c r="A239" s="31" t="s">
        <v>49</v>
      </c>
      <c r="B239" s="32" t="s">
        <v>438</v>
      </c>
      <c r="C239" s="33" t="s">
        <v>439</v>
      </c>
      <c r="D239" s="52">
        <v>36007082</v>
      </c>
      <c r="E239" s="53">
        <v>29827082</v>
      </c>
      <c r="F239" s="53">
        <v>6948962</v>
      </c>
      <c r="G239" s="6">
        <f t="shared" si="45"/>
        <v>0.23297491856561764</v>
      </c>
      <c r="H239" s="67">
        <v>18869</v>
      </c>
      <c r="I239" s="53">
        <v>49315</v>
      </c>
      <c r="J239" s="68">
        <v>17924</v>
      </c>
      <c r="K239" s="68">
        <v>86108</v>
      </c>
      <c r="L239" s="67">
        <v>16963</v>
      </c>
      <c r="M239" s="53">
        <v>3066591</v>
      </c>
      <c r="N239" s="68">
        <v>18421</v>
      </c>
      <c r="O239" s="68">
        <v>3101975</v>
      </c>
      <c r="P239" s="67">
        <v>32169</v>
      </c>
      <c r="Q239" s="53">
        <v>60592</v>
      </c>
      <c r="R239" s="68">
        <v>2049924</v>
      </c>
      <c r="S239" s="68">
        <v>2142685</v>
      </c>
      <c r="T239" s="67">
        <v>97786</v>
      </c>
      <c r="U239" s="53">
        <v>1182488</v>
      </c>
      <c r="V239" s="68">
        <v>337920</v>
      </c>
      <c r="W239" s="68">
        <v>1618194</v>
      </c>
    </row>
    <row r="240" spans="1:23" ht="16.5">
      <c r="A240" s="34"/>
      <c r="B240" s="35" t="s">
        <v>440</v>
      </c>
      <c r="C240" s="36"/>
      <c r="D240" s="54">
        <f>SUM(D233:D239)</f>
        <v>472517732</v>
      </c>
      <c r="E240" s="55">
        <f>SUM(E233:E239)</f>
        <v>744722286</v>
      </c>
      <c r="F240" s="55">
        <f>SUM(F233:F239)</f>
        <v>437175344</v>
      </c>
      <c r="G240" s="7">
        <f t="shared" si="45"/>
        <v>0.5870313702415507</v>
      </c>
      <c r="H240" s="69">
        <f aca="true" t="shared" si="47" ref="H240:W240">SUM(H233:H239)</f>
        <v>6101255</v>
      </c>
      <c r="I240" s="55">
        <f t="shared" si="47"/>
        <v>23696830</v>
      </c>
      <c r="J240" s="70">
        <f t="shared" si="47"/>
        <v>36826578</v>
      </c>
      <c r="K240" s="70">
        <f t="shared" si="47"/>
        <v>66624663</v>
      </c>
      <c r="L240" s="69">
        <f t="shared" si="47"/>
        <v>33783304</v>
      </c>
      <c r="M240" s="55">
        <f t="shared" si="47"/>
        <v>46981729</v>
      </c>
      <c r="N240" s="70">
        <f t="shared" si="47"/>
        <v>31563100</v>
      </c>
      <c r="O240" s="70">
        <f t="shared" si="47"/>
        <v>112328133</v>
      </c>
      <c r="P240" s="69">
        <f t="shared" si="47"/>
        <v>20410037</v>
      </c>
      <c r="Q240" s="55">
        <f t="shared" si="47"/>
        <v>28932794</v>
      </c>
      <c r="R240" s="70">
        <f t="shared" si="47"/>
        <v>46676686</v>
      </c>
      <c r="S240" s="70">
        <f t="shared" si="47"/>
        <v>96019517</v>
      </c>
      <c r="T240" s="69">
        <f t="shared" si="47"/>
        <v>26465419</v>
      </c>
      <c r="U240" s="55">
        <f t="shared" si="47"/>
        <v>52033066</v>
      </c>
      <c r="V240" s="70">
        <f t="shared" si="47"/>
        <v>83704546</v>
      </c>
      <c r="W240" s="70">
        <f t="shared" si="47"/>
        <v>162203031</v>
      </c>
    </row>
    <row r="241" spans="1:23" ht="12.75">
      <c r="A241" s="31" t="s">
        <v>30</v>
      </c>
      <c r="B241" s="32" t="s">
        <v>441</v>
      </c>
      <c r="C241" s="33" t="s">
        <v>442</v>
      </c>
      <c r="D241" s="52">
        <v>0</v>
      </c>
      <c r="E241" s="53">
        <v>25355500</v>
      </c>
      <c r="F241" s="53">
        <v>14953903</v>
      </c>
      <c r="G241" s="6">
        <f t="shared" si="45"/>
        <v>0.5897695963400446</v>
      </c>
      <c r="H241" s="67">
        <v>456404</v>
      </c>
      <c r="I241" s="53">
        <v>41410</v>
      </c>
      <c r="J241" s="68">
        <v>1593691</v>
      </c>
      <c r="K241" s="68">
        <v>2091505</v>
      </c>
      <c r="L241" s="67">
        <v>585336</v>
      </c>
      <c r="M241" s="53">
        <v>1109968</v>
      </c>
      <c r="N241" s="68">
        <v>3935928</v>
      </c>
      <c r="O241" s="68">
        <v>5631232</v>
      </c>
      <c r="P241" s="67">
        <v>1018763</v>
      </c>
      <c r="Q241" s="53">
        <v>0</v>
      </c>
      <c r="R241" s="68">
        <v>6212403</v>
      </c>
      <c r="S241" s="68">
        <v>7231166</v>
      </c>
      <c r="T241" s="67">
        <v>0</v>
      </c>
      <c r="U241" s="53">
        <v>0</v>
      </c>
      <c r="V241" s="68">
        <v>0</v>
      </c>
      <c r="W241" s="68">
        <v>0</v>
      </c>
    </row>
    <row r="242" spans="1:23" ht="12.75">
      <c r="A242" s="31" t="s">
        <v>30</v>
      </c>
      <c r="B242" s="32" t="s">
        <v>443</v>
      </c>
      <c r="C242" s="33" t="s">
        <v>444</v>
      </c>
      <c r="D242" s="52">
        <v>640400269</v>
      </c>
      <c r="E242" s="53">
        <v>535595853</v>
      </c>
      <c r="F242" s="53">
        <v>253078279</v>
      </c>
      <c r="G242" s="6">
        <f t="shared" si="45"/>
        <v>0.4725172489339644</v>
      </c>
      <c r="H242" s="67">
        <v>4328286</v>
      </c>
      <c r="I242" s="53">
        <v>11987551</v>
      </c>
      <c r="J242" s="68">
        <v>14278787</v>
      </c>
      <c r="K242" s="68">
        <v>30594624</v>
      </c>
      <c r="L242" s="67">
        <v>12877389</v>
      </c>
      <c r="M242" s="53">
        <v>16383631</v>
      </c>
      <c r="N242" s="68">
        <v>28123932</v>
      </c>
      <c r="O242" s="68">
        <v>57384952</v>
      </c>
      <c r="P242" s="67">
        <v>27892422</v>
      </c>
      <c r="Q242" s="53">
        <v>19863303</v>
      </c>
      <c r="R242" s="68">
        <v>31616758</v>
      </c>
      <c r="S242" s="68">
        <v>79372483</v>
      </c>
      <c r="T242" s="67">
        <v>15415867</v>
      </c>
      <c r="U242" s="53">
        <v>15134837</v>
      </c>
      <c r="V242" s="68">
        <v>55175516</v>
      </c>
      <c r="W242" s="68">
        <v>85726220</v>
      </c>
    </row>
    <row r="243" spans="1:23" ht="12.75">
      <c r="A243" s="31" t="s">
        <v>30</v>
      </c>
      <c r="B243" s="32" t="s">
        <v>445</v>
      </c>
      <c r="C243" s="33" t="s">
        <v>446</v>
      </c>
      <c r="D243" s="52">
        <v>0</v>
      </c>
      <c r="E243" s="53">
        <v>0</v>
      </c>
      <c r="F243" s="53">
        <v>5768901</v>
      </c>
      <c r="G243" s="6">
        <f t="shared" si="45"/>
        <v>0</v>
      </c>
      <c r="H243" s="67">
        <v>0</v>
      </c>
      <c r="I243" s="53">
        <v>0</v>
      </c>
      <c r="J243" s="68">
        <v>0</v>
      </c>
      <c r="K243" s="68">
        <v>0</v>
      </c>
      <c r="L243" s="67">
        <v>0</v>
      </c>
      <c r="M243" s="53">
        <v>450714</v>
      </c>
      <c r="N243" s="68">
        <v>450714</v>
      </c>
      <c r="O243" s="68">
        <v>901428</v>
      </c>
      <c r="P243" s="67">
        <v>0</v>
      </c>
      <c r="Q243" s="53">
        <v>1494242</v>
      </c>
      <c r="R243" s="68">
        <v>0</v>
      </c>
      <c r="S243" s="68">
        <v>1494242</v>
      </c>
      <c r="T243" s="67">
        <v>0</v>
      </c>
      <c r="U243" s="53">
        <v>3373231</v>
      </c>
      <c r="V243" s="68">
        <v>0</v>
      </c>
      <c r="W243" s="68">
        <v>3373231</v>
      </c>
    </row>
    <row r="244" spans="1:23" ht="12.75">
      <c r="A244" s="31" t="s">
        <v>30</v>
      </c>
      <c r="B244" s="32" t="s">
        <v>447</v>
      </c>
      <c r="C244" s="33" t="s">
        <v>448</v>
      </c>
      <c r="D244" s="52">
        <v>0</v>
      </c>
      <c r="E244" s="53">
        <v>0</v>
      </c>
      <c r="F244" s="53">
        <v>151982214</v>
      </c>
      <c r="G244" s="6">
        <f t="shared" si="45"/>
        <v>0</v>
      </c>
      <c r="H244" s="67">
        <v>32815657</v>
      </c>
      <c r="I244" s="53">
        <v>19557124</v>
      </c>
      <c r="J244" s="68">
        <v>17519363</v>
      </c>
      <c r="K244" s="68">
        <v>69892144</v>
      </c>
      <c r="L244" s="67">
        <v>2280086</v>
      </c>
      <c r="M244" s="53">
        <v>1884978</v>
      </c>
      <c r="N244" s="68">
        <v>30361947</v>
      </c>
      <c r="O244" s="68">
        <v>34527011</v>
      </c>
      <c r="P244" s="67">
        <v>5548163</v>
      </c>
      <c r="Q244" s="53">
        <v>5554356</v>
      </c>
      <c r="R244" s="68">
        <v>7273820</v>
      </c>
      <c r="S244" s="68">
        <v>18376339</v>
      </c>
      <c r="T244" s="67">
        <v>5918721</v>
      </c>
      <c r="U244" s="53">
        <v>3798002</v>
      </c>
      <c r="V244" s="68">
        <v>19469997</v>
      </c>
      <c r="W244" s="68">
        <v>29186720</v>
      </c>
    </row>
    <row r="245" spans="1:23" ht="12.75">
      <c r="A245" s="31" t="s">
        <v>30</v>
      </c>
      <c r="B245" s="32" t="s">
        <v>449</v>
      </c>
      <c r="C245" s="33" t="s">
        <v>450</v>
      </c>
      <c r="D245" s="52">
        <v>681258</v>
      </c>
      <c r="E245" s="53">
        <v>474258000</v>
      </c>
      <c r="F245" s="53">
        <v>122422871</v>
      </c>
      <c r="G245" s="6">
        <f t="shared" si="45"/>
        <v>0.2581355949715134</v>
      </c>
      <c r="H245" s="67">
        <v>2148448</v>
      </c>
      <c r="I245" s="53">
        <v>11771386</v>
      </c>
      <c r="J245" s="68">
        <v>32021317</v>
      </c>
      <c r="K245" s="68">
        <v>45941151</v>
      </c>
      <c r="L245" s="67">
        <v>12947582</v>
      </c>
      <c r="M245" s="53">
        <v>2971311</v>
      </c>
      <c r="N245" s="68">
        <v>33377254</v>
      </c>
      <c r="O245" s="68">
        <v>49296147</v>
      </c>
      <c r="P245" s="67">
        <v>9895864</v>
      </c>
      <c r="Q245" s="53">
        <v>5089932</v>
      </c>
      <c r="R245" s="68">
        <v>5554054</v>
      </c>
      <c r="S245" s="68">
        <v>20539850</v>
      </c>
      <c r="T245" s="67">
        <v>2524754</v>
      </c>
      <c r="U245" s="53">
        <v>4120969</v>
      </c>
      <c r="V245" s="68">
        <v>0</v>
      </c>
      <c r="W245" s="68">
        <v>6645723</v>
      </c>
    </row>
    <row r="246" spans="1:23" ht="12.75">
      <c r="A246" s="31" t="s">
        <v>49</v>
      </c>
      <c r="B246" s="32" t="s">
        <v>451</v>
      </c>
      <c r="C246" s="33" t="s">
        <v>452</v>
      </c>
      <c r="D246" s="52">
        <v>16500000</v>
      </c>
      <c r="E246" s="53">
        <v>14900000</v>
      </c>
      <c r="F246" s="53">
        <v>18257350</v>
      </c>
      <c r="G246" s="6">
        <f t="shared" si="45"/>
        <v>1.2253255033557047</v>
      </c>
      <c r="H246" s="67">
        <v>0</v>
      </c>
      <c r="I246" s="53">
        <v>395373</v>
      </c>
      <c r="J246" s="68">
        <v>1350000</v>
      </c>
      <c r="K246" s="68">
        <v>1745373</v>
      </c>
      <c r="L246" s="67">
        <v>0</v>
      </c>
      <c r="M246" s="53">
        <v>824000</v>
      </c>
      <c r="N246" s="68">
        <v>1544156</v>
      </c>
      <c r="O246" s="68">
        <v>2368156</v>
      </c>
      <c r="P246" s="67">
        <v>165403</v>
      </c>
      <c r="Q246" s="53">
        <v>7154757</v>
      </c>
      <c r="R246" s="68">
        <v>2923131</v>
      </c>
      <c r="S246" s="68">
        <v>10243291</v>
      </c>
      <c r="T246" s="67">
        <v>2397428</v>
      </c>
      <c r="U246" s="53">
        <v>1503102</v>
      </c>
      <c r="V246" s="68">
        <v>0</v>
      </c>
      <c r="W246" s="68">
        <v>3900530</v>
      </c>
    </row>
    <row r="247" spans="1:23" ht="16.5">
      <c r="A247" s="42"/>
      <c r="B247" s="43" t="s">
        <v>453</v>
      </c>
      <c r="C247" s="44"/>
      <c r="D247" s="61">
        <f>SUM(D241:D246)</f>
        <v>657581527</v>
      </c>
      <c r="E247" s="62">
        <f>SUM(E241:E246)</f>
        <v>1050109353</v>
      </c>
      <c r="F247" s="62">
        <f>SUM(F241:F246)</f>
        <v>566463518</v>
      </c>
      <c r="G247" s="9">
        <f t="shared" si="45"/>
        <v>0.5394328851387727</v>
      </c>
      <c r="H247" s="74">
        <f aca="true" t="shared" si="48" ref="H247:W247">SUM(H241:H246)</f>
        <v>39748795</v>
      </c>
      <c r="I247" s="62">
        <f t="shared" si="48"/>
        <v>43752844</v>
      </c>
      <c r="J247" s="75">
        <f t="shared" si="48"/>
        <v>66763158</v>
      </c>
      <c r="K247" s="75">
        <f t="shared" si="48"/>
        <v>150264797</v>
      </c>
      <c r="L247" s="74">
        <f t="shared" si="48"/>
        <v>28690393</v>
      </c>
      <c r="M247" s="62">
        <f t="shared" si="48"/>
        <v>23624602</v>
      </c>
      <c r="N247" s="75">
        <f t="shared" si="48"/>
        <v>97793931</v>
      </c>
      <c r="O247" s="75">
        <f t="shared" si="48"/>
        <v>150108926</v>
      </c>
      <c r="P247" s="74">
        <f t="shared" si="48"/>
        <v>44520615</v>
      </c>
      <c r="Q247" s="62">
        <f t="shared" si="48"/>
        <v>39156590</v>
      </c>
      <c r="R247" s="75">
        <f t="shared" si="48"/>
        <v>53580166</v>
      </c>
      <c r="S247" s="75">
        <f t="shared" si="48"/>
        <v>137257371</v>
      </c>
      <c r="T247" s="74">
        <f t="shared" si="48"/>
        <v>26256770</v>
      </c>
      <c r="U247" s="62">
        <f t="shared" si="48"/>
        <v>27930141</v>
      </c>
      <c r="V247" s="75">
        <f t="shared" si="48"/>
        <v>74645513</v>
      </c>
      <c r="W247" s="75">
        <f t="shared" si="48"/>
        <v>128832424</v>
      </c>
    </row>
    <row r="248" spans="1:23" ht="16.5">
      <c r="A248" s="37"/>
      <c r="B248" s="38" t="s">
        <v>454</v>
      </c>
      <c r="C248" s="39"/>
      <c r="D248" s="56">
        <f>SUM(D224:D231,D233:D239,D241:D246)</f>
        <v>1315384764</v>
      </c>
      <c r="E248" s="57">
        <f>SUM(E224:E231,E233:E239,E241:E246)</f>
        <v>2165886816</v>
      </c>
      <c r="F248" s="57">
        <f>SUM(F224:F231,F233:F239,F241:F246)</f>
        <v>1334117472</v>
      </c>
      <c r="G248" s="8">
        <f t="shared" si="45"/>
        <v>0.6159682316474288</v>
      </c>
      <c r="H248" s="71">
        <f aca="true" t="shared" si="49" ref="H248:W248">SUM(H224:H231,H233:H239,H241:H246)</f>
        <v>58129723</v>
      </c>
      <c r="I248" s="57">
        <f t="shared" si="49"/>
        <v>94318277</v>
      </c>
      <c r="J248" s="72">
        <f t="shared" si="49"/>
        <v>134790118</v>
      </c>
      <c r="K248" s="72">
        <f t="shared" si="49"/>
        <v>287238118</v>
      </c>
      <c r="L248" s="71">
        <f t="shared" si="49"/>
        <v>84958588</v>
      </c>
      <c r="M248" s="57">
        <f t="shared" si="49"/>
        <v>103458099</v>
      </c>
      <c r="N248" s="72">
        <f t="shared" si="49"/>
        <v>170373197</v>
      </c>
      <c r="O248" s="72">
        <f t="shared" si="49"/>
        <v>358789884</v>
      </c>
      <c r="P248" s="71">
        <f t="shared" si="49"/>
        <v>88481154</v>
      </c>
      <c r="Q248" s="57">
        <f t="shared" si="49"/>
        <v>86930272</v>
      </c>
      <c r="R248" s="72">
        <f t="shared" si="49"/>
        <v>129583224</v>
      </c>
      <c r="S248" s="72">
        <f t="shared" si="49"/>
        <v>304994650</v>
      </c>
      <c r="T248" s="71">
        <f t="shared" si="49"/>
        <v>77157146</v>
      </c>
      <c r="U248" s="57">
        <f t="shared" si="49"/>
        <v>113780192</v>
      </c>
      <c r="V248" s="72">
        <f t="shared" si="49"/>
        <v>192157482</v>
      </c>
      <c r="W248" s="72">
        <f t="shared" si="49"/>
        <v>383094820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455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30</v>
      </c>
      <c r="B251" s="32" t="s">
        <v>456</v>
      </c>
      <c r="C251" s="33" t="s">
        <v>457</v>
      </c>
      <c r="D251" s="52">
        <v>92023600</v>
      </c>
      <c r="E251" s="53">
        <v>97588439</v>
      </c>
      <c r="F251" s="53">
        <v>64187352</v>
      </c>
      <c r="G251" s="6">
        <f aca="true" t="shared" si="50" ref="G251:G278">IF($E251=0,0,$F251/$E251)</f>
        <v>0.6577352057040281</v>
      </c>
      <c r="H251" s="67">
        <v>682988</v>
      </c>
      <c r="I251" s="53">
        <v>3840622</v>
      </c>
      <c r="J251" s="68">
        <v>4823562</v>
      </c>
      <c r="K251" s="68">
        <v>9347172</v>
      </c>
      <c r="L251" s="67">
        <v>13198404</v>
      </c>
      <c r="M251" s="53">
        <v>6116085</v>
      </c>
      <c r="N251" s="68">
        <v>0</v>
      </c>
      <c r="O251" s="68">
        <v>19314489</v>
      </c>
      <c r="P251" s="67">
        <v>9127732</v>
      </c>
      <c r="Q251" s="53">
        <v>5321055</v>
      </c>
      <c r="R251" s="68">
        <v>1298511</v>
      </c>
      <c r="S251" s="68">
        <v>15747298</v>
      </c>
      <c r="T251" s="67">
        <v>2441459</v>
      </c>
      <c r="U251" s="53">
        <v>8578362</v>
      </c>
      <c r="V251" s="68">
        <v>8758572</v>
      </c>
      <c r="W251" s="68">
        <v>19778393</v>
      </c>
    </row>
    <row r="252" spans="1:23" ht="12.75">
      <c r="A252" s="31" t="s">
        <v>30</v>
      </c>
      <c r="B252" s="32" t="s">
        <v>458</v>
      </c>
      <c r="C252" s="33" t="s">
        <v>459</v>
      </c>
      <c r="D252" s="52">
        <v>284250000</v>
      </c>
      <c r="E252" s="53">
        <v>284250000</v>
      </c>
      <c r="F252" s="53">
        <v>233844768</v>
      </c>
      <c r="G252" s="6">
        <f t="shared" si="50"/>
        <v>0.8226728865435357</v>
      </c>
      <c r="H252" s="67">
        <v>4338901</v>
      </c>
      <c r="I252" s="53">
        <v>5033380</v>
      </c>
      <c r="J252" s="68">
        <v>9790047</v>
      </c>
      <c r="K252" s="68">
        <v>19162328</v>
      </c>
      <c r="L252" s="67">
        <v>9523438</v>
      </c>
      <c r="M252" s="53">
        <v>37483152</v>
      </c>
      <c r="N252" s="68">
        <v>21495722</v>
      </c>
      <c r="O252" s="68">
        <v>68502312</v>
      </c>
      <c r="P252" s="67">
        <v>13711962</v>
      </c>
      <c r="Q252" s="53">
        <v>20947491</v>
      </c>
      <c r="R252" s="68">
        <v>17960735</v>
      </c>
      <c r="S252" s="68">
        <v>52620188</v>
      </c>
      <c r="T252" s="67">
        <v>20344736</v>
      </c>
      <c r="U252" s="53">
        <v>30262963</v>
      </c>
      <c r="V252" s="68">
        <v>42952241</v>
      </c>
      <c r="W252" s="68">
        <v>93559940</v>
      </c>
    </row>
    <row r="253" spans="1:23" ht="12.75">
      <c r="A253" s="31" t="s">
        <v>30</v>
      </c>
      <c r="B253" s="32" t="s">
        <v>460</v>
      </c>
      <c r="C253" s="33" t="s">
        <v>461</v>
      </c>
      <c r="D253" s="52">
        <v>496604923</v>
      </c>
      <c r="E253" s="53">
        <v>528575710</v>
      </c>
      <c r="F253" s="53">
        <v>290637896</v>
      </c>
      <c r="G253" s="6">
        <f t="shared" si="50"/>
        <v>0.5498510251256155</v>
      </c>
      <c r="H253" s="67">
        <v>10444898</v>
      </c>
      <c r="I253" s="53">
        <v>8158636</v>
      </c>
      <c r="J253" s="68">
        <v>5989290</v>
      </c>
      <c r="K253" s="68">
        <v>24592824</v>
      </c>
      <c r="L253" s="67">
        <v>16788755</v>
      </c>
      <c r="M253" s="53">
        <v>18554987</v>
      </c>
      <c r="N253" s="68">
        <v>26184697</v>
      </c>
      <c r="O253" s="68">
        <v>61528439</v>
      </c>
      <c r="P253" s="67">
        <v>11667520</v>
      </c>
      <c r="Q253" s="53">
        <v>20944988</v>
      </c>
      <c r="R253" s="68">
        <v>15224161</v>
      </c>
      <c r="S253" s="68">
        <v>47836669</v>
      </c>
      <c r="T253" s="67">
        <v>27175019</v>
      </c>
      <c r="U253" s="53">
        <v>29487647</v>
      </c>
      <c r="V253" s="68">
        <v>100017298</v>
      </c>
      <c r="W253" s="68">
        <v>156679964</v>
      </c>
    </row>
    <row r="254" spans="1:23" ht="12.75">
      <c r="A254" s="31" t="s">
        <v>30</v>
      </c>
      <c r="B254" s="32" t="s">
        <v>462</v>
      </c>
      <c r="C254" s="33" t="s">
        <v>463</v>
      </c>
      <c r="D254" s="52">
        <v>26998000</v>
      </c>
      <c r="E254" s="53">
        <v>33491000</v>
      </c>
      <c r="F254" s="53">
        <v>15021865</v>
      </c>
      <c r="G254" s="6">
        <f t="shared" si="50"/>
        <v>0.4485343823713834</v>
      </c>
      <c r="H254" s="67">
        <v>2090309</v>
      </c>
      <c r="I254" s="53">
        <v>1277175</v>
      </c>
      <c r="J254" s="68">
        <v>431534</v>
      </c>
      <c r="K254" s="68">
        <v>3799018</v>
      </c>
      <c r="L254" s="67">
        <v>252771</v>
      </c>
      <c r="M254" s="53">
        <v>1559258</v>
      </c>
      <c r="N254" s="68">
        <v>592991</v>
      </c>
      <c r="O254" s="68">
        <v>2405020</v>
      </c>
      <c r="P254" s="67">
        <v>200032</v>
      </c>
      <c r="Q254" s="53">
        <v>25983</v>
      </c>
      <c r="R254" s="68">
        <v>3228898</v>
      </c>
      <c r="S254" s="68">
        <v>3454913</v>
      </c>
      <c r="T254" s="67">
        <v>1287978</v>
      </c>
      <c r="U254" s="53">
        <v>2741996</v>
      </c>
      <c r="V254" s="68">
        <v>1332940</v>
      </c>
      <c r="W254" s="68">
        <v>5362914</v>
      </c>
    </row>
    <row r="255" spans="1:23" ht="12.75">
      <c r="A255" s="31" t="s">
        <v>30</v>
      </c>
      <c r="B255" s="32" t="s">
        <v>464</v>
      </c>
      <c r="C255" s="33" t="s">
        <v>465</v>
      </c>
      <c r="D255" s="52">
        <v>144620000</v>
      </c>
      <c r="E255" s="53">
        <v>214215843</v>
      </c>
      <c r="F255" s="53">
        <v>93472120</v>
      </c>
      <c r="G255" s="6">
        <f t="shared" si="50"/>
        <v>0.4363455040998065</v>
      </c>
      <c r="H255" s="67">
        <v>2808695</v>
      </c>
      <c r="I255" s="53">
        <v>8251300</v>
      </c>
      <c r="J255" s="68">
        <v>11227460</v>
      </c>
      <c r="K255" s="68">
        <v>22287455</v>
      </c>
      <c r="L255" s="67">
        <v>6140377</v>
      </c>
      <c r="M255" s="53">
        <v>11563335</v>
      </c>
      <c r="N255" s="68">
        <v>15132330</v>
      </c>
      <c r="O255" s="68">
        <v>32836042</v>
      </c>
      <c r="P255" s="67">
        <v>3703116</v>
      </c>
      <c r="Q255" s="53">
        <v>3260664</v>
      </c>
      <c r="R255" s="68">
        <v>3128999</v>
      </c>
      <c r="S255" s="68">
        <v>10092779</v>
      </c>
      <c r="T255" s="67">
        <v>7464556</v>
      </c>
      <c r="U255" s="53">
        <v>6075294</v>
      </c>
      <c r="V255" s="68">
        <v>14715994</v>
      </c>
      <c r="W255" s="68">
        <v>28255844</v>
      </c>
    </row>
    <row r="256" spans="1:23" ht="12.75">
      <c r="A256" s="31" t="s">
        <v>49</v>
      </c>
      <c r="B256" s="32" t="s">
        <v>466</v>
      </c>
      <c r="C256" s="33" t="s">
        <v>467</v>
      </c>
      <c r="D256" s="52">
        <v>7587000</v>
      </c>
      <c r="E256" s="53">
        <v>7857000</v>
      </c>
      <c r="F256" s="53">
        <v>17631411</v>
      </c>
      <c r="G256" s="6">
        <f t="shared" si="50"/>
        <v>2.2440385643375333</v>
      </c>
      <c r="H256" s="67">
        <v>199112</v>
      </c>
      <c r="I256" s="53">
        <v>356971</v>
      </c>
      <c r="J256" s="68">
        <v>131484</v>
      </c>
      <c r="K256" s="68">
        <v>687567</v>
      </c>
      <c r="L256" s="67">
        <v>2550187</v>
      </c>
      <c r="M256" s="53">
        <v>1793007</v>
      </c>
      <c r="N256" s="68">
        <v>741715</v>
      </c>
      <c r="O256" s="68">
        <v>5084909</v>
      </c>
      <c r="P256" s="67">
        <v>564796</v>
      </c>
      <c r="Q256" s="53">
        <v>825669</v>
      </c>
      <c r="R256" s="68">
        <v>92950</v>
      </c>
      <c r="S256" s="68">
        <v>1483415</v>
      </c>
      <c r="T256" s="67">
        <v>9897251</v>
      </c>
      <c r="U256" s="53">
        <v>142370</v>
      </c>
      <c r="V256" s="68">
        <v>335899</v>
      </c>
      <c r="W256" s="68">
        <v>10375520</v>
      </c>
    </row>
    <row r="257" spans="1:23" ht="16.5">
      <c r="A257" s="34"/>
      <c r="B257" s="35" t="s">
        <v>468</v>
      </c>
      <c r="C257" s="36"/>
      <c r="D257" s="54">
        <f>SUM(D251:D256)</f>
        <v>1052083523</v>
      </c>
      <c r="E257" s="55">
        <f>SUM(E251:E256)</f>
        <v>1165977992</v>
      </c>
      <c r="F257" s="55">
        <f>SUM(F251:F256)</f>
        <v>714795412</v>
      </c>
      <c r="G257" s="7">
        <f t="shared" si="50"/>
        <v>0.6130436568308744</v>
      </c>
      <c r="H257" s="69">
        <f aca="true" t="shared" si="51" ref="H257:W257">SUM(H251:H256)</f>
        <v>20564903</v>
      </c>
      <c r="I257" s="55">
        <f t="shared" si="51"/>
        <v>26918084</v>
      </c>
      <c r="J257" s="70">
        <f t="shared" si="51"/>
        <v>32393377</v>
      </c>
      <c r="K257" s="70">
        <f t="shared" si="51"/>
        <v>79876364</v>
      </c>
      <c r="L257" s="69">
        <f t="shared" si="51"/>
        <v>48453932</v>
      </c>
      <c r="M257" s="55">
        <f t="shared" si="51"/>
        <v>77069824</v>
      </c>
      <c r="N257" s="70">
        <f t="shared" si="51"/>
        <v>64147455</v>
      </c>
      <c r="O257" s="70">
        <f t="shared" si="51"/>
        <v>189671211</v>
      </c>
      <c r="P257" s="69">
        <f t="shared" si="51"/>
        <v>38975158</v>
      </c>
      <c r="Q257" s="55">
        <f t="shared" si="51"/>
        <v>51325850</v>
      </c>
      <c r="R257" s="70">
        <f t="shared" si="51"/>
        <v>40934254</v>
      </c>
      <c r="S257" s="70">
        <f t="shared" si="51"/>
        <v>131235262</v>
      </c>
      <c r="T257" s="69">
        <f t="shared" si="51"/>
        <v>68610999</v>
      </c>
      <c r="U257" s="55">
        <f t="shared" si="51"/>
        <v>77288632</v>
      </c>
      <c r="V257" s="70">
        <f t="shared" si="51"/>
        <v>168112944</v>
      </c>
      <c r="W257" s="70">
        <f t="shared" si="51"/>
        <v>314012575</v>
      </c>
    </row>
    <row r="258" spans="1:23" ht="12.75">
      <c r="A258" s="31" t="s">
        <v>30</v>
      </c>
      <c r="B258" s="32" t="s">
        <v>469</v>
      </c>
      <c r="C258" s="33" t="s">
        <v>470</v>
      </c>
      <c r="D258" s="52">
        <v>22918000</v>
      </c>
      <c r="E258" s="53">
        <v>50467274</v>
      </c>
      <c r="F258" s="53">
        <v>21408109</v>
      </c>
      <c r="G258" s="6">
        <f t="shared" si="50"/>
        <v>0.42419784750014433</v>
      </c>
      <c r="H258" s="67">
        <v>590314</v>
      </c>
      <c r="I258" s="53">
        <v>0</v>
      </c>
      <c r="J258" s="68">
        <v>1395204</v>
      </c>
      <c r="K258" s="68">
        <v>1985518</v>
      </c>
      <c r="L258" s="67">
        <v>104063</v>
      </c>
      <c r="M258" s="53">
        <v>600911</v>
      </c>
      <c r="N258" s="68">
        <v>1802739</v>
      </c>
      <c r="O258" s="68">
        <v>2507713</v>
      </c>
      <c r="P258" s="67">
        <v>222821</v>
      </c>
      <c r="Q258" s="53">
        <v>2130165</v>
      </c>
      <c r="R258" s="68">
        <v>1543947</v>
      </c>
      <c r="S258" s="68">
        <v>3896933</v>
      </c>
      <c r="T258" s="67">
        <v>3404589</v>
      </c>
      <c r="U258" s="53">
        <v>1533533</v>
      </c>
      <c r="V258" s="68">
        <v>8079823</v>
      </c>
      <c r="W258" s="68">
        <v>13017945</v>
      </c>
    </row>
    <row r="259" spans="1:23" ht="12.75">
      <c r="A259" s="31" t="s">
        <v>30</v>
      </c>
      <c r="B259" s="32" t="s">
        <v>471</v>
      </c>
      <c r="C259" s="33" t="s">
        <v>472</v>
      </c>
      <c r="D259" s="52">
        <v>54831000</v>
      </c>
      <c r="E259" s="53">
        <v>54831000</v>
      </c>
      <c r="F259" s="53">
        <v>25414355</v>
      </c>
      <c r="G259" s="6">
        <f t="shared" si="50"/>
        <v>0.46350340136054424</v>
      </c>
      <c r="H259" s="67">
        <v>333950</v>
      </c>
      <c r="I259" s="53">
        <v>804883</v>
      </c>
      <c r="J259" s="68">
        <v>324438</v>
      </c>
      <c r="K259" s="68">
        <v>1463271</v>
      </c>
      <c r="L259" s="67">
        <v>0</v>
      </c>
      <c r="M259" s="53">
        <v>583334</v>
      </c>
      <c r="N259" s="68">
        <v>2171506</v>
      </c>
      <c r="O259" s="68">
        <v>2754840</v>
      </c>
      <c r="P259" s="67">
        <v>781436</v>
      </c>
      <c r="Q259" s="53">
        <v>3796410</v>
      </c>
      <c r="R259" s="68">
        <v>1502378</v>
      </c>
      <c r="S259" s="68">
        <v>6080224</v>
      </c>
      <c r="T259" s="67">
        <v>3825041</v>
      </c>
      <c r="U259" s="53">
        <v>3921815</v>
      </c>
      <c r="V259" s="68">
        <v>7369164</v>
      </c>
      <c r="W259" s="68">
        <v>15116020</v>
      </c>
    </row>
    <row r="260" spans="1:23" ht="12.75">
      <c r="A260" s="31" t="s">
        <v>30</v>
      </c>
      <c r="B260" s="32" t="s">
        <v>473</v>
      </c>
      <c r="C260" s="33" t="s">
        <v>474</v>
      </c>
      <c r="D260" s="52">
        <v>64617000</v>
      </c>
      <c r="E260" s="53">
        <v>43305000</v>
      </c>
      <c r="F260" s="53">
        <v>17123283</v>
      </c>
      <c r="G260" s="6">
        <f t="shared" si="50"/>
        <v>0.39541122272254936</v>
      </c>
      <c r="H260" s="67">
        <v>647735</v>
      </c>
      <c r="I260" s="53">
        <v>195562</v>
      </c>
      <c r="J260" s="68">
        <v>3310433</v>
      </c>
      <c r="K260" s="68">
        <v>4153730</v>
      </c>
      <c r="L260" s="67">
        <v>1724615</v>
      </c>
      <c r="M260" s="53">
        <v>2819727</v>
      </c>
      <c r="N260" s="68">
        <v>2558242</v>
      </c>
      <c r="O260" s="68">
        <v>7102584</v>
      </c>
      <c r="P260" s="67">
        <v>34842</v>
      </c>
      <c r="Q260" s="53">
        <v>2079681</v>
      </c>
      <c r="R260" s="68">
        <v>1007593</v>
      </c>
      <c r="S260" s="68">
        <v>3122116</v>
      </c>
      <c r="T260" s="67">
        <v>436534</v>
      </c>
      <c r="U260" s="53">
        <v>441261</v>
      </c>
      <c r="V260" s="68">
        <v>1867058</v>
      </c>
      <c r="W260" s="68">
        <v>2744853</v>
      </c>
    </row>
    <row r="261" spans="1:23" ht="12.75">
      <c r="A261" s="31" t="s">
        <v>30</v>
      </c>
      <c r="B261" s="32" t="s">
        <v>475</v>
      </c>
      <c r="C261" s="33" t="s">
        <v>476</v>
      </c>
      <c r="D261" s="52">
        <v>65669000</v>
      </c>
      <c r="E261" s="53">
        <v>65669000</v>
      </c>
      <c r="F261" s="53">
        <v>19007035</v>
      </c>
      <c r="G261" s="6">
        <f t="shared" si="50"/>
        <v>0.28943694894090055</v>
      </c>
      <c r="H261" s="67">
        <v>1013307</v>
      </c>
      <c r="I261" s="53">
        <v>1821160</v>
      </c>
      <c r="J261" s="68">
        <v>1131222</v>
      </c>
      <c r="K261" s="68">
        <v>3965689</v>
      </c>
      <c r="L261" s="67">
        <v>3233111</v>
      </c>
      <c r="M261" s="53">
        <v>2441292</v>
      </c>
      <c r="N261" s="68">
        <v>3012858</v>
      </c>
      <c r="O261" s="68">
        <v>8687261</v>
      </c>
      <c r="P261" s="67">
        <v>390966</v>
      </c>
      <c r="Q261" s="53">
        <v>1178597</v>
      </c>
      <c r="R261" s="68">
        <v>397795</v>
      </c>
      <c r="S261" s="68">
        <v>1967358</v>
      </c>
      <c r="T261" s="67">
        <v>730760</v>
      </c>
      <c r="U261" s="53">
        <v>1314112</v>
      </c>
      <c r="V261" s="68">
        <v>2341855</v>
      </c>
      <c r="W261" s="68">
        <v>4386727</v>
      </c>
    </row>
    <row r="262" spans="1:23" ht="12.75">
      <c r="A262" s="31" t="s">
        <v>30</v>
      </c>
      <c r="B262" s="32" t="s">
        <v>477</v>
      </c>
      <c r="C262" s="33" t="s">
        <v>478</v>
      </c>
      <c r="D262" s="52">
        <v>44058000</v>
      </c>
      <c r="E262" s="53">
        <v>44058000</v>
      </c>
      <c r="F262" s="53">
        <v>14312642</v>
      </c>
      <c r="G262" s="6">
        <f t="shared" si="50"/>
        <v>0.3248590948295429</v>
      </c>
      <c r="H262" s="67">
        <v>268252</v>
      </c>
      <c r="I262" s="53">
        <v>1740959</v>
      </c>
      <c r="J262" s="68">
        <v>251718</v>
      </c>
      <c r="K262" s="68">
        <v>2260929</v>
      </c>
      <c r="L262" s="67">
        <v>2165166</v>
      </c>
      <c r="M262" s="53">
        <v>5212653</v>
      </c>
      <c r="N262" s="68">
        <v>606984</v>
      </c>
      <c r="O262" s="68">
        <v>7984803</v>
      </c>
      <c r="P262" s="67">
        <v>701</v>
      </c>
      <c r="Q262" s="53">
        <v>1794482</v>
      </c>
      <c r="R262" s="68">
        <v>1334182</v>
      </c>
      <c r="S262" s="68">
        <v>3129365</v>
      </c>
      <c r="T262" s="67">
        <v>18694</v>
      </c>
      <c r="U262" s="53">
        <v>918851</v>
      </c>
      <c r="V262" s="68">
        <v>0</v>
      </c>
      <c r="W262" s="68">
        <v>937545</v>
      </c>
    </row>
    <row r="263" spans="1:23" ht="12.75">
      <c r="A263" s="31" t="s">
        <v>49</v>
      </c>
      <c r="B263" s="32" t="s">
        <v>479</v>
      </c>
      <c r="C263" s="33" t="s">
        <v>480</v>
      </c>
      <c r="D263" s="52">
        <v>221459357</v>
      </c>
      <c r="E263" s="53">
        <v>677310357</v>
      </c>
      <c r="F263" s="53">
        <v>217752793</v>
      </c>
      <c r="G263" s="6">
        <f t="shared" si="50"/>
        <v>0.3214963284549331</v>
      </c>
      <c r="H263" s="67">
        <v>7865540</v>
      </c>
      <c r="I263" s="53">
        <v>6062847</v>
      </c>
      <c r="J263" s="68">
        <v>7742102</v>
      </c>
      <c r="K263" s="68">
        <v>21670489</v>
      </c>
      <c r="L263" s="67">
        <v>18864406</v>
      </c>
      <c r="M263" s="53">
        <v>30867971</v>
      </c>
      <c r="N263" s="68">
        <v>25933570</v>
      </c>
      <c r="O263" s="68">
        <v>75665947</v>
      </c>
      <c r="P263" s="67">
        <v>10158939</v>
      </c>
      <c r="Q263" s="53">
        <v>16524184</v>
      </c>
      <c r="R263" s="68">
        <v>50153099</v>
      </c>
      <c r="S263" s="68">
        <v>76836222</v>
      </c>
      <c r="T263" s="67">
        <v>10440166</v>
      </c>
      <c r="U263" s="53">
        <v>33139969</v>
      </c>
      <c r="V263" s="68">
        <v>0</v>
      </c>
      <c r="W263" s="68">
        <v>43580135</v>
      </c>
    </row>
    <row r="264" spans="1:23" ht="16.5">
      <c r="A264" s="34"/>
      <c r="B264" s="35" t="s">
        <v>481</v>
      </c>
      <c r="C264" s="36"/>
      <c r="D264" s="54">
        <f>SUM(D258:D263)</f>
        <v>473552357</v>
      </c>
      <c r="E264" s="55">
        <f>SUM(E258:E263)</f>
        <v>935640631</v>
      </c>
      <c r="F264" s="55">
        <f>SUM(F258:F263)</f>
        <v>315018217</v>
      </c>
      <c r="G264" s="7">
        <f t="shared" si="50"/>
        <v>0.3366871922431509</v>
      </c>
      <c r="H264" s="69">
        <f aca="true" t="shared" si="52" ref="H264:W264">SUM(H258:H263)</f>
        <v>10719098</v>
      </c>
      <c r="I264" s="55">
        <f t="shared" si="52"/>
        <v>10625411</v>
      </c>
      <c r="J264" s="70">
        <f t="shared" si="52"/>
        <v>14155117</v>
      </c>
      <c r="K264" s="70">
        <f t="shared" si="52"/>
        <v>35499626</v>
      </c>
      <c r="L264" s="69">
        <f t="shared" si="52"/>
        <v>26091361</v>
      </c>
      <c r="M264" s="55">
        <f t="shared" si="52"/>
        <v>42525888</v>
      </c>
      <c r="N264" s="70">
        <f t="shared" si="52"/>
        <v>36085899</v>
      </c>
      <c r="O264" s="70">
        <f t="shared" si="52"/>
        <v>104703148</v>
      </c>
      <c r="P264" s="69">
        <f t="shared" si="52"/>
        <v>11589705</v>
      </c>
      <c r="Q264" s="55">
        <f t="shared" si="52"/>
        <v>27503519</v>
      </c>
      <c r="R264" s="70">
        <f t="shared" si="52"/>
        <v>55938994</v>
      </c>
      <c r="S264" s="70">
        <f t="shared" si="52"/>
        <v>95032218</v>
      </c>
      <c r="T264" s="69">
        <f t="shared" si="52"/>
        <v>18855784</v>
      </c>
      <c r="U264" s="55">
        <f t="shared" si="52"/>
        <v>41269541</v>
      </c>
      <c r="V264" s="70">
        <f t="shared" si="52"/>
        <v>19657900</v>
      </c>
      <c r="W264" s="70">
        <f t="shared" si="52"/>
        <v>79783225</v>
      </c>
    </row>
    <row r="265" spans="1:23" ht="12.75">
      <c r="A265" s="31" t="s">
        <v>30</v>
      </c>
      <c r="B265" s="32" t="s">
        <v>482</v>
      </c>
      <c r="C265" s="33" t="s">
        <v>483</v>
      </c>
      <c r="D265" s="52">
        <v>47272323</v>
      </c>
      <c r="E265" s="53">
        <v>24749506</v>
      </c>
      <c r="F265" s="53">
        <v>18256340</v>
      </c>
      <c r="G265" s="6">
        <f t="shared" si="50"/>
        <v>0.7376446220785174</v>
      </c>
      <c r="H265" s="67">
        <v>1126000</v>
      </c>
      <c r="I265" s="53">
        <v>209743</v>
      </c>
      <c r="J265" s="68">
        <v>1963940</v>
      </c>
      <c r="K265" s="68">
        <v>3299683</v>
      </c>
      <c r="L265" s="67">
        <v>3221087</v>
      </c>
      <c r="M265" s="53">
        <v>3407912</v>
      </c>
      <c r="N265" s="68">
        <v>1846776</v>
      </c>
      <c r="O265" s="68">
        <v>8475775</v>
      </c>
      <c r="P265" s="67">
        <v>362042</v>
      </c>
      <c r="Q265" s="53">
        <v>662946</v>
      </c>
      <c r="R265" s="68">
        <v>3337860</v>
      </c>
      <c r="S265" s="68">
        <v>4362848</v>
      </c>
      <c r="T265" s="67">
        <v>2054763</v>
      </c>
      <c r="U265" s="53">
        <v>11272</v>
      </c>
      <c r="V265" s="68">
        <v>51999</v>
      </c>
      <c r="W265" s="68">
        <v>2118034</v>
      </c>
    </row>
    <row r="266" spans="1:23" ht="12.75">
      <c r="A266" s="31" t="s">
        <v>30</v>
      </c>
      <c r="B266" s="32" t="s">
        <v>484</v>
      </c>
      <c r="C266" s="33" t="s">
        <v>485</v>
      </c>
      <c r="D266" s="52">
        <v>0</v>
      </c>
      <c r="E266" s="53">
        <v>0</v>
      </c>
      <c r="F266" s="53">
        <v>91313</v>
      </c>
      <c r="G266" s="6">
        <f t="shared" si="50"/>
        <v>0</v>
      </c>
      <c r="H266" s="67">
        <v>0</v>
      </c>
      <c r="I266" s="53">
        <v>37908</v>
      </c>
      <c r="J266" s="68">
        <v>49810</v>
      </c>
      <c r="K266" s="68">
        <v>87718</v>
      </c>
      <c r="L266" s="67">
        <v>3595</v>
      </c>
      <c r="M266" s="53">
        <v>0</v>
      </c>
      <c r="N266" s="68">
        <v>0</v>
      </c>
      <c r="O266" s="68">
        <v>3595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30</v>
      </c>
      <c r="B267" s="32" t="s">
        <v>486</v>
      </c>
      <c r="C267" s="33" t="s">
        <v>487</v>
      </c>
      <c r="D267" s="52">
        <v>73621257</v>
      </c>
      <c r="E267" s="53">
        <v>73621257</v>
      </c>
      <c r="F267" s="53">
        <v>14707628</v>
      </c>
      <c r="G267" s="6">
        <f t="shared" si="50"/>
        <v>0.1997742038009484</v>
      </c>
      <c r="H267" s="67">
        <v>2676415</v>
      </c>
      <c r="I267" s="53">
        <v>244233</v>
      </c>
      <c r="J267" s="68">
        <v>804452</v>
      </c>
      <c r="K267" s="68">
        <v>3725100</v>
      </c>
      <c r="L267" s="67">
        <v>1359340</v>
      </c>
      <c r="M267" s="53">
        <v>717043</v>
      </c>
      <c r="N267" s="68">
        <v>571948</v>
      </c>
      <c r="O267" s="68">
        <v>2648331</v>
      </c>
      <c r="P267" s="67">
        <v>19240</v>
      </c>
      <c r="Q267" s="53">
        <v>19240</v>
      </c>
      <c r="R267" s="68">
        <v>207284</v>
      </c>
      <c r="S267" s="68">
        <v>245764</v>
      </c>
      <c r="T267" s="67">
        <v>0</v>
      </c>
      <c r="U267" s="53">
        <v>3956265</v>
      </c>
      <c r="V267" s="68">
        <v>4132168</v>
      </c>
      <c r="W267" s="68">
        <v>8088433</v>
      </c>
    </row>
    <row r="268" spans="1:23" ht="12.75">
      <c r="A268" s="31" t="s">
        <v>30</v>
      </c>
      <c r="B268" s="32" t="s">
        <v>488</v>
      </c>
      <c r="C268" s="33" t="s">
        <v>489</v>
      </c>
      <c r="D268" s="52">
        <v>35136050</v>
      </c>
      <c r="E268" s="53">
        <v>35136050</v>
      </c>
      <c r="F268" s="53">
        <v>8204806</v>
      </c>
      <c r="G268" s="6">
        <f t="shared" si="50"/>
        <v>0.2335153211587529</v>
      </c>
      <c r="H268" s="67">
        <v>14402</v>
      </c>
      <c r="I268" s="53">
        <v>1819</v>
      </c>
      <c r="J268" s="68">
        <v>0</v>
      </c>
      <c r="K268" s="68">
        <v>16221</v>
      </c>
      <c r="L268" s="67">
        <v>14402</v>
      </c>
      <c r="M268" s="53">
        <v>1861164</v>
      </c>
      <c r="N268" s="68">
        <v>2028942</v>
      </c>
      <c r="O268" s="68">
        <v>3904508</v>
      </c>
      <c r="P268" s="67">
        <v>762114</v>
      </c>
      <c r="Q268" s="53">
        <v>1120788</v>
      </c>
      <c r="R268" s="68">
        <v>25110</v>
      </c>
      <c r="S268" s="68">
        <v>1908012</v>
      </c>
      <c r="T268" s="67">
        <v>479360</v>
      </c>
      <c r="U268" s="53">
        <v>764645</v>
      </c>
      <c r="V268" s="68">
        <v>1132060</v>
      </c>
      <c r="W268" s="68">
        <v>2376065</v>
      </c>
    </row>
    <row r="269" spans="1:23" ht="12.75">
      <c r="A269" s="31" t="s">
        <v>30</v>
      </c>
      <c r="B269" s="32" t="s">
        <v>490</v>
      </c>
      <c r="C269" s="33" t="s">
        <v>491</v>
      </c>
      <c r="D269" s="52">
        <v>0</v>
      </c>
      <c r="E269" s="53">
        <v>0</v>
      </c>
      <c r="F269" s="53">
        <v>23229233</v>
      </c>
      <c r="G269" s="6">
        <f t="shared" si="50"/>
        <v>0</v>
      </c>
      <c r="H269" s="67">
        <v>4372016</v>
      </c>
      <c r="I269" s="53">
        <v>2133730</v>
      </c>
      <c r="J269" s="68">
        <v>437546</v>
      </c>
      <c r="K269" s="68">
        <v>6943292</v>
      </c>
      <c r="L269" s="67">
        <v>674564</v>
      </c>
      <c r="M269" s="53">
        <v>1478026</v>
      </c>
      <c r="N269" s="68">
        <v>3878188</v>
      </c>
      <c r="O269" s="68">
        <v>6030778</v>
      </c>
      <c r="P269" s="67">
        <v>3878188</v>
      </c>
      <c r="Q269" s="53">
        <v>5531664</v>
      </c>
      <c r="R269" s="68">
        <v>828237</v>
      </c>
      <c r="S269" s="68">
        <v>10238089</v>
      </c>
      <c r="T269" s="67">
        <v>17074</v>
      </c>
      <c r="U269" s="53">
        <v>0</v>
      </c>
      <c r="V269" s="68">
        <v>0</v>
      </c>
      <c r="W269" s="68">
        <v>17074</v>
      </c>
    </row>
    <row r="270" spans="1:23" ht="12.75">
      <c r="A270" s="31" t="s">
        <v>49</v>
      </c>
      <c r="B270" s="32" t="s">
        <v>492</v>
      </c>
      <c r="C270" s="33" t="s">
        <v>493</v>
      </c>
      <c r="D270" s="52">
        <v>0</v>
      </c>
      <c r="E270" s="53">
        <v>0</v>
      </c>
      <c r="F270" s="53">
        <v>334408969</v>
      </c>
      <c r="G270" s="6">
        <f t="shared" si="50"/>
        <v>0</v>
      </c>
      <c r="H270" s="67">
        <v>13329759</v>
      </c>
      <c r="I270" s="53">
        <v>10565534</v>
      </c>
      <c r="J270" s="68">
        <v>6116703</v>
      </c>
      <c r="K270" s="68">
        <v>30011996</v>
      </c>
      <c r="L270" s="67">
        <v>6038451</v>
      </c>
      <c r="M270" s="53">
        <v>14947380</v>
      </c>
      <c r="N270" s="68">
        <v>24661284</v>
      </c>
      <c r="O270" s="68">
        <v>45647115</v>
      </c>
      <c r="P270" s="67">
        <v>6441618</v>
      </c>
      <c r="Q270" s="53">
        <v>78556381</v>
      </c>
      <c r="R270" s="68">
        <v>42717762</v>
      </c>
      <c r="S270" s="68">
        <v>127715761</v>
      </c>
      <c r="T270" s="67">
        <v>43075439</v>
      </c>
      <c r="U270" s="53">
        <v>33481952</v>
      </c>
      <c r="V270" s="68">
        <v>54476706</v>
      </c>
      <c r="W270" s="68">
        <v>131034097</v>
      </c>
    </row>
    <row r="271" spans="1:23" ht="16.5">
      <c r="A271" s="34"/>
      <c r="B271" s="35" t="s">
        <v>494</v>
      </c>
      <c r="C271" s="36"/>
      <c r="D271" s="54">
        <f>SUM(D265:D270)</f>
        <v>156029630</v>
      </c>
      <c r="E271" s="55">
        <f>SUM(E265:E270)</f>
        <v>133506813</v>
      </c>
      <c r="F271" s="55">
        <f>SUM(F265:F270)</f>
        <v>398898289</v>
      </c>
      <c r="G271" s="7">
        <f t="shared" si="50"/>
        <v>2.987849683746102</v>
      </c>
      <c r="H271" s="69">
        <f aca="true" t="shared" si="53" ref="H271:W271">SUM(H265:H270)</f>
        <v>21518592</v>
      </c>
      <c r="I271" s="55">
        <f t="shared" si="53"/>
        <v>13192967</v>
      </c>
      <c r="J271" s="70">
        <f t="shared" si="53"/>
        <v>9372451</v>
      </c>
      <c r="K271" s="70">
        <f t="shared" si="53"/>
        <v>44084010</v>
      </c>
      <c r="L271" s="69">
        <f t="shared" si="53"/>
        <v>11311439</v>
      </c>
      <c r="M271" s="55">
        <f t="shared" si="53"/>
        <v>22411525</v>
      </c>
      <c r="N271" s="70">
        <f t="shared" si="53"/>
        <v>32987138</v>
      </c>
      <c r="O271" s="70">
        <f t="shared" si="53"/>
        <v>66710102</v>
      </c>
      <c r="P271" s="69">
        <f t="shared" si="53"/>
        <v>11463202</v>
      </c>
      <c r="Q271" s="55">
        <f t="shared" si="53"/>
        <v>85891019</v>
      </c>
      <c r="R271" s="70">
        <f t="shared" si="53"/>
        <v>47116253</v>
      </c>
      <c r="S271" s="70">
        <f t="shared" si="53"/>
        <v>144470474</v>
      </c>
      <c r="T271" s="69">
        <f t="shared" si="53"/>
        <v>45626636</v>
      </c>
      <c r="U271" s="55">
        <f t="shared" si="53"/>
        <v>38214134</v>
      </c>
      <c r="V271" s="70">
        <f t="shared" si="53"/>
        <v>59792933</v>
      </c>
      <c r="W271" s="70">
        <f t="shared" si="53"/>
        <v>143633703</v>
      </c>
    </row>
    <row r="272" spans="1:23" ht="12.75">
      <c r="A272" s="31" t="s">
        <v>30</v>
      </c>
      <c r="B272" s="32" t="s">
        <v>495</v>
      </c>
      <c r="C272" s="33" t="s">
        <v>496</v>
      </c>
      <c r="D272" s="52">
        <v>23154000</v>
      </c>
      <c r="E272" s="53">
        <v>34977727</v>
      </c>
      <c r="F272" s="53">
        <v>16738889</v>
      </c>
      <c r="G272" s="6">
        <f t="shared" si="50"/>
        <v>0.4785585123927578</v>
      </c>
      <c r="H272" s="67">
        <v>525000</v>
      </c>
      <c r="I272" s="53">
        <v>2286595</v>
      </c>
      <c r="J272" s="68">
        <v>897825</v>
      </c>
      <c r="K272" s="68">
        <v>3709420</v>
      </c>
      <c r="L272" s="67">
        <v>0</v>
      </c>
      <c r="M272" s="53">
        <v>0</v>
      </c>
      <c r="N272" s="68">
        <v>2364411</v>
      </c>
      <c r="O272" s="68">
        <v>2364411</v>
      </c>
      <c r="P272" s="67">
        <v>496055</v>
      </c>
      <c r="Q272" s="53">
        <v>451900</v>
      </c>
      <c r="R272" s="68">
        <v>2320665</v>
      </c>
      <c r="S272" s="68">
        <v>3268620</v>
      </c>
      <c r="T272" s="67">
        <v>1961037</v>
      </c>
      <c r="U272" s="53">
        <v>1612569</v>
      </c>
      <c r="V272" s="68">
        <v>3822832</v>
      </c>
      <c r="W272" s="68">
        <v>7396438</v>
      </c>
    </row>
    <row r="273" spans="1:23" ht="12.75">
      <c r="A273" s="31" t="s">
        <v>30</v>
      </c>
      <c r="B273" s="32" t="s">
        <v>497</v>
      </c>
      <c r="C273" s="33" t="s">
        <v>498</v>
      </c>
      <c r="D273" s="52">
        <v>118956201</v>
      </c>
      <c r="E273" s="53">
        <v>118956201</v>
      </c>
      <c r="F273" s="53">
        <v>96568572</v>
      </c>
      <c r="G273" s="6">
        <f t="shared" si="50"/>
        <v>0.8117993949722722</v>
      </c>
      <c r="H273" s="67">
        <v>5582247</v>
      </c>
      <c r="I273" s="53">
        <v>9691522</v>
      </c>
      <c r="J273" s="68">
        <v>6657634</v>
      </c>
      <c r="K273" s="68">
        <v>21931403</v>
      </c>
      <c r="L273" s="67">
        <v>31396359</v>
      </c>
      <c r="M273" s="53">
        <v>3793961</v>
      </c>
      <c r="N273" s="68">
        <v>4031063</v>
      </c>
      <c r="O273" s="68">
        <v>39221383</v>
      </c>
      <c r="P273" s="67">
        <v>3250146</v>
      </c>
      <c r="Q273" s="53">
        <v>3541467</v>
      </c>
      <c r="R273" s="68">
        <v>7695846</v>
      </c>
      <c r="S273" s="68">
        <v>14487459</v>
      </c>
      <c r="T273" s="67">
        <v>4348327</v>
      </c>
      <c r="U273" s="53">
        <v>5687399</v>
      </c>
      <c r="V273" s="68">
        <v>10892601</v>
      </c>
      <c r="W273" s="68">
        <v>20928327</v>
      </c>
    </row>
    <row r="274" spans="1:23" ht="12.75">
      <c r="A274" s="31" t="s">
        <v>30</v>
      </c>
      <c r="B274" s="32" t="s">
        <v>499</v>
      </c>
      <c r="C274" s="33" t="s">
        <v>500</v>
      </c>
      <c r="D274" s="52">
        <v>206159400</v>
      </c>
      <c r="E274" s="53">
        <v>133604501</v>
      </c>
      <c r="F274" s="53">
        <v>109666455</v>
      </c>
      <c r="G274" s="6">
        <f t="shared" si="50"/>
        <v>0.8208290452729583</v>
      </c>
      <c r="H274" s="67">
        <v>268975</v>
      </c>
      <c r="I274" s="53">
        <v>653041</v>
      </c>
      <c r="J274" s="68">
        <v>40367367</v>
      </c>
      <c r="K274" s="68">
        <v>41289383</v>
      </c>
      <c r="L274" s="67">
        <v>4856783</v>
      </c>
      <c r="M274" s="53">
        <v>5523267</v>
      </c>
      <c r="N274" s="68">
        <v>11370025</v>
      </c>
      <c r="O274" s="68">
        <v>21750075</v>
      </c>
      <c r="P274" s="67">
        <v>148909</v>
      </c>
      <c r="Q274" s="53">
        <v>3497502</v>
      </c>
      <c r="R274" s="68">
        <v>7596710</v>
      </c>
      <c r="S274" s="68">
        <v>11243121</v>
      </c>
      <c r="T274" s="67">
        <v>3732460</v>
      </c>
      <c r="U274" s="53">
        <v>7445563</v>
      </c>
      <c r="V274" s="68">
        <v>24205853</v>
      </c>
      <c r="W274" s="68">
        <v>35383876</v>
      </c>
    </row>
    <row r="275" spans="1:23" ht="12.75">
      <c r="A275" s="31" t="s">
        <v>30</v>
      </c>
      <c r="B275" s="32" t="s">
        <v>501</v>
      </c>
      <c r="C275" s="33" t="s">
        <v>502</v>
      </c>
      <c r="D275" s="52">
        <v>50274800</v>
      </c>
      <c r="E275" s="53">
        <v>50274800</v>
      </c>
      <c r="F275" s="53">
        <v>37399218</v>
      </c>
      <c r="G275" s="6">
        <f t="shared" si="50"/>
        <v>0.7438959080891421</v>
      </c>
      <c r="H275" s="67">
        <v>0</v>
      </c>
      <c r="I275" s="53">
        <v>395543</v>
      </c>
      <c r="J275" s="68">
        <v>4708091</v>
      </c>
      <c r="K275" s="68">
        <v>5103634</v>
      </c>
      <c r="L275" s="67">
        <v>2028873</v>
      </c>
      <c r="M275" s="53">
        <v>933350</v>
      </c>
      <c r="N275" s="68">
        <v>7383003</v>
      </c>
      <c r="O275" s="68">
        <v>10345226</v>
      </c>
      <c r="P275" s="67">
        <v>5764329</v>
      </c>
      <c r="Q275" s="53">
        <v>2124598</v>
      </c>
      <c r="R275" s="68">
        <v>4099782</v>
      </c>
      <c r="S275" s="68">
        <v>11988709</v>
      </c>
      <c r="T275" s="67">
        <v>4205236</v>
      </c>
      <c r="U275" s="53">
        <v>4838518</v>
      </c>
      <c r="V275" s="68">
        <v>917895</v>
      </c>
      <c r="W275" s="68">
        <v>9961649</v>
      </c>
    </row>
    <row r="276" spans="1:23" ht="12.75">
      <c r="A276" s="31" t="s">
        <v>49</v>
      </c>
      <c r="B276" s="32" t="s">
        <v>503</v>
      </c>
      <c r="C276" s="33" t="s">
        <v>504</v>
      </c>
      <c r="D276" s="52">
        <v>5304200</v>
      </c>
      <c r="E276" s="53">
        <v>6629200</v>
      </c>
      <c r="F276" s="53">
        <v>640162</v>
      </c>
      <c r="G276" s="6">
        <f t="shared" si="50"/>
        <v>0.09656700657696253</v>
      </c>
      <c r="H276" s="67">
        <v>1190</v>
      </c>
      <c r="I276" s="53">
        <v>49857</v>
      </c>
      <c r="J276" s="68">
        <v>20287</v>
      </c>
      <c r="K276" s="68">
        <v>71334</v>
      </c>
      <c r="L276" s="67">
        <v>35070</v>
      </c>
      <c r="M276" s="53">
        <v>877</v>
      </c>
      <c r="N276" s="68">
        <v>33177</v>
      </c>
      <c r="O276" s="68">
        <v>69124</v>
      </c>
      <c r="P276" s="67">
        <v>55846</v>
      </c>
      <c r="Q276" s="53">
        <v>103469</v>
      </c>
      <c r="R276" s="68">
        <v>67165</v>
      </c>
      <c r="S276" s="68">
        <v>226480</v>
      </c>
      <c r="T276" s="67">
        <v>33533</v>
      </c>
      <c r="U276" s="53">
        <v>87886</v>
      </c>
      <c r="V276" s="68">
        <v>151805</v>
      </c>
      <c r="W276" s="68">
        <v>273224</v>
      </c>
    </row>
    <row r="277" spans="1:23" ht="16.5">
      <c r="A277" s="42"/>
      <c r="B277" s="43" t="s">
        <v>505</v>
      </c>
      <c r="C277" s="44"/>
      <c r="D277" s="61">
        <f>SUM(D272:D276)</f>
        <v>403848601</v>
      </c>
      <c r="E277" s="62">
        <f>SUM(E272:E276)</f>
        <v>344442429</v>
      </c>
      <c r="F277" s="62">
        <f>SUM(F272:F276)</f>
        <v>261013296</v>
      </c>
      <c r="G277" s="9">
        <f t="shared" si="50"/>
        <v>0.7577849707940597</v>
      </c>
      <c r="H277" s="74">
        <f aca="true" t="shared" si="54" ref="H277:W277">SUM(H272:H276)</f>
        <v>6377412</v>
      </c>
      <c r="I277" s="62">
        <f t="shared" si="54"/>
        <v>13076558</v>
      </c>
      <c r="J277" s="75">
        <f t="shared" si="54"/>
        <v>52651204</v>
      </c>
      <c r="K277" s="75">
        <f t="shared" si="54"/>
        <v>72105174</v>
      </c>
      <c r="L277" s="74">
        <f t="shared" si="54"/>
        <v>38317085</v>
      </c>
      <c r="M277" s="62">
        <f t="shared" si="54"/>
        <v>10251455</v>
      </c>
      <c r="N277" s="75">
        <f t="shared" si="54"/>
        <v>25181679</v>
      </c>
      <c r="O277" s="75">
        <f t="shared" si="54"/>
        <v>73750219</v>
      </c>
      <c r="P277" s="74">
        <f t="shared" si="54"/>
        <v>9715285</v>
      </c>
      <c r="Q277" s="62">
        <f t="shared" si="54"/>
        <v>9718936</v>
      </c>
      <c r="R277" s="75">
        <f t="shared" si="54"/>
        <v>21780168</v>
      </c>
      <c r="S277" s="75">
        <f t="shared" si="54"/>
        <v>41214389</v>
      </c>
      <c r="T277" s="74">
        <f t="shared" si="54"/>
        <v>14280593</v>
      </c>
      <c r="U277" s="62">
        <f t="shared" si="54"/>
        <v>19671935</v>
      </c>
      <c r="V277" s="75">
        <f t="shared" si="54"/>
        <v>39990986</v>
      </c>
      <c r="W277" s="75">
        <f t="shared" si="54"/>
        <v>73943514</v>
      </c>
    </row>
    <row r="278" spans="1:23" ht="16.5">
      <c r="A278" s="37"/>
      <c r="B278" s="38" t="s">
        <v>506</v>
      </c>
      <c r="C278" s="39"/>
      <c r="D278" s="56">
        <f>SUM(D251:D256,D258:D263,D265:D270,D272:D276)</f>
        <v>2085514111</v>
      </c>
      <c r="E278" s="57">
        <f>SUM(E251:E256,E258:E263,E265:E270,E272:E276)</f>
        <v>2579567865</v>
      </c>
      <c r="F278" s="57">
        <f>SUM(F251:F256,F258:F263,F265:F270,F272:F276)</f>
        <v>1689725214</v>
      </c>
      <c r="G278" s="8">
        <f t="shared" si="50"/>
        <v>0.6550419692098312</v>
      </c>
      <c r="H278" s="71">
        <f aca="true" t="shared" si="55" ref="H278:W278">SUM(H251:H256,H258:H263,H265:H270,H272:H276)</f>
        <v>59180005</v>
      </c>
      <c r="I278" s="57">
        <f t="shared" si="55"/>
        <v>63813020</v>
      </c>
      <c r="J278" s="72">
        <f t="shared" si="55"/>
        <v>108572149</v>
      </c>
      <c r="K278" s="72">
        <f t="shared" si="55"/>
        <v>231565174</v>
      </c>
      <c r="L278" s="71">
        <f t="shared" si="55"/>
        <v>124173817</v>
      </c>
      <c r="M278" s="57">
        <f t="shared" si="55"/>
        <v>152258692</v>
      </c>
      <c r="N278" s="72">
        <f t="shared" si="55"/>
        <v>158402171</v>
      </c>
      <c r="O278" s="72">
        <f t="shared" si="55"/>
        <v>434834680</v>
      </c>
      <c r="P278" s="71">
        <f t="shared" si="55"/>
        <v>71743350</v>
      </c>
      <c r="Q278" s="57">
        <f t="shared" si="55"/>
        <v>174439324</v>
      </c>
      <c r="R278" s="72">
        <f t="shared" si="55"/>
        <v>165769669</v>
      </c>
      <c r="S278" s="72">
        <f t="shared" si="55"/>
        <v>411952343</v>
      </c>
      <c r="T278" s="71">
        <f t="shared" si="55"/>
        <v>147374012</v>
      </c>
      <c r="U278" s="57">
        <f t="shared" si="55"/>
        <v>176444242</v>
      </c>
      <c r="V278" s="72">
        <f t="shared" si="55"/>
        <v>287554763</v>
      </c>
      <c r="W278" s="72">
        <f t="shared" si="55"/>
        <v>611373017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507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30</v>
      </c>
      <c r="B281" s="32" t="s">
        <v>508</v>
      </c>
      <c r="C281" s="33" t="s">
        <v>509</v>
      </c>
      <c r="D281" s="52">
        <v>50056876</v>
      </c>
      <c r="E281" s="53">
        <v>58388182</v>
      </c>
      <c r="F281" s="53">
        <v>36922556</v>
      </c>
      <c r="G281" s="6">
        <f aca="true" t="shared" si="56" ref="G281:G318">IF($E281=0,0,$F281/$E281)</f>
        <v>0.6323635149318402</v>
      </c>
      <c r="H281" s="67">
        <v>23977</v>
      </c>
      <c r="I281" s="53">
        <v>124843</v>
      </c>
      <c r="J281" s="68">
        <v>812654</v>
      </c>
      <c r="K281" s="68">
        <v>961474</v>
      </c>
      <c r="L281" s="67">
        <v>3647632</v>
      </c>
      <c r="M281" s="53">
        <v>1317797</v>
      </c>
      <c r="N281" s="68">
        <v>9246222</v>
      </c>
      <c r="O281" s="68">
        <v>14211651</v>
      </c>
      <c r="P281" s="67">
        <v>0</v>
      </c>
      <c r="Q281" s="53">
        <v>0</v>
      </c>
      <c r="R281" s="68">
        <v>0</v>
      </c>
      <c r="S281" s="68">
        <v>0</v>
      </c>
      <c r="T281" s="67">
        <v>14379046</v>
      </c>
      <c r="U281" s="53">
        <v>34181</v>
      </c>
      <c r="V281" s="68">
        <v>7336204</v>
      </c>
      <c r="W281" s="68">
        <v>21749431</v>
      </c>
    </row>
    <row r="282" spans="1:23" ht="12.75">
      <c r="A282" s="31" t="s">
        <v>30</v>
      </c>
      <c r="B282" s="32" t="s">
        <v>510</v>
      </c>
      <c r="C282" s="33" t="s">
        <v>511</v>
      </c>
      <c r="D282" s="52">
        <v>61274269</v>
      </c>
      <c r="E282" s="53">
        <v>57674269</v>
      </c>
      <c r="F282" s="53">
        <v>41609153</v>
      </c>
      <c r="G282" s="6">
        <f t="shared" si="56"/>
        <v>0.7214508951990358</v>
      </c>
      <c r="H282" s="67">
        <v>5208277</v>
      </c>
      <c r="I282" s="53">
        <v>4298591</v>
      </c>
      <c r="J282" s="68">
        <v>9064844</v>
      </c>
      <c r="K282" s="68">
        <v>18571712</v>
      </c>
      <c r="L282" s="67">
        <v>1130108</v>
      </c>
      <c r="M282" s="53">
        <v>5738117</v>
      </c>
      <c r="N282" s="68">
        <v>1506744</v>
      </c>
      <c r="O282" s="68">
        <v>8374969</v>
      </c>
      <c r="P282" s="67">
        <v>53106</v>
      </c>
      <c r="Q282" s="53">
        <v>403946</v>
      </c>
      <c r="R282" s="68">
        <v>2788974</v>
      </c>
      <c r="S282" s="68">
        <v>3246026</v>
      </c>
      <c r="T282" s="67">
        <v>1353353</v>
      </c>
      <c r="U282" s="53">
        <v>1126334</v>
      </c>
      <c r="V282" s="68">
        <v>8936759</v>
      </c>
      <c r="W282" s="68">
        <v>11416446</v>
      </c>
    </row>
    <row r="283" spans="1:23" ht="12.75">
      <c r="A283" s="31" t="s">
        <v>30</v>
      </c>
      <c r="B283" s="32" t="s">
        <v>512</v>
      </c>
      <c r="C283" s="33" t="s">
        <v>513</v>
      </c>
      <c r="D283" s="52">
        <v>62860600</v>
      </c>
      <c r="E283" s="53">
        <v>59248655</v>
      </c>
      <c r="F283" s="53">
        <v>33909929</v>
      </c>
      <c r="G283" s="6">
        <f t="shared" si="56"/>
        <v>0.5723324689817854</v>
      </c>
      <c r="H283" s="67">
        <v>2282265</v>
      </c>
      <c r="I283" s="53">
        <v>1559198</v>
      </c>
      <c r="J283" s="68">
        <v>3343029</v>
      </c>
      <c r="K283" s="68">
        <v>7184492</v>
      </c>
      <c r="L283" s="67">
        <v>1395142</v>
      </c>
      <c r="M283" s="53">
        <v>2695934</v>
      </c>
      <c r="N283" s="68">
        <v>5228784</v>
      </c>
      <c r="O283" s="68">
        <v>9319860</v>
      </c>
      <c r="P283" s="67">
        <v>2615825</v>
      </c>
      <c r="Q283" s="53">
        <v>2923959</v>
      </c>
      <c r="R283" s="68">
        <v>1938460</v>
      </c>
      <c r="S283" s="68">
        <v>7478244</v>
      </c>
      <c r="T283" s="67">
        <v>6159118</v>
      </c>
      <c r="U283" s="53">
        <v>1519686</v>
      </c>
      <c r="V283" s="68">
        <v>2248529</v>
      </c>
      <c r="W283" s="68">
        <v>9927333</v>
      </c>
    </row>
    <row r="284" spans="1:23" ht="12.75">
      <c r="A284" s="31" t="s">
        <v>49</v>
      </c>
      <c r="B284" s="32" t="s">
        <v>514</v>
      </c>
      <c r="C284" s="33" t="s">
        <v>515</v>
      </c>
      <c r="D284" s="52">
        <v>1488300</v>
      </c>
      <c r="E284" s="53">
        <v>1488300</v>
      </c>
      <c r="F284" s="53">
        <v>746357</v>
      </c>
      <c r="G284" s="6">
        <f t="shared" si="56"/>
        <v>0.5014828999529665</v>
      </c>
      <c r="H284" s="67">
        <v>0</v>
      </c>
      <c r="I284" s="53">
        <v>0</v>
      </c>
      <c r="J284" s="68">
        <v>0</v>
      </c>
      <c r="K284" s="68">
        <v>0</v>
      </c>
      <c r="L284" s="67">
        <v>209469</v>
      </c>
      <c r="M284" s="53">
        <v>0</v>
      </c>
      <c r="N284" s="68">
        <v>167590</v>
      </c>
      <c r="O284" s="68">
        <v>377059</v>
      </c>
      <c r="P284" s="67">
        <v>0</v>
      </c>
      <c r="Q284" s="53">
        <v>0</v>
      </c>
      <c r="R284" s="68">
        <v>6029</v>
      </c>
      <c r="S284" s="68">
        <v>6029</v>
      </c>
      <c r="T284" s="67">
        <v>301853</v>
      </c>
      <c r="U284" s="53">
        <v>55626</v>
      </c>
      <c r="V284" s="68">
        <v>5790</v>
      </c>
      <c r="W284" s="68">
        <v>363269</v>
      </c>
    </row>
    <row r="285" spans="1:23" ht="16.5">
      <c r="A285" s="34"/>
      <c r="B285" s="35" t="s">
        <v>516</v>
      </c>
      <c r="C285" s="36"/>
      <c r="D285" s="54">
        <f>SUM(D281:D284)</f>
        <v>175680045</v>
      </c>
      <c r="E285" s="55">
        <f>SUM(E281:E284)</f>
        <v>176799406</v>
      </c>
      <c r="F285" s="55">
        <f>SUM(F281:F284)</f>
        <v>113187995</v>
      </c>
      <c r="G285" s="7">
        <f t="shared" si="56"/>
        <v>0.6402057425464427</v>
      </c>
      <c r="H285" s="69">
        <f aca="true" t="shared" si="57" ref="H285:W285">SUM(H281:H284)</f>
        <v>7514519</v>
      </c>
      <c r="I285" s="55">
        <f t="shared" si="57"/>
        <v>5982632</v>
      </c>
      <c r="J285" s="70">
        <f t="shared" si="57"/>
        <v>13220527</v>
      </c>
      <c r="K285" s="70">
        <f t="shared" si="57"/>
        <v>26717678</v>
      </c>
      <c r="L285" s="69">
        <f t="shared" si="57"/>
        <v>6382351</v>
      </c>
      <c r="M285" s="55">
        <f t="shared" si="57"/>
        <v>9751848</v>
      </c>
      <c r="N285" s="70">
        <f t="shared" si="57"/>
        <v>16149340</v>
      </c>
      <c r="O285" s="70">
        <f t="shared" si="57"/>
        <v>32283539</v>
      </c>
      <c r="P285" s="69">
        <f t="shared" si="57"/>
        <v>2668931</v>
      </c>
      <c r="Q285" s="55">
        <f t="shared" si="57"/>
        <v>3327905</v>
      </c>
      <c r="R285" s="70">
        <f t="shared" si="57"/>
        <v>4733463</v>
      </c>
      <c r="S285" s="70">
        <f t="shared" si="57"/>
        <v>10730299</v>
      </c>
      <c r="T285" s="69">
        <f t="shared" si="57"/>
        <v>22193370</v>
      </c>
      <c r="U285" s="55">
        <f t="shared" si="57"/>
        <v>2735827</v>
      </c>
      <c r="V285" s="70">
        <f t="shared" si="57"/>
        <v>18527282</v>
      </c>
      <c r="W285" s="70">
        <f t="shared" si="57"/>
        <v>43456479</v>
      </c>
    </row>
    <row r="286" spans="1:23" ht="12.75">
      <c r="A286" s="31" t="s">
        <v>30</v>
      </c>
      <c r="B286" s="32" t="s">
        <v>517</v>
      </c>
      <c r="C286" s="33" t="s">
        <v>518</v>
      </c>
      <c r="D286" s="52">
        <v>9513000</v>
      </c>
      <c r="E286" s="53">
        <v>9513000</v>
      </c>
      <c r="F286" s="53">
        <v>1989191</v>
      </c>
      <c r="G286" s="6">
        <f t="shared" si="56"/>
        <v>0.20910238620834648</v>
      </c>
      <c r="H286" s="67">
        <v>134194</v>
      </c>
      <c r="I286" s="53">
        <v>0</v>
      </c>
      <c r="J286" s="68">
        <v>50326</v>
      </c>
      <c r="K286" s="68">
        <v>184520</v>
      </c>
      <c r="L286" s="67">
        <v>10096</v>
      </c>
      <c r="M286" s="53">
        <v>511262</v>
      </c>
      <c r="N286" s="68">
        <v>0</v>
      </c>
      <c r="O286" s="68">
        <v>521358</v>
      </c>
      <c r="P286" s="67">
        <v>4100</v>
      </c>
      <c r="Q286" s="53">
        <v>1217743</v>
      </c>
      <c r="R286" s="68">
        <v>8083</v>
      </c>
      <c r="S286" s="68">
        <v>1229926</v>
      </c>
      <c r="T286" s="67">
        <v>0</v>
      </c>
      <c r="U286" s="53">
        <v>53387</v>
      </c>
      <c r="V286" s="68">
        <v>0</v>
      </c>
      <c r="W286" s="68">
        <v>53387</v>
      </c>
    </row>
    <row r="287" spans="1:23" ht="12.75">
      <c r="A287" s="31" t="s">
        <v>30</v>
      </c>
      <c r="B287" s="32" t="s">
        <v>519</v>
      </c>
      <c r="C287" s="33" t="s">
        <v>520</v>
      </c>
      <c r="D287" s="52">
        <v>50598000</v>
      </c>
      <c r="E287" s="53">
        <v>50598000</v>
      </c>
      <c r="F287" s="53">
        <v>17794952</v>
      </c>
      <c r="G287" s="6">
        <f t="shared" si="56"/>
        <v>0.3516927941815882</v>
      </c>
      <c r="H287" s="67">
        <v>985734</v>
      </c>
      <c r="I287" s="53">
        <v>1297537</v>
      </c>
      <c r="J287" s="68">
        <v>482061</v>
      </c>
      <c r="K287" s="68">
        <v>2765332</v>
      </c>
      <c r="L287" s="67">
        <v>1492717</v>
      </c>
      <c r="M287" s="53">
        <v>932625</v>
      </c>
      <c r="N287" s="68">
        <v>435135</v>
      </c>
      <c r="O287" s="68">
        <v>2860477</v>
      </c>
      <c r="P287" s="67">
        <v>94520</v>
      </c>
      <c r="Q287" s="53">
        <v>3094103</v>
      </c>
      <c r="R287" s="68">
        <v>6711687</v>
      </c>
      <c r="S287" s="68">
        <v>9900310</v>
      </c>
      <c r="T287" s="67">
        <v>637322</v>
      </c>
      <c r="U287" s="53">
        <v>67013</v>
      </c>
      <c r="V287" s="68">
        <v>1564498</v>
      </c>
      <c r="W287" s="68">
        <v>2268833</v>
      </c>
    </row>
    <row r="288" spans="1:23" ht="12.75">
      <c r="A288" s="31" t="s">
        <v>30</v>
      </c>
      <c r="B288" s="32" t="s">
        <v>521</v>
      </c>
      <c r="C288" s="33" t="s">
        <v>522</v>
      </c>
      <c r="D288" s="52">
        <v>14108000</v>
      </c>
      <c r="E288" s="53">
        <v>14108000</v>
      </c>
      <c r="F288" s="53">
        <v>14227106</v>
      </c>
      <c r="G288" s="6">
        <f t="shared" si="56"/>
        <v>1.0084424440034023</v>
      </c>
      <c r="H288" s="67">
        <v>571511</v>
      </c>
      <c r="I288" s="53">
        <v>1699491</v>
      </c>
      <c r="J288" s="68">
        <v>1540641</v>
      </c>
      <c r="K288" s="68">
        <v>3811643</v>
      </c>
      <c r="L288" s="67">
        <v>1413359</v>
      </c>
      <c r="M288" s="53">
        <v>3406067</v>
      </c>
      <c r="N288" s="68">
        <v>1670971</v>
      </c>
      <c r="O288" s="68">
        <v>6490397</v>
      </c>
      <c r="P288" s="67">
        <v>205005</v>
      </c>
      <c r="Q288" s="53">
        <v>473126</v>
      </c>
      <c r="R288" s="68">
        <v>1312574</v>
      </c>
      <c r="S288" s="68">
        <v>1990705</v>
      </c>
      <c r="T288" s="67">
        <v>1934361</v>
      </c>
      <c r="U288" s="53">
        <v>0</v>
      </c>
      <c r="V288" s="68">
        <v>0</v>
      </c>
      <c r="W288" s="68">
        <v>1934361</v>
      </c>
    </row>
    <row r="289" spans="1:23" ht="12.75">
      <c r="A289" s="31" t="s">
        <v>30</v>
      </c>
      <c r="B289" s="32" t="s">
        <v>523</v>
      </c>
      <c r="C289" s="33" t="s">
        <v>524</v>
      </c>
      <c r="D289" s="52">
        <v>12018000</v>
      </c>
      <c r="E289" s="53">
        <v>18616006</v>
      </c>
      <c r="F289" s="53">
        <v>11693557</v>
      </c>
      <c r="G289" s="6">
        <f t="shared" si="56"/>
        <v>0.6281453175294421</v>
      </c>
      <c r="H289" s="67">
        <v>0</v>
      </c>
      <c r="I289" s="53">
        <v>605314</v>
      </c>
      <c r="J289" s="68">
        <v>483502</v>
      </c>
      <c r="K289" s="68">
        <v>1088816</v>
      </c>
      <c r="L289" s="67">
        <v>367362</v>
      </c>
      <c r="M289" s="53">
        <v>1365252</v>
      </c>
      <c r="N289" s="68">
        <v>1265491</v>
      </c>
      <c r="O289" s="68">
        <v>2998105</v>
      </c>
      <c r="P289" s="67">
        <v>0</v>
      </c>
      <c r="Q289" s="53">
        <v>221348</v>
      </c>
      <c r="R289" s="68">
        <v>343800</v>
      </c>
      <c r="S289" s="68">
        <v>565148</v>
      </c>
      <c r="T289" s="67">
        <v>852071</v>
      </c>
      <c r="U289" s="53">
        <v>972090</v>
      </c>
      <c r="V289" s="68">
        <v>5217327</v>
      </c>
      <c r="W289" s="68">
        <v>7041488</v>
      </c>
    </row>
    <row r="290" spans="1:23" ht="12.75">
      <c r="A290" s="31" t="s">
        <v>30</v>
      </c>
      <c r="B290" s="32" t="s">
        <v>525</v>
      </c>
      <c r="C290" s="33" t="s">
        <v>526</v>
      </c>
      <c r="D290" s="52">
        <v>12083000</v>
      </c>
      <c r="E290" s="53">
        <v>12083000</v>
      </c>
      <c r="F290" s="53">
        <v>11596893</v>
      </c>
      <c r="G290" s="6">
        <f t="shared" si="56"/>
        <v>0.9597693453612514</v>
      </c>
      <c r="H290" s="67">
        <v>2068420</v>
      </c>
      <c r="I290" s="53">
        <v>12479</v>
      </c>
      <c r="J290" s="68">
        <v>577189</v>
      </c>
      <c r="K290" s="68">
        <v>2658088</v>
      </c>
      <c r="L290" s="67">
        <v>126125</v>
      </c>
      <c r="M290" s="53">
        <v>0</v>
      </c>
      <c r="N290" s="68">
        <v>4283760</v>
      </c>
      <c r="O290" s="68">
        <v>4409885</v>
      </c>
      <c r="P290" s="67">
        <v>0</v>
      </c>
      <c r="Q290" s="53">
        <v>0</v>
      </c>
      <c r="R290" s="68">
        <v>4523552</v>
      </c>
      <c r="S290" s="68">
        <v>4523552</v>
      </c>
      <c r="T290" s="67">
        <v>5368</v>
      </c>
      <c r="U290" s="53">
        <v>0</v>
      </c>
      <c r="V290" s="68">
        <v>0</v>
      </c>
      <c r="W290" s="68">
        <v>5368</v>
      </c>
    </row>
    <row r="291" spans="1:23" ht="12.75">
      <c r="A291" s="31" t="s">
        <v>30</v>
      </c>
      <c r="B291" s="32" t="s">
        <v>527</v>
      </c>
      <c r="C291" s="33" t="s">
        <v>528</v>
      </c>
      <c r="D291" s="52">
        <v>20341100</v>
      </c>
      <c r="E291" s="53">
        <v>10319100</v>
      </c>
      <c r="F291" s="53">
        <v>3070589</v>
      </c>
      <c r="G291" s="6">
        <f t="shared" si="56"/>
        <v>0.29756364411625047</v>
      </c>
      <c r="H291" s="67">
        <v>233518</v>
      </c>
      <c r="I291" s="53">
        <v>1066955</v>
      </c>
      <c r="J291" s="68">
        <v>133396</v>
      </c>
      <c r="K291" s="68">
        <v>1433869</v>
      </c>
      <c r="L291" s="67">
        <v>910549</v>
      </c>
      <c r="M291" s="53">
        <v>146755</v>
      </c>
      <c r="N291" s="68">
        <v>82821</v>
      </c>
      <c r="O291" s="68">
        <v>1140125</v>
      </c>
      <c r="P291" s="67">
        <v>69493</v>
      </c>
      <c r="Q291" s="53">
        <v>7005</v>
      </c>
      <c r="R291" s="68">
        <v>134748</v>
      </c>
      <c r="S291" s="68">
        <v>211246</v>
      </c>
      <c r="T291" s="67">
        <v>12596</v>
      </c>
      <c r="U291" s="53">
        <v>78610</v>
      </c>
      <c r="V291" s="68">
        <v>194143</v>
      </c>
      <c r="W291" s="68">
        <v>285349</v>
      </c>
    </row>
    <row r="292" spans="1:23" ht="12.75">
      <c r="A292" s="31" t="s">
        <v>49</v>
      </c>
      <c r="B292" s="32" t="s">
        <v>529</v>
      </c>
      <c r="C292" s="33" t="s">
        <v>530</v>
      </c>
      <c r="D292" s="52">
        <v>849000</v>
      </c>
      <c r="E292" s="53">
        <v>849000</v>
      </c>
      <c r="F292" s="53">
        <v>642132</v>
      </c>
      <c r="G292" s="6">
        <f t="shared" si="56"/>
        <v>0.756339222614841</v>
      </c>
      <c r="H292" s="67">
        <v>14810</v>
      </c>
      <c r="I292" s="53">
        <v>126</v>
      </c>
      <c r="J292" s="68">
        <v>4324</v>
      </c>
      <c r="K292" s="68">
        <v>19260</v>
      </c>
      <c r="L292" s="67">
        <v>16672</v>
      </c>
      <c r="M292" s="53">
        <v>33356</v>
      </c>
      <c r="N292" s="68">
        <v>38720</v>
      </c>
      <c r="O292" s="68">
        <v>88748</v>
      </c>
      <c r="P292" s="67">
        <v>1822</v>
      </c>
      <c r="Q292" s="53">
        <v>4563</v>
      </c>
      <c r="R292" s="68">
        <v>16876</v>
      </c>
      <c r="S292" s="68">
        <v>23261</v>
      </c>
      <c r="T292" s="67">
        <v>16077</v>
      </c>
      <c r="U292" s="53">
        <v>57156</v>
      </c>
      <c r="V292" s="68">
        <v>437630</v>
      </c>
      <c r="W292" s="68">
        <v>510863</v>
      </c>
    </row>
    <row r="293" spans="1:23" ht="16.5">
      <c r="A293" s="34"/>
      <c r="B293" s="35" t="s">
        <v>531</v>
      </c>
      <c r="C293" s="36"/>
      <c r="D293" s="54">
        <f>SUM(D286:D292)</f>
        <v>119510100</v>
      </c>
      <c r="E293" s="55">
        <f>SUM(E286:E292)</f>
        <v>116086106</v>
      </c>
      <c r="F293" s="55">
        <f>SUM(F286:F292)</f>
        <v>61014420</v>
      </c>
      <c r="G293" s="7">
        <f t="shared" si="56"/>
        <v>0.5255962328515008</v>
      </c>
      <c r="H293" s="69">
        <f aca="true" t="shared" si="58" ref="H293:W293">SUM(H286:H292)</f>
        <v>4008187</v>
      </c>
      <c r="I293" s="55">
        <f t="shared" si="58"/>
        <v>4681902</v>
      </c>
      <c r="J293" s="70">
        <f t="shared" si="58"/>
        <v>3271439</v>
      </c>
      <c r="K293" s="70">
        <f t="shared" si="58"/>
        <v>11961528</v>
      </c>
      <c r="L293" s="69">
        <f t="shared" si="58"/>
        <v>4336880</v>
      </c>
      <c r="M293" s="55">
        <f t="shared" si="58"/>
        <v>6395317</v>
      </c>
      <c r="N293" s="70">
        <f t="shared" si="58"/>
        <v>7776898</v>
      </c>
      <c r="O293" s="70">
        <f t="shared" si="58"/>
        <v>18509095</v>
      </c>
      <c r="P293" s="69">
        <f t="shared" si="58"/>
        <v>374940</v>
      </c>
      <c r="Q293" s="55">
        <f t="shared" si="58"/>
        <v>5017888</v>
      </c>
      <c r="R293" s="70">
        <f t="shared" si="58"/>
        <v>13051320</v>
      </c>
      <c r="S293" s="70">
        <f t="shared" si="58"/>
        <v>18444148</v>
      </c>
      <c r="T293" s="69">
        <f t="shared" si="58"/>
        <v>3457795</v>
      </c>
      <c r="U293" s="55">
        <f t="shared" si="58"/>
        <v>1228256</v>
      </c>
      <c r="V293" s="70">
        <f t="shared" si="58"/>
        <v>7413598</v>
      </c>
      <c r="W293" s="70">
        <f t="shared" si="58"/>
        <v>12099649</v>
      </c>
    </row>
    <row r="294" spans="1:23" ht="12.75">
      <c r="A294" s="31" t="s">
        <v>30</v>
      </c>
      <c r="B294" s="32" t="s">
        <v>532</v>
      </c>
      <c r="C294" s="33" t="s">
        <v>533</v>
      </c>
      <c r="D294" s="52">
        <v>8995120</v>
      </c>
      <c r="E294" s="53">
        <v>8995120</v>
      </c>
      <c r="F294" s="53">
        <v>776219</v>
      </c>
      <c r="G294" s="6">
        <f t="shared" si="56"/>
        <v>0.08629334572523768</v>
      </c>
      <c r="H294" s="67">
        <v>6999</v>
      </c>
      <c r="I294" s="53">
        <v>6999</v>
      </c>
      <c r="J294" s="68">
        <v>7996</v>
      </c>
      <c r="K294" s="68">
        <v>21994</v>
      </c>
      <c r="L294" s="67">
        <v>7996</v>
      </c>
      <c r="M294" s="53">
        <v>0</v>
      </c>
      <c r="N294" s="68">
        <v>0</v>
      </c>
      <c r="O294" s="68">
        <v>7996</v>
      </c>
      <c r="P294" s="67">
        <v>130326</v>
      </c>
      <c r="Q294" s="53">
        <v>121195</v>
      </c>
      <c r="R294" s="68">
        <v>264035</v>
      </c>
      <c r="S294" s="68">
        <v>515556</v>
      </c>
      <c r="T294" s="67">
        <v>90673</v>
      </c>
      <c r="U294" s="53">
        <v>140000</v>
      </c>
      <c r="V294" s="68">
        <v>0</v>
      </c>
      <c r="W294" s="68">
        <v>230673</v>
      </c>
    </row>
    <row r="295" spans="1:23" ht="12.75">
      <c r="A295" s="31" t="s">
        <v>30</v>
      </c>
      <c r="B295" s="32" t="s">
        <v>534</v>
      </c>
      <c r="C295" s="33" t="s">
        <v>535</v>
      </c>
      <c r="D295" s="52">
        <v>47589750</v>
      </c>
      <c r="E295" s="53">
        <v>70499000</v>
      </c>
      <c r="F295" s="53">
        <v>51058883</v>
      </c>
      <c r="G295" s="6">
        <f t="shared" si="56"/>
        <v>0.7242497482233791</v>
      </c>
      <c r="H295" s="67">
        <v>4000441</v>
      </c>
      <c r="I295" s="53">
        <v>8449000</v>
      </c>
      <c r="J295" s="68">
        <v>546385</v>
      </c>
      <c r="K295" s="68">
        <v>12995826</v>
      </c>
      <c r="L295" s="67">
        <v>5227398</v>
      </c>
      <c r="M295" s="53">
        <v>1895227</v>
      </c>
      <c r="N295" s="68">
        <v>3830965</v>
      </c>
      <c r="O295" s="68">
        <v>10953590</v>
      </c>
      <c r="P295" s="67">
        <v>1170012</v>
      </c>
      <c r="Q295" s="53">
        <v>4476614</v>
      </c>
      <c r="R295" s="68">
        <v>3668371</v>
      </c>
      <c r="S295" s="68">
        <v>9314997</v>
      </c>
      <c r="T295" s="67">
        <v>4380108</v>
      </c>
      <c r="U295" s="53">
        <v>10537235</v>
      </c>
      <c r="V295" s="68">
        <v>2877127</v>
      </c>
      <c r="W295" s="68">
        <v>17794470</v>
      </c>
    </row>
    <row r="296" spans="1:23" ht="12.75">
      <c r="A296" s="31" t="s">
        <v>30</v>
      </c>
      <c r="B296" s="32" t="s">
        <v>536</v>
      </c>
      <c r="C296" s="33" t="s">
        <v>537</v>
      </c>
      <c r="D296" s="52">
        <v>20657000</v>
      </c>
      <c r="E296" s="53">
        <v>21288500</v>
      </c>
      <c r="F296" s="53">
        <v>14591124</v>
      </c>
      <c r="G296" s="6">
        <f t="shared" si="56"/>
        <v>0.6853993470653169</v>
      </c>
      <c r="H296" s="67">
        <v>18010</v>
      </c>
      <c r="I296" s="53">
        <v>294738</v>
      </c>
      <c r="J296" s="68">
        <v>332494</v>
      </c>
      <c r="K296" s="68">
        <v>645242</v>
      </c>
      <c r="L296" s="67">
        <v>596844</v>
      </c>
      <c r="M296" s="53">
        <v>2118713</v>
      </c>
      <c r="N296" s="68">
        <v>714433</v>
      </c>
      <c r="O296" s="68">
        <v>3429990</v>
      </c>
      <c r="P296" s="67">
        <v>57243</v>
      </c>
      <c r="Q296" s="53">
        <v>1095673</v>
      </c>
      <c r="R296" s="68">
        <v>3041937</v>
      </c>
      <c r="S296" s="68">
        <v>4194853</v>
      </c>
      <c r="T296" s="67">
        <v>1155315</v>
      </c>
      <c r="U296" s="53">
        <v>1505553</v>
      </c>
      <c r="V296" s="68">
        <v>3660171</v>
      </c>
      <c r="W296" s="68">
        <v>6321039</v>
      </c>
    </row>
    <row r="297" spans="1:23" ht="12.75">
      <c r="A297" s="31" t="s">
        <v>30</v>
      </c>
      <c r="B297" s="32" t="s">
        <v>538</v>
      </c>
      <c r="C297" s="33" t="s">
        <v>539</v>
      </c>
      <c r="D297" s="52">
        <v>7892000</v>
      </c>
      <c r="E297" s="53">
        <v>7892000</v>
      </c>
      <c r="F297" s="53">
        <v>357788</v>
      </c>
      <c r="G297" s="6">
        <f t="shared" si="56"/>
        <v>0.04533552965027876</v>
      </c>
      <c r="H297" s="67">
        <v>2733</v>
      </c>
      <c r="I297" s="53">
        <v>0</v>
      </c>
      <c r="J297" s="68">
        <v>6328</v>
      </c>
      <c r="K297" s="68">
        <v>9061</v>
      </c>
      <c r="L297" s="67">
        <v>0</v>
      </c>
      <c r="M297" s="53">
        <v>42504</v>
      </c>
      <c r="N297" s="68">
        <v>137511</v>
      </c>
      <c r="O297" s="68">
        <v>180015</v>
      </c>
      <c r="P297" s="67">
        <v>1228</v>
      </c>
      <c r="Q297" s="53">
        <v>0</v>
      </c>
      <c r="R297" s="68">
        <v>0</v>
      </c>
      <c r="S297" s="68">
        <v>1228</v>
      </c>
      <c r="T297" s="67">
        <v>157197</v>
      </c>
      <c r="U297" s="53">
        <v>10287</v>
      </c>
      <c r="V297" s="68">
        <v>0</v>
      </c>
      <c r="W297" s="68">
        <v>167484</v>
      </c>
    </row>
    <row r="298" spans="1:23" ht="12.75">
      <c r="A298" s="31" t="s">
        <v>30</v>
      </c>
      <c r="B298" s="32" t="s">
        <v>540</v>
      </c>
      <c r="C298" s="33" t="s">
        <v>541</v>
      </c>
      <c r="D298" s="52">
        <v>0</v>
      </c>
      <c r="E298" s="53">
        <v>0</v>
      </c>
      <c r="F298" s="53">
        <v>6954215</v>
      </c>
      <c r="G298" s="6">
        <f t="shared" si="56"/>
        <v>0</v>
      </c>
      <c r="H298" s="67">
        <v>994800</v>
      </c>
      <c r="I298" s="53">
        <v>582465</v>
      </c>
      <c r="J298" s="68">
        <v>1308500</v>
      </c>
      <c r="K298" s="68">
        <v>2885765</v>
      </c>
      <c r="L298" s="67">
        <v>305200</v>
      </c>
      <c r="M298" s="53">
        <v>1403602</v>
      </c>
      <c r="N298" s="68">
        <v>459332</v>
      </c>
      <c r="O298" s="68">
        <v>2168134</v>
      </c>
      <c r="P298" s="67">
        <v>398975</v>
      </c>
      <c r="Q298" s="53">
        <v>508437</v>
      </c>
      <c r="R298" s="68">
        <v>0</v>
      </c>
      <c r="S298" s="68">
        <v>907412</v>
      </c>
      <c r="T298" s="67">
        <v>559402</v>
      </c>
      <c r="U298" s="53">
        <v>285009</v>
      </c>
      <c r="V298" s="68">
        <v>148493</v>
      </c>
      <c r="W298" s="68">
        <v>992904</v>
      </c>
    </row>
    <row r="299" spans="1:23" ht="12.75">
      <c r="A299" s="31" t="s">
        <v>30</v>
      </c>
      <c r="B299" s="32" t="s">
        <v>542</v>
      </c>
      <c r="C299" s="33" t="s">
        <v>543</v>
      </c>
      <c r="D299" s="52">
        <v>13852000</v>
      </c>
      <c r="E299" s="53">
        <v>28067336</v>
      </c>
      <c r="F299" s="53">
        <v>20276657</v>
      </c>
      <c r="G299" s="6">
        <f t="shared" si="56"/>
        <v>0.7224289829287681</v>
      </c>
      <c r="H299" s="67">
        <v>328964</v>
      </c>
      <c r="I299" s="53">
        <v>2877320</v>
      </c>
      <c r="J299" s="68">
        <v>1416578</v>
      </c>
      <c r="K299" s="68">
        <v>4622862</v>
      </c>
      <c r="L299" s="67">
        <v>494345</v>
      </c>
      <c r="M299" s="53">
        <v>0</v>
      </c>
      <c r="N299" s="68">
        <v>616061</v>
      </c>
      <c r="O299" s="68">
        <v>1110406</v>
      </c>
      <c r="P299" s="67">
        <v>3009247</v>
      </c>
      <c r="Q299" s="53">
        <v>1860147</v>
      </c>
      <c r="R299" s="68">
        <v>781596</v>
      </c>
      <c r="S299" s="68">
        <v>5650990</v>
      </c>
      <c r="T299" s="67">
        <v>293789</v>
      </c>
      <c r="U299" s="53">
        <v>5967700</v>
      </c>
      <c r="V299" s="68">
        <v>2630910</v>
      </c>
      <c r="W299" s="68">
        <v>8892399</v>
      </c>
    </row>
    <row r="300" spans="1:23" ht="12.75">
      <c r="A300" s="31" t="s">
        <v>30</v>
      </c>
      <c r="B300" s="32" t="s">
        <v>544</v>
      </c>
      <c r="C300" s="33" t="s">
        <v>545</v>
      </c>
      <c r="D300" s="52">
        <v>11751000</v>
      </c>
      <c r="E300" s="53">
        <v>11751000</v>
      </c>
      <c r="F300" s="53">
        <v>9795185</v>
      </c>
      <c r="G300" s="6">
        <f t="shared" si="56"/>
        <v>0.8335618245255723</v>
      </c>
      <c r="H300" s="67">
        <v>0</v>
      </c>
      <c r="I300" s="53">
        <v>645959</v>
      </c>
      <c r="J300" s="68">
        <v>532941</v>
      </c>
      <c r="K300" s="68">
        <v>1178900</v>
      </c>
      <c r="L300" s="67">
        <v>192767</v>
      </c>
      <c r="M300" s="53">
        <v>383957</v>
      </c>
      <c r="N300" s="68">
        <v>924518</v>
      </c>
      <c r="O300" s="68">
        <v>1501242</v>
      </c>
      <c r="P300" s="67">
        <v>95536</v>
      </c>
      <c r="Q300" s="53">
        <v>604993</v>
      </c>
      <c r="R300" s="68">
        <v>1934309</v>
      </c>
      <c r="S300" s="68">
        <v>2634838</v>
      </c>
      <c r="T300" s="67">
        <v>849859</v>
      </c>
      <c r="U300" s="53">
        <v>1395151</v>
      </c>
      <c r="V300" s="68">
        <v>2235195</v>
      </c>
      <c r="W300" s="68">
        <v>4480205</v>
      </c>
    </row>
    <row r="301" spans="1:23" ht="12.75">
      <c r="A301" s="31" t="s">
        <v>30</v>
      </c>
      <c r="B301" s="32" t="s">
        <v>546</v>
      </c>
      <c r="C301" s="33" t="s">
        <v>547</v>
      </c>
      <c r="D301" s="52">
        <v>42512560</v>
      </c>
      <c r="E301" s="53">
        <v>42512560</v>
      </c>
      <c r="F301" s="53">
        <v>280497</v>
      </c>
      <c r="G301" s="6">
        <f t="shared" si="56"/>
        <v>0.006597979514759873</v>
      </c>
      <c r="H301" s="67">
        <v>0</v>
      </c>
      <c r="I301" s="53">
        <v>0</v>
      </c>
      <c r="J301" s="68">
        <v>0</v>
      </c>
      <c r="K301" s="68">
        <v>0</v>
      </c>
      <c r="L301" s="67">
        <v>0</v>
      </c>
      <c r="M301" s="53">
        <v>0</v>
      </c>
      <c r="N301" s="68">
        <v>0</v>
      </c>
      <c r="O301" s="68">
        <v>0</v>
      </c>
      <c r="P301" s="67">
        <v>0</v>
      </c>
      <c r="Q301" s="53">
        <v>280497</v>
      </c>
      <c r="R301" s="68">
        <v>0</v>
      </c>
      <c r="S301" s="68">
        <v>280497</v>
      </c>
      <c r="T301" s="67">
        <v>0</v>
      </c>
      <c r="U301" s="53">
        <v>0</v>
      </c>
      <c r="V301" s="68">
        <v>0</v>
      </c>
      <c r="W301" s="68">
        <v>0</v>
      </c>
    </row>
    <row r="302" spans="1:23" ht="12.75">
      <c r="A302" s="31" t="s">
        <v>49</v>
      </c>
      <c r="B302" s="32" t="s">
        <v>548</v>
      </c>
      <c r="C302" s="33" t="s">
        <v>549</v>
      </c>
      <c r="D302" s="52">
        <v>780000</v>
      </c>
      <c r="E302" s="53">
        <v>780000</v>
      </c>
      <c r="F302" s="53">
        <v>182660</v>
      </c>
      <c r="G302" s="6">
        <f t="shared" si="56"/>
        <v>0.23417948717948717</v>
      </c>
      <c r="H302" s="67">
        <v>3981</v>
      </c>
      <c r="I302" s="53">
        <v>2628</v>
      </c>
      <c r="J302" s="68">
        <v>0</v>
      </c>
      <c r="K302" s="68">
        <v>6609</v>
      </c>
      <c r="L302" s="67">
        <v>66603</v>
      </c>
      <c r="M302" s="53">
        <v>0</v>
      </c>
      <c r="N302" s="68">
        <v>0</v>
      </c>
      <c r="O302" s="68">
        <v>66603</v>
      </c>
      <c r="P302" s="67">
        <v>0</v>
      </c>
      <c r="Q302" s="53">
        <v>2882</v>
      </c>
      <c r="R302" s="68">
        <v>0</v>
      </c>
      <c r="S302" s="68">
        <v>2882</v>
      </c>
      <c r="T302" s="67">
        <v>106566</v>
      </c>
      <c r="U302" s="53">
        <v>0</v>
      </c>
      <c r="V302" s="68">
        <v>0</v>
      </c>
      <c r="W302" s="68">
        <v>106566</v>
      </c>
    </row>
    <row r="303" spans="1:23" ht="16.5">
      <c r="A303" s="34"/>
      <c r="B303" s="35" t="s">
        <v>550</v>
      </c>
      <c r="C303" s="36"/>
      <c r="D303" s="54">
        <f>SUM(D294:D302)</f>
        <v>154029430</v>
      </c>
      <c r="E303" s="55">
        <f>SUM(E294:E302)</f>
        <v>191785516</v>
      </c>
      <c r="F303" s="55">
        <f>SUM(F294:F302)</f>
        <v>104273228</v>
      </c>
      <c r="G303" s="7">
        <f t="shared" si="56"/>
        <v>0.5436970954574067</v>
      </c>
      <c r="H303" s="69">
        <f aca="true" t="shared" si="59" ref="H303:W303">SUM(H294:H302)</f>
        <v>5355928</v>
      </c>
      <c r="I303" s="55">
        <f t="shared" si="59"/>
        <v>12859109</v>
      </c>
      <c r="J303" s="70">
        <f t="shared" si="59"/>
        <v>4151222</v>
      </c>
      <c r="K303" s="70">
        <f t="shared" si="59"/>
        <v>22366259</v>
      </c>
      <c r="L303" s="69">
        <f t="shared" si="59"/>
        <v>6891153</v>
      </c>
      <c r="M303" s="55">
        <f t="shared" si="59"/>
        <v>5844003</v>
      </c>
      <c r="N303" s="70">
        <f t="shared" si="59"/>
        <v>6682820</v>
      </c>
      <c r="O303" s="70">
        <f t="shared" si="59"/>
        <v>19417976</v>
      </c>
      <c r="P303" s="69">
        <f t="shared" si="59"/>
        <v>4862567</v>
      </c>
      <c r="Q303" s="55">
        <f t="shared" si="59"/>
        <v>8950438</v>
      </c>
      <c r="R303" s="70">
        <f t="shared" si="59"/>
        <v>9690248</v>
      </c>
      <c r="S303" s="70">
        <f t="shared" si="59"/>
        <v>23503253</v>
      </c>
      <c r="T303" s="69">
        <f t="shared" si="59"/>
        <v>7592909</v>
      </c>
      <c r="U303" s="55">
        <f t="shared" si="59"/>
        <v>19840935</v>
      </c>
      <c r="V303" s="70">
        <f t="shared" si="59"/>
        <v>11551896</v>
      </c>
      <c r="W303" s="70">
        <f t="shared" si="59"/>
        <v>38985740</v>
      </c>
    </row>
    <row r="304" spans="1:23" ht="12.75">
      <c r="A304" s="31" t="s">
        <v>30</v>
      </c>
      <c r="B304" s="32" t="s">
        <v>551</v>
      </c>
      <c r="C304" s="33" t="s">
        <v>552</v>
      </c>
      <c r="D304" s="52">
        <v>14367144</v>
      </c>
      <c r="E304" s="53">
        <v>16139047</v>
      </c>
      <c r="F304" s="53">
        <v>10485939</v>
      </c>
      <c r="G304" s="6">
        <f t="shared" si="56"/>
        <v>0.6497247947787748</v>
      </c>
      <c r="H304" s="67">
        <v>827628</v>
      </c>
      <c r="I304" s="53">
        <v>793125</v>
      </c>
      <c r="J304" s="68">
        <v>1138376</v>
      </c>
      <c r="K304" s="68">
        <v>2759129</v>
      </c>
      <c r="L304" s="67">
        <v>1297535</v>
      </c>
      <c r="M304" s="53">
        <v>510869</v>
      </c>
      <c r="N304" s="68">
        <v>1130139</v>
      </c>
      <c r="O304" s="68">
        <v>2938543</v>
      </c>
      <c r="P304" s="67">
        <v>278278</v>
      </c>
      <c r="Q304" s="53">
        <v>50000</v>
      </c>
      <c r="R304" s="68">
        <v>972897</v>
      </c>
      <c r="S304" s="68">
        <v>1301175</v>
      </c>
      <c r="T304" s="67">
        <v>786639</v>
      </c>
      <c r="U304" s="53">
        <v>441402</v>
      </c>
      <c r="V304" s="68">
        <v>2259051</v>
      </c>
      <c r="W304" s="68">
        <v>3487092</v>
      </c>
    </row>
    <row r="305" spans="1:23" ht="12.75">
      <c r="A305" s="31" t="s">
        <v>30</v>
      </c>
      <c r="B305" s="32" t="s">
        <v>553</v>
      </c>
      <c r="C305" s="33" t="s">
        <v>554</v>
      </c>
      <c r="D305" s="52">
        <v>24968255</v>
      </c>
      <c r="E305" s="53">
        <v>20234850</v>
      </c>
      <c r="F305" s="53">
        <v>16994131</v>
      </c>
      <c r="G305" s="6">
        <f t="shared" si="56"/>
        <v>0.8398446739165351</v>
      </c>
      <c r="H305" s="67">
        <v>465766</v>
      </c>
      <c r="I305" s="53">
        <v>1848742</v>
      </c>
      <c r="J305" s="68">
        <v>2121604</v>
      </c>
      <c r="K305" s="68">
        <v>4436112</v>
      </c>
      <c r="L305" s="67">
        <v>2290825</v>
      </c>
      <c r="M305" s="53">
        <v>703358</v>
      </c>
      <c r="N305" s="68">
        <v>114588</v>
      </c>
      <c r="O305" s="68">
        <v>3108771</v>
      </c>
      <c r="P305" s="67">
        <v>679051</v>
      </c>
      <c r="Q305" s="53">
        <v>506927</v>
      </c>
      <c r="R305" s="68">
        <v>550070</v>
      </c>
      <c r="S305" s="68">
        <v>1736048</v>
      </c>
      <c r="T305" s="67">
        <v>4125864</v>
      </c>
      <c r="U305" s="53">
        <v>613049</v>
      </c>
      <c r="V305" s="68">
        <v>2974287</v>
      </c>
      <c r="W305" s="68">
        <v>7713200</v>
      </c>
    </row>
    <row r="306" spans="1:23" ht="12.75">
      <c r="A306" s="31" t="s">
        <v>30</v>
      </c>
      <c r="B306" s="32" t="s">
        <v>555</v>
      </c>
      <c r="C306" s="33" t="s">
        <v>556</v>
      </c>
      <c r="D306" s="52">
        <v>154276870</v>
      </c>
      <c r="E306" s="53">
        <v>106335799</v>
      </c>
      <c r="F306" s="53">
        <v>40130465</v>
      </c>
      <c r="G306" s="6">
        <f t="shared" si="56"/>
        <v>0.37739374112381474</v>
      </c>
      <c r="H306" s="67">
        <v>602297</v>
      </c>
      <c r="I306" s="53">
        <v>2095672</v>
      </c>
      <c r="J306" s="68">
        <v>5088984</v>
      </c>
      <c r="K306" s="68">
        <v>7786953</v>
      </c>
      <c r="L306" s="67">
        <v>947705</v>
      </c>
      <c r="M306" s="53">
        <v>2142760</v>
      </c>
      <c r="N306" s="68">
        <v>1837091</v>
      </c>
      <c r="O306" s="68">
        <v>4927556</v>
      </c>
      <c r="P306" s="67">
        <v>1175494</v>
      </c>
      <c r="Q306" s="53">
        <v>639930</v>
      </c>
      <c r="R306" s="68">
        <v>4108735</v>
      </c>
      <c r="S306" s="68">
        <v>5924159</v>
      </c>
      <c r="T306" s="67">
        <v>5724349</v>
      </c>
      <c r="U306" s="53">
        <v>6647868</v>
      </c>
      <c r="V306" s="68">
        <v>9119580</v>
      </c>
      <c r="W306" s="68">
        <v>21491797</v>
      </c>
    </row>
    <row r="307" spans="1:23" ht="12.75">
      <c r="A307" s="31" t="s">
        <v>30</v>
      </c>
      <c r="B307" s="32" t="s">
        <v>557</v>
      </c>
      <c r="C307" s="33" t="s">
        <v>558</v>
      </c>
      <c r="D307" s="52">
        <v>17079000</v>
      </c>
      <c r="E307" s="53">
        <v>17079000</v>
      </c>
      <c r="F307" s="53">
        <v>12098215</v>
      </c>
      <c r="G307" s="6">
        <f t="shared" si="56"/>
        <v>0.7083678786814216</v>
      </c>
      <c r="H307" s="67">
        <v>0</v>
      </c>
      <c r="I307" s="53">
        <v>277253</v>
      </c>
      <c r="J307" s="68">
        <v>856298</v>
      </c>
      <c r="K307" s="68">
        <v>1133551</v>
      </c>
      <c r="L307" s="67">
        <v>438843</v>
      </c>
      <c r="M307" s="53">
        <v>803012</v>
      </c>
      <c r="N307" s="68">
        <v>1054194</v>
      </c>
      <c r="O307" s="68">
        <v>2296049</v>
      </c>
      <c r="P307" s="67">
        <v>136637</v>
      </c>
      <c r="Q307" s="53">
        <v>2099166</v>
      </c>
      <c r="R307" s="68">
        <v>800455</v>
      </c>
      <c r="S307" s="68">
        <v>3036258</v>
      </c>
      <c r="T307" s="67">
        <v>1520691</v>
      </c>
      <c r="U307" s="53">
        <v>2058375</v>
      </c>
      <c r="V307" s="68">
        <v>2053291</v>
      </c>
      <c r="W307" s="68">
        <v>5632357</v>
      </c>
    </row>
    <row r="308" spans="1:23" ht="12.75">
      <c r="A308" s="31" t="s">
        <v>30</v>
      </c>
      <c r="B308" s="32" t="s">
        <v>559</v>
      </c>
      <c r="C308" s="33" t="s">
        <v>560</v>
      </c>
      <c r="D308" s="52">
        <v>68862100</v>
      </c>
      <c r="E308" s="53">
        <v>68862100</v>
      </c>
      <c r="F308" s="53">
        <v>45127803</v>
      </c>
      <c r="G308" s="6">
        <f t="shared" si="56"/>
        <v>0.6553358523774325</v>
      </c>
      <c r="H308" s="67">
        <v>5620555</v>
      </c>
      <c r="I308" s="53">
        <v>7017955</v>
      </c>
      <c r="J308" s="68">
        <v>0</v>
      </c>
      <c r="K308" s="68">
        <v>12638510</v>
      </c>
      <c r="L308" s="67">
        <v>6355627</v>
      </c>
      <c r="M308" s="53">
        <v>7550279</v>
      </c>
      <c r="N308" s="68">
        <v>5227202</v>
      </c>
      <c r="O308" s="68">
        <v>19133108</v>
      </c>
      <c r="P308" s="67">
        <v>2378244</v>
      </c>
      <c r="Q308" s="53">
        <v>2795970</v>
      </c>
      <c r="R308" s="68">
        <v>2433877</v>
      </c>
      <c r="S308" s="68">
        <v>7608091</v>
      </c>
      <c r="T308" s="67">
        <v>2093998</v>
      </c>
      <c r="U308" s="53">
        <v>3654096</v>
      </c>
      <c r="V308" s="68">
        <v>0</v>
      </c>
      <c r="W308" s="68">
        <v>5748094</v>
      </c>
    </row>
    <row r="309" spans="1:23" ht="12.75">
      <c r="A309" s="31" t="s">
        <v>30</v>
      </c>
      <c r="B309" s="32" t="s">
        <v>561</v>
      </c>
      <c r="C309" s="33" t="s">
        <v>562</v>
      </c>
      <c r="D309" s="52">
        <v>15157000</v>
      </c>
      <c r="E309" s="53">
        <v>15157000</v>
      </c>
      <c r="F309" s="53">
        <v>1588709</v>
      </c>
      <c r="G309" s="6">
        <f t="shared" si="56"/>
        <v>0.10481685030019133</v>
      </c>
      <c r="H309" s="67">
        <v>0</v>
      </c>
      <c r="I309" s="53">
        <v>260969</v>
      </c>
      <c r="J309" s="68">
        <v>584063</v>
      </c>
      <c r="K309" s="68">
        <v>845032</v>
      </c>
      <c r="L309" s="67">
        <v>41721</v>
      </c>
      <c r="M309" s="53">
        <v>25675</v>
      </c>
      <c r="N309" s="68">
        <v>31997</v>
      </c>
      <c r="O309" s="68">
        <v>99393</v>
      </c>
      <c r="P309" s="67">
        <v>0</v>
      </c>
      <c r="Q309" s="53">
        <v>0</v>
      </c>
      <c r="R309" s="68">
        <v>45802</v>
      </c>
      <c r="S309" s="68">
        <v>45802</v>
      </c>
      <c r="T309" s="67">
        <v>0</v>
      </c>
      <c r="U309" s="53">
        <v>19256</v>
      </c>
      <c r="V309" s="68">
        <v>579226</v>
      </c>
      <c r="W309" s="68">
        <v>598482</v>
      </c>
    </row>
    <row r="310" spans="1:23" ht="12.75">
      <c r="A310" s="31" t="s">
        <v>49</v>
      </c>
      <c r="B310" s="32" t="s">
        <v>563</v>
      </c>
      <c r="C310" s="33" t="s">
        <v>564</v>
      </c>
      <c r="D310" s="52">
        <v>19139000</v>
      </c>
      <c r="E310" s="53">
        <v>16689</v>
      </c>
      <c r="F310" s="53">
        <v>13456858</v>
      </c>
      <c r="G310" s="6">
        <f t="shared" si="56"/>
        <v>806.3309964647373</v>
      </c>
      <c r="H310" s="67">
        <v>656247</v>
      </c>
      <c r="I310" s="53">
        <v>781145</v>
      </c>
      <c r="J310" s="68">
        <v>31155</v>
      </c>
      <c r="K310" s="68">
        <v>1468547</v>
      </c>
      <c r="L310" s="67">
        <v>1202062</v>
      </c>
      <c r="M310" s="53">
        <v>1809227</v>
      </c>
      <c r="N310" s="68">
        <v>2787168</v>
      </c>
      <c r="O310" s="68">
        <v>5798457</v>
      </c>
      <c r="P310" s="67">
        <v>80450</v>
      </c>
      <c r="Q310" s="53">
        <v>1306851</v>
      </c>
      <c r="R310" s="68">
        <v>1524911</v>
      </c>
      <c r="S310" s="68">
        <v>2912212</v>
      </c>
      <c r="T310" s="67">
        <v>1044627</v>
      </c>
      <c r="U310" s="53">
        <v>5978</v>
      </c>
      <c r="V310" s="68">
        <v>2227037</v>
      </c>
      <c r="W310" s="68">
        <v>3277642</v>
      </c>
    </row>
    <row r="311" spans="1:23" ht="16.5">
      <c r="A311" s="34"/>
      <c r="B311" s="35" t="s">
        <v>565</v>
      </c>
      <c r="C311" s="36"/>
      <c r="D311" s="54">
        <f>SUM(D304:D310)</f>
        <v>313849369</v>
      </c>
      <c r="E311" s="55">
        <f>SUM(E304:E310)</f>
        <v>243824485</v>
      </c>
      <c r="F311" s="55">
        <f>SUM(F304:F310)</f>
        <v>139882120</v>
      </c>
      <c r="G311" s="7">
        <f t="shared" si="56"/>
        <v>0.5737000531345324</v>
      </c>
      <c r="H311" s="69">
        <f aca="true" t="shared" si="60" ref="H311:W311">SUM(H304:H310)</f>
        <v>8172493</v>
      </c>
      <c r="I311" s="55">
        <f t="shared" si="60"/>
        <v>13074861</v>
      </c>
      <c r="J311" s="70">
        <f t="shared" si="60"/>
        <v>9820480</v>
      </c>
      <c r="K311" s="70">
        <f t="shared" si="60"/>
        <v>31067834</v>
      </c>
      <c r="L311" s="69">
        <f t="shared" si="60"/>
        <v>12574318</v>
      </c>
      <c r="M311" s="55">
        <f t="shared" si="60"/>
        <v>13545180</v>
      </c>
      <c r="N311" s="70">
        <f t="shared" si="60"/>
        <v>12182379</v>
      </c>
      <c r="O311" s="70">
        <f t="shared" si="60"/>
        <v>38301877</v>
      </c>
      <c r="P311" s="69">
        <f t="shared" si="60"/>
        <v>4728154</v>
      </c>
      <c r="Q311" s="55">
        <f t="shared" si="60"/>
        <v>7398844</v>
      </c>
      <c r="R311" s="70">
        <f t="shared" si="60"/>
        <v>10436747</v>
      </c>
      <c r="S311" s="70">
        <f t="shared" si="60"/>
        <v>22563745</v>
      </c>
      <c r="T311" s="69">
        <f t="shared" si="60"/>
        <v>15296168</v>
      </c>
      <c r="U311" s="55">
        <f t="shared" si="60"/>
        <v>13440024</v>
      </c>
      <c r="V311" s="70">
        <f t="shared" si="60"/>
        <v>19212472</v>
      </c>
      <c r="W311" s="70">
        <f t="shared" si="60"/>
        <v>47948664</v>
      </c>
    </row>
    <row r="312" spans="1:23" ht="12.75">
      <c r="A312" s="31" t="s">
        <v>30</v>
      </c>
      <c r="B312" s="32" t="s">
        <v>566</v>
      </c>
      <c r="C312" s="33" t="s">
        <v>567</v>
      </c>
      <c r="D312" s="52">
        <v>246419000</v>
      </c>
      <c r="E312" s="53">
        <v>177404696</v>
      </c>
      <c r="F312" s="53">
        <v>125337168</v>
      </c>
      <c r="G312" s="6">
        <f t="shared" si="56"/>
        <v>0.7065042291777891</v>
      </c>
      <c r="H312" s="67">
        <v>567601</v>
      </c>
      <c r="I312" s="53">
        <v>4434889</v>
      </c>
      <c r="J312" s="68">
        <v>16585244</v>
      </c>
      <c r="K312" s="68">
        <v>21587734</v>
      </c>
      <c r="L312" s="67">
        <v>6810139</v>
      </c>
      <c r="M312" s="53">
        <v>11867977</v>
      </c>
      <c r="N312" s="68">
        <v>10056967</v>
      </c>
      <c r="O312" s="68">
        <v>28735083</v>
      </c>
      <c r="P312" s="67">
        <v>2886993</v>
      </c>
      <c r="Q312" s="53">
        <v>4552709</v>
      </c>
      <c r="R312" s="68">
        <v>21620211</v>
      </c>
      <c r="S312" s="68">
        <v>29059913</v>
      </c>
      <c r="T312" s="67">
        <v>7443321</v>
      </c>
      <c r="U312" s="53">
        <v>15411832</v>
      </c>
      <c r="V312" s="68">
        <v>23099285</v>
      </c>
      <c r="W312" s="68">
        <v>45954438</v>
      </c>
    </row>
    <row r="313" spans="1:23" ht="12.75">
      <c r="A313" s="31" t="s">
        <v>30</v>
      </c>
      <c r="B313" s="32" t="s">
        <v>568</v>
      </c>
      <c r="C313" s="33" t="s">
        <v>569</v>
      </c>
      <c r="D313" s="52">
        <v>0</v>
      </c>
      <c r="E313" s="53">
        <v>0</v>
      </c>
      <c r="F313" s="53">
        <v>9558570</v>
      </c>
      <c r="G313" s="6">
        <f t="shared" si="56"/>
        <v>0</v>
      </c>
      <c r="H313" s="67">
        <v>1119870</v>
      </c>
      <c r="I313" s="53">
        <v>1119870</v>
      </c>
      <c r="J313" s="68">
        <v>953794</v>
      </c>
      <c r="K313" s="68">
        <v>3193534</v>
      </c>
      <c r="L313" s="67">
        <v>402403</v>
      </c>
      <c r="M313" s="53">
        <v>187805</v>
      </c>
      <c r="N313" s="68">
        <v>2093497</v>
      </c>
      <c r="O313" s="68">
        <v>2683705</v>
      </c>
      <c r="P313" s="67">
        <v>0</v>
      </c>
      <c r="Q313" s="53">
        <v>18600</v>
      </c>
      <c r="R313" s="68">
        <v>185453</v>
      </c>
      <c r="S313" s="68">
        <v>204053</v>
      </c>
      <c r="T313" s="67">
        <v>3137705</v>
      </c>
      <c r="U313" s="53">
        <v>29537</v>
      </c>
      <c r="V313" s="68">
        <v>310036</v>
      </c>
      <c r="W313" s="68">
        <v>3477278</v>
      </c>
    </row>
    <row r="314" spans="1:23" ht="12.75">
      <c r="A314" s="31" t="s">
        <v>30</v>
      </c>
      <c r="B314" s="32" t="s">
        <v>570</v>
      </c>
      <c r="C314" s="33" t="s">
        <v>571</v>
      </c>
      <c r="D314" s="52">
        <v>40403267</v>
      </c>
      <c r="E314" s="53">
        <v>40403267</v>
      </c>
      <c r="F314" s="53">
        <v>11146963</v>
      </c>
      <c r="G314" s="6">
        <f t="shared" si="56"/>
        <v>0.2758926153174693</v>
      </c>
      <c r="H314" s="67">
        <v>0</v>
      </c>
      <c r="I314" s="53">
        <v>0</v>
      </c>
      <c r="J314" s="68">
        <v>324600</v>
      </c>
      <c r="K314" s="68">
        <v>324600</v>
      </c>
      <c r="L314" s="67">
        <v>174398</v>
      </c>
      <c r="M314" s="53">
        <v>1089061</v>
      </c>
      <c r="N314" s="68">
        <v>4093177</v>
      </c>
      <c r="O314" s="68">
        <v>5356636</v>
      </c>
      <c r="P314" s="67">
        <v>600000</v>
      </c>
      <c r="Q314" s="53">
        <v>550802</v>
      </c>
      <c r="R314" s="68">
        <v>1758409</v>
      </c>
      <c r="S314" s="68">
        <v>2909211</v>
      </c>
      <c r="T314" s="67">
        <v>1112241</v>
      </c>
      <c r="U314" s="53">
        <v>1444275</v>
      </c>
      <c r="V314" s="68">
        <v>0</v>
      </c>
      <c r="W314" s="68">
        <v>2556516</v>
      </c>
    </row>
    <row r="315" spans="1:23" ht="12.75">
      <c r="A315" s="31" t="s">
        <v>30</v>
      </c>
      <c r="B315" s="32" t="s">
        <v>572</v>
      </c>
      <c r="C315" s="33" t="s">
        <v>573</v>
      </c>
      <c r="D315" s="52">
        <v>45798477</v>
      </c>
      <c r="E315" s="53">
        <v>45798477</v>
      </c>
      <c r="F315" s="53">
        <v>19317359</v>
      </c>
      <c r="G315" s="6">
        <f t="shared" si="56"/>
        <v>0.42179042329289684</v>
      </c>
      <c r="H315" s="67">
        <v>0</v>
      </c>
      <c r="I315" s="53">
        <v>5908706</v>
      </c>
      <c r="J315" s="68">
        <v>52304</v>
      </c>
      <c r="K315" s="68">
        <v>5961010</v>
      </c>
      <c r="L315" s="67">
        <v>1447285</v>
      </c>
      <c r="M315" s="53">
        <v>1258615</v>
      </c>
      <c r="N315" s="68">
        <v>2842895</v>
      </c>
      <c r="O315" s="68">
        <v>5548795</v>
      </c>
      <c r="P315" s="67">
        <v>0</v>
      </c>
      <c r="Q315" s="53">
        <v>2036610</v>
      </c>
      <c r="R315" s="68">
        <v>1267551</v>
      </c>
      <c r="S315" s="68">
        <v>3304161</v>
      </c>
      <c r="T315" s="67">
        <v>805442</v>
      </c>
      <c r="U315" s="53">
        <v>302503</v>
      </c>
      <c r="V315" s="68">
        <v>3395448</v>
      </c>
      <c r="W315" s="68">
        <v>4503393</v>
      </c>
    </row>
    <row r="316" spans="1:23" ht="12.75">
      <c r="A316" s="31" t="s">
        <v>49</v>
      </c>
      <c r="B316" s="32" t="s">
        <v>574</v>
      </c>
      <c r="C316" s="33" t="s">
        <v>575</v>
      </c>
      <c r="D316" s="52">
        <v>3399680</v>
      </c>
      <c r="E316" s="53">
        <v>3450000</v>
      </c>
      <c r="F316" s="53">
        <v>2349825</v>
      </c>
      <c r="G316" s="6">
        <f t="shared" si="56"/>
        <v>0.6811086956521739</v>
      </c>
      <c r="H316" s="67">
        <v>0</v>
      </c>
      <c r="I316" s="53">
        <v>32220</v>
      </c>
      <c r="J316" s="68">
        <v>197550</v>
      </c>
      <c r="K316" s="68">
        <v>229770</v>
      </c>
      <c r="L316" s="67">
        <v>497908</v>
      </c>
      <c r="M316" s="53">
        <v>321535</v>
      </c>
      <c r="N316" s="68">
        <v>161583</v>
      </c>
      <c r="O316" s="68">
        <v>981026</v>
      </c>
      <c r="P316" s="67">
        <v>-4830</v>
      </c>
      <c r="Q316" s="53">
        <v>174325</v>
      </c>
      <c r="R316" s="68">
        <v>515990</v>
      </c>
      <c r="S316" s="68">
        <v>685485</v>
      </c>
      <c r="T316" s="67">
        <v>68295</v>
      </c>
      <c r="U316" s="53">
        <v>18801</v>
      </c>
      <c r="V316" s="68">
        <v>366448</v>
      </c>
      <c r="W316" s="68">
        <v>453544</v>
      </c>
    </row>
    <row r="317" spans="1:23" ht="16.5">
      <c r="A317" s="42"/>
      <c r="B317" s="43" t="s">
        <v>576</v>
      </c>
      <c r="C317" s="44"/>
      <c r="D317" s="61">
        <f>SUM(D312:D316)</f>
        <v>336020424</v>
      </c>
      <c r="E317" s="62">
        <f>SUM(E312:E316)</f>
        <v>267056440</v>
      </c>
      <c r="F317" s="62">
        <f>SUM(F312:F316)</f>
        <v>167709885</v>
      </c>
      <c r="G317" s="9">
        <f t="shared" si="56"/>
        <v>0.6279941610844509</v>
      </c>
      <c r="H317" s="74">
        <f aca="true" t="shared" si="61" ref="H317:W317">SUM(H312:H316)</f>
        <v>1687471</v>
      </c>
      <c r="I317" s="62">
        <f t="shared" si="61"/>
        <v>11495685</v>
      </c>
      <c r="J317" s="75">
        <f t="shared" si="61"/>
        <v>18113492</v>
      </c>
      <c r="K317" s="75">
        <f t="shared" si="61"/>
        <v>31296648</v>
      </c>
      <c r="L317" s="74">
        <f t="shared" si="61"/>
        <v>9332133</v>
      </c>
      <c r="M317" s="62">
        <f t="shared" si="61"/>
        <v>14724993</v>
      </c>
      <c r="N317" s="75">
        <f t="shared" si="61"/>
        <v>19248119</v>
      </c>
      <c r="O317" s="75">
        <f t="shared" si="61"/>
        <v>43305245</v>
      </c>
      <c r="P317" s="74">
        <f t="shared" si="61"/>
        <v>3482163</v>
      </c>
      <c r="Q317" s="62">
        <f t="shared" si="61"/>
        <v>7333046</v>
      </c>
      <c r="R317" s="75">
        <f t="shared" si="61"/>
        <v>25347614</v>
      </c>
      <c r="S317" s="75">
        <f t="shared" si="61"/>
        <v>36162823</v>
      </c>
      <c r="T317" s="74">
        <f t="shared" si="61"/>
        <v>12567004</v>
      </c>
      <c r="U317" s="62">
        <f t="shared" si="61"/>
        <v>17206948</v>
      </c>
      <c r="V317" s="75">
        <f t="shared" si="61"/>
        <v>27171217</v>
      </c>
      <c r="W317" s="75">
        <f t="shared" si="61"/>
        <v>56945169</v>
      </c>
    </row>
    <row r="318" spans="1:23" ht="16.5">
      <c r="A318" s="37"/>
      <c r="B318" s="38" t="s">
        <v>577</v>
      </c>
      <c r="C318" s="39"/>
      <c r="D318" s="56">
        <f>SUM(D281:D284,D286:D292,D294:D302,D304:D310,D312:D316)</f>
        <v>1099089368</v>
      </c>
      <c r="E318" s="57">
        <f>SUM(E281:E284,E286:E292,E294:E302,E304:E310,E312:E316)</f>
        <v>995551953</v>
      </c>
      <c r="F318" s="57">
        <f>SUM(F281:F284,F286:F292,F294:F302,F304:F310,F312:F316)</f>
        <v>586067648</v>
      </c>
      <c r="G318" s="8">
        <f t="shared" si="56"/>
        <v>0.5886861516708812</v>
      </c>
      <c r="H318" s="71">
        <f aca="true" t="shared" si="62" ref="H318:W318">SUM(H281:H284,H286:H292,H294:H302,H304:H310,H312:H316)</f>
        <v>26738598</v>
      </c>
      <c r="I318" s="57">
        <f t="shared" si="62"/>
        <v>48094189</v>
      </c>
      <c r="J318" s="72">
        <f t="shared" si="62"/>
        <v>48577160</v>
      </c>
      <c r="K318" s="72">
        <f t="shared" si="62"/>
        <v>123409947</v>
      </c>
      <c r="L318" s="71">
        <f t="shared" si="62"/>
        <v>39516835</v>
      </c>
      <c r="M318" s="57">
        <f t="shared" si="62"/>
        <v>50261341</v>
      </c>
      <c r="N318" s="72">
        <f t="shared" si="62"/>
        <v>62039556</v>
      </c>
      <c r="O318" s="72">
        <f t="shared" si="62"/>
        <v>151817732</v>
      </c>
      <c r="P318" s="71">
        <f t="shared" si="62"/>
        <v>16116755</v>
      </c>
      <c r="Q318" s="57">
        <f t="shared" si="62"/>
        <v>32028121</v>
      </c>
      <c r="R318" s="72">
        <f t="shared" si="62"/>
        <v>63259392</v>
      </c>
      <c r="S318" s="72">
        <f t="shared" si="62"/>
        <v>111404268</v>
      </c>
      <c r="T318" s="71">
        <f t="shared" si="62"/>
        <v>61107246</v>
      </c>
      <c r="U318" s="57">
        <f t="shared" si="62"/>
        <v>54451990</v>
      </c>
      <c r="V318" s="72">
        <f t="shared" si="62"/>
        <v>83876465</v>
      </c>
      <c r="W318" s="72">
        <f t="shared" si="62"/>
        <v>199435701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578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24</v>
      </c>
      <c r="B321" s="32" t="s">
        <v>579</v>
      </c>
      <c r="C321" s="33" t="s">
        <v>580</v>
      </c>
      <c r="D321" s="52">
        <v>5089866927</v>
      </c>
      <c r="E321" s="53">
        <v>4561212451</v>
      </c>
      <c r="F321" s="53">
        <v>3895459724</v>
      </c>
      <c r="G321" s="6">
        <f aca="true" t="shared" si="63" ref="G321:G358">IF($E321=0,0,$F321/$E321)</f>
        <v>0.8540404039162788</v>
      </c>
      <c r="H321" s="67">
        <v>6438925</v>
      </c>
      <c r="I321" s="53">
        <v>176380632</v>
      </c>
      <c r="J321" s="68">
        <v>172065998</v>
      </c>
      <c r="K321" s="68">
        <v>354885555</v>
      </c>
      <c r="L321" s="67">
        <v>262372294</v>
      </c>
      <c r="M321" s="53">
        <v>285792559</v>
      </c>
      <c r="N321" s="68">
        <v>315796791</v>
      </c>
      <c r="O321" s="68">
        <v>863961644</v>
      </c>
      <c r="P321" s="67">
        <v>94431931</v>
      </c>
      <c r="Q321" s="53">
        <v>363181645</v>
      </c>
      <c r="R321" s="68">
        <v>392519568</v>
      </c>
      <c r="S321" s="68">
        <v>850133144</v>
      </c>
      <c r="T321" s="67">
        <v>354396784</v>
      </c>
      <c r="U321" s="53">
        <v>641041895</v>
      </c>
      <c r="V321" s="68">
        <v>831040702</v>
      </c>
      <c r="W321" s="68">
        <v>1826479381</v>
      </c>
    </row>
    <row r="322" spans="1:23" ht="16.5">
      <c r="A322" s="34"/>
      <c r="B322" s="35" t="s">
        <v>29</v>
      </c>
      <c r="C322" s="36"/>
      <c r="D322" s="54">
        <f>D321</f>
        <v>5089866927</v>
      </c>
      <c r="E322" s="55">
        <f>E321</f>
        <v>4561212451</v>
      </c>
      <c r="F322" s="55">
        <f>F321</f>
        <v>3895459724</v>
      </c>
      <c r="G322" s="7">
        <f t="shared" si="63"/>
        <v>0.8540404039162788</v>
      </c>
      <c r="H322" s="69">
        <f aca="true" t="shared" si="64" ref="H322:W322">H321</f>
        <v>6438925</v>
      </c>
      <c r="I322" s="55">
        <f t="shared" si="64"/>
        <v>176380632</v>
      </c>
      <c r="J322" s="70">
        <f t="shared" si="64"/>
        <v>172065998</v>
      </c>
      <c r="K322" s="70">
        <f t="shared" si="64"/>
        <v>354885555</v>
      </c>
      <c r="L322" s="69">
        <f t="shared" si="64"/>
        <v>262372294</v>
      </c>
      <c r="M322" s="55">
        <f t="shared" si="64"/>
        <v>285792559</v>
      </c>
      <c r="N322" s="70">
        <f t="shared" si="64"/>
        <v>315796791</v>
      </c>
      <c r="O322" s="70">
        <f t="shared" si="64"/>
        <v>863961644</v>
      </c>
      <c r="P322" s="69">
        <f t="shared" si="64"/>
        <v>94431931</v>
      </c>
      <c r="Q322" s="55">
        <f t="shared" si="64"/>
        <v>363181645</v>
      </c>
      <c r="R322" s="70">
        <f t="shared" si="64"/>
        <v>392519568</v>
      </c>
      <c r="S322" s="70">
        <f t="shared" si="64"/>
        <v>850133144</v>
      </c>
      <c r="T322" s="69">
        <f t="shared" si="64"/>
        <v>354396784</v>
      </c>
      <c r="U322" s="55">
        <f t="shared" si="64"/>
        <v>641041895</v>
      </c>
      <c r="V322" s="70">
        <f t="shared" si="64"/>
        <v>831040702</v>
      </c>
      <c r="W322" s="70">
        <f t="shared" si="64"/>
        <v>1826479381</v>
      </c>
    </row>
    <row r="323" spans="1:23" ht="12.75">
      <c r="A323" s="31" t="s">
        <v>30</v>
      </c>
      <c r="B323" s="32" t="s">
        <v>581</v>
      </c>
      <c r="C323" s="33" t="s">
        <v>582</v>
      </c>
      <c r="D323" s="52">
        <v>48835571</v>
      </c>
      <c r="E323" s="53">
        <v>53079613</v>
      </c>
      <c r="F323" s="53">
        <v>45372378</v>
      </c>
      <c r="G323" s="6">
        <f t="shared" si="63"/>
        <v>0.8547985834033869</v>
      </c>
      <c r="H323" s="67">
        <v>3305763</v>
      </c>
      <c r="I323" s="53">
        <v>2081185</v>
      </c>
      <c r="J323" s="68">
        <v>3745460</v>
      </c>
      <c r="K323" s="68">
        <v>9132408</v>
      </c>
      <c r="L323" s="67">
        <v>4338840</v>
      </c>
      <c r="M323" s="53">
        <v>3734311</v>
      </c>
      <c r="N323" s="68">
        <v>4123004</v>
      </c>
      <c r="O323" s="68">
        <v>12196155</v>
      </c>
      <c r="P323" s="67">
        <v>1261745</v>
      </c>
      <c r="Q323" s="53">
        <v>3389967</v>
      </c>
      <c r="R323" s="68">
        <v>10763441</v>
      </c>
      <c r="S323" s="68">
        <v>15415153</v>
      </c>
      <c r="T323" s="67">
        <v>938657</v>
      </c>
      <c r="U323" s="53">
        <v>5609912</v>
      </c>
      <c r="V323" s="68">
        <v>2080093</v>
      </c>
      <c r="W323" s="68">
        <v>8628662</v>
      </c>
    </row>
    <row r="324" spans="1:23" ht="12.75">
      <c r="A324" s="31" t="s">
        <v>30</v>
      </c>
      <c r="B324" s="32" t="s">
        <v>583</v>
      </c>
      <c r="C324" s="33" t="s">
        <v>584</v>
      </c>
      <c r="D324" s="52">
        <v>62797918</v>
      </c>
      <c r="E324" s="53">
        <v>53661024</v>
      </c>
      <c r="F324" s="53">
        <v>1053898911</v>
      </c>
      <c r="G324" s="6">
        <f t="shared" si="63"/>
        <v>19.639932905492074</v>
      </c>
      <c r="H324" s="67">
        <v>238535</v>
      </c>
      <c r="I324" s="53">
        <v>2986209</v>
      </c>
      <c r="J324" s="68">
        <v>2120326</v>
      </c>
      <c r="K324" s="68">
        <v>5345070</v>
      </c>
      <c r="L324" s="67">
        <v>2429509</v>
      </c>
      <c r="M324" s="53">
        <v>5160788</v>
      </c>
      <c r="N324" s="68">
        <v>2143164</v>
      </c>
      <c r="O324" s="68">
        <v>9733461</v>
      </c>
      <c r="P324" s="67">
        <v>3557073</v>
      </c>
      <c r="Q324" s="53">
        <v>1247558</v>
      </c>
      <c r="R324" s="68">
        <v>3509715</v>
      </c>
      <c r="S324" s="68">
        <v>8314346</v>
      </c>
      <c r="T324" s="67">
        <v>3465099</v>
      </c>
      <c r="U324" s="53">
        <v>2786019</v>
      </c>
      <c r="V324" s="68">
        <v>1024254916</v>
      </c>
      <c r="W324" s="68">
        <v>1030506034</v>
      </c>
    </row>
    <row r="325" spans="1:23" ht="12.75">
      <c r="A325" s="31" t="s">
        <v>30</v>
      </c>
      <c r="B325" s="32" t="s">
        <v>585</v>
      </c>
      <c r="C325" s="33" t="s">
        <v>586</v>
      </c>
      <c r="D325" s="52">
        <v>36265519</v>
      </c>
      <c r="E325" s="53">
        <v>40899869</v>
      </c>
      <c r="F325" s="53">
        <v>33067734</v>
      </c>
      <c r="G325" s="6">
        <f t="shared" si="63"/>
        <v>0.8085046433767307</v>
      </c>
      <c r="H325" s="67">
        <v>73768</v>
      </c>
      <c r="I325" s="53">
        <v>269875</v>
      </c>
      <c r="J325" s="68">
        <v>1403534</v>
      </c>
      <c r="K325" s="68">
        <v>1747177</v>
      </c>
      <c r="L325" s="67">
        <v>6619711</v>
      </c>
      <c r="M325" s="53">
        <v>2297912</v>
      </c>
      <c r="N325" s="68">
        <v>1672405</v>
      </c>
      <c r="O325" s="68">
        <v>10590028</v>
      </c>
      <c r="P325" s="67">
        <v>970612</v>
      </c>
      <c r="Q325" s="53">
        <v>3466447</v>
      </c>
      <c r="R325" s="68">
        <v>11938081</v>
      </c>
      <c r="S325" s="68">
        <v>16375140</v>
      </c>
      <c r="T325" s="67">
        <v>917013</v>
      </c>
      <c r="U325" s="53">
        <v>591687</v>
      </c>
      <c r="V325" s="68">
        <v>2846689</v>
      </c>
      <c r="W325" s="68">
        <v>4355389</v>
      </c>
    </row>
    <row r="326" spans="1:23" ht="12.75">
      <c r="A326" s="31" t="s">
        <v>30</v>
      </c>
      <c r="B326" s="32" t="s">
        <v>587</v>
      </c>
      <c r="C326" s="33" t="s">
        <v>588</v>
      </c>
      <c r="D326" s="52">
        <v>136571374</v>
      </c>
      <c r="E326" s="53">
        <v>133022626</v>
      </c>
      <c r="F326" s="53">
        <v>89256745</v>
      </c>
      <c r="G326" s="6">
        <f t="shared" si="63"/>
        <v>0.67098919698067</v>
      </c>
      <c r="H326" s="67">
        <v>1631595</v>
      </c>
      <c r="I326" s="53">
        <v>8652175</v>
      </c>
      <c r="J326" s="68">
        <v>13856438</v>
      </c>
      <c r="K326" s="68">
        <v>24140208</v>
      </c>
      <c r="L326" s="67">
        <v>5473936</v>
      </c>
      <c r="M326" s="53">
        <v>13119551</v>
      </c>
      <c r="N326" s="68">
        <v>8626113</v>
      </c>
      <c r="O326" s="68">
        <v>27219600</v>
      </c>
      <c r="P326" s="67">
        <v>2209931</v>
      </c>
      <c r="Q326" s="53">
        <v>4158785</v>
      </c>
      <c r="R326" s="68">
        <v>3554773</v>
      </c>
      <c r="S326" s="68">
        <v>9923489</v>
      </c>
      <c r="T326" s="67">
        <v>4297532</v>
      </c>
      <c r="U326" s="53">
        <v>13130636</v>
      </c>
      <c r="V326" s="68">
        <v>10545280</v>
      </c>
      <c r="W326" s="68">
        <v>27973448</v>
      </c>
    </row>
    <row r="327" spans="1:23" ht="12.75">
      <c r="A327" s="31" t="s">
        <v>30</v>
      </c>
      <c r="B327" s="32" t="s">
        <v>589</v>
      </c>
      <c r="C327" s="33" t="s">
        <v>590</v>
      </c>
      <c r="D327" s="52">
        <v>96348657</v>
      </c>
      <c r="E327" s="53">
        <v>99610839</v>
      </c>
      <c r="F327" s="53">
        <v>89105279</v>
      </c>
      <c r="G327" s="6">
        <f t="shared" si="63"/>
        <v>0.8945339673326113</v>
      </c>
      <c r="H327" s="67">
        <v>10527695</v>
      </c>
      <c r="I327" s="53">
        <v>6066371</v>
      </c>
      <c r="J327" s="68">
        <v>8019930</v>
      </c>
      <c r="K327" s="68">
        <v>24613996</v>
      </c>
      <c r="L327" s="67">
        <v>11090313</v>
      </c>
      <c r="M327" s="53">
        <v>11988643</v>
      </c>
      <c r="N327" s="68">
        <v>7016704</v>
      </c>
      <c r="O327" s="68">
        <v>30095660</v>
      </c>
      <c r="P327" s="67">
        <v>734759</v>
      </c>
      <c r="Q327" s="53">
        <v>6243608</v>
      </c>
      <c r="R327" s="68">
        <v>5312387</v>
      </c>
      <c r="S327" s="68">
        <v>12290754</v>
      </c>
      <c r="T327" s="67">
        <v>2282717</v>
      </c>
      <c r="U327" s="53">
        <v>8271127</v>
      </c>
      <c r="V327" s="68">
        <v>11551025</v>
      </c>
      <c r="W327" s="68">
        <v>22104869</v>
      </c>
    </row>
    <row r="328" spans="1:23" ht="12.75">
      <c r="A328" s="31" t="s">
        <v>49</v>
      </c>
      <c r="B328" s="32" t="s">
        <v>591</v>
      </c>
      <c r="C328" s="33" t="s">
        <v>592</v>
      </c>
      <c r="D328" s="52">
        <v>30810300</v>
      </c>
      <c r="E328" s="53">
        <v>30810300</v>
      </c>
      <c r="F328" s="53">
        <v>29993678</v>
      </c>
      <c r="G328" s="6">
        <f t="shared" si="63"/>
        <v>0.9734951623320772</v>
      </c>
      <c r="H328" s="67">
        <v>789905</v>
      </c>
      <c r="I328" s="53">
        <v>70296</v>
      </c>
      <c r="J328" s="68">
        <v>730611</v>
      </c>
      <c r="K328" s="68">
        <v>1590812</v>
      </c>
      <c r="L328" s="67">
        <v>446668</v>
      </c>
      <c r="M328" s="53">
        <v>1880996</v>
      </c>
      <c r="N328" s="68">
        <v>1049035</v>
      </c>
      <c r="O328" s="68">
        <v>3376699</v>
      </c>
      <c r="P328" s="67">
        <v>1221333</v>
      </c>
      <c r="Q328" s="53">
        <v>100607</v>
      </c>
      <c r="R328" s="68">
        <v>13704438</v>
      </c>
      <c r="S328" s="68">
        <v>15026378</v>
      </c>
      <c r="T328" s="67">
        <v>1186765</v>
      </c>
      <c r="U328" s="53">
        <v>581831</v>
      </c>
      <c r="V328" s="68">
        <v>8231193</v>
      </c>
      <c r="W328" s="68">
        <v>9999789</v>
      </c>
    </row>
    <row r="329" spans="1:23" ht="16.5">
      <c r="A329" s="34"/>
      <c r="B329" s="35" t="s">
        <v>593</v>
      </c>
      <c r="C329" s="36"/>
      <c r="D329" s="54">
        <f>SUM(D323:D328)</f>
        <v>411629339</v>
      </c>
      <c r="E329" s="55">
        <f>SUM(E323:E328)</f>
        <v>411084271</v>
      </c>
      <c r="F329" s="55">
        <f>SUM(F323:F328)</f>
        <v>1340694725</v>
      </c>
      <c r="G329" s="7">
        <f t="shared" si="63"/>
        <v>3.261362254845309</v>
      </c>
      <c r="H329" s="69">
        <f aca="true" t="shared" si="65" ref="H329:W329">SUM(H323:H328)</f>
        <v>16567261</v>
      </c>
      <c r="I329" s="55">
        <f t="shared" si="65"/>
        <v>20126111</v>
      </c>
      <c r="J329" s="70">
        <f t="shared" si="65"/>
        <v>29876299</v>
      </c>
      <c r="K329" s="70">
        <f t="shared" si="65"/>
        <v>66569671</v>
      </c>
      <c r="L329" s="69">
        <f t="shared" si="65"/>
        <v>30398977</v>
      </c>
      <c r="M329" s="55">
        <f t="shared" si="65"/>
        <v>38182201</v>
      </c>
      <c r="N329" s="70">
        <f t="shared" si="65"/>
        <v>24630425</v>
      </c>
      <c r="O329" s="70">
        <f t="shared" si="65"/>
        <v>93211603</v>
      </c>
      <c r="P329" s="69">
        <f t="shared" si="65"/>
        <v>9955453</v>
      </c>
      <c r="Q329" s="55">
        <f t="shared" si="65"/>
        <v>18606972</v>
      </c>
      <c r="R329" s="70">
        <f t="shared" si="65"/>
        <v>48782835</v>
      </c>
      <c r="S329" s="70">
        <f t="shared" si="65"/>
        <v>77345260</v>
      </c>
      <c r="T329" s="69">
        <f t="shared" si="65"/>
        <v>13087783</v>
      </c>
      <c r="U329" s="55">
        <f t="shared" si="65"/>
        <v>30971212</v>
      </c>
      <c r="V329" s="70">
        <f t="shared" si="65"/>
        <v>1059509196</v>
      </c>
      <c r="W329" s="70">
        <f t="shared" si="65"/>
        <v>1103568191</v>
      </c>
    </row>
    <row r="330" spans="1:23" ht="12.75">
      <c r="A330" s="31" t="s">
        <v>30</v>
      </c>
      <c r="B330" s="32" t="s">
        <v>594</v>
      </c>
      <c r="C330" s="33" t="s">
        <v>595</v>
      </c>
      <c r="D330" s="52">
        <v>67696534</v>
      </c>
      <c r="E330" s="53">
        <v>75826047</v>
      </c>
      <c r="F330" s="53">
        <v>57676871</v>
      </c>
      <c r="G330" s="6">
        <f t="shared" si="63"/>
        <v>0.7606472087355418</v>
      </c>
      <c r="H330" s="67">
        <v>73261</v>
      </c>
      <c r="I330" s="53">
        <v>786122</v>
      </c>
      <c r="J330" s="68">
        <v>1688806</v>
      </c>
      <c r="K330" s="68">
        <v>2548189</v>
      </c>
      <c r="L330" s="67">
        <v>716304</v>
      </c>
      <c r="M330" s="53">
        <v>5071470</v>
      </c>
      <c r="N330" s="68">
        <v>3813241</v>
      </c>
      <c r="O330" s="68">
        <v>9601015</v>
      </c>
      <c r="P330" s="67">
        <v>6530566</v>
      </c>
      <c r="Q330" s="53">
        <v>1797210</v>
      </c>
      <c r="R330" s="68">
        <v>7152341</v>
      </c>
      <c r="S330" s="68">
        <v>15480117</v>
      </c>
      <c r="T330" s="67">
        <v>3408760</v>
      </c>
      <c r="U330" s="53">
        <v>14235411</v>
      </c>
      <c r="V330" s="68">
        <v>12403379</v>
      </c>
      <c r="W330" s="68">
        <v>30047550</v>
      </c>
    </row>
    <row r="331" spans="1:23" ht="12.75">
      <c r="A331" s="31" t="s">
        <v>30</v>
      </c>
      <c r="B331" s="32" t="s">
        <v>596</v>
      </c>
      <c r="C331" s="33" t="s">
        <v>597</v>
      </c>
      <c r="D331" s="52">
        <v>363022855</v>
      </c>
      <c r="E331" s="53">
        <v>320261232</v>
      </c>
      <c r="F331" s="53">
        <v>270784521</v>
      </c>
      <c r="G331" s="6">
        <f t="shared" si="63"/>
        <v>0.8455113948977752</v>
      </c>
      <c r="H331" s="67">
        <v>1545641</v>
      </c>
      <c r="I331" s="53">
        <v>10416194</v>
      </c>
      <c r="J331" s="68">
        <v>15699325</v>
      </c>
      <c r="K331" s="68">
        <v>27661160</v>
      </c>
      <c r="L331" s="67">
        <v>17021992</v>
      </c>
      <c r="M331" s="53">
        <v>16623552</v>
      </c>
      <c r="N331" s="68">
        <v>25739079</v>
      </c>
      <c r="O331" s="68">
        <v>59384623</v>
      </c>
      <c r="P331" s="67">
        <v>17362373</v>
      </c>
      <c r="Q331" s="53">
        <v>11757929</v>
      </c>
      <c r="R331" s="68">
        <v>18910918</v>
      </c>
      <c r="S331" s="68">
        <v>48031220</v>
      </c>
      <c r="T331" s="67">
        <v>11208440</v>
      </c>
      <c r="U331" s="53">
        <v>27435293</v>
      </c>
      <c r="V331" s="68">
        <v>97063785</v>
      </c>
      <c r="W331" s="68">
        <v>135707518</v>
      </c>
    </row>
    <row r="332" spans="1:23" ht="12.75">
      <c r="A332" s="31" t="s">
        <v>30</v>
      </c>
      <c r="B332" s="32" t="s">
        <v>598</v>
      </c>
      <c r="C332" s="33" t="s">
        <v>599</v>
      </c>
      <c r="D332" s="52">
        <v>199066040</v>
      </c>
      <c r="E332" s="53">
        <v>210103557</v>
      </c>
      <c r="F332" s="53">
        <v>164864933</v>
      </c>
      <c r="G332" s="6">
        <f t="shared" si="63"/>
        <v>0.7846841593452889</v>
      </c>
      <c r="H332" s="67">
        <v>556929</v>
      </c>
      <c r="I332" s="53">
        <v>3943349</v>
      </c>
      <c r="J332" s="68">
        <v>4537741</v>
      </c>
      <c r="K332" s="68">
        <v>9038019</v>
      </c>
      <c r="L332" s="67">
        <v>8715625</v>
      </c>
      <c r="M332" s="53">
        <v>12809814</v>
      </c>
      <c r="N332" s="68">
        <v>10044872</v>
      </c>
      <c r="O332" s="68">
        <v>31570311</v>
      </c>
      <c r="P332" s="67">
        <v>3826595</v>
      </c>
      <c r="Q332" s="53">
        <v>5354778</v>
      </c>
      <c r="R332" s="68">
        <v>17237903</v>
      </c>
      <c r="S332" s="68">
        <v>26419276</v>
      </c>
      <c r="T332" s="67">
        <v>11166857</v>
      </c>
      <c r="U332" s="53">
        <v>24898206</v>
      </c>
      <c r="V332" s="68">
        <v>61772264</v>
      </c>
      <c r="W332" s="68">
        <v>97837327</v>
      </c>
    </row>
    <row r="333" spans="1:23" ht="12.75">
      <c r="A333" s="31" t="s">
        <v>30</v>
      </c>
      <c r="B333" s="32" t="s">
        <v>600</v>
      </c>
      <c r="C333" s="33" t="s">
        <v>601</v>
      </c>
      <c r="D333" s="52">
        <v>113512978</v>
      </c>
      <c r="E333" s="53">
        <v>138345278</v>
      </c>
      <c r="F333" s="53">
        <v>67380338</v>
      </c>
      <c r="G333" s="6">
        <f t="shared" si="63"/>
        <v>0.4870447258778142</v>
      </c>
      <c r="H333" s="67">
        <v>1566802</v>
      </c>
      <c r="I333" s="53">
        <v>2474902</v>
      </c>
      <c r="J333" s="68">
        <v>3946769</v>
      </c>
      <c r="K333" s="68">
        <v>7988473</v>
      </c>
      <c r="L333" s="67">
        <v>4379139</v>
      </c>
      <c r="M333" s="53">
        <v>5321925</v>
      </c>
      <c r="N333" s="68">
        <v>4236575</v>
      </c>
      <c r="O333" s="68">
        <v>13937639</v>
      </c>
      <c r="P333" s="67">
        <v>1360939</v>
      </c>
      <c r="Q333" s="53">
        <v>5617237</v>
      </c>
      <c r="R333" s="68">
        <v>11355352</v>
      </c>
      <c r="S333" s="68">
        <v>18333528</v>
      </c>
      <c r="T333" s="67">
        <v>5268697</v>
      </c>
      <c r="U333" s="53">
        <v>12623030</v>
      </c>
      <c r="V333" s="68">
        <v>9228971</v>
      </c>
      <c r="W333" s="68">
        <v>27120698</v>
      </c>
    </row>
    <row r="334" spans="1:23" ht="12.75">
      <c r="A334" s="31" t="s">
        <v>30</v>
      </c>
      <c r="B334" s="32" t="s">
        <v>602</v>
      </c>
      <c r="C334" s="33" t="s">
        <v>603</v>
      </c>
      <c r="D334" s="52">
        <v>0</v>
      </c>
      <c r="E334" s="53">
        <v>51739477</v>
      </c>
      <c r="F334" s="53">
        <v>39004600</v>
      </c>
      <c r="G334" s="6">
        <f t="shared" si="63"/>
        <v>0.7538653705370852</v>
      </c>
      <c r="H334" s="67">
        <v>3929205</v>
      </c>
      <c r="I334" s="53">
        <v>2308526</v>
      </c>
      <c r="J334" s="68">
        <v>1310836</v>
      </c>
      <c r="K334" s="68">
        <v>7548567</v>
      </c>
      <c r="L334" s="67">
        <v>999410</v>
      </c>
      <c r="M334" s="53">
        <v>2223479</v>
      </c>
      <c r="N334" s="68">
        <v>1713509</v>
      </c>
      <c r="O334" s="68">
        <v>4936398</v>
      </c>
      <c r="P334" s="67">
        <v>1797656</v>
      </c>
      <c r="Q334" s="53">
        <v>3914499</v>
      </c>
      <c r="R334" s="68">
        <v>3357027</v>
      </c>
      <c r="S334" s="68">
        <v>9069182</v>
      </c>
      <c r="T334" s="67">
        <v>3125664</v>
      </c>
      <c r="U334" s="53">
        <v>6978583</v>
      </c>
      <c r="V334" s="68">
        <v>7346206</v>
      </c>
      <c r="W334" s="68">
        <v>17450453</v>
      </c>
    </row>
    <row r="335" spans="1:23" ht="12.75">
      <c r="A335" s="31" t="s">
        <v>49</v>
      </c>
      <c r="B335" s="32" t="s">
        <v>604</v>
      </c>
      <c r="C335" s="33" t="s">
        <v>605</v>
      </c>
      <c r="D335" s="52">
        <v>14955252</v>
      </c>
      <c r="E335" s="53">
        <v>12220086</v>
      </c>
      <c r="F335" s="53">
        <v>9499075</v>
      </c>
      <c r="G335" s="6">
        <f t="shared" si="63"/>
        <v>0.7773329091137329</v>
      </c>
      <c r="H335" s="67">
        <v>13396</v>
      </c>
      <c r="I335" s="53">
        <v>106634</v>
      </c>
      <c r="J335" s="68">
        <v>248530</v>
      </c>
      <c r="K335" s="68">
        <v>368560</v>
      </c>
      <c r="L335" s="67">
        <v>567225</v>
      </c>
      <c r="M335" s="53">
        <v>316472</v>
      </c>
      <c r="N335" s="68">
        <v>1233705</v>
      </c>
      <c r="O335" s="68">
        <v>2117402</v>
      </c>
      <c r="P335" s="67">
        <v>23178</v>
      </c>
      <c r="Q335" s="53">
        <v>123228</v>
      </c>
      <c r="R335" s="68">
        <v>490822</v>
      </c>
      <c r="S335" s="68">
        <v>637228</v>
      </c>
      <c r="T335" s="67">
        <v>151658</v>
      </c>
      <c r="U335" s="53">
        <v>1001074</v>
      </c>
      <c r="V335" s="68">
        <v>5223153</v>
      </c>
      <c r="W335" s="68">
        <v>6375885</v>
      </c>
    </row>
    <row r="336" spans="1:23" ht="16.5">
      <c r="A336" s="34"/>
      <c r="B336" s="35" t="s">
        <v>606</v>
      </c>
      <c r="C336" s="36"/>
      <c r="D336" s="54">
        <f>SUM(D330:D335)</f>
        <v>758253659</v>
      </c>
      <c r="E336" s="55">
        <f>SUM(E330:E335)</f>
        <v>808495677</v>
      </c>
      <c r="F336" s="55">
        <f>SUM(F330:F335)</f>
        <v>609210338</v>
      </c>
      <c r="G336" s="7">
        <f t="shared" si="63"/>
        <v>0.7535109405414916</v>
      </c>
      <c r="H336" s="69">
        <f aca="true" t="shared" si="66" ref="H336:W336">SUM(H330:H335)</f>
        <v>7685234</v>
      </c>
      <c r="I336" s="55">
        <f t="shared" si="66"/>
        <v>20035727</v>
      </c>
      <c r="J336" s="70">
        <f t="shared" si="66"/>
        <v>27432007</v>
      </c>
      <c r="K336" s="70">
        <f t="shared" si="66"/>
        <v>55152968</v>
      </c>
      <c r="L336" s="69">
        <f t="shared" si="66"/>
        <v>32399695</v>
      </c>
      <c r="M336" s="55">
        <f t="shared" si="66"/>
        <v>42366712</v>
      </c>
      <c r="N336" s="70">
        <f t="shared" si="66"/>
        <v>46780981</v>
      </c>
      <c r="O336" s="70">
        <f t="shared" si="66"/>
        <v>121547388</v>
      </c>
      <c r="P336" s="69">
        <f t="shared" si="66"/>
        <v>30901307</v>
      </c>
      <c r="Q336" s="55">
        <f t="shared" si="66"/>
        <v>28564881</v>
      </c>
      <c r="R336" s="70">
        <f t="shared" si="66"/>
        <v>58504363</v>
      </c>
      <c r="S336" s="70">
        <f t="shared" si="66"/>
        <v>117970551</v>
      </c>
      <c r="T336" s="69">
        <f t="shared" si="66"/>
        <v>34330076</v>
      </c>
      <c r="U336" s="55">
        <f t="shared" si="66"/>
        <v>87171597</v>
      </c>
      <c r="V336" s="70">
        <f t="shared" si="66"/>
        <v>193037758</v>
      </c>
      <c r="W336" s="70">
        <f t="shared" si="66"/>
        <v>314539431</v>
      </c>
    </row>
    <row r="337" spans="1:23" ht="12.75">
      <c r="A337" s="31" t="s">
        <v>30</v>
      </c>
      <c r="B337" s="32" t="s">
        <v>607</v>
      </c>
      <c r="C337" s="33" t="s">
        <v>608</v>
      </c>
      <c r="D337" s="52">
        <v>87303893</v>
      </c>
      <c r="E337" s="53">
        <v>82950898</v>
      </c>
      <c r="F337" s="53">
        <v>67225636</v>
      </c>
      <c r="G337" s="6">
        <f t="shared" si="63"/>
        <v>0.8104268624072039</v>
      </c>
      <c r="H337" s="67">
        <v>311644</v>
      </c>
      <c r="I337" s="53">
        <v>5108979</v>
      </c>
      <c r="J337" s="68">
        <v>4029206</v>
      </c>
      <c r="K337" s="68">
        <v>9449829</v>
      </c>
      <c r="L337" s="67">
        <v>6047243</v>
      </c>
      <c r="M337" s="53">
        <v>4409694</v>
      </c>
      <c r="N337" s="68">
        <v>14227527</v>
      </c>
      <c r="O337" s="68">
        <v>24684464</v>
      </c>
      <c r="P337" s="67">
        <v>647817</v>
      </c>
      <c r="Q337" s="53">
        <v>5463585</v>
      </c>
      <c r="R337" s="68">
        <v>8732600</v>
      </c>
      <c r="S337" s="68">
        <v>14844002</v>
      </c>
      <c r="T337" s="67">
        <v>3967427</v>
      </c>
      <c r="U337" s="53">
        <v>2797328</v>
      </c>
      <c r="V337" s="68">
        <v>11482586</v>
      </c>
      <c r="W337" s="68">
        <v>18247341</v>
      </c>
    </row>
    <row r="338" spans="1:23" ht="12.75">
      <c r="A338" s="31" t="s">
        <v>30</v>
      </c>
      <c r="B338" s="32" t="s">
        <v>609</v>
      </c>
      <c r="C338" s="33" t="s">
        <v>610</v>
      </c>
      <c r="D338" s="52">
        <v>213971000</v>
      </c>
      <c r="E338" s="53">
        <v>186189302</v>
      </c>
      <c r="F338" s="53">
        <v>146142598</v>
      </c>
      <c r="G338" s="6">
        <f t="shared" si="63"/>
        <v>0.7849140440947568</v>
      </c>
      <c r="H338" s="67">
        <v>1052000</v>
      </c>
      <c r="I338" s="53">
        <v>3576983</v>
      </c>
      <c r="J338" s="68">
        <v>17317729</v>
      </c>
      <c r="K338" s="68">
        <v>21946712</v>
      </c>
      <c r="L338" s="67">
        <v>13421958</v>
      </c>
      <c r="M338" s="53">
        <v>13867509</v>
      </c>
      <c r="N338" s="68">
        <v>12577541</v>
      </c>
      <c r="O338" s="68">
        <v>39867008</v>
      </c>
      <c r="P338" s="67">
        <v>6136774</v>
      </c>
      <c r="Q338" s="53">
        <v>9365402</v>
      </c>
      <c r="R338" s="68">
        <v>15931315</v>
      </c>
      <c r="S338" s="68">
        <v>31433491</v>
      </c>
      <c r="T338" s="67">
        <v>9486971</v>
      </c>
      <c r="U338" s="53">
        <v>11982556</v>
      </c>
      <c r="V338" s="68">
        <v>31425860</v>
      </c>
      <c r="W338" s="68">
        <v>52895387</v>
      </c>
    </row>
    <row r="339" spans="1:23" ht="12.75">
      <c r="A339" s="31" t="s">
        <v>30</v>
      </c>
      <c r="B339" s="32" t="s">
        <v>611</v>
      </c>
      <c r="C339" s="33" t="s">
        <v>612</v>
      </c>
      <c r="D339" s="52">
        <v>25034645</v>
      </c>
      <c r="E339" s="53">
        <v>25034645</v>
      </c>
      <c r="F339" s="53">
        <v>20364346</v>
      </c>
      <c r="G339" s="6">
        <f t="shared" si="63"/>
        <v>0.8134465657491847</v>
      </c>
      <c r="H339" s="67">
        <v>76</v>
      </c>
      <c r="I339" s="53">
        <v>256696</v>
      </c>
      <c r="J339" s="68">
        <v>941916</v>
      </c>
      <c r="K339" s="68">
        <v>1198688</v>
      </c>
      <c r="L339" s="67">
        <v>1945534</v>
      </c>
      <c r="M339" s="53">
        <v>1429462</v>
      </c>
      <c r="N339" s="68">
        <v>2258327</v>
      </c>
      <c r="O339" s="68">
        <v>5633323</v>
      </c>
      <c r="P339" s="67">
        <v>1464220</v>
      </c>
      <c r="Q339" s="53">
        <v>1200624</v>
      </c>
      <c r="R339" s="68">
        <v>2489745</v>
      </c>
      <c r="S339" s="68">
        <v>5154589</v>
      </c>
      <c r="T339" s="67">
        <v>2375441</v>
      </c>
      <c r="U339" s="53">
        <v>3182807</v>
      </c>
      <c r="V339" s="68">
        <v>2819498</v>
      </c>
      <c r="W339" s="68">
        <v>8377746</v>
      </c>
    </row>
    <row r="340" spans="1:23" ht="12.75">
      <c r="A340" s="31" t="s">
        <v>30</v>
      </c>
      <c r="B340" s="32" t="s">
        <v>613</v>
      </c>
      <c r="C340" s="33" t="s">
        <v>614</v>
      </c>
      <c r="D340" s="52">
        <v>64319149</v>
      </c>
      <c r="E340" s="53">
        <v>64319149</v>
      </c>
      <c r="F340" s="53">
        <v>11464526</v>
      </c>
      <c r="G340" s="6">
        <f t="shared" si="63"/>
        <v>0.17824436700802743</v>
      </c>
      <c r="H340" s="67">
        <v>33114</v>
      </c>
      <c r="I340" s="53">
        <v>367603</v>
      </c>
      <c r="J340" s="68">
        <v>1273892</v>
      </c>
      <c r="K340" s="68">
        <v>1674609</v>
      </c>
      <c r="L340" s="67">
        <v>98523</v>
      </c>
      <c r="M340" s="53">
        <v>1328262</v>
      </c>
      <c r="N340" s="68">
        <v>1378088</v>
      </c>
      <c r="O340" s="68">
        <v>2804873</v>
      </c>
      <c r="P340" s="67">
        <v>842562</v>
      </c>
      <c r="Q340" s="53">
        <v>712600</v>
      </c>
      <c r="R340" s="68">
        <v>1210694</v>
      </c>
      <c r="S340" s="68">
        <v>2765856</v>
      </c>
      <c r="T340" s="67">
        <v>254409</v>
      </c>
      <c r="U340" s="53">
        <v>1116502</v>
      </c>
      <c r="V340" s="68">
        <v>2848277</v>
      </c>
      <c r="W340" s="68">
        <v>4219188</v>
      </c>
    </row>
    <row r="341" spans="1:23" ht="12.75">
      <c r="A341" s="31" t="s">
        <v>49</v>
      </c>
      <c r="B341" s="32" t="s">
        <v>615</v>
      </c>
      <c r="C341" s="33" t="s">
        <v>616</v>
      </c>
      <c r="D341" s="52">
        <v>1545000</v>
      </c>
      <c r="E341" s="53">
        <v>9102184</v>
      </c>
      <c r="F341" s="53">
        <v>490729</v>
      </c>
      <c r="G341" s="6">
        <f t="shared" si="63"/>
        <v>0.053913324538374524</v>
      </c>
      <c r="H341" s="67">
        <v>1491</v>
      </c>
      <c r="I341" s="53">
        <v>0</v>
      </c>
      <c r="J341" s="68">
        <v>37085</v>
      </c>
      <c r="K341" s="68">
        <v>38576</v>
      </c>
      <c r="L341" s="67">
        <v>25418</v>
      </c>
      <c r="M341" s="53">
        <v>136482</v>
      </c>
      <c r="N341" s="68">
        <v>71031</v>
      </c>
      <c r="O341" s="68">
        <v>232931</v>
      </c>
      <c r="P341" s="67">
        <v>40334</v>
      </c>
      <c r="Q341" s="53">
        <v>48963</v>
      </c>
      <c r="R341" s="68">
        <v>24221</v>
      </c>
      <c r="S341" s="68">
        <v>113518</v>
      </c>
      <c r="T341" s="67">
        <v>35977</v>
      </c>
      <c r="U341" s="53">
        <v>4359</v>
      </c>
      <c r="V341" s="68">
        <v>65368</v>
      </c>
      <c r="W341" s="68">
        <v>105704</v>
      </c>
    </row>
    <row r="342" spans="1:23" ht="16.5">
      <c r="A342" s="34"/>
      <c r="B342" s="35" t="s">
        <v>617</v>
      </c>
      <c r="C342" s="36"/>
      <c r="D342" s="54">
        <f>SUM(D337:D341)</f>
        <v>392173687</v>
      </c>
      <c r="E342" s="55">
        <f>SUM(E337:E341)</f>
        <v>367596178</v>
      </c>
      <c r="F342" s="55">
        <f>SUM(F337:F341)</f>
        <v>245687835</v>
      </c>
      <c r="G342" s="7">
        <f t="shared" si="63"/>
        <v>0.6683634099155406</v>
      </c>
      <c r="H342" s="69">
        <f aca="true" t="shared" si="67" ref="H342:W342">SUM(H337:H341)</f>
        <v>1398325</v>
      </c>
      <c r="I342" s="55">
        <f t="shared" si="67"/>
        <v>9310261</v>
      </c>
      <c r="J342" s="70">
        <f t="shared" si="67"/>
        <v>23599828</v>
      </c>
      <c r="K342" s="70">
        <f t="shared" si="67"/>
        <v>34308414</v>
      </c>
      <c r="L342" s="69">
        <f t="shared" si="67"/>
        <v>21538676</v>
      </c>
      <c r="M342" s="55">
        <f t="shared" si="67"/>
        <v>21171409</v>
      </c>
      <c r="N342" s="70">
        <f t="shared" si="67"/>
        <v>30512514</v>
      </c>
      <c r="O342" s="70">
        <f t="shared" si="67"/>
        <v>73222599</v>
      </c>
      <c r="P342" s="69">
        <f t="shared" si="67"/>
        <v>9131707</v>
      </c>
      <c r="Q342" s="55">
        <f t="shared" si="67"/>
        <v>16791174</v>
      </c>
      <c r="R342" s="70">
        <f t="shared" si="67"/>
        <v>28388575</v>
      </c>
      <c r="S342" s="70">
        <f t="shared" si="67"/>
        <v>54311456</v>
      </c>
      <c r="T342" s="69">
        <f t="shared" si="67"/>
        <v>16120225</v>
      </c>
      <c r="U342" s="55">
        <f t="shared" si="67"/>
        <v>19083552</v>
      </c>
      <c r="V342" s="70">
        <f t="shared" si="67"/>
        <v>48641589</v>
      </c>
      <c r="W342" s="70">
        <f t="shared" si="67"/>
        <v>83845366</v>
      </c>
    </row>
    <row r="343" spans="1:23" ht="12.75">
      <c r="A343" s="31" t="s">
        <v>30</v>
      </c>
      <c r="B343" s="32" t="s">
        <v>618</v>
      </c>
      <c r="C343" s="33" t="s">
        <v>619</v>
      </c>
      <c r="D343" s="52">
        <v>21776200</v>
      </c>
      <c r="E343" s="53">
        <v>21608937</v>
      </c>
      <c r="F343" s="53">
        <v>21061838</v>
      </c>
      <c r="G343" s="6">
        <f t="shared" si="63"/>
        <v>0.9746818179903991</v>
      </c>
      <c r="H343" s="67">
        <v>6333</v>
      </c>
      <c r="I343" s="53">
        <v>119232</v>
      </c>
      <c r="J343" s="68">
        <v>66269</v>
      </c>
      <c r="K343" s="68">
        <v>191834</v>
      </c>
      <c r="L343" s="67">
        <v>759794</v>
      </c>
      <c r="M343" s="53">
        <v>494644</v>
      </c>
      <c r="N343" s="68">
        <v>835183</v>
      </c>
      <c r="O343" s="68">
        <v>2089621</v>
      </c>
      <c r="P343" s="67">
        <v>0</v>
      </c>
      <c r="Q343" s="53">
        <v>482772</v>
      </c>
      <c r="R343" s="68">
        <v>1920191</v>
      </c>
      <c r="S343" s="68">
        <v>2402963</v>
      </c>
      <c r="T343" s="67">
        <v>1422811</v>
      </c>
      <c r="U343" s="53">
        <v>9364501</v>
      </c>
      <c r="V343" s="68">
        <v>5590108</v>
      </c>
      <c r="W343" s="68">
        <v>16377420</v>
      </c>
    </row>
    <row r="344" spans="1:23" ht="12.75">
      <c r="A344" s="31" t="s">
        <v>30</v>
      </c>
      <c r="B344" s="32" t="s">
        <v>620</v>
      </c>
      <c r="C344" s="33" t="s">
        <v>621</v>
      </c>
      <c r="D344" s="52">
        <v>68121500</v>
      </c>
      <c r="E344" s="53">
        <v>71766468</v>
      </c>
      <c r="F344" s="53">
        <v>47667527</v>
      </c>
      <c r="G344" s="6">
        <f t="shared" si="63"/>
        <v>0.6642033296107034</v>
      </c>
      <c r="H344" s="67">
        <v>568431</v>
      </c>
      <c r="I344" s="53">
        <v>428826</v>
      </c>
      <c r="J344" s="68">
        <v>1904917</v>
      </c>
      <c r="K344" s="68">
        <v>2902174</v>
      </c>
      <c r="L344" s="67">
        <v>4766963</v>
      </c>
      <c r="M344" s="53">
        <v>2572039</v>
      </c>
      <c r="N344" s="68">
        <v>1374985</v>
      </c>
      <c r="O344" s="68">
        <v>8713987</v>
      </c>
      <c r="P344" s="67">
        <v>1739343</v>
      </c>
      <c r="Q344" s="53">
        <v>5069514</v>
      </c>
      <c r="R344" s="68">
        <v>2423354</v>
      </c>
      <c r="S344" s="68">
        <v>9232211</v>
      </c>
      <c r="T344" s="67">
        <v>7139845</v>
      </c>
      <c r="U344" s="53">
        <v>10456858</v>
      </c>
      <c r="V344" s="68">
        <v>9222452</v>
      </c>
      <c r="W344" s="68">
        <v>26819155</v>
      </c>
    </row>
    <row r="345" spans="1:23" ht="12.75">
      <c r="A345" s="31" t="s">
        <v>30</v>
      </c>
      <c r="B345" s="32" t="s">
        <v>622</v>
      </c>
      <c r="C345" s="33" t="s">
        <v>623</v>
      </c>
      <c r="D345" s="52">
        <v>118021141</v>
      </c>
      <c r="E345" s="53">
        <v>148779846</v>
      </c>
      <c r="F345" s="53">
        <v>140217567</v>
      </c>
      <c r="G345" s="6">
        <f t="shared" si="63"/>
        <v>0.9424500076441805</v>
      </c>
      <c r="H345" s="67">
        <v>2390144</v>
      </c>
      <c r="I345" s="53">
        <v>5143297</v>
      </c>
      <c r="J345" s="68">
        <v>3296655</v>
      </c>
      <c r="K345" s="68">
        <v>10830096</v>
      </c>
      <c r="L345" s="67">
        <v>4522385</v>
      </c>
      <c r="M345" s="53">
        <v>36266045</v>
      </c>
      <c r="N345" s="68">
        <v>6849104</v>
      </c>
      <c r="O345" s="68">
        <v>47637534</v>
      </c>
      <c r="P345" s="67">
        <v>5747850</v>
      </c>
      <c r="Q345" s="53">
        <v>6612878</v>
      </c>
      <c r="R345" s="68">
        <v>10558614</v>
      </c>
      <c r="S345" s="68">
        <v>22919342</v>
      </c>
      <c r="T345" s="67">
        <v>7104301</v>
      </c>
      <c r="U345" s="53">
        <v>19645588</v>
      </c>
      <c r="V345" s="68">
        <v>32080706</v>
      </c>
      <c r="W345" s="68">
        <v>58830595</v>
      </c>
    </row>
    <row r="346" spans="1:23" ht="12.75">
      <c r="A346" s="31" t="s">
        <v>30</v>
      </c>
      <c r="B346" s="32" t="s">
        <v>624</v>
      </c>
      <c r="C346" s="33" t="s">
        <v>625</v>
      </c>
      <c r="D346" s="52">
        <v>162912000</v>
      </c>
      <c r="E346" s="53">
        <v>133325150</v>
      </c>
      <c r="F346" s="53">
        <v>105685373</v>
      </c>
      <c r="G346" s="6">
        <f t="shared" si="63"/>
        <v>0.7926889487842317</v>
      </c>
      <c r="H346" s="67">
        <v>515357</v>
      </c>
      <c r="I346" s="53">
        <v>3730723</v>
      </c>
      <c r="J346" s="68">
        <v>1617171</v>
      </c>
      <c r="K346" s="68">
        <v>5863251</v>
      </c>
      <c r="L346" s="67">
        <v>24744517</v>
      </c>
      <c r="M346" s="53">
        <v>3260836</v>
      </c>
      <c r="N346" s="68">
        <v>6837371</v>
      </c>
      <c r="O346" s="68">
        <v>34842724</v>
      </c>
      <c r="P346" s="67">
        <v>3491354</v>
      </c>
      <c r="Q346" s="53">
        <v>1549276</v>
      </c>
      <c r="R346" s="68">
        <v>9625294</v>
      </c>
      <c r="S346" s="68">
        <v>14665924</v>
      </c>
      <c r="T346" s="67">
        <v>13217052</v>
      </c>
      <c r="U346" s="53">
        <v>9642924</v>
      </c>
      <c r="V346" s="68">
        <v>27453498</v>
      </c>
      <c r="W346" s="68">
        <v>50313474</v>
      </c>
    </row>
    <row r="347" spans="1:23" ht="12.75">
      <c r="A347" s="31" t="s">
        <v>30</v>
      </c>
      <c r="B347" s="32" t="s">
        <v>626</v>
      </c>
      <c r="C347" s="33" t="s">
        <v>627</v>
      </c>
      <c r="D347" s="52">
        <v>81337000</v>
      </c>
      <c r="E347" s="53">
        <v>42174439</v>
      </c>
      <c r="F347" s="53">
        <v>35528493</v>
      </c>
      <c r="G347" s="6">
        <f t="shared" si="63"/>
        <v>0.8424176786323109</v>
      </c>
      <c r="H347" s="67">
        <v>3655057</v>
      </c>
      <c r="I347" s="53">
        <v>3417568</v>
      </c>
      <c r="J347" s="68">
        <v>2719742</v>
      </c>
      <c r="K347" s="68">
        <v>9792367</v>
      </c>
      <c r="L347" s="67">
        <v>3677694</v>
      </c>
      <c r="M347" s="53">
        <v>4127521</v>
      </c>
      <c r="N347" s="68">
        <v>2584061</v>
      </c>
      <c r="O347" s="68">
        <v>10389276</v>
      </c>
      <c r="P347" s="67">
        <v>1664254</v>
      </c>
      <c r="Q347" s="53">
        <v>1298309</v>
      </c>
      <c r="R347" s="68">
        <v>1935577</v>
      </c>
      <c r="S347" s="68">
        <v>4898140</v>
      </c>
      <c r="T347" s="67">
        <v>1927880</v>
      </c>
      <c r="U347" s="53">
        <v>5523606</v>
      </c>
      <c r="V347" s="68">
        <v>2997224</v>
      </c>
      <c r="W347" s="68">
        <v>10448710</v>
      </c>
    </row>
    <row r="348" spans="1:23" ht="12.75">
      <c r="A348" s="31" t="s">
        <v>30</v>
      </c>
      <c r="B348" s="32" t="s">
        <v>628</v>
      </c>
      <c r="C348" s="33" t="s">
        <v>629</v>
      </c>
      <c r="D348" s="52">
        <v>44081000</v>
      </c>
      <c r="E348" s="53">
        <v>53680379</v>
      </c>
      <c r="F348" s="53">
        <v>34260085</v>
      </c>
      <c r="G348" s="6">
        <f t="shared" si="63"/>
        <v>0.6382236049413884</v>
      </c>
      <c r="H348" s="67">
        <v>16557</v>
      </c>
      <c r="I348" s="53">
        <v>2980820</v>
      </c>
      <c r="J348" s="68">
        <v>2812644</v>
      </c>
      <c r="K348" s="68">
        <v>5810021</v>
      </c>
      <c r="L348" s="67">
        <v>2117823</v>
      </c>
      <c r="M348" s="53">
        <v>2252877</v>
      </c>
      <c r="N348" s="68">
        <v>5018508</v>
      </c>
      <c r="O348" s="68">
        <v>9389208</v>
      </c>
      <c r="P348" s="67">
        <v>812579</v>
      </c>
      <c r="Q348" s="53">
        <v>3539036</v>
      </c>
      <c r="R348" s="68">
        <v>2993917</v>
      </c>
      <c r="S348" s="68">
        <v>7345532</v>
      </c>
      <c r="T348" s="67">
        <v>5974338</v>
      </c>
      <c r="U348" s="53">
        <v>1206955</v>
      </c>
      <c r="V348" s="68">
        <v>4534031</v>
      </c>
      <c r="W348" s="68">
        <v>11715324</v>
      </c>
    </row>
    <row r="349" spans="1:23" ht="12.75">
      <c r="A349" s="31" t="s">
        <v>30</v>
      </c>
      <c r="B349" s="32" t="s">
        <v>630</v>
      </c>
      <c r="C349" s="33" t="s">
        <v>631</v>
      </c>
      <c r="D349" s="52">
        <v>63011100</v>
      </c>
      <c r="E349" s="53">
        <v>85420000</v>
      </c>
      <c r="F349" s="53">
        <v>58879904</v>
      </c>
      <c r="G349" s="6">
        <f t="shared" si="63"/>
        <v>0.6892988059002576</v>
      </c>
      <c r="H349" s="67">
        <v>1873143</v>
      </c>
      <c r="I349" s="53">
        <v>3935846</v>
      </c>
      <c r="J349" s="68">
        <v>2141674</v>
      </c>
      <c r="K349" s="68">
        <v>7950663</v>
      </c>
      <c r="L349" s="67">
        <v>9181195</v>
      </c>
      <c r="M349" s="53">
        <v>5707622</v>
      </c>
      <c r="N349" s="68">
        <v>6198466</v>
      </c>
      <c r="O349" s="68">
        <v>21087283</v>
      </c>
      <c r="P349" s="67">
        <v>869514</v>
      </c>
      <c r="Q349" s="53">
        <v>4189342</v>
      </c>
      <c r="R349" s="68">
        <v>2757954</v>
      </c>
      <c r="S349" s="68">
        <v>7816810</v>
      </c>
      <c r="T349" s="67">
        <v>3085593</v>
      </c>
      <c r="U349" s="53">
        <v>8647231</v>
      </c>
      <c r="V349" s="68">
        <v>10292324</v>
      </c>
      <c r="W349" s="68">
        <v>22025148</v>
      </c>
    </row>
    <row r="350" spans="1:23" ht="12.75">
      <c r="A350" s="31" t="s">
        <v>49</v>
      </c>
      <c r="B350" s="32" t="s">
        <v>632</v>
      </c>
      <c r="C350" s="33" t="s">
        <v>633</v>
      </c>
      <c r="D350" s="52">
        <v>19000000</v>
      </c>
      <c r="E350" s="53">
        <v>13870210</v>
      </c>
      <c r="F350" s="53">
        <v>1118493</v>
      </c>
      <c r="G350" s="6">
        <f t="shared" si="63"/>
        <v>0.08063994705199128</v>
      </c>
      <c r="H350" s="67">
        <v>201800</v>
      </c>
      <c r="I350" s="53">
        <v>898</v>
      </c>
      <c r="J350" s="68">
        <v>15263</v>
      </c>
      <c r="K350" s="68">
        <v>217961</v>
      </c>
      <c r="L350" s="67">
        <v>12719</v>
      </c>
      <c r="M350" s="53">
        <v>0</v>
      </c>
      <c r="N350" s="68">
        <v>31047</v>
      </c>
      <c r="O350" s="68">
        <v>43766</v>
      </c>
      <c r="P350" s="67">
        <v>202613</v>
      </c>
      <c r="Q350" s="53">
        <v>18247</v>
      </c>
      <c r="R350" s="68">
        <v>158175</v>
      </c>
      <c r="S350" s="68">
        <v>379035</v>
      </c>
      <c r="T350" s="67">
        <v>140351</v>
      </c>
      <c r="U350" s="53">
        <v>37338</v>
      </c>
      <c r="V350" s="68">
        <v>300042</v>
      </c>
      <c r="W350" s="68">
        <v>477731</v>
      </c>
    </row>
    <row r="351" spans="1:23" ht="16.5">
      <c r="A351" s="34"/>
      <c r="B351" s="35" t="s">
        <v>634</v>
      </c>
      <c r="C351" s="36"/>
      <c r="D351" s="54">
        <f>SUM(D343:D350)</f>
        <v>578259941</v>
      </c>
      <c r="E351" s="55">
        <f>SUM(E343:E350)</f>
        <v>570625429</v>
      </c>
      <c r="F351" s="55">
        <f>SUM(F343:F350)</f>
        <v>444419280</v>
      </c>
      <c r="G351" s="7">
        <f t="shared" si="63"/>
        <v>0.7788283827077744</v>
      </c>
      <c r="H351" s="69">
        <f aca="true" t="shared" si="68" ref="H351:W351">SUM(H343:H350)</f>
        <v>9226822</v>
      </c>
      <c r="I351" s="55">
        <f t="shared" si="68"/>
        <v>19757210</v>
      </c>
      <c r="J351" s="70">
        <f t="shared" si="68"/>
        <v>14574335</v>
      </c>
      <c r="K351" s="70">
        <f t="shared" si="68"/>
        <v>43558367</v>
      </c>
      <c r="L351" s="69">
        <f t="shared" si="68"/>
        <v>49783090</v>
      </c>
      <c r="M351" s="55">
        <f t="shared" si="68"/>
        <v>54681584</v>
      </c>
      <c r="N351" s="70">
        <f t="shared" si="68"/>
        <v>29728725</v>
      </c>
      <c r="O351" s="70">
        <f t="shared" si="68"/>
        <v>134193399</v>
      </c>
      <c r="P351" s="69">
        <f t="shared" si="68"/>
        <v>14527507</v>
      </c>
      <c r="Q351" s="55">
        <f t="shared" si="68"/>
        <v>22759374</v>
      </c>
      <c r="R351" s="70">
        <f t="shared" si="68"/>
        <v>32373076</v>
      </c>
      <c r="S351" s="70">
        <f t="shared" si="68"/>
        <v>69659957</v>
      </c>
      <c r="T351" s="69">
        <f t="shared" si="68"/>
        <v>40012171</v>
      </c>
      <c r="U351" s="55">
        <f t="shared" si="68"/>
        <v>64525001</v>
      </c>
      <c r="V351" s="70">
        <f t="shared" si="68"/>
        <v>92470385</v>
      </c>
      <c r="W351" s="70">
        <f t="shared" si="68"/>
        <v>197007557</v>
      </c>
    </row>
    <row r="352" spans="1:23" ht="12.75">
      <c r="A352" s="31" t="s">
        <v>30</v>
      </c>
      <c r="B352" s="32" t="s">
        <v>635</v>
      </c>
      <c r="C352" s="33" t="s">
        <v>636</v>
      </c>
      <c r="D352" s="52">
        <v>13415996</v>
      </c>
      <c r="E352" s="53">
        <v>15560280</v>
      </c>
      <c r="F352" s="53">
        <v>9285703</v>
      </c>
      <c r="G352" s="6">
        <f t="shared" si="63"/>
        <v>0.5967568064327892</v>
      </c>
      <c r="H352" s="67">
        <v>795950</v>
      </c>
      <c r="I352" s="53">
        <v>646435</v>
      </c>
      <c r="J352" s="68">
        <v>1657787</v>
      </c>
      <c r="K352" s="68">
        <v>3100172</v>
      </c>
      <c r="L352" s="67">
        <v>171680</v>
      </c>
      <c r="M352" s="53">
        <v>311520</v>
      </c>
      <c r="N352" s="68">
        <v>597216</v>
      </c>
      <c r="O352" s="68">
        <v>1080416</v>
      </c>
      <c r="P352" s="67">
        <v>1682134</v>
      </c>
      <c r="Q352" s="53">
        <v>0</v>
      </c>
      <c r="R352" s="68">
        <v>1783913</v>
      </c>
      <c r="S352" s="68">
        <v>3466047</v>
      </c>
      <c r="T352" s="67">
        <v>421520</v>
      </c>
      <c r="U352" s="53">
        <v>1138333</v>
      </c>
      <c r="V352" s="68">
        <v>79215</v>
      </c>
      <c r="W352" s="68">
        <v>1639068</v>
      </c>
    </row>
    <row r="353" spans="1:23" ht="12.75">
      <c r="A353" s="31" t="s">
        <v>30</v>
      </c>
      <c r="B353" s="32" t="s">
        <v>637</v>
      </c>
      <c r="C353" s="33" t="s">
        <v>638</v>
      </c>
      <c r="D353" s="52">
        <v>8702250</v>
      </c>
      <c r="E353" s="53">
        <v>8702250</v>
      </c>
      <c r="F353" s="53">
        <v>10048474</v>
      </c>
      <c r="G353" s="6">
        <f t="shared" si="63"/>
        <v>1.1546983826022006</v>
      </c>
      <c r="H353" s="67">
        <v>348086</v>
      </c>
      <c r="I353" s="53">
        <v>83402</v>
      </c>
      <c r="J353" s="68">
        <v>549490</v>
      </c>
      <c r="K353" s="68">
        <v>980978</v>
      </c>
      <c r="L353" s="67">
        <v>656998</v>
      </c>
      <c r="M353" s="53">
        <v>688056</v>
      </c>
      <c r="N353" s="68">
        <v>650887</v>
      </c>
      <c r="O353" s="68">
        <v>1995941</v>
      </c>
      <c r="P353" s="67">
        <v>775871</v>
      </c>
      <c r="Q353" s="53">
        <v>441319</v>
      </c>
      <c r="R353" s="68">
        <v>482575</v>
      </c>
      <c r="S353" s="68">
        <v>1699765</v>
      </c>
      <c r="T353" s="67">
        <v>579994</v>
      </c>
      <c r="U353" s="53">
        <v>122210</v>
      </c>
      <c r="V353" s="68">
        <v>4669586</v>
      </c>
      <c r="W353" s="68">
        <v>5371790</v>
      </c>
    </row>
    <row r="354" spans="1:23" ht="12.75">
      <c r="A354" s="31" t="s">
        <v>30</v>
      </c>
      <c r="B354" s="32" t="s">
        <v>639</v>
      </c>
      <c r="C354" s="33" t="s">
        <v>640</v>
      </c>
      <c r="D354" s="52">
        <v>53443000</v>
      </c>
      <c r="E354" s="53">
        <v>53443000</v>
      </c>
      <c r="F354" s="53">
        <v>35463509</v>
      </c>
      <c r="G354" s="6">
        <f t="shared" si="63"/>
        <v>0.6635763149523791</v>
      </c>
      <c r="H354" s="67">
        <v>422204</v>
      </c>
      <c r="I354" s="53">
        <v>1085797</v>
      </c>
      <c r="J354" s="68">
        <v>1238077</v>
      </c>
      <c r="K354" s="68">
        <v>2746078</v>
      </c>
      <c r="L354" s="67">
        <v>1166811</v>
      </c>
      <c r="M354" s="53">
        <v>1447925</v>
      </c>
      <c r="N354" s="68">
        <v>2524378</v>
      </c>
      <c r="O354" s="68">
        <v>5139114</v>
      </c>
      <c r="P354" s="67">
        <v>430752</v>
      </c>
      <c r="Q354" s="53">
        <v>7834376</v>
      </c>
      <c r="R354" s="68">
        <v>3036900</v>
      </c>
      <c r="S354" s="68">
        <v>11302028</v>
      </c>
      <c r="T354" s="67">
        <v>3462786</v>
      </c>
      <c r="U354" s="53">
        <v>5714842</v>
      </c>
      <c r="V354" s="68">
        <v>7098661</v>
      </c>
      <c r="W354" s="68">
        <v>16276289</v>
      </c>
    </row>
    <row r="355" spans="1:23" ht="12.75">
      <c r="A355" s="31" t="s">
        <v>49</v>
      </c>
      <c r="B355" s="32" t="s">
        <v>641</v>
      </c>
      <c r="C355" s="33" t="s">
        <v>642</v>
      </c>
      <c r="D355" s="52">
        <v>100000</v>
      </c>
      <c r="E355" s="53">
        <v>100000</v>
      </c>
      <c r="F355" s="53">
        <v>226965</v>
      </c>
      <c r="G355" s="6">
        <f t="shared" si="63"/>
        <v>2.26965</v>
      </c>
      <c r="H355" s="67">
        <v>34640</v>
      </c>
      <c r="I355" s="53">
        <v>0</v>
      </c>
      <c r="J355" s="68">
        <v>10898</v>
      </c>
      <c r="K355" s="68">
        <v>45538</v>
      </c>
      <c r="L355" s="67">
        <v>97445</v>
      </c>
      <c r="M355" s="53">
        <v>18375</v>
      </c>
      <c r="N355" s="68">
        <v>4617</v>
      </c>
      <c r="O355" s="68">
        <v>120437</v>
      </c>
      <c r="P355" s="67">
        <v>855</v>
      </c>
      <c r="Q355" s="53">
        <v>8150</v>
      </c>
      <c r="R355" s="68">
        <v>0</v>
      </c>
      <c r="S355" s="68">
        <v>9005</v>
      </c>
      <c r="T355" s="67">
        <v>45225</v>
      </c>
      <c r="U355" s="53">
        <v>2112</v>
      </c>
      <c r="V355" s="68">
        <v>4648</v>
      </c>
      <c r="W355" s="68">
        <v>51985</v>
      </c>
    </row>
    <row r="356" spans="1:23" ht="16.5">
      <c r="A356" s="42"/>
      <c r="B356" s="43" t="s">
        <v>643</v>
      </c>
      <c r="C356" s="44"/>
      <c r="D356" s="61">
        <f>SUM(D352:D355)</f>
        <v>75661246</v>
      </c>
      <c r="E356" s="62">
        <f>SUM(E352:E355)</f>
        <v>77805530</v>
      </c>
      <c r="F356" s="62">
        <f>SUM(F352:F355)</f>
        <v>55024651</v>
      </c>
      <c r="G356" s="9">
        <f t="shared" si="63"/>
        <v>0.7072074568478616</v>
      </c>
      <c r="H356" s="74">
        <f aca="true" t="shared" si="69" ref="H356:W356">SUM(H352:H355)</f>
        <v>1600880</v>
      </c>
      <c r="I356" s="62">
        <f t="shared" si="69"/>
        <v>1815634</v>
      </c>
      <c r="J356" s="75">
        <f t="shared" si="69"/>
        <v>3456252</v>
      </c>
      <c r="K356" s="75">
        <f t="shared" si="69"/>
        <v>6872766</v>
      </c>
      <c r="L356" s="74">
        <f t="shared" si="69"/>
        <v>2092934</v>
      </c>
      <c r="M356" s="62">
        <f t="shared" si="69"/>
        <v>2465876</v>
      </c>
      <c r="N356" s="75">
        <f t="shared" si="69"/>
        <v>3777098</v>
      </c>
      <c r="O356" s="75">
        <f t="shared" si="69"/>
        <v>8335908</v>
      </c>
      <c r="P356" s="74">
        <f t="shared" si="69"/>
        <v>2889612</v>
      </c>
      <c r="Q356" s="62">
        <f t="shared" si="69"/>
        <v>8283845</v>
      </c>
      <c r="R356" s="75">
        <f t="shared" si="69"/>
        <v>5303388</v>
      </c>
      <c r="S356" s="75">
        <f t="shared" si="69"/>
        <v>16476845</v>
      </c>
      <c r="T356" s="74">
        <f t="shared" si="69"/>
        <v>4509525</v>
      </c>
      <c r="U356" s="62">
        <f t="shared" si="69"/>
        <v>6977497</v>
      </c>
      <c r="V356" s="75">
        <f t="shared" si="69"/>
        <v>11852110</v>
      </c>
      <c r="W356" s="75">
        <f t="shared" si="69"/>
        <v>23339132</v>
      </c>
    </row>
    <row r="357" spans="1:23" ht="16.5">
      <c r="A357" s="45"/>
      <c r="B357" s="46" t="s">
        <v>644</v>
      </c>
      <c r="C357" s="47"/>
      <c r="D357" s="63">
        <f>SUM(D321,D323:D328,D330:D335,D337:D341,D343:D350,D352:D355)</f>
        <v>7305844799</v>
      </c>
      <c r="E357" s="64">
        <f>SUM(E321,E323:E328,E330:E335,E337:E341,E343:E350,E352:E355)</f>
        <v>6796819536</v>
      </c>
      <c r="F357" s="64">
        <f>SUM(F321,F323:F328,F330:F335,F337:F341,F343:F350,F352:F355)</f>
        <v>6590496553</v>
      </c>
      <c r="G357" s="10">
        <f t="shared" si="63"/>
        <v>0.9696441869749239</v>
      </c>
      <c r="H357" s="76">
        <f aca="true" t="shared" si="70" ref="H357:W357">SUM(H321,H323:H328,H330:H335,H337:H341,H343:H350,H352:H355)</f>
        <v>42917447</v>
      </c>
      <c r="I357" s="64">
        <f t="shared" si="70"/>
        <v>247425575</v>
      </c>
      <c r="J357" s="77">
        <f t="shared" si="70"/>
        <v>271004719</v>
      </c>
      <c r="K357" s="77">
        <f t="shared" si="70"/>
        <v>561347741</v>
      </c>
      <c r="L357" s="76">
        <f t="shared" si="70"/>
        <v>398585666</v>
      </c>
      <c r="M357" s="64">
        <f t="shared" si="70"/>
        <v>444660341</v>
      </c>
      <c r="N357" s="77">
        <f t="shared" si="70"/>
        <v>451226534</v>
      </c>
      <c r="O357" s="77">
        <f t="shared" si="70"/>
        <v>1294472541</v>
      </c>
      <c r="P357" s="76">
        <f t="shared" si="70"/>
        <v>161837517</v>
      </c>
      <c r="Q357" s="64">
        <f t="shared" si="70"/>
        <v>458187891</v>
      </c>
      <c r="R357" s="77">
        <f t="shared" si="70"/>
        <v>565871805</v>
      </c>
      <c r="S357" s="77">
        <f t="shared" si="70"/>
        <v>1185897213</v>
      </c>
      <c r="T357" s="76">
        <f t="shared" si="70"/>
        <v>462456564</v>
      </c>
      <c r="U357" s="64">
        <f t="shared" si="70"/>
        <v>849770754</v>
      </c>
      <c r="V357" s="77">
        <f t="shared" si="70"/>
        <v>2236551740</v>
      </c>
      <c r="W357" s="77">
        <f t="shared" si="70"/>
        <v>3548779058</v>
      </c>
    </row>
    <row r="358" spans="1:23" ht="16.5">
      <c r="A358" s="48"/>
      <c r="B358" s="49" t="s">
        <v>645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44564426555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45818798839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33238895602</v>
      </c>
      <c r="G358" s="51">
        <f t="shared" si="63"/>
        <v>0.7254423172199737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780529047</v>
      </c>
      <c r="I358" s="79">
        <f t="shared" si="71"/>
        <v>1521464478</v>
      </c>
      <c r="J358" s="80">
        <f t="shared" si="71"/>
        <v>2381716867</v>
      </c>
      <c r="K358" s="80">
        <f t="shared" si="71"/>
        <v>4683710392</v>
      </c>
      <c r="L358" s="78">
        <f t="shared" si="71"/>
        <v>2254195690</v>
      </c>
      <c r="M358" s="79">
        <f t="shared" si="71"/>
        <v>2508942928</v>
      </c>
      <c r="N358" s="80">
        <f t="shared" si="71"/>
        <v>2843721605</v>
      </c>
      <c r="O358" s="80">
        <f t="shared" si="71"/>
        <v>7606860223</v>
      </c>
      <c r="P358" s="78">
        <f t="shared" si="71"/>
        <v>1356236199</v>
      </c>
      <c r="Q358" s="79">
        <f t="shared" si="71"/>
        <v>2339295116</v>
      </c>
      <c r="R358" s="80">
        <f t="shared" si="71"/>
        <v>3083717064</v>
      </c>
      <c r="S358" s="80">
        <f t="shared" si="71"/>
        <v>6779248379</v>
      </c>
      <c r="T358" s="78">
        <f t="shared" si="71"/>
        <v>2561144209</v>
      </c>
      <c r="U358" s="79">
        <f t="shared" si="71"/>
        <v>3568658679</v>
      </c>
      <c r="V358" s="80">
        <f t="shared" si="71"/>
        <v>8039273720</v>
      </c>
      <c r="W358" s="80">
        <f t="shared" si="71"/>
        <v>14169076608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58" r:id="rId1"/>
  <rowBreaks count="5" manualBreakCount="5">
    <brk id="58" max="22" man="1"/>
    <brk id="108" max="22" man="1"/>
    <brk id="161" max="22" man="1"/>
    <brk id="27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2012-08-13T07:38:56Z</cp:lastPrinted>
  <dcterms:created xsi:type="dcterms:W3CDTF">2012-08-13T07:34:38Z</dcterms:created>
  <dcterms:modified xsi:type="dcterms:W3CDTF">2012-08-13T07:39:02Z</dcterms:modified>
  <cp:category/>
  <cp:version/>
  <cp:contentType/>
  <cp:contentStatus/>
</cp:coreProperties>
</file>