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calcMode="manual" fullCalcOnLoad="1"/>
</workbook>
</file>

<file path=xl/sharedStrings.xml><?xml version="1.0" encoding="utf-8"?>
<sst xmlns="http://schemas.openxmlformats.org/spreadsheetml/2006/main" count="1195" uniqueCount="658">
  <si>
    <t>Fourth Quarter 2011/12</t>
  </si>
  <si>
    <t>Fourth Quarter 2010/11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</si>
  <si>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</si>
  <si>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</si>
  <si>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</si>
  <si>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</si>
  <si>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</si>
  <si>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</si>
  <si>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</si>
  <si>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</si>
  <si>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</si>
  <si>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</si>
  <si>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</si>
  <si>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</si>
  <si>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</si>
  <si>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</si>
  <si>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</si>
  <si>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</si>
  <si>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</si>
  <si>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</si>
  <si>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</si>
  <si>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</si>
  <si>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</si>
  <si>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</si>
  <si>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</si>
  <si>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</si>
  <si>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</si>
  <si>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</si>
  <si>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</si>
  <si>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</si>
  <si>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</si>
  <si>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</si>
  <si>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</si>
  <si>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</si>
  <si>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</si>
  <si>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</si>
  <si>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</si>
  <si>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</si>
  <si>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</si>
  <si>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</si>
  <si>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</si>
  <si>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</si>
  <si>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</si>
  <si>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</si>
  <si>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</si>
  <si>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</si>
  <si>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</si>
  <si>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</si>
  <si>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</si>
  <si>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</si>
  <si>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</si>
  <si>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</si>
  <si>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</si>
  <si>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</si>
  <si>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</si>
  <si>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</si>
  <si>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</si>
  <si>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</si>
  <si>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</si>
  <si>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</si>
  <si>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</si>
  <si>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</si>
  <si>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</si>
  <si>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</si>
  <si>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</si>
  <si>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</si>
  <si>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</si>
  <si>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</si>
  <si>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</si>
  <si>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</si>
  <si>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</si>
  <si>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</si>
  <si>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</si>
  <si>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</si>
  <si>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</si>
  <si>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</si>
  <si>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</si>
  <si>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</si>
  <si>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</si>
  <si>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</si>
  <si>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</si>
  <si>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</si>
  <si>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</si>
  <si>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</si>
  <si>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</si>
  <si>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</si>
  <si>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</si>
  <si>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</si>
  <si>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</si>
  <si>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</si>
  <si>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</si>
  <si>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</si>
  <si>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</si>
  <si>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</si>
  <si>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</si>
  <si>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</si>
  <si>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</si>
  <si>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</si>
  <si>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</si>
  <si>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</si>
  <si>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</si>
  <si>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</si>
  <si>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</si>
  <si>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</si>
  <si>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</si>
  <si>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</si>
  <si>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</si>
  <si>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</si>
  <si>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</si>
  <si>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</si>
  <si>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</si>
  <si>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</si>
  <si>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</si>
  <si>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</si>
  <si>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</si>
  <si>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</si>
  <si>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</si>
  <si>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</si>
  <si>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</si>
  <si>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</si>
  <si>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</si>
  <si>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</si>
  <si>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</si>
  <si>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</si>
  <si>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</si>
  <si>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</si>
  <si>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</si>
  <si>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</si>
  <si>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</si>
  <si>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</si>
  <si>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</si>
  <si>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</si>
  <si>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</si>
  <si>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</si>
  <si>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</si>
  <si>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</si>
  <si>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</si>
  <si>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</si>
  <si>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</si>
  <si>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</si>
  <si>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</si>
  <si>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</si>
  <si>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</si>
  <si>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</si>
  <si>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</si>
  <si>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</si>
  <si>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</si>
  <si>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</si>
  <si>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</si>
  <si>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</si>
  <si>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</si>
  <si>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</si>
  <si>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</si>
  <si>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</si>
  <si>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</si>
  <si>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</si>
  <si>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</si>
  <si>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</si>
  <si>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</si>
  <si>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</si>
  <si>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</si>
  <si>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</si>
  <si>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</si>
  <si>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</si>
  <si>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</si>
  <si>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</si>
  <si>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</si>
  <si>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</si>
  <si>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</si>
  <si>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</si>
  <si>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</si>
  <si>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</si>
  <si>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</si>
  <si>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</si>
  <si>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</si>
  <si>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</si>
  <si>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</si>
  <si>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</si>
  <si>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</si>
  <si>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</si>
  <si>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</si>
  <si>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</si>
  <si>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</si>
  <si>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</si>
  <si>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</si>
  <si>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</si>
  <si>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</si>
  <si>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</si>
  <si>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</si>
  <si>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</si>
  <si>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</si>
  <si>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</si>
  <si>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</si>
  <si>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</si>
  <si>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</si>
  <si>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</si>
  <si>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</si>
  <si>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</si>
  <si>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</si>
  <si>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</si>
  <si>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</si>
  <si>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</si>
  <si>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</si>
  <si>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</si>
  <si>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</si>
  <si>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</si>
  <si>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</si>
  <si>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</si>
  <si>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</si>
  <si>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</si>
  <si>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</si>
  <si>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</si>
  <si>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</si>
  <si>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</si>
  <si>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</si>
  <si>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</si>
  <si>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</si>
  <si>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</si>
  <si>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</si>
  <si>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</si>
  <si>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</si>
  <si>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</si>
  <si>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</si>
  <si>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</si>
  <si>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</si>
  <si>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</si>
  <si>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</si>
  <si>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</si>
  <si>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</si>
  <si>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</si>
  <si>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</si>
  <si>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</si>
  <si>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</si>
  <si>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</si>
  <si>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</si>
  <si>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</si>
  <si>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</si>
  <si>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</si>
  <si>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</si>
  <si>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</si>
  <si>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</si>
  <si>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</si>
  <si>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</si>
  <si>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</si>
  <si>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</si>
  <si>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</si>
  <si>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</si>
  <si>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</si>
  <si>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</si>
  <si>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</si>
  <si>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</si>
  <si>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</si>
  <si>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</si>
  <si>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</si>
  <si>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</si>
  <si>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</si>
  <si>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</si>
  <si>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</si>
  <si>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</si>
  <si>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</si>
  <si>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</si>
  <si>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</si>
  <si>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</si>
  <si>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</si>
  <si>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</si>
  <si>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</si>
  <si>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</si>
  <si>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</si>
  <si>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</si>
  <si>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</si>
  <si>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</si>
  <si>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</si>
  <si>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</si>
  <si>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</si>
  <si>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</si>
  <si>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</si>
  <si>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</si>
  <si>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</si>
  <si>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</si>
  <si>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</si>
  <si>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</si>
  <si>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</si>
  <si>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</si>
  <si>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</si>
  <si>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</si>
  <si>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</si>
  <si>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</si>
  <si>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</si>
  <si>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</si>
  <si>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</si>
  <si>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</si>
  <si>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</si>
  <si>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</si>
  <si>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</si>
  <si>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</si>
  <si>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</si>
  <si>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</si>
  <si>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</si>
  <si>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</si>
  <si>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</si>
  <si>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</si>
  <si>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</si>
  <si>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</si>
  <si>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</si>
  <si>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</si>
  <si>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</si>
  <si>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</si>
  <si>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</si>
  <si>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</si>
  <si>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</si>
  <si>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</si>
  <si>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</si>
  <si>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</si>
  <si>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</si>
  <si>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</si>
  <si>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</si>
  <si>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</si>
  <si>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</si>
  <si>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</si>
  <si>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</si>
  <si>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</si>
  <si>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</si>
  <si>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</si>
  <si>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</si>
  <si>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</si>
  <si>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</si>
  <si>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</si>
  <si>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</si>
  <si>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</si>
  <si>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</si>
  <si>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</si>
  <si>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</si>
  <si>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</si>
  <si>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</si>
  <si>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</si>
  <si>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</si>
  <si>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</si>
  <si>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</si>
  <si>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</si>
  <si>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</si>
  <si>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</si>
  <si>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</si>
  <si>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</si>
  <si>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</si>
  <si>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</si>
  <si>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</si>
  <si>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</si>
  <si>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</si>
  <si>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</si>
  <si>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</si>
  <si>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</si>
  <si>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</si>
  <si>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</si>
  <si>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</si>
  <si>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</si>
  <si>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</si>
  <si>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</si>
  <si>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</si>
  <si>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</si>
  <si>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</si>
  <si>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</si>
  <si>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</si>
  <si>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</si>
  <si>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</si>
  <si>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</si>
  <si>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</si>
  <si>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</si>
  <si>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</si>
  <si>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</si>
  <si>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</si>
  <si>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</si>
  <si>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</si>
  <si>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</si>
  <si>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</si>
  <si>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</si>
  <si>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</si>
  <si>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</si>
  <si>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</si>
  <si>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</si>
  <si>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</si>
  <si>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</si>
  <si>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</si>
  <si>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</si>
  <si>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</si>
  <si>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</si>
  <si>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</si>
  <si>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</si>
  <si>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</si>
  <si>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</si>
  <si>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</si>
  <si>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</si>
  <si>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</si>
  <si>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</si>
  <si>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</si>
  <si>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</si>
  <si>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</si>
  <si>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</si>
  <si>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</si>
  <si>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</si>
  <si>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</si>
  <si>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</si>
  <si>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</si>
  <si>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</si>
  <si>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</si>
  <si>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</si>
  <si>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</si>
  <si>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</si>
  <si>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</si>
  <si>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</si>
  <si>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</si>
  <si>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</si>
  <si>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</si>
  <si>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</si>
  <si>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</si>
  <si>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</si>
  <si>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</si>
  <si>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</si>
  <si>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</si>
  <si>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</si>
  <si>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</si>
  <si>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</si>
  <si>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</si>
  <si>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</si>
  <si>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</si>
  <si>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</si>
  <si>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</si>
  <si>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</si>
  <si>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</si>
  <si>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</si>
  <si>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</si>
  <si>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</si>
  <si>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</si>
  <si>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</si>
  <si>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</si>
  <si>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</si>
  <si>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</si>
  <si>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</si>
  <si>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</si>
  <si>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</si>
  <si>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</si>
  <si>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</si>
  <si>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</si>
  <si>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</si>
  <si>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</si>
  <si>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</si>
  <si>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</si>
  <si>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</si>
  <si>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</si>
  <si>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</si>
  <si>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</si>
  <si>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</si>
  <si>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</si>
  <si>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</si>
  <si>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</si>
  <si>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</si>
  <si>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</si>
  <si>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</si>
  <si>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</si>
  <si>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</si>
  <si>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</si>
  <si>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</si>
  <si>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</si>
  <si>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</si>
  <si>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</si>
  <si>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</si>
  <si>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</si>
  <si>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</si>
  <si>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</si>
  <si>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</si>
  <si>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</si>
  <si>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</si>
  <si>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</si>
  <si>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</si>
  <si>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</si>
  <si>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</si>
  <si>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</si>
  <si>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</si>
  <si>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</si>
  <si>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</si>
  <si>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</si>
  <si>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</si>
  <si>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</si>
  <si>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</si>
  <si>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</si>
  <si>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</si>
  <si>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</si>
  <si>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</si>
  <si>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</si>
  <si>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</si>
  <si>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</si>
  <si>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</si>
  <si>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</si>
  <si>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</si>
  <si>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</si>
  <si>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</si>
  <si>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</si>
  <si>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</si>
  <si>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</si>
  <si>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</si>
  <si>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</si>
  <si>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</si>
  <si>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</si>
  <si>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</si>
  <si>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</si>
  <si>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</si>
  <si>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</si>
  <si>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</si>
  <si>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</si>
  <si>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</si>
  <si>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</si>
  <si>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</si>
  <si>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</si>
  <si>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</si>
  <si>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</si>
  <si>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</si>
  <si>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</si>
  <si>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</si>
  <si>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</si>
  <si>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</si>
  <si>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</si>
  <si>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</si>
  <si>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</si>
  <si>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</si>
  <si>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</si>
  <si>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</si>
  <si>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</si>
  <si>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</si>
  <si>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</si>
  <si>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</si>
  <si>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</si>
  <si>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</si>
  <si>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</si>
  <si>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</si>
  <si>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</si>
  <si>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</si>
  <si>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</si>
  <si>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</si>
  <si>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</si>
  <si>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</si>
  <si>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</si>
  <si>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</si>
  <si>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</si>
  <si>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</si>
  <si>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</si>
  <si>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</si>
  <si>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</si>
  <si>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</si>
  <si>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</si>
  <si>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</si>
  <si>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</si>
  <si>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</si>
  <si>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</si>
  <si>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</si>
  <si>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</si>
  <si>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</si>
  <si>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</si>
  <si>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</si>
  <si>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</si>
  <si>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</si>
  <si>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</si>
  <si>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</si>
  <si>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</si>
  <si>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</si>
  <si>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</si>
  <si>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</si>
  <si>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</si>
  <si>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</si>
  <si>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</si>
  <si>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</si>
  <si>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</si>
  <si>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</si>
  <si>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</si>
  <si>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</si>
  <si>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</si>
  <si>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</si>
  <si>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</si>
  <si>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</si>
  <si>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</si>
  <si>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</si>
  <si>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</si>
  <si>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</si>
  <si>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</si>
  <si>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</si>
  <si>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</si>
  <si>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</si>
  <si>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</si>
  <si>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</si>
  <si>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</si>
  <si>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</si>
  <si>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</si>
  <si>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</si>
  <si>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</si>
  <si>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</si>
  <si>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</si>
  <si>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</si>
  <si>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</si>
  <si>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</si>
  <si>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</si>
  <si>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</si>
  <si>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</si>
  <si>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</si>
  <si>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</si>
  <si>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</si>
  <si>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</si>
  <si>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</si>
  <si>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</si>
  <si>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</si>
  <si>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</si>
  <si>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</si>
  <si>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</si>
  <si>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</si>
  <si>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</si>
  <si>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</si>
  <si>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</si>
  <si>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</si>
  <si>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</si>
  <si>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</si>
  <si>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</si>
  <si>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</si>
  <si>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</si>
  <si>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</si>
  <si>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</si>
  <si>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</si>
  <si>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</si>
  <si>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</si>
  <si>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</si>
  <si>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</si>
  <si>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</si>
  <si>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</si>
  <si>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</si>
  <si>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</si>
  <si>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</si>
  <si>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</si>
  <si>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</si>
  <si>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</si>
  <si>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</si>
  <si>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</si>
  <si>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</si>
  <si>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</si>
  <si>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</si>
  <si>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</si>
  <si>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</si>
  <si>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</si>
  <si>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</si>
  <si>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</si>
  <si>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</si>
  <si>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</si>
  <si>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</si>
  <si>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</si>
  <si>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</si>
  <si>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</si>
  <si>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</si>
  <si>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</si>
  <si>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</si>
  <si>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</si>
  <si>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ANALYSIS OF SOURCES OF REVENUE AS AT 4th QUARTER ENDED 30 JUNE 2012 (Preliminary results)</t>
  </si>
  <si>
    <t>Source: National Treasury Local Government Database</t>
  </si>
  <si>
    <t>ANALYSIS OF SOURCES OF REVENUE AS AT 4th QUARTER ENDED 30 JUNE2012 (Preliminary results)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</si>
</sst>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 horizontal="right" wrapText="1"/>
      <protection/>
    </xf>
    <xf numFmtId="0" fontId="21" fillId="0" borderId="0" xfId="0" applyFont="1" applyAlignment="1">
      <alignment/>
    </xf>
    <xf numFmtId="0" fontId="22" fillId="0" borderId="10" xfId="0" applyFont="1" applyBorder="1" applyAlignment="1" applyProtection="1">
      <alignment wrapText="1"/>
      <protection/>
    </xf>
    <xf numFmtId="0" fontId="22" fillId="0" borderId="11" xfId="0" applyFont="1" applyBorder="1" applyAlignment="1" applyProtection="1">
      <alignment wrapText="1"/>
      <protection/>
    </xf>
    <xf numFmtId="0" fontId="22" fillId="0" borderId="12" xfId="0" applyFont="1" applyBorder="1" applyAlignment="1" applyProtection="1">
      <alignment horizontal="center" wrapText="1"/>
      <protection/>
    </xf>
    <xf numFmtId="0" fontId="22" fillId="0" borderId="13" xfId="0" applyFont="1" applyBorder="1" applyAlignment="1" applyProtection="1">
      <alignment horizontal="center" vertical="top"/>
      <protection/>
    </xf>
    <xf numFmtId="0" fontId="21" fillId="0" borderId="14" xfId="0" applyFont="1" applyBorder="1" applyAlignment="1" applyProtection="1">
      <alignment horizontal="center" vertical="top"/>
      <protection/>
    </xf>
    <xf numFmtId="0" fontId="21" fillId="0" borderId="15" xfId="0" applyFont="1" applyBorder="1" applyAlignment="1" applyProtection="1">
      <alignment horizontal="center" vertical="top"/>
      <protection/>
    </xf>
    <xf numFmtId="0" fontId="23" fillId="0" borderId="13" xfId="0" applyFont="1" applyBorder="1" applyAlignment="1" applyProtection="1">
      <alignment horizontal="center" vertical="top"/>
      <protection/>
    </xf>
    <xf numFmtId="0" fontId="23" fillId="0" borderId="14" xfId="0" applyFont="1" applyBorder="1" applyAlignment="1" applyProtection="1">
      <alignment horizontal="center" vertical="top"/>
      <protection/>
    </xf>
    <xf numFmtId="0" fontId="23" fillId="0" borderId="15" xfId="0" applyFont="1" applyBorder="1" applyAlignment="1" applyProtection="1">
      <alignment horizontal="center" vertical="top"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17" xfId="0" applyFont="1" applyBorder="1" applyAlignment="1" applyProtection="1">
      <alignment wrapText="1"/>
      <protection/>
    </xf>
    <xf numFmtId="0" fontId="22" fillId="0" borderId="18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11" xfId="0" applyFont="1" applyBorder="1" applyAlignment="1" applyProtection="1">
      <alignment horizontal="center" vertical="top"/>
      <protection/>
    </xf>
    <xf numFmtId="0" fontId="21" fillId="0" borderId="21" xfId="0" applyFont="1" applyBorder="1" applyAlignment="1" applyProtection="1">
      <alignment horizontal="center" vertical="top"/>
      <protection/>
    </xf>
    <xf numFmtId="0" fontId="22" fillId="0" borderId="22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4" xfId="0" applyFont="1" applyBorder="1" applyAlignment="1" applyProtection="1">
      <alignment horizontal="center" wrapText="1"/>
      <protection/>
    </xf>
    <xf numFmtId="0" fontId="22" fillId="0" borderId="25" xfId="0" applyFont="1" applyBorder="1" applyAlignment="1" applyProtection="1">
      <alignment horizontal="center" vertical="top" wrapText="1"/>
      <protection/>
    </xf>
    <xf numFmtId="0" fontId="22" fillId="0" borderId="26" xfId="0" applyFont="1" applyBorder="1" applyAlignment="1" applyProtection="1">
      <alignment horizontal="center" vertical="top" wrapText="1"/>
      <protection/>
    </xf>
    <xf numFmtId="0" fontId="22" fillId="0" borderId="27" xfId="0" applyFont="1" applyBorder="1" applyAlignment="1" applyProtection="1">
      <alignment horizontal="center" vertical="top" wrapText="1"/>
      <protection/>
    </xf>
    <xf numFmtId="0" fontId="22" fillId="0" borderId="28" xfId="0" applyFont="1" applyBorder="1" applyAlignment="1" applyProtection="1">
      <alignment horizontal="center" vertical="top" wrapText="1"/>
      <protection/>
    </xf>
    <xf numFmtId="0" fontId="21" fillId="0" borderId="11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/>
      <protection/>
    </xf>
    <xf numFmtId="169" fontId="21" fillId="0" borderId="29" xfId="0" applyNumberFormat="1" applyFont="1" applyBorder="1" applyAlignment="1" applyProtection="1">
      <alignment/>
      <protection/>
    </xf>
    <xf numFmtId="169" fontId="21" fillId="0" borderId="21" xfId="0" applyNumberFormat="1" applyFont="1" applyBorder="1" applyAlignment="1" applyProtection="1">
      <alignment/>
      <protection/>
    </xf>
    <xf numFmtId="169" fontId="21" fillId="0" borderId="30" xfId="0" applyNumberFormat="1" applyFont="1" applyBorder="1" applyAlignment="1" applyProtection="1">
      <alignment/>
      <protection/>
    </xf>
    <xf numFmtId="169" fontId="21" fillId="0" borderId="31" xfId="0" applyNumberFormat="1" applyFont="1" applyBorder="1" applyAlignment="1" applyProtection="1">
      <alignment/>
      <protection/>
    </xf>
    <xf numFmtId="169" fontId="21" fillId="0" borderId="32" xfId="0" applyNumberFormat="1" applyFont="1" applyBorder="1" applyAlignment="1" applyProtection="1">
      <alignment/>
      <protection/>
    </xf>
    <xf numFmtId="169" fontId="21" fillId="0" borderId="33" xfId="0" applyNumberFormat="1" applyFont="1" applyBorder="1" applyAlignment="1" applyProtection="1">
      <alignment/>
      <protection/>
    </xf>
    <xf numFmtId="0" fontId="21" fillId="0" borderId="17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170" fontId="24" fillId="0" borderId="17" xfId="0" applyNumberFormat="1" applyFont="1" applyBorder="1" applyAlignment="1" applyProtection="1">
      <alignment horizontal="left" indent="1"/>
      <protection/>
    </xf>
    <xf numFmtId="170" fontId="24" fillId="0" borderId="16" xfId="0" applyNumberFormat="1" applyFont="1" applyBorder="1" applyAlignment="1" applyProtection="1">
      <alignment wrapText="1"/>
      <protection/>
    </xf>
    <xf numFmtId="170" fontId="21" fillId="0" borderId="31" xfId="0" applyNumberFormat="1" applyFont="1" applyFill="1" applyBorder="1" applyAlignment="1" applyProtection="1">
      <alignment/>
      <protection/>
    </xf>
    <xf numFmtId="170" fontId="21" fillId="0" borderId="32" xfId="0" applyNumberFormat="1" applyFont="1" applyFill="1" applyBorder="1" applyAlignment="1" applyProtection="1">
      <alignment/>
      <protection/>
    </xf>
    <xf numFmtId="170" fontId="24" fillId="0" borderId="33" xfId="0" applyNumberFormat="1" applyFont="1" applyBorder="1" applyAlignment="1" applyProtection="1">
      <alignment wrapText="1"/>
      <protection/>
    </xf>
    <xf numFmtId="170" fontId="24" fillId="0" borderId="31" xfId="0" applyNumberFormat="1" applyFont="1" applyBorder="1" applyAlignment="1" applyProtection="1">
      <alignment wrapText="1"/>
      <protection/>
    </xf>
    <xf numFmtId="170" fontId="24" fillId="0" borderId="32" xfId="0" applyNumberFormat="1" applyFont="1" applyBorder="1" applyAlignment="1" applyProtection="1">
      <alignment wrapText="1"/>
      <protection/>
    </xf>
    <xf numFmtId="170" fontId="21" fillId="0" borderId="17" xfId="0" applyNumberFormat="1" applyFont="1" applyBorder="1" applyAlignment="1" applyProtection="1">
      <alignment horizontal="left" indent="1"/>
      <protection/>
    </xf>
    <xf numFmtId="0" fontId="22" fillId="0" borderId="16" xfId="0" applyFont="1" applyBorder="1" applyAlignment="1" applyProtection="1">
      <alignment/>
      <protection/>
    </xf>
    <xf numFmtId="170" fontId="22" fillId="0" borderId="17" xfId="0" applyNumberFormat="1" applyFont="1" applyBorder="1" applyAlignment="1" applyProtection="1">
      <alignment/>
      <protection/>
    </xf>
    <xf numFmtId="170" fontId="23" fillId="0" borderId="31" xfId="0" applyNumberFormat="1" applyFont="1" applyFill="1" applyBorder="1" applyAlignment="1" applyProtection="1">
      <alignment/>
      <protection/>
    </xf>
    <xf numFmtId="170" fontId="23" fillId="0" borderId="32" xfId="0" applyNumberFormat="1" applyFont="1" applyFill="1" applyBorder="1" applyAlignment="1" applyProtection="1">
      <alignment/>
      <protection/>
    </xf>
    <xf numFmtId="170" fontId="22" fillId="0" borderId="33" xfId="0" applyNumberFormat="1" applyFont="1" applyBorder="1" applyAlignment="1" applyProtection="1">
      <alignment/>
      <protection/>
    </xf>
    <xf numFmtId="170" fontId="22" fillId="0" borderId="31" xfId="0" applyNumberFormat="1" applyFont="1" applyBorder="1" applyAlignment="1" applyProtection="1">
      <alignment/>
      <protection/>
    </xf>
    <xf numFmtId="170" fontId="22" fillId="0" borderId="32" xfId="0" applyNumberFormat="1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170" fontId="21" fillId="0" borderId="23" xfId="0" applyNumberFormat="1" applyFont="1" applyBorder="1" applyAlignment="1" applyProtection="1">
      <alignment/>
      <protection/>
    </xf>
    <xf numFmtId="170" fontId="23" fillId="0" borderId="34" xfId="0" applyNumberFormat="1" applyFont="1" applyBorder="1" applyAlignment="1" applyProtection="1">
      <alignment/>
      <protection/>
    </xf>
    <xf numFmtId="170" fontId="23" fillId="0" borderId="27" xfId="0" applyNumberFormat="1" applyFont="1" applyBorder="1" applyAlignment="1" applyProtection="1">
      <alignment/>
      <protection/>
    </xf>
    <xf numFmtId="170" fontId="23" fillId="0" borderId="28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0" fontId="21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20" fillId="0" borderId="0" xfId="0" applyFont="1" applyBorder="1" applyAlignment="1" applyProtection="1">
      <alignment horizontal="left" wrapText="1"/>
      <protection/>
    </xf>
    <xf numFmtId="0" fontId="22" fillId="0" borderId="18" xfId="0" applyFont="1" applyBorder="1" applyAlignment="1" applyProtection="1">
      <alignment wrapText="1"/>
      <protection/>
    </xf>
    <xf numFmtId="170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18" xfId="0" applyFont="1" applyBorder="1" applyAlignment="1" applyProtection="1">
      <alignment horizontal="center"/>
      <protection/>
    </xf>
    <xf numFmtId="170" fontId="24" fillId="0" borderId="16" xfId="0" applyNumberFormat="1" applyFont="1" applyBorder="1" applyAlignment="1" applyProtection="1">
      <alignment horizontal="center" wrapText="1"/>
      <protection/>
    </xf>
    <xf numFmtId="170" fontId="22" fillId="0" borderId="16" xfId="0" applyNumberFormat="1" applyFont="1" applyBorder="1" applyAlignment="1" applyProtection="1">
      <alignment horizontal="center"/>
      <protection/>
    </xf>
    <xf numFmtId="170" fontId="21" fillId="0" borderId="24" xfId="0" applyNumberFormat="1" applyFont="1" applyBorder="1" applyAlignment="1" applyProtection="1">
      <alignment horizontal="center"/>
      <protection/>
    </xf>
    <xf numFmtId="170" fontId="21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170" fontId="25" fillId="0" borderId="0" xfId="0" applyNumberFormat="1" applyFont="1" applyAlignment="1" applyProtection="1">
      <alignment horizontal="left" vertical="center"/>
      <protection/>
    </xf>
    <xf numFmtId="170" fontId="21" fillId="0" borderId="33" xfId="0" applyNumberFormat="1" applyFont="1" applyFill="1" applyBorder="1" applyAlignment="1" applyProtection="1">
      <alignment/>
      <protection/>
    </xf>
    <xf numFmtId="170" fontId="22" fillId="0" borderId="17" xfId="0" applyNumberFormat="1" applyFont="1" applyBorder="1" applyAlignment="1" applyProtection="1">
      <alignment horizontal="left"/>
      <protection/>
    </xf>
    <xf numFmtId="170" fontId="22" fillId="0" borderId="33" xfId="0" applyNumberFormat="1" applyFont="1" applyBorder="1" applyAlignment="1" applyProtection="1">
      <alignment wrapText="1"/>
      <protection/>
    </xf>
    <xf numFmtId="170" fontId="22" fillId="0" borderId="31" xfId="0" applyNumberFormat="1" applyFont="1" applyBorder="1" applyAlignment="1" applyProtection="1">
      <alignment wrapText="1"/>
      <protection/>
    </xf>
    <xf numFmtId="170" fontId="22" fillId="0" borderId="32" xfId="0" applyNumberFormat="1" applyFont="1" applyBorder="1" applyAlignment="1" applyProtection="1">
      <alignment wrapText="1"/>
      <protection/>
    </xf>
    <xf numFmtId="170" fontId="23" fillId="0" borderId="33" xfId="0" applyNumberFormat="1" applyFont="1" applyFill="1" applyBorder="1" applyAlignment="1" applyProtection="1">
      <alignment/>
      <protection/>
    </xf>
    <xf numFmtId="170" fontId="24" fillId="0" borderId="23" xfId="0" applyNumberFormat="1" applyFont="1" applyBorder="1" applyAlignment="1" applyProtection="1">
      <alignment horizontal="left" indent="1"/>
      <protection/>
    </xf>
    <xf numFmtId="170" fontId="21" fillId="0" borderId="34" xfId="0" applyNumberFormat="1" applyFont="1" applyFill="1" applyBorder="1" applyAlignment="1" applyProtection="1">
      <alignment/>
      <protection/>
    </xf>
    <xf numFmtId="170" fontId="21" fillId="0" borderId="27" xfId="0" applyNumberFormat="1" applyFont="1" applyFill="1" applyBorder="1" applyAlignment="1" applyProtection="1">
      <alignment/>
      <protection/>
    </xf>
    <xf numFmtId="170" fontId="24" fillId="0" borderId="28" xfId="0" applyNumberFormat="1" applyFont="1" applyBorder="1" applyAlignment="1" applyProtection="1">
      <alignment wrapText="1"/>
      <protection/>
    </xf>
    <xf numFmtId="170" fontId="24" fillId="0" borderId="34" xfId="0" applyNumberFormat="1" applyFont="1" applyBorder="1" applyAlignment="1" applyProtection="1">
      <alignment wrapText="1"/>
      <protection/>
    </xf>
    <xf numFmtId="170" fontId="24" fillId="0" borderId="27" xfId="0" applyNumberFormat="1" applyFont="1" applyBorder="1" applyAlignment="1" applyProtection="1">
      <alignment wrapText="1"/>
      <protection/>
    </xf>
    <xf numFmtId="170" fontId="21" fillId="0" borderId="28" xfId="0" applyNumberFormat="1" applyFont="1" applyFill="1" applyBorder="1" applyAlignment="1" applyProtection="1">
      <alignment/>
      <protection/>
    </xf>
    <xf numFmtId="170" fontId="24" fillId="0" borderId="22" xfId="0" applyNumberFormat="1" applyFont="1" applyBorder="1" applyAlignment="1" applyProtection="1">
      <alignment horizontal="center" wrapText="1"/>
      <protection/>
    </xf>
    <xf numFmtId="0" fontId="21" fillId="0" borderId="0" xfId="0" applyFont="1" applyBorder="1" applyAlignment="1">
      <alignment/>
    </xf>
    <xf numFmtId="0" fontId="21" fillId="0" borderId="12" xfId="0" applyFont="1" applyBorder="1" applyAlignment="1" applyProtection="1">
      <alignment/>
      <protection/>
    </xf>
    <xf numFmtId="41" fontId="21" fillId="0" borderId="29" xfId="0" applyNumberFormat="1" applyFont="1" applyBorder="1" applyAlignment="1" applyProtection="1">
      <alignment/>
      <protection/>
    </xf>
    <xf numFmtId="41" fontId="21" fillId="0" borderId="21" xfId="0" applyNumberFormat="1" applyFont="1" applyBorder="1" applyAlignment="1" applyProtection="1">
      <alignment/>
      <protection/>
    </xf>
    <xf numFmtId="41" fontId="21" fillId="0" borderId="30" xfId="0" applyNumberFormat="1" applyFont="1" applyBorder="1" applyAlignment="1" applyProtection="1">
      <alignment/>
      <protection/>
    </xf>
    <xf numFmtId="41" fontId="21" fillId="0" borderId="31" xfId="0" applyNumberFormat="1" applyFont="1" applyBorder="1" applyAlignment="1" applyProtection="1">
      <alignment/>
      <protection/>
    </xf>
    <xf numFmtId="41" fontId="21" fillId="0" borderId="32" xfId="0" applyNumberFormat="1" applyFont="1" applyBorder="1" applyAlignment="1" applyProtection="1">
      <alignment/>
      <protection/>
    </xf>
    <xf numFmtId="41" fontId="21" fillId="0" borderId="33" xfId="0" applyNumberFormat="1" applyFont="1" applyBorder="1" applyAlignment="1" applyProtection="1">
      <alignment/>
      <protection/>
    </xf>
    <xf numFmtId="170" fontId="24" fillId="0" borderId="18" xfId="0" applyNumberFormat="1" applyFont="1" applyBorder="1" applyAlignment="1" applyProtection="1">
      <alignment horizontal="left" indent="1"/>
      <protection/>
    </xf>
    <xf numFmtId="0" fontId="23" fillId="0" borderId="16" xfId="0" applyFont="1" applyBorder="1" applyAlignment="1" applyProtection="1">
      <alignment/>
      <protection/>
    </xf>
    <xf numFmtId="170" fontId="22" fillId="0" borderId="18" xfId="0" applyNumberFormat="1" applyFont="1" applyBorder="1" applyAlignment="1" applyProtection="1">
      <alignment horizontal="left"/>
      <protection/>
    </xf>
    <xf numFmtId="170" fontId="22" fillId="0" borderId="16" xfId="0" applyNumberFormat="1" applyFont="1" applyBorder="1" applyAlignment="1" applyProtection="1">
      <alignment wrapText="1"/>
      <protection/>
    </xf>
    <xf numFmtId="0" fontId="23" fillId="0" borderId="0" xfId="0" applyFont="1" applyAlignment="1">
      <alignment/>
    </xf>
    <xf numFmtId="0" fontId="21" fillId="0" borderId="22" xfId="0" applyFont="1" applyBorder="1" applyAlignment="1" applyProtection="1">
      <alignment horizontal="center"/>
      <protection/>
    </xf>
    <xf numFmtId="170" fontId="21" fillId="0" borderId="24" xfId="0" applyNumberFormat="1" applyFont="1" applyBorder="1" applyAlignment="1" applyProtection="1">
      <alignment horizontal="left" indent="2"/>
      <protection/>
    </xf>
    <xf numFmtId="170" fontId="21" fillId="0" borderId="34" xfId="0" applyNumberFormat="1" applyFont="1" applyBorder="1" applyAlignment="1" applyProtection="1">
      <alignment/>
      <protection/>
    </xf>
    <xf numFmtId="170" fontId="21" fillId="0" borderId="27" xfId="0" applyNumberFormat="1" applyFont="1" applyBorder="1" applyAlignment="1" applyProtection="1">
      <alignment/>
      <protection/>
    </xf>
    <xf numFmtId="170" fontId="21" fillId="0" borderId="28" xfId="0" applyNumberFormat="1" applyFont="1" applyBorder="1" applyAlignment="1" applyProtection="1">
      <alignment/>
      <protection/>
    </xf>
    <xf numFmtId="170" fontId="21" fillId="0" borderId="0" xfId="0" applyNumberFormat="1" applyFont="1" applyFill="1" applyBorder="1" applyAlignment="1" applyProtection="1">
      <alignment horizontal="left" wrapText="1" indent="2"/>
      <protection/>
    </xf>
    <xf numFmtId="170" fontId="21" fillId="0" borderId="0" xfId="0" applyNumberFormat="1" applyFont="1" applyAlignment="1" applyProtection="1">
      <alignment horizontal="left" indent="2"/>
      <protection/>
    </xf>
    <xf numFmtId="0" fontId="21" fillId="0" borderId="24" xfId="0" applyFont="1" applyBorder="1" applyAlignment="1" applyProtection="1">
      <alignment horizontal="left" indent="2"/>
      <protection/>
    </xf>
    <xf numFmtId="0" fontId="21" fillId="0" borderId="24" xfId="0" applyFont="1" applyBorder="1" applyAlignment="1" applyProtection="1">
      <alignment horizontal="center"/>
      <protection/>
    </xf>
    <xf numFmtId="169" fontId="21" fillId="0" borderId="34" xfId="0" applyNumberFormat="1" applyFont="1" applyBorder="1" applyAlignment="1" applyProtection="1">
      <alignment/>
      <protection/>
    </xf>
    <xf numFmtId="169" fontId="21" fillId="0" borderId="27" xfId="0" applyNumberFormat="1" applyFont="1" applyBorder="1" applyAlignment="1" applyProtection="1">
      <alignment/>
      <protection/>
    </xf>
    <xf numFmtId="169" fontId="21" fillId="0" borderId="28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6" customWidth="1"/>
    <col min="2" max="2" width="19.7109375" style="6" customWidth="1"/>
    <col min="3" max="3" width="6.7109375" style="74" customWidth="1"/>
    <col min="4" max="10" width="10.7109375" style="6" customWidth="1"/>
    <col min="11" max="11" width="11.7109375" style="6" customWidth="1"/>
    <col min="12" max="13" width="10.7109375" style="6" customWidth="1"/>
    <col min="14" max="16384" width="9.140625" style="6" customWidth="1"/>
  </cols>
  <sheetData>
    <row r="1" spans="1:13" ht="11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5.75" customHeight="1">
      <c r="A2" s="62"/>
      <c r="B2" s="63" t="s">
        <v>655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7"/>
      <c r="B3" s="8"/>
      <c r="C3" s="9"/>
      <c r="D3" s="10" t="s">
        <v>0</v>
      </c>
      <c r="E3" s="11"/>
      <c r="F3" s="11"/>
      <c r="G3" s="11"/>
      <c r="H3" s="12"/>
      <c r="I3" s="13" t="s">
        <v>1</v>
      </c>
      <c r="J3" s="14"/>
      <c r="K3" s="14"/>
      <c r="L3" s="14"/>
      <c r="M3" s="15"/>
    </row>
    <row r="4" spans="1:13" ht="16.5" customHeight="1">
      <c r="A4" s="16"/>
      <c r="B4" s="17"/>
      <c r="C4" s="18"/>
      <c r="D4" s="10" t="s">
        <v>2</v>
      </c>
      <c r="E4" s="11"/>
      <c r="F4" s="19"/>
      <c r="G4" s="20"/>
      <c r="H4" s="21"/>
      <c r="I4" s="10" t="s">
        <v>2</v>
      </c>
      <c r="J4" s="11"/>
      <c r="K4" s="19"/>
      <c r="L4" s="22"/>
      <c r="M4" s="21"/>
    </row>
    <row r="5" spans="1:13" ht="35.25" customHeight="1">
      <c r="A5" s="23"/>
      <c r="B5" s="24" t="s">
        <v>3</v>
      </c>
      <c r="C5" s="25" t="s">
        <v>4</v>
      </c>
      <c r="D5" s="26" t="s">
        <v>5</v>
      </c>
      <c r="E5" s="27" t="s">
        <v>6</v>
      </c>
      <c r="F5" s="27" t="s">
        <v>7</v>
      </c>
      <c r="G5" s="28" t="s">
        <v>8</v>
      </c>
      <c r="H5" s="29" t="s">
        <v>9</v>
      </c>
      <c r="I5" s="26" t="s">
        <v>5</v>
      </c>
      <c r="J5" s="27" t="s">
        <v>6</v>
      </c>
      <c r="K5" s="27" t="s">
        <v>7</v>
      </c>
      <c r="L5" s="28" t="s">
        <v>8</v>
      </c>
      <c r="M5" s="29" t="s">
        <v>9</v>
      </c>
    </row>
    <row r="6" spans="1:13" ht="11.25">
      <c r="A6" s="7"/>
      <c r="B6" s="30"/>
      <c r="C6" s="68"/>
      <c r="D6" s="32"/>
      <c r="E6" s="33"/>
      <c r="F6" s="33"/>
      <c r="G6" s="33"/>
      <c r="H6" s="34"/>
      <c r="I6" s="32"/>
      <c r="J6" s="33"/>
      <c r="K6" s="33"/>
      <c r="L6" s="33"/>
      <c r="M6" s="34"/>
    </row>
    <row r="7" spans="1:13" ht="11.25">
      <c r="A7" s="16"/>
      <c r="B7" s="17" t="s">
        <v>10</v>
      </c>
      <c r="C7" s="68"/>
      <c r="D7" s="35"/>
      <c r="E7" s="36"/>
      <c r="F7" s="36"/>
      <c r="G7" s="36"/>
      <c r="H7" s="37"/>
      <c r="I7" s="35"/>
      <c r="J7" s="36"/>
      <c r="K7" s="36"/>
      <c r="L7" s="36"/>
      <c r="M7" s="37"/>
    </row>
    <row r="8" spans="1:13" ht="11.25">
      <c r="A8" s="16"/>
      <c r="B8" s="38"/>
      <c r="C8" s="68"/>
      <c r="D8" s="35"/>
      <c r="E8" s="36"/>
      <c r="F8" s="36"/>
      <c r="G8" s="36"/>
      <c r="H8" s="37"/>
      <c r="I8" s="35"/>
      <c r="J8" s="36"/>
      <c r="K8" s="36"/>
      <c r="L8" s="36"/>
      <c r="M8" s="37"/>
    </row>
    <row r="9" spans="1:13" ht="11.25">
      <c r="A9" s="39"/>
      <c r="B9" s="40" t="s">
        <v>11</v>
      </c>
      <c r="C9" s="69" t="s">
        <v>12</v>
      </c>
      <c r="D9" s="42">
        <v>269412857</v>
      </c>
      <c r="E9" s="43">
        <v>1652963829</v>
      </c>
      <c r="F9" s="43">
        <v>1513470605</v>
      </c>
      <c r="G9" s="43">
        <v>0</v>
      </c>
      <c r="H9" s="44">
        <v>3435847291</v>
      </c>
      <c r="I9" s="45">
        <v>263438684</v>
      </c>
      <c r="J9" s="46">
        <v>1554648369</v>
      </c>
      <c r="K9" s="43">
        <v>1919858270</v>
      </c>
      <c r="L9" s="46">
        <v>0</v>
      </c>
      <c r="M9" s="44">
        <v>3737945323</v>
      </c>
    </row>
    <row r="10" spans="1:13" ht="11.25">
      <c r="A10" s="39"/>
      <c r="B10" s="40" t="s">
        <v>13</v>
      </c>
      <c r="C10" s="69" t="s">
        <v>14</v>
      </c>
      <c r="D10" s="42">
        <v>403335482</v>
      </c>
      <c r="E10" s="43">
        <v>948736636</v>
      </c>
      <c r="F10" s="43">
        <v>551528620</v>
      </c>
      <c r="G10" s="43">
        <v>0</v>
      </c>
      <c r="H10" s="44">
        <v>1903600738</v>
      </c>
      <c r="I10" s="45">
        <v>338691519</v>
      </c>
      <c r="J10" s="46">
        <v>966586905</v>
      </c>
      <c r="K10" s="43">
        <v>319858484</v>
      </c>
      <c r="L10" s="46">
        <v>0</v>
      </c>
      <c r="M10" s="44">
        <v>1625136908</v>
      </c>
    </row>
    <row r="11" spans="1:13" ht="11.25">
      <c r="A11" s="39"/>
      <c r="B11" s="40" t="s">
        <v>15</v>
      </c>
      <c r="C11" s="69" t="s">
        <v>16</v>
      </c>
      <c r="D11" s="42">
        <v>3587248141</v>
      </c>
      <c r="E11" s="43">
        <v>11400000209</v>
      </c>
      <c r="F11" s="43">
        <v>5711540525</v>
      </c>
      <c r="G11" s="43">
        <v>0</v>
      </c>
      <c r="H11" s="44">
        <v>20698788875</v>
      </c>
      <c r="I11" s="45">
        <v>3008268694</v>
      </c>
      <c r="J11" s="46">
        <v>9347736061</v>
      </c>
      <c r="K11" s="43">
        <v>5915335838</v>
      </c>
      <c r="L11" s="46">
        <v>0</v>
      </c>
      <c r="M11" s="44">
        <v>18271340593</v>
      </c>
    </row>
    <row r="12" spans="1:13" ht="11.25">
      <c r="A12" s="39"/>
      <c r="B12" s="40" t="s">
        <v>17</v>
      </c>
      <c r="C12" s="69" t="s">
        <v>18</v>
      </c>
      <c r="D12" s="42">
        <v>1445960865</v>
      </c>
      <c r="E12" s="43">
        <v>4521668877</v>
      </c>
      <c r="F12" s="43">
        <v>4429397255</v>
      </c>
      <c r="G12" s="43">
        <v>0</v>
      </c>
      <c r="H12" s="44">
        <v>10397026997</v>
      </c>
      <c r="I12" s="45">
        <v>1840250783</v>
      </c>
      <c r="J12" s="46">
        <v>3883890658</v>
      </c>
      <c r="K12" s="43">
        <v>3686438659</v>
      </c>
      <c r="L12" s="46">
        <v>0</v>
      </c>
      <c r="M12" s="44">
        <v>9410580100</v>
      </c>
    </row>
    <row r="13" spans="1:13" ht="11.25">
      <c r="A13" s="39"/>
      <c r="B13" s="40" t="s">
        <v>19</v>
      </c>
      <c r="C13" s="69" t="s">
        <v>20</v>
      </c>
      <c r="D13" s="42">
        <v>173018191</v>
      </c>
      <c r="E13" s="43">
        <v>595282620</v>
      </c>
      <c r="F13" s="43">
        <v>637334303</v>
      </c>
      <c r="G13" s="43">
        <v>0</v>
      </c>
      <c r="H13" s="44">
        <v>1405635114</v>
      </c>
      <c r="I13" s="45">
        <v>163786439</v>
      </c>
      <c r="J13" s="46">
        <v>485677876</v>
      </c>
      <c r="K13" s="43">
        <v>538719439</v>
      </c>
      <c r="L13" s="46">
        <v>0</v>
      </c>
      <c r="M13" s="44">
        <v>1188183754</v>
      </c>
    </row>
    <row r="14" spans="1:13" ht="11.25">
      <c r="A14" s="39"/>
      <c r="B14" s="40" t="s">
        <v>21</v>
      </c>
      <c r="C14" s="69" t="s">
        <v>22</v>
      </c>
      <c r="D14" s="42">
        <v>259220833</v>
      </c>
      <c r="E14" s="43">
        <v>814714846</v>
      </c>
      <c r="F14" s="43">
        <v>386062033</v>
      </c>
      <c r="G14" s="43">
        <v>0</v>
      </c>
      <c r="H14" s="44">
        <v>1459997712</v>
      </c>
      <c r="I14" s="45">
        <v>230528085</v>
      </c>
      <c r="J14" s="46">
        <v>780986648</v>
      </c>
      <c r="K14" s="43">
        <v>422005928</v>
      </c>
      <c r="L14" s="46">
        <v>0</v>
      </c>
      <c r="M14" s="44">
        <v>1433520661</v>
      </c>
    </row>
    <row r="15" spans="1:13" ht="11.25">
      <c r="A15" s="39"/>
      <c r="B15" s="40" t="s">
        <v>23</v>
      </c>
      <c r="C15" s="69" t="s">
        <v>24</v>
      </c>
      <c r="D15" s="42">
        <v>220542276</v>
      </c>
      <c r="E15" s="43">
        <v>889800084</v>
      </c>
      <c r="F15" s="43">
        <v>587994888</v>
      </c>
      <c r="G15" s="43">
        <v>0</v>
      </c>
      <c r="H15" s="44">
        <v>1698337248</v>
      </c>
      <c r="I15" s="45">
        <v>181326439</v>
      </c>
      <c r="J15" s="46">
        <v>841491718</v>
      </c>
      <c r="K15" s="43">
        <v>525871482</v>
      </c>
      <c r="L15" s="46">
        <v>0</v>
      </c>
      <c r="M15" s="44">
        <v>1548689639</v>
      </c>
    </row>
    <row r="16" spans="1:13" ht="11.25">
      <c r="A16" s="39"/>
      <c r="B16" s="40" t="s">
        <v>25</v>
      </c>
      <c r="C16" s="69" t="s">
        <v>26</v>
      </c>
      <c r="D16" s="42">
        <v>67166478</v>
      </c>
      <c r="E16" s="43">
        <v>438452706</v>
      </c>
      <c r="F16" s="43">
        <v>367717559</v>
      </c>
      <c r="G16" s="43">
        <v>0</v>
      </c>
      <c r="H16" s="44">
        <v>873336743</v>
      </c>
      <c r="I16" s="45">
        <v>58412854</v>
      </c>
      <c r="J16" s="46">
        <v>460632029</v>
      </c>
      <c r="K16" s="43">
        <v>298619282</v>
      </c>
      <c r="L16" s="46">
        <v>0</v>
      </c>
      <c r="M16" s="44">
        <v>817664165</v>
      </c>
    </row>
    <row r="17" spans="1:13" ht="11.25">
      <c r="A17" s="39"/>
      <c r="B17" s="47" t="s">
        <v>27</v>
      </c>
      <c r="C17" s="69" t="s">
        <v>28</v>
      </c>
      <c r="D17" s="42">
        <v>1582726516</v>
      </c>
      <c r="E17" s="43">
        <v>4075751500</v>
      </c>
      <c r="F17" s="43">
        <v>3832654431</v>
      </c>
      <c r="G17" s="43">
        <v>0</v>
      </c>
      <c r="H17" s="44">
        <v>9491132447</v>
      </c>
      <c r="I17" s="45">
        <v>1530005240</v>
      </c>
      <c r="J17" s="46">
        <v>3389468484</v>
      </c>
      <c r="K17" s="43">
        <v>4222964578</v>
      </c>
      <c r="L17" s="46">
        <v>0</v>
      </c>
      <c r="M17" s="44">
        <v>9142438302</v>
      </c>
    </row>
    <row r="18" spans="1:13" ht="11.25">
      <c r="A18" s="48"/>
      <c r="B18" s="49" t="s">
        <v>653</v>
      </c>
      <c r="C18" s="70"/>
      <c r="D18" s="50">
        <f aca="true" t="shared" si="0" ref="D18:M18">SUM(D9:D17)</f>
        <v>8008631639</v>
      </c>
      <c r="E18" s="51">
        <f t="shared" si="0"/>
        <v>25337371307</v>
      </c>
      <c r="F18" s="51">
        <f t="shared" si="0"/>
        <v>18017700219</v>
      </c>
      <c r="G18" s="51">
        <f t="shared" si="0"/>
        <v>0</v>
      </c>
      <c r="H18" s="52">
        <f t="shared" si="0"/>
        <v>51363703165</v>
      </c>
      <c r="I18" s="53">
        <f t="shared" si="0"/>
        <v>7614708737</v>
      </c>
      <c r="J18" s="54">
        <f t="shared" si="0"/>
        <v>21711118748</v>
      </c>
      <c r="K18" s="51">
        <f t="shared" si="0"/>
        <v>17849671960</v>
      </c>
      <c r="L18" s="54">
        <f t="shared" si="0"/>
        <v>0</v>
      </c>
      <c r="M18" s="52">
        <f t="shared" si="0"/>
        <v>47175499445</v>
      </c>
    </row>
    <row r="19" spans="1:13" ht="12.75" customHeight="1">
      <c r="A19" s="55"/>
      <c r="B19" s="56"/>
      <c r="C19" s="71"/>
      <c r="D19" s="57"/>
      <c r="E19" s="58"/>
      <c r="F19" s="58"/>
      <c r="G19" s="58"/>
      <c r="H19" s="59"/>
      <c r="I19" s="57"/>
      <c r="J19" s="58"/>
      <c r="K19" s="58"/>
      <c r="L19" s="58"/>
      <c r="M19" s="59"/>
    </row>
    <row r="20" spans="1:13" ht="11.25">
      <c r="A20" s="60"/>
      <c r="B20" s="75" t="s">
        <v>656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1.25">
      <c r="A21" s="60"/>
      <c r="B21" s="61"/>
      <c r="C21" s="72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11.25">
      <c r="A22" s="60"/>
      <c r="B22" s="61"/>
      <c r="C22" s="72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1.25">
      <c r="A23" s="60"/>
      <c r="B23" s="61"/>
      <c r="C23" s="72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1.25">
      <c r="A24" s="60"/>
      <c r="B24" s="61"/>
      <c r="C24" s="72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 ht="11.25">
      <c r="A25" s="60"/>
      <c r="B25" s="61"/>
      <c r="C25" s="72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1.25">
      <c r="A26" s="60"/>
      <c r="B26" s="61"/>
      <c r="C26" s="72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3" ht="11.25">
      <c r="A27" s="60"/>
      <c r="B27" s="61"/>
      <c r="C27" s="72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3" ht="11.25">
      <c r="A28" s="60"/>
      <c r="B28" s="61"/>
      <c r="C28" s="72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3" ht="11.25">
      <c r="A29" s="60"/>
      <c r="B29" s="61"/>
      <c r="C29" s="72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 ht="11.25">
      <c r="A30" s="60"/>
      <c r="B30" s="61"/>
      <c r="C30" s="72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ht="11.25">
      <c r="A31" s="60"/>
      <c r="B31" s="61"/>
      <c r="C31" s="72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11.25">
      <c r="A32" s="60"/>
      <c r="B32" s="61"/>
      <c r="C32" s="72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11.25">
      <c r="A33" s="60"/>
      <c r="B33" s="61"/>
      <c r="C33" s="72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1.25">
      <c r="A34" s="60"/>
      <c r="B34" s="61"/>
      <c r="C34" s="72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1.25">
      <c r="A35" s="60"/>
      <c r="B35" s="61"/>
      <c r="C35" s="72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1.25">
      <c r="A36" s="60"/>
      <c r="B36" s="61"/>
      <c r="C36" s="72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1.25">
      <c r="A37" s="60"/>
      <c r="B37" s="61"/>
      <c r="C37" s="72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1.25">
      <c r="A38" s="60"/>
      <c r="B38" s="61"/>
      <c r="C38" s="72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1.25">
      <c r="A39" s="60"/>
      <c r="B39" s="61"/>
      <c r="C39" s="72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ht="11.25">
      <c r="A40" s="60"/>
      <c r="B40" s="61"/>
      <c r="C40" s="72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11.25">
      <c r="A41" s="60"/>
      <c r="B41" s="61"/>
      <c r="C41" s="72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1.25">
      <c r="A42" s="60"/>
      <c r="B42" s="61"/>
      <c r="C42" s="72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1.25">
      <c r="A43" s="60"/>
      <c r="B43" s="61"/>
      <c r="C43" s="72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1.25">
      <c r="A44" s="60"/>
      <c r="B44" s="61"/>
      <c r="C44" s="72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1.25">
      <c r="A45" s="60"/>
      <c r="B45" s="61"/>
      <c r="C45" s="72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1.25">
      <c r="A46" s="60"/>
      <c r="B46" s="61"/>
      <c r="C46" s="72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1.25">
      <c r="A47" s="60"/>
      <c r="B47" s="61"/>
      <c r="C47" s="72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1.25">
      <c r="A48" s="60"/>
      <c r="B48" s="61"/>
      <c r="C48" s="72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1.25">
      <c r="A49" s="60"/>
      <c r="B49" s="61"/>
      <c r="C49" s="72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1.25">
      <c r="A50" s="60"/>
      <c r="B50" s="61"/>
      <c r="C50" s="72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1.25">
      <c r="A51" s="60"/>
      <c r="B51" s="61"/>
      <c r="C51" s="72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1.25">
      <c r="A52" s="60"/>
      <c r="B52" s="61"/>
      <c r="C52" s="72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1.25">
      <c r="A53" s="60"/>
      <c r="B53" s="61"/>
      <c r="C53" s="72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1.25">
      <c r="A54" s="60"/>
      <c r="B54" s="61"/>
      <c r="C54" s="72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1.25">
      <c r="A55" s="60"/>
      <c r="B55" s="61"/>
      <c r="C55" s="72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1.25">
      <c r="A56" s="60"/>
      <c r="B56" s="61"/>
      <c r="C56" s="72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11.25">
      <c r="A57" s="60"/>
      <c r="B57" s="61"/>
      <c r="C57" s="72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1.25">
      <c r="A58" s="60"/>
      <c r="B58" s="61"/>
      <c r="C58" s="72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1.25">
      <c r="A59" s="60"/>
      <c r="B59" s="61"/>
      <c r="C59" s="72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1.25">
      <c r="A60" s="60"/>
      <c r="B60" s="61"/>
      <c r="C60" s="72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1.25">
      <c r="A61" s="60"/>
      <c r="B61" s="61"/>
      <c r="C61" s="72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ht="11.25">
      <c r="A62" s="60"/>
      <c r="B62" s="61"/>
      <c r="C62" s="72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1.25">
      <c r="A63" s="60"/>
      <c r="B63" s="61"/>
      <c r="C63" s="72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ht="11.25">
      <c r="A64" s="60"/>
      <c r="B64" s="61"/>
      <c r="C64" s="72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11.25">
      <c r="A65" s="60"/>
      <c r="B65" s="61"/>
      <c r="C65" s="72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1.25">
      <c r="A66" s="60"/>
      <c r="B66" s="61"/>
      <c r="C66" s="72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11.25">
      <c r="A67" s="60"/>
      <c r="B67" s="61"/>
      <c r="C67" s="72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ht="11.25">
      <c r="A68" s="60"/>
      <c r="B68" s="61"/>
      <c r="C68" s="72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11.25">
      <c r="A69" s="60"/>
      <c r="B69" s="61"/>
      <c r="C69" s="72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1.25">
      <c r="A70" s="60"/>
      <c r="B70" s="61"/>
      <c r="C70" s="72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ht="11.25">
      <c r="A71" s="60"/>
      <c r="B71" s="61"/>
      <c r="C71" s="72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ht="11.25">
      <c r="A72" s="60"/>
      <c r="B72" s="61"/>
      <c r="C72" s="72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1.25">
      <c r="A73" s="60"/>
      <c r="B73" s="61"/>
      <c r="C73" s="72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1.25">
      <c r="A74" s="60"/>
      <c r="B74" s="61"/>
      <c r="C74" s="72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1.25">
      <c r="A75" s="60"/>
      <c r="B75" s="61"/>
      <c r="C75" s="72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1.25">
      <c r="A76" s="60"/>
      <c r="B76" s="61"/>
      <c r="C76" s="72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1.25">
      <c r="A77" s="60"/>
      <c r="B77" s="61"/>
      <c r="C77" s="72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1.25">
      <c r="A78" s="60"/>
      <c r="B78" s="61"/>
      <c r="C78" s="72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11.25">
      <c r="A79" s="60"/>
      <c r="B79" s="61"/>
      <c r="C79" s="72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1.25">
      <c r="A80" s="60"/>
      <c r="B80" s="61"/>
      <c r="C80" s="72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1.25">
      <c r="A81" s="60"/>
      <c r="B81" s="61"/>
      <c r="C81" s="72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1.25">
      <c r="A82" s="60"/>
      <c r="B82" s="60"/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1.25">
      <c r="A83" s="60"/>
      <c r="B83" s="60"/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11.25">
      <c r="A84" s="60"/>
      <c r="B84" s="60"/>
      <c r="C84" s="73"/>
      <c r="D84" s="60"/>
      <c r="E84" s="60"/>
      <c r="F84" s="60"/>
      <c r="G84" s="60"/>
      <c r="H84" s="60"/>
      <c r="I84" s="60"/>
      <c r="J84" s="60"/>
      <c r="K84" s="60"/>
      <c r="L84" s="60"/>
      <c r="M84" s="60"/>
    </row>
  </sheetData>
  <sheetProtection password="F954" sheet="1" objects="1" scenarios="1"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6" customWidth="1"/>
    <col min="2" max="2" width="20.7109375" style="6" customWidth="1"/>
    <col min="3" max="3" width="6.7109375" style="6" customWidth="1"/>
    <col min="4" max="10" width="10.7109375" style="6" customWidth="1"/>
    <col min="11" max="11" width="11.7109375" style="6" customWidth="1"/>
    <col min="12" max="13" width="10.7109375" style="6" customWidth="1"/>
    <col min="14" max="16384" width="9.140625" style="6" customWidth="1"/>
  </cols>
  <sheetData>
    <row r="1" spans="1:13" ht="11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5.75" customHeight="1">
      <c r="A2" s="62"/>
      <c r="B2" s="63" t="s">
        <v>655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1.25">
      <c r="A3" s="7"/>
      <c r="B3" s="8"/>
      <c r="C3" s="9"/>
      <c r="D3" s="10" t="s">
        <v>0</v>
      </c>
      <c r="E3" s="11"/>
      <c r="F3" s="11"/>
      <c r="G3" s="11"/>
      <c r="H3" s="12"/>
      <c r="I3" s="13" t="s">
        <v>1</v>
      </c>
      <c r="J3" s="14"/>
      <c r="K3" s="14"/>
      <c r="L3" s="14"/>
      <c r="M3" s="15"/>
    </row>
    <row r="4" spans="1:13" ht="16.5" customHeight="1">
      <c r="A4" s="16"/>
      <c r="B4" s="17"/>
      <c r="C4" s="18"/>
      <c r="D4" s="10" t="s">
        <v>2</v>
      </c>
      <c r="E4" s="11"/>
      <c r="F4" s="19"/>
      <c r="G4" s="20"/>
      <c r="H4" s="21"/>
      <c r="I4" s="10" t="s">
        <v>2</v>
      </c>
      <c r="J4" s="11"/>
      <c r="K4" s="19"/>
      <c r="L4" s="22"/>
      <c r="M4" s="21"/>
    </row>
    <row r="5" spans="1:13" ht="36.75" customHeight="1">
      <c r="A5" s="23"/>
      <c r="B5" s="24" t="s">
        <v>3</v>
      </c>
      <c r="C5" s="25" t="s">
        <v>4</v>
      </c>
      <c r="D5" s="26" t="s">
        <v>5</v>
      </c>
      <c r="E5" s="27" t="s">
        <v>6</v>
      </c>
      <c r="F5" s="27" t="s">
        <v>7</v>
      </c>
      <c r="G5" s="28" t="s">
        <v>8</v>
      </c>
      <c r="H5" s="29" t="s">
        <v>9</v>
      </c>
      <c r="I5" s="26" t="s">
        <v>5</v>
      </c>
      <c r="J5" s="27" t="s">
        <v>6</v>
      </c>
      <c r="K5" s="27" t="s">
        <v>7</v>
      </c>
      <c r="L5" s="28" t="s">
        <v>8</v>
      </c>
      <c r="M5" s="29" t="s">
        <v>9</v>
      </c>
    </row>
    <row r="6" spans="1:13" ht="11.25">
      <c r="A6" s="7"/>
      <c r="B6" s="91"/>
      <c r="C6" s="31"/>
      <c r="D6" s="32"/>
      <c r="E6" s="33"/>
      <c r="F6" s="33"/>
      <c r="G6" s="33"/>
      <c r="H6" s="34"/>
      <c r="I6" s="32"/>
      <c r="J6" s="33"/>
      <c r="K6" s="33"/>
      <c r="L6" s="33"/>
      <c r="M6" s="34"/>
    </row>
    <row r="7" spans="1:13" ht="11.25">
      <c r="A7" s="16"/>
      <c r="B7" s="64" t="s">
        <v>481</v>
      </c>
      <c r="C7" s="31"/>
      <c r="D7" s="35"/>
      <c r="E7" s="36"/>
      <c r="F7" s="36"/>
      <c r="G7" s="36"/>
      <c r="H7" s="37"/>
      <c r="I7" s="35"/>
      <c r="J7" s="36"/>
      <c r="K7" s="36"/>
      <c r="L7" s="36"/>
      <c r="M7" s="37"/>
    </row>
    <row r="8" spans="1:13" ht="11.25">
      <c r="A8" s="16"/>
      <c r="B8" s="31"/>
      <c r="C8" s="31"/>
      <c r="D8" s="35"/>
      <c r="E8" s="36"/>
      <c r="F8" s="36"/>
      <c r="G8" s="36"/>
      <c r="H8" s="37"/>
      <c r="I8" s="35"/>
      <c r="J8" s="36"/>
      <c r="K8" s="36"/>
      <c r="L8" s="36"/>
      <c r="M8" s="37"/>
    </row>
    <row r="9" spans="1:13" ht="11.25">
      <c r="A9" s="39" t="s">
        <v>88</v>
      </c>
      <c r="B9" s="98" t="s">
        <v>482</v>
      </c>
      <c r="C9" s="41" t="s">
        <v>483</v>
      </c>
      <c r="D9" s="42">
        <v>3367035</v>
      </c>
      <c r="E9" s="43">
        <v>5175829</v>
      </c>
      <c r="F9" s="43">
        <v>5944965</v>
      </c>
      <c r="G9" s="43">
        <v>0</v>
      </c>
      <c r="H9" s="44">
        <v>14487829</v>
      </c>
      <c r="I9" s="45">
        <v>0</v>
      </c>
      <c r="J9" s="46">
        <v>0</v>
      </c>
      <c r="K9" s="43">
        <v>8341054</v>
      </c>
      <c r="L9" s="46">
        <v>0</v>
      </c>
      <c r="M9" s="44">
        <v>8341054</v>
      </c>
    </row>
    <row r="10" spans="1:13" ht="11.25">
      <c r="A10" s="39" t="s">
        <v>88</v>
      </c>
      <c r="B10" s="98" t="s">
        <v>484</v>
      </c>
      <c r="C10" s="41" t="s">
        <v>485</v>
      </c>
      <c r="D10" s="42">
        <v>1515998</v>
      </c>
      <c r="E10" s="43">
        <v>18198393</v>
      </c>
      <c r="F10" s="43">
        <v>22523381</v>
      </c>
      <c r="G10" s="43">
        <v>0</v>
      </c>
      <c r="H10" s="44">
        <v>42237772</v>
      </c>
      <c r="I10" s="45">
        <v>1234107</v>
      </c>
      <c r="J10" s="46">
        <v>16534177</v>
      </c>
      <c r="K10" s="43">
        <v>2521280</v>
      </c>
      <c r="L10" s="46">
        <v>0</v>
      </c>
      <c r="M10" s="44">
        <v>20289564</v>
      </c>
    </row>
    <row r="11" spans="1:13" ht="11.25">
      <c r="A11" s="39" t="s">
        <v>88</v>
      </c>
      <c r="B11" s="98" t="s">
        <v>486</v>
      </c>
      <c r="C11" s="41" t="s">
        <v>487</v>
      </c>
      <c r="D11" s="42">
        <v>4184786</v>
      </c>
      <c r="E11" s="43">
        <v>23421728</v>
      </c>
      <c r="F11" s="43">
        <v>16604704</v>
      </c>
      <c r="G11" s="43">
        <v>0</v>
      </c>
      <c r="H11" s="44">
        <v>44211218</v>
      </c>
      <c r="I11" s="45">
        <v>2614402</v>
      </c>
      <c r="J11" s="46">
        <v>14448856</v>
      </c>
      <c r="K11" s="43">
        <v>23778425</v>
      </c>
      <c r="L11" s="46">
        <v>0</v>
      </c>
      <c r="M11" s="44">
        <v>40841683</v>
      </c>
    </row>
    <row r="12" spans="1:13" ht="11.25">
      <c r="A12" s="39" t="s">
        <v>107</v>
      </c>
      <c r="B12" s="98" t="s">
        <v>488</v>
      </c>
      <c r="C12" s="41" t="s">
        <v>489</v>
      </c>
      <c r="D12" s="42">
        <v>0</v>
      </c>
      <c r="E12" s="43">
        <v>0</v>
      </c>
      <c r="F12" s="43">
        <v>5311805</v>
      </c>
      <c r="G12" s="43">
        <v>0</v>
      </c>
      <c r="H12" s="44">
        <v>5311805</v>
      </c>
      <c r="I12" s="45">
        <v>22039</v>
      </c>
      <c r="J12" s="46">
        <v>1804129</v>
      </c>
      <c r="K12" s="43">
        <v>10124844</v>
      </c>
      <c r="L12" s="46">
        <v>0</v>
      </c>
      <c r="M12" s="44">
        <v>11951012</v>
      </c>
    </row>
    <row r="13" spans="1:13" s="102" customFormat="1" ht="11.25">
      <c r="A13" s="99"/>
      <c r="B13" s="100" t="s">
        <v>490</v>
      </c>
      <c r="C13" s="101"/>
      <c r="D13" s="50">
        <f aca="true" t="shared" si="0" ref="D13:M13">SUM(D9:D12)</f>
        <v>9067819</v>
      </c>
      <c r="E13" s="51">
        <f t="shared" si="0"/>
        <v>46795950</v>
      </c>
      <c r="F13" s="51">
        <f t="shared" si="0"/>
        <v>50384855</v>
      </c>
      <c r="G13" s="51">
        <f t="shared" si="0"/>
        <v>0</v>
      </c>
      <c r="H13" s="78">
        <f t="shared" si="0"/>
        <v>106248624</v>
      </c>
      <c r="I13" s="79">
        <f t="shared" si="0"/>
        <v>3870548</v>
      </c>
      <c r="J13" s="80">
        <f t="shared" si="0"/>
        <v>32787162</v>
      </c>
      <c r="K13" s="51">
        <f t="shared" si="0"/>
        <v>44765603</v>
      </c>
      <c r="L13" s="80">
        <f t="shared" si="0"/>
        <v>0</v>
      </c>
      <c r="M13" s="78">
        <f t="shared" si="0"/>
        <v>81423313</v>
      </c>
    </row>
    <row r="14" spans="1:13" ht="11.25">
      <c r="A14" s="39" t="s">
        <v>88</v>
      </c>
      <c r="B14" s="98" t="s">
        <v>491</v>
      </c>
      <c r="C14" s="41" t="s">
        <v>492</v>
      </c>
      <c r="D14" s="42">
        <v>91432</v>
      </c>
      <c r="E14" s="43">
        <v>2725840</v>
      </c>
      <c r="F14" s="43">
        <v>637342</v>
      </c>
      <c r="G14" s="43">
        <v>0</v>
      </c>
      <c r="H14" s="44">
        <v>3454614</v>
      </c>
      <c r="I14" s="45">
        <v>90505</v>
      </c>
      <c r="J14" s="46">
        <v>3579644</v>
      </c>
      <c r="K14" s="43">
        <v>1724421</v>
      </c>
      <c r="L14" s="46">
        <v>0</v>
      </c>
      <c r="M14" s="44">
        <v>5394570</v>
      </c>
    </row>
    <row r="15" spans="1:13" ht="11.25">
      <c r="A15" s="39" t="s">
        <v>88</v>
      </c>
      <c r="B15" s="98" t="s">
        <v>493</v>
      </c>
      <c r="C15" s="41" t="s">
        <v>494</v>
      </c>
      <c r="D15" s="42">
        <v>121457</v>
      </c>
      <c r="E15" s="43">
        <v>16365529</v>
      </c>
      <c r="F15" s="43">
        <v>8108186</v>
      </c>
      <c r="G15" s="43">
        <v>0</v>
      </c>
      <c r="H15" s="44">
        <v>24595172</v>
      </c>
      <c r="I15" s="45">
        <v>43803</v>
      </c>
      <c r="J15" s="46">
        <v>19784522</v>
      </c>
      <c r="K15" s="43">
        <v>-1604850</v>
      </c>
      <c r="L15" s="46">
        <v>0</v>
      </c>
      <c r="M15" s="44">
        <v>18223475</v>
      </c>
    </row>
    <row r="16" spans="1:13" ht="11.25">
      <c r="A16" s="39" t="s">
        <v>88</v>
      </c>
      <c r="B16" s="98" t="s">
        <v>495</v>
      </c>
      <c r="C16" s="41" t="s">
        <v>496</v>
      </c>
      <c r="D16" s="42">
        <v>0</v>
      </c>
      <c r="E16" s="43">
        <v>-29517</v>
      </c>
      <c r="F16" s="43">
        <v>1761593</v>
      </c>
      <c r="G16" s="43">
        <v>0</v>
      </c>
      <c r="H16" s="44">
        <v>1732076</v>
      </c>
      <c r="I16" s="45">
        <v>0</v>
      </c>
      <c r="J16" s="46">
        <v>1591361</v>
      </c>
      <c r="K16" s="43">
        <v>361911</v>
      </c>
      <c r="L16" s="46">
        <v>0</v>
      </c>
      <c r="M16" s="44">
        <v>1953272</v>
      </c>
    </row>
    <row r="17" spans="1:13" ht="11.25">
      <c r="A17" s="39" t="s">
        <v>88</v>
      </c>
      <c r="B17" s="98" t="s">
        <v>497</v>
      </c>
      <c r="C17" s="41" t="s">
        <v>498</v>
      </c>
      <c r="D17" s="42">
        <v>-37670</v>
      </c>
      <c r="E17" s="43">
        <v>6808158</v>
      </c>
      <c r="F17" s="43">
        <v>790444</v>
      </c>
      <c r="G17" s="43">
        <v>0</v>
      </c>
      <c r="H17" s="44">
        <v>7560932</v>
      </c>
      <c r="I17" s="45">
        <v>-3813</v>
      </c>
      <c r="J17" s="46">
        <v>5862969</v>
      </c>
      <c r="K17" s="43">
        <v>640152</v>
      </c>
      <c r="L17" s="46">
        <v>0</v>
      </c>
      <c r="M17" s="44">
        <v>6499308</v>
      </c>
    </row>
    <row r="18" spans="1:13" ht="11.25">
      <c r="A18" s="39" t="s">
        <v>88</v>
      </c>
      <c r="B18" s="98" t="s">
        <v>499</v>
      </c>
      <c r="C18" s="41" t="s">
        <v>500</v>
      </c>
      <c r="D18" s="42">
        <v>14774</v>
      </c>
      <c r="E18" s="43">
        <v>2198542</v>
      </c>
      <c r="F18" s="43">
        <v>7435492</v>
      </c>
      <c r="G18" s="43">
        <v>0</v>
      </c>
      <c r="H18" s="44">
        <v>9648808</v>
      </c>
      <c r="I18" s="45">
        <v>85837</v>
      </c>
      <c r="J18" s="46">
        <v>2718736</v>
      </c>
      <c r="K18" s="43">
        <v>5236486</v>
      </c>
      <c r="L18" s="46">
        <v>0</v>
      </c>
      <c r="M18" s="44">
        <v>8041059</v>
      </c>
    </row>
    <row r="19" spans="1:13" ht="11.25">
      <c r="A19" s="39" t="s">
        <v>88</v>
      </c>
      <c r="B19" s="98" t="s">
        <v>501</v>
      </c>
      <c r="C19" s="41" t="s">
        <v>502</v>
      </c>
      <c r="D19" s="42">
        <v>0</v>
      </c>
      <c r="E19" s="43">
        <v>2146834</v>
      </c>
      <c r="F19" s="43">
        <v>7811807</v>
      </c>
      <c r="G19" s="43">
        <v>0</v>
      </c>
      <c r="H19" s="44">
        <v>9958641</v>
      </c>
      <c r="I19" s="45">
        <v>70998</v>
      </c>
      <c r="J19" s="46">
        <v>1709951</v>
      </c>
      <c r="K19" s="43">
        <v>15565694</v>
      </c>
      <c r="L19" s="46">
        <v>0</v>
      </c>
      <c r="M19" s="44">
        <v>17346643</v>
      </c>
    </row>
    <row r="20" spans="1:13" ht="11.25">
      <c r="A20" s="39" t="s">
        <v>107</v>
      </c>
      <c r="B20" s="98" t="s">
        <v>503</v>
      </c>
      <c r="C20" s="41" t="s">
        <v>504</v>
      </c>
      <c r="D20" s="42">
        <v>0</v>
      </c>
      <c r="E20" s="43">
        <v>0</v>
      </c>
      <c r="F20" s="43">
        <v>6438003</v>
      </c>
      <c r="G20" s="43">
        <v>0</v>
      </c>
      <c r="H20" s="44">
        <v>6438003</v>
      </c>
      <c r="I20" s="45">
        <v>0</v>
      </c>
      <c r="J20" s="46">
        <v>0</v>
      </c>
      <c r="K20" s="43">
        <v>16413173</v>
      </c>
      <c r="L20" s="46">
        <v>0</v>
      </c>
      <c r="M20" s="44">
        <v>16413173</v>
      </c>
    </row>
    <row r="21" spans="1:13" s="102" customFormat="1" ht="11.25">
      <c r="A21" s="99"/>
      <c r="B21" s="100" t="s">
        <v>505</v>
      </c>
      <c r="C21" s="101"/>
      <c r="D21" s="50">
        <f aca="true" t="shared" si="1" ref="D21:M21">SUM(D14:D20)</f>
        <v>189993</v>
      </c>
      <c r="E21" s="51">
        <f t="shared" si="1"/>
        <v>30215386</v>
      </c>
      <c r="F21" s="51">
        <f t="shared" si="1"/>
        <v>32982867</v>
      </c>
      <c r="G21" s="51">
        <f t="shared" si="1"/>
        <v>0</v>
      </c>
      <c r="H21" s="78">
        <f t="shared" si="1"/>
        <v>63388246</v>
      </c>
      <c r="I21" s="79">
        <f t="shared" si="1"/>
        <v>287330</v>
      </c>
      <c r="J21" s="80">
        <f t="shared" si="1"/>
        <v>35247183</v>
      </c>
      <c r="K21" s="51">
        <f t="shared" si="1"/>
        <v>38336987</v>
      </c>
      <c r="L21" s="80">
        <f t="shared" si="1"/>
        <v>0</v>
      </c>
      <c r="M21" s="78">
        <f t="shared" si="1"/>
        <v>73871500</v>
      </c>
    </row>
    <row r="22" spans="1:13" ht="11.25">
      <c r="A22" s="39" t="s">
        <v>88</v>
      </c>
      <c r="B22" s="98" t="s">
        <v>506</v>
      </c>
      <c r="C22" s="41" t="s">
        <v>507</v>
      </c>
      <c r="D22" s="42">
        <v>14607</v>
      </c>
      <c r="E22" s="43">
        <v>3028718</v>
      </c>
      <c r="F22" s="43">
        <v>3536085</v>
      </c>
      <c r="G22" s="43">
        <v>0</v>
      </c>
      <c r="H22" s="44">
        <v>6579410</v>
      </c>
      <c r="I22" s="45">
        <v>889342</v>
      </c>
      <c r="J22" s="46">
        <v>8390406</v>
      </c>
      <c r="K22" s="43">
        <v>4340302</v>
      </c>
      <c r="L22" s="46">
        <v>0</v>
      </c>
      <c r="M22" s="44">
        <v>13620050</v>
      </c>
    </row>
    <row r="23" spans="1:13" ht="11.25">
      <c r="A23" s="39" t="s">
        <v>88</v>
      </c>
      <c r="B23" s="98" t="s">
        <v>508</v>
      </c>
      <c r="C23" s="41" t="s">
        <v>509</v>
      </c>
      <c r="D23" s="42">
        <v>964168</v>
      </c>
      <c r="E23" s="43">
        <v>8830488</v>
      </c>
      <c r="F23" s="43">
        <v>51829823</v>
      </c>
      <c r="G23" s="43">
        <v>0</v>
      </c>
      <c r="H23" s="44">
        <v>61624479</v>
      </c>
      <c r="I23" s="45">
        <v>240141</v>
      </c>
      <c r="J23" s="46">
        <v>7711460</v>
      </c>
      <c r="K23" s="43">
        <v>2607613</v>
      </c>
      <c r="L23" s="46">
        <v>0</v>
      </c>
      <c r="M23" s="44">
        <v>10559214</v>
      </c>
    </row>
    <row r="24" spans="1:13" ht="11.25">
      <c r="A24" s="39" t="s">
        <v>88</v>
      </c>
      <c r="B24" s="98" t="s">
        <v>510</v>
      </c>
      <c r="C24" s="41" t="s">
        <v>511</v>
      </c>
      <c r="D24" s="42">
        <v>2394327</v>
      </c>
      <c r="E24" s="43">
        <v>16187843</v>
      </c>
      <c r="F24" s="43">
        <v>16184884</v>
      </c>
      <c r="G24" s="43">
        <v>0</v>
      </c>
      <c r="H24" s="44">
        <v>34767054</v>
      </c>
      <c r="I24" s="45">
        <v>2002995</v>
      </c>
      <c r="J24" s="46">
        <v>13035002</v>
      </c>
      <c r="K24" s="43">
        <v>11468403</v>
      </c>
      <c r="L24" s="46">
        <v>0</v>
      </c>
      <c r="M24" s="44">
        <v>26506400</v>
      </c>
    </row>
    <row r="25" spans="1:13" ht="11.25">
      <c r="A25" s="39" t="s">
        <v>88</v>
      </c>
      <c r="B25" s="98" t="s">
        <v>512</v>
      </c>
      <c r="C25" s="41" t="s">
        <v>513</v>
      </c>
      <c r="D25" s="42">
        <v>25253</v>
      </c>
      <c r="E25" s="43">
        <v>2411410</v>
      </c>
      <c r="F25" s="43">
        <v>3113058</v>
      </c>
      <c r="G25" s="43">
        <v>0</v>
      </c>
      <c r="H25" s="44">
        <v>5549721</v>
      </c>
      <c r="I25" s="45">
        <v>72776</v>
      </c>
      <c r="J25" s="46">
        <v>3413769</v>
      </c>
      <c r="K25" s="43">
        <v>21795969</v>
      </c>
      <c r="L25" s="46">
        <v>0</v>
      </c>
      <c r="M25" s="44">
        <v>25282514</v>
      </c>
    </row>
    <row r="26" spans="1:13" ht="11.25">
      <c r="A26" s="39" t="s">
        <v>88</v>
      </c>
      <c r="B26" s="98" t="s">
        <v>514</v>
      </c>
      <c r="C26" s="41" t="s">
        <v>515</v>
      </c>
      <c r="D26" s="42">
        <v>248422</v>
      </c>
      <c r="E26" s="43">
        <v>900883</v>
      </c>
      <c r="F26" s="43">
        <v>2713245</v>
      </c>
      <c r="G26" s="43">
        <v>0</v>
      </c>
      <c r="H26" s="44">
        <v>3862550</v>
      </c>
      <c r="I26" s="45">
        <v>280132</v>
      </c>
      <c r="J26" s="46">
        <v>769805</v>
      </c>
      <c r="K26" s="43">
        <v>7432865</v>
      </c>
      <c r="L26" s="46">
        <v>0</v>
      </c>
      <c r="M26" s="44">
        <v>8482802</v>
      </c>
    </row>
    <row r="27" spans="1:13" ht="11.25">
      <c r="A27" s="39" t="s">
        <v>88</v>
      </c>
      <c r="B27" s="98" t="s">
        <v>516</v>
      </c>
      <c r="C27" s="41" t="s">
        <v>517</v>
      </c>
      <c r="D27" s="42">
        <v>-700</v>
      </c>
      <c r="E27" s="43">
        <v>3142054</v>
      </c>
      <c r="F27" s="43">
        <v>6588594</v>
      </c>
      <c r="G27" s="43">
        <v>0</v>
      </c>
      <c r="H27" s="44">
        <v>9729948</v>
      </c>
      <c r="I27" s="45">
        <v>0</v>
      </c>
      <c r="J27" s="46">
        <v>2620411</v>
      </c>
      <c r="K27" s="43">
        <v>2531853</v>
      </c>
      <c r="L27" s="46">
        <v>0</v>
      </c>
      <c r="M27" s="44">
        <v>5152264</v>
      </c>
    </row>
    <row r="28" spans="1:13" ht="11.25">
      <c r="A28" s="39" t="s">
        <v>88</v>
      </c>
      <c r="B28" s="98" t="s">
        <v>518</v>
      </c>
      <c r="C28" s="41" t="s">
        <v>519</v>
      </c>
      <c r="D28" s="42">
        <v>390142</v>
      </c>
      <c r="E28" s="43">
        <v>5928495</v>
      </c>
      <c r="F28" s="43">
        <v>14329416</v>
      </c>
      <c r="G28" s="43">
        <v>0</v>
      </c>
      <c r="H28" s="44">
        <v>20648053</v>
      </c>
      <c r="I28" s="45">
        <v>671206</v>
      </c>
      <c r="J28" s="46">
        <v>8019189</v>
      </c>
      <c r="K28" s="43">
        <v>11411865</v>
      </c>
      <c r="L28" s="46">
        <v>0</v>
      </c>
      <c r="M28" s="44">
        <v>20102260</v>
      </c>
    </row>
    <row r="29" spans="1:13" ht="11.25">
      <c r="A29" s="39" t="s">
        <v>88</v>
      </c>
      <c r="B29" s="98" t="s">
        <v>520</v>
      </c>
      <c r="C29" s="41" t="s">
        <v>521</v>
      </c>
      <c r="D29" s="42">
        <v>-120427</v>
      </c>
      <c r="E29" s="43">
        <v>-914494</v>
      </c>
      <c r="F29" s="43">
        <v>39639750</v>
      </c>
      <c r="G29" s="43">
        <v>0</v>
      </c>
      <c r="H29" s="44">
        <v>38604829</v>
      </c>
      <c r="I29" s="45">
        <v>725306</v>
      </c>
      <c r="J29" s="46">
        <v>5428610</v>
      </c>
      <c r="K29" s="43">
        <v>478475</v>
      </c>
      <c r="L29" s="46">
        <v>0</v>
      </c>
      <c r="M29" s="44">
        <v>6632391</v>
      </c>
    </row>
    <row r="30" spans="1:13" ht="11.25">
      <c r="A30" s="39" t="s">
        <v>107</v>
      </c>
      <c r="B30" s="98" t="s">
        <v>522</v>
      </c>
      <c r="C30" s="41" t="s">
        <v>523</v>
      </c>
      <c r="D30" s="42">
        <v>0</v>
      </c>
      <c r="E30" s="43">
        <v>0</v>
      </c>
      <c r="F30" s="43">
        <v>14328709</v>
      </c>
      <c r="G30" s="43">
        <v>0</v>
      </c>
      <c r="H30" s="44">
        <v>14328709</v>
      </c>
      <c r="I30" s="45">
        <v>0</v>
      </c>
      <c r="J30" s="46">
        <v>0</v>
      </c>
      <c r="K30" s="43">
        <v>27395462</v>
      </c>
      <c r="L30" s="46">
        <v>0</v>
      </c>
      <c r="M30" s="44">
        <v>27395462</v>
      </c>
    </row>
    <row r="31" spans="1:13" s="102" customFormat="1" ht="11.25">
      <c r="A31" s="99"/>
      <c r="B31" s="100" t="s">
        <v>524</v>
      </c>
      <c r="C31" s="101"/>
      <c r="D31" s="50">
        <f aca="true" t="shared" si="2" ref="D31:M31">SUM(D22:D30)</f>
        <v>3915792</v>
      </c>
      <c r="E31" s="51">
        <f t="shared" si="2"/>
        <v>39515397</v>
      </c>
      <c r="F31" s="51">
        <f t="shared" si="2"/>
        <v>152263564</v>
      </c>
      <c r="G31" s="51">
        <f t="shared" si="2"/>
        <v>0</v>
      </c>
      <c r="H31" s="78">
        <f t="shared" si="2"/>
        <v>195694753</v>
      </c>
      <c r="I31" s="79">
        <f t="shared" si="2"/>
        <v>4881898</v>
      </c>
      <c r="J31" s="80">
        <f t="shared" si="2"/>
        <v>49388652</v>
      </c>
      <c r="K31" s="51">
        <f t="shared" si="2"/>
        <v>89462807</v>
      </c>
      <c r="L31" s="80">
        <f t="shared" si="2"/>
        <v>0</v>
      </c>
      <c r="M31" s="78">
        <f t="shared" si="2"/>
        <v>143733357</v>
      </c>
    </row>
    <row r="32" spans="1:13" ht="11.25">
      <c r="A32" s="39" t="s">
        <v>88</v>
      </c>
      <c r="B32" s="98" t="s">
        <v>525</v>
      </c>
      <c r="C32" s="41" t="s">
        <v>526</v>
      </c>
      <c r="D32" s="42">
        <v>480</v>
      </c>
      <c r="E32" s="43">
        <v>222064</v>
      </c>
      <c r="F32" s="43">
        <v>66626</v>
      </c>
      <c r="G32" s="43">
        <v>0</v>
      </c>
      <c r="H32" s="44">
        <v>289170</v>
      </c>
      <c r="I32" s="45">
        <v>-219</v>
      </c>
      <c r="J32" s="46">
        <v>28795</v>
      </c>
      <c r="K32" s="43">
        <v>481789</v>
      </c>
      <c r="L32" s="46">
        <v>0</v>
      </c>
      <c r="M32" s="44">
        <v>510365</v>
      </c>
    </row>
    <row r="33" spans="1:13" ht="11.25">
      <c r="A33" s="39" t="s">
        <v>88</v>
      </c>
      <c r="B33" s="98" t="s">
        <v>527</v>
      </c>
      <c r="C33" s="41" t="s">
        <v>528</v>
      </c>
      <c r="D33" s="42">
        <v>1351903</v>
      </c>
      <c r="E33" s="43">
        <v>29615169</v>
      </c>
      <c r="F33" s="43">
        <v>2943883</v>
      </c>
      <c r="G33" s="43">
        <v>0</v>
      </c>
      <c r="H33" s="44">
        <v>33910955</v>
      </c>
      <c r="I33" s="45">
        <v>1074768</v>
      </c>
      <c r="J33" s="46">
        <v>13725551</v>
      </c>
      <c r="K33" s="43">
        <v>20075241</v>
      </c>
      <c r="L33" s="46">
        <v>0</v>
      </c>
      <c r="M33" s="44">
        <v>34875560</v>
      </c>
    </row>
    <row r="34" spans="1:13" ht="11.25">
      <c r="A34" s="39" t="s">
        <v>88</v>
      </c>
      <c r="B34" s="98" t="s">
        <v>529</v>
      </c>
      <c r="C34" s="41" t="s">
        <v>530</v>
      </c>
      <c r="D34" s="42">
        <v>9382391</v>
      </c>
      <c r="E34" s="43">
        <v>62307571</v>
      </c>
      <c r="F34" s="43">
        <v>4109336</v>
      </c>
      <c r="G34" s="43">
        <v>0</v>
      </c>
      <c r="H34" s="44">
        <v>75799298</v>
      </c>
      <c r="I34" s="45">
        <v>8572239</v>
      </c>
      <c r="J34" s="46">
        <v>60113473</v>
      </c>
      <c r="K34" s="43">
        <v>3364310</v>
      </c>
      <c r="L34" s="46">
        <v>0</v>
      </c>
      <c r="M34" s="44">
        <v>72050022</v>
      </c>
    </row>
    <row r="35" spans="1:13" ht="11.25">
      <c r="A35" s="39" t="s">
        <v>88</v>
      </c>
      <c r="B35" s="98" t="s">
        <v>531</v>
      </c>
      <c r="C35" s="41" t="s">
        <v>532</v>
      </c>
      <c r="D35" s="42">
        <v>-687</v>
      </c>
      <c r="E35" s="43">
        <v>1748089</v>
      </c>
      <c r="F35" s="43">
        <v>8132774</v>
      </c>
      <c r="G35" s="43">
        <v>0</v>
      </c>
      <c r="H35" s="44">
        <v>9880176</v>
      </c>
      <c r="I35" s="45">
        <v>4997</v>
      </c>
      <c r="J35" s="46">
        <v>1446774</v>
      </c>
      <c r="K35" s="43">
        <v>4422902</v>
      </c>
      <c r="L35" s="46">
        <v>0</v>
      </c>
      <c r="M35" s="44">
        <v>5874673</v>
      </c>
    </row>
    <row r="36" spans="1:13" ht="11.25">
      <c r="A36" s="39" t="s">
        <v>88</v>
      </c>
      <c r="B36" s="98" t="s">
        <v>533</v>
      </c>
      <c r="C36" s="41" t="s">
        <v>534</v>
      </c>
      <c r="D36" s="42">
        <v>268808</v>
      </c>
      <c r="E36" s="43">
        <v>14936067</v>
      </c>
      <c r="F36" s="43">
        <v>9152937</v>
      </c>
      <c r="G36" s="43">
        <v>0</v>
      </c>
      <c r="H36" s="44">
        <v>24357812</v>
      </c>
      <c r="I36" s="45">
        <v>8973205</v>
      </c>
      <c r="J36" s="46">
        <v>103656935</v>
      </c>
      <c r="K36" s="43">
        <v>50681472</v>
      </c>
      <c r="L36" s="46">
        <v>0</v>
      </c>
      <c r="M36" s="44">
        <v>163311612</v>
      </c>
    </row>
    <row r="37" spans="1:13" ht="11.25">
      <c r="A37" s="39" t="s">
        <v>88</v>
      </c>
      <c r="B37" s="98" t="s">
        <v>535</v>
      </c>
      <c r="C37" s="41" t="s">
        <v>536</v>
      </c>
      <c r="D37" s="42">
        <v>0</v>
      </c>
      <c r="E37" s="43">
        <v>4924598</v>
      </c>
      <c r="F37" s="43">
        <v>1861377</v>
      </c>
      <c r="G37" s="43">
        <v>0</v>
      </c>
      <c r="H37" s="44">
        <v>6785975</v>
      </c>
      <c r="I37" s="45">
        <v>0</v>
      </c>
      <c r="J37" s="46">
        <v>4574277</v>
      </c>
      <c r="K37" s="43">
        <v>4163348</v>
      </c>
      <c r="L37" s="46">
        <v>0</v>
      </c>
      <c r="M37" s="44">
        <v>8737625</v>
      </c>
    </row>
    <row r="38" spans="1:13" ht="11.25">
      <c r="A38" s="39" t="s">
        <v>107</v>
      </c>
      <c r="B38" s="98" t="s">
        <v>537</v>
      </c>
      <c r="C38" s="41" t="s">
        <v>538</v>
      </c>
      <c r="D38" s="42">
        <v>0</v>
      </c>
      <c r="E38" s="43">
        <v>0</v>
      </c>
      <c r="F38" s="43">
        <v>6514222</v>
      </c>
      <c r="G38" s="43">
        <v>0</v>
      </c>
      <c r="H38" s="44">
        <v>6514222</v>
      </c>
      <c r="I38" s="45">
        <v>-131491</v>
      </c>
      <c r="J38" s="46">
        <v>15129</v>
      </c>
      <c r="K38" s="43">
        <v>2015664</v>
      </c>
      <c r="L38" s="46">
        <v>0</v>
      </c>
      <c r="M38" s="44">
        <v>1899302</v>
      </c>
    </row>
    <row r="39" spans="1:13" s="102" customFormat="1" ht="11.25">
      <c r="A39" s="99"/>
      <c r="B39" s="100" t="s">
        <v>539</v>
      </c>
      <c r="C39" s="101"/>
      <c r="D39" s="50">
        <f aca="true" t="shared" si="3" ref="D39:M39">SUM(D32:D38)</f>
        <v>11002895</v>
      </c>
      <c r="E39" s="51">
        <f t="shared" si="3"/>
        <v>113753558</v>
      </c>
      <c r="F39" s="51">
        <f t="shared" si="3"/>
        <v>32781155</v>
      </c>
      <c r="G39" s="51">
        <f t="shared" si="3"/>
        <v>0</v>
      </c>
      <c r="H39" s="78">
        <f t="shared" si="3"/>
        <v>157537608</v>
      </c>
      <c r="I39" s="79">
        <f t="shared" si="3"/>
        <v>18493499</v>
      </c>
      <c r="J39" s="80">
        <f t="shared" si="3"/>
        <v>183560934</v>
      </c>
      <c r="K39" s="51">
        <f t="shared" si="3"/>
        <v>85204726</v>
      </c>
      <c r="L39" s="80">
        <f t="shared" si="3"/>
        <v>0</v>
      </c>
      <c r="M39" s="78">
        <f t="shared" si="3"/>
        <v>287259159</v>
      </c>
    </row>
    <row r="40" spans="1:13" ht="11.25">
      <c r="A40" s="39" t="s">
        <v>88</v>
      </c>
      <c r="B40" s="98" t="s">
        <v>69</v>
      </c>
      <c r="C40" s="41" t="s">
        <v>70</v>
      </c>
      <c r="D40" s="42">
        <v>39846828</v>
      </c>
      <c r="E40" s="43">
        <v>180406663</v>
      </c>
      <c r="F40" s="43">
        <v>52934171</v>
      </c>
      <c r="G40" s="43">
        <v>0</v>
      </c>
      <c r="H40" s="44">
        <v>273187662</v>
      </c>
      <c r="I40" s="45">
        <v>29253601</v>
      </c>
      <c r="J40" s="46">
        <v>151401976</v>
      </c>
      <c r="K40" s="43">
        <v>23103076</v>
      </c>
      <c r="L40" s="46">
        <v>0</v>
      </c>
      <c r="M40" s="44">
        <v>203758653</v>
      </c>
    </row>
    <row r="41" spans="1:13" ht="11.25">
      <c r="A41" s="39" t="s">
        <v>88</v>
      </c>
      <c r="B41" s="98" t="s">
        <v>540</v>
      </c>
      <c r="C41" s="41" t="s">
        <v>541</v>
      </c>
      <c r="D41" s="42">
        <v>814016</v>
      </c>
      <c r="E41" s="43">
        <v>7811731</v>
      </c>
      <c r="F41" s="43">
        <v>2323506</v>
      </c>
      <c r="G41" s="43">
        <v>0</v>
      </c>
      <c r="H41" s="44">
        <v>10949253</v>
      </c>
      <c r="I41" s="45">
        <v>722549</v>
      </c>
      <c r="J41" s="46">
        <v>2191951</v>
      </c>
      <c r="K41" s="43">
        <v>56007</v>
      </c>
      <c r="L41" s="46">
        <v>0</v>
      </c>
      <c r="M41" s="44">
        <v>2970507</v>
      </c>
    </row>
    <row r="42" spans="1:13" ht="11.25">
      <c r="A42" s="39" t="s">
        <v>88</v>
      </c>
      <c r="B42" s="98" t="s">
        <v>542</v>
      </c>
      <c r="C42" s="41" t="s">
        <v>543</v>
      </c>
      <c r="D42" s="42">
        <v>541518</v>
      </c>
      <c r="E42" s="43">
        <v>522068</v>
      </c>
      <c r="F42" s="43">
        <v>10367985</v>
      </c>
      <c r="G42" s="43">
        <v>0</v>
      </c>
      <c r="H42" s="44">
        <v>11431571</v>
      </c>
      <c r="I42" s="45">
        <v>299900</v>
      </c>
      <c r="J42" s="46">
        <v>2615032</v>
      </c>
      <c r="K42" s="43">
        <v>13340509</v>
      </c>
      <c r="L42" s="46">
        <v>0</v>
      </c>
      <c r="M42" s="44">
        <v>16255441</v>
      </c>
    </row>
    <row r="43" spans="1:13" ht="11.25">
      <c r="A43" s="39" t="s">
        <v>88</v>
      </c>
      <c r="B43" s="98" t="s">
        <v>544</v>
      </c>
      <c r="C43" s="41" t="s">
        <v>545</v>
      </c>
      <c r="D43" s="42">
        <v>1787617</v>
      </c>
      <c r="E43" s="43">
        <v>19431953</v>
      </c>
      <c r="F43" s="43">
        <v>4756250</v>
      </c>
      <c r="G43" s="43">
        <v>0</v>
      </c>
      <c r="H43" s="44">
        <v>25975820</v>
      </c>
      <c r="I43" s="45">
        <v>527406</v>
      </c>
      <c r="J43" s="46">
        <v>3435999</v>
      </c>
      <c r="K43" s="43">
        <v>-502379</v>
      </c>
      <c r="L43" s="46">
        <v>0</v>
      </c>
      <c r="M43" s="44">
        <v>3461026</v>
      </c>
    </row>
    <row r="44" spans="1:13" ht="11.25">
      <c r="A44" s="39" t="s">
        <v>107</v>
      </c>
      <c r="B44" s="98" t="s">
        <v>546</v>
      </c>
      <c r="C44" s="41" t="s">
        <v>547</v>
      </c>
      <c r="D44" s="42">
        <v>0</v>
      </c>
      <c r="E44" s="43">
        <v>0</v>
      </c>
      <c r="F44" s="43">
        <v>28923206</v>
      </c>
      <c r="G44" s="43">
        <v>0</v>
      </c>
      <c r="H44" s="44">
        <v>28923206</v>
      </c>
      <c r="I44" s="45">
        <v>76123</v>
      </c>
      <c r="J44" s="46">
        <v>3140</v>
      </c>
      <c r="K44" s="43">
        <v>4851946</v>
      </c>
      <c r="L44" s="46">
        <v>0</v>
      </c>
      <c r="M44" s="44">
        <v>4931209</v>
      </c>
    </row>
    <row r="45" spans="1:13" s="102" customFormat="1" ht="11.25">
      <c r="A45" s="99"/>
      <c r="B45" s="100" t="s">
        <v>548</v>
      </c>
      <c r="C45" s="101"/>
      <c r="D45" s="50">
        <f aca="true" t="shared" si="4" ref="D45:M45">SUM(D40:D44)</f>
        <v>42989979</v>
      </c>
      <c r="E45" s="51">
        <f t="shared" si="4"/>
        <v>208172415</v>
      </c>
      <c r="F45" s="51">
        <f t="shared" si="4"/>
        <v>99305118</v>
      </c>
      <c r="G45" s="51">
        <f t="shared" si="4"/>
        <v>0</v>
      </c>
      <c r="H45" s="78">
        <f t="shared" si="4"/>
        <v>350467512</v>
      </c>
      <c r="I45" s="79">
        <f t="shared" si="4"/>
        <v>30879579</v>
      </c>
      <c r="J45" s="80">
        <f t="shared" si="4"/>
        <v>159648098</v>
      </c>
      <c r="K45" s="51">
        <f t="shared" si="4"/>
        <v>40849159</v>
      </c>
      <c r="L45" s="80">
        <f t="shared" si="4"/>
        <v>0</v>
      </c>
      <c r="M45" s="78">
        <f t="shared" si="4"/>
        <v>231376836</v>
      </c>
    </row>
    <row r="46" spans="1:13" s="102" customFormat="1" ht="11.25">
      <c r="A46" s="99"/>
      <c r="B46" s="100" t="s">
        <v>549</v>
      </c>
      <c r="C46" s="101"/>
      <c r="D46" s="50">
        <f aca="true" t="shared" si="5" ref="D46:M46">SUM(D9:D12,D14:D20,D22:D30,D32:D38,D40:D44)</f>
        <v>67166478</v>
      </c>
      <c r="E46" s="51">
        <f t="shared" si="5"/>
        <v>438452706</v>
      </c>
      <c r="F46" s="51">
        <f t="shared" si="5"/>
        <v>367717559</v>
      </c>
      <c r="G46" s="51">
        <f t="shared" si="5"/>
        <v>0</v>
      </c>
      <c r="H46" s="78">
        <f t="shared" si="5"/>
        <v>873336743</v>
      </c>
      <c r="I46" s="79">
        <f t="shared" si="5"/>
        <v>58412854</v>
      </c>
      <c r="J46" s="80">
        <f t="shared" si="5"/>
        <v>460632029</v>
      </c>
      <c r="K46" s="51">
        <f t="shared" si="5"/>
        <v>298619282</v>
      </c>
      <c r="L46" s="80">
        <f t="shared" si="5"/>
        <v>0</v>
      </c>
      <c r="M46" s="78">
        <f t="shared" si="5"/>
        <v>817664165</v>
      </c>
    </row>
    <row r="47" spans="1:13" ht="11.25">
      <c r="A47" s="103"/>
      <c r="B47" s="104"/>
      <c r="C47" s="71"/>
      <c r="D47" s="105"/>
      <c r="E47" s="106"/>
      <c r="F47" s="106"/>
      <c r="G47" s="106"/>
      <c r="H47" s="107"/>
      <c r="I47" s="105"/>
      <c r="J47" s="106"/>
      <c r="K47" s="106"/>
      <c r="L47" s="106"/>
      <c r="M47" s="107"/>
    </row>
    <row r="48" spans="1:13" s="67" customFormat="1" ht="12" customHeight="1">
      <c r="A48" s="66"/>
      <c r="B48" s="75" t="s">
        <v>656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s="67" customFormat="1" ht="11.25">
      <c r="A49" s="66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s="67" customFormat="1" ht="11.25">
      <c r="A50" s="66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s="67" customFormat="1" ht="11.25">
      <c r="A51" s="66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s="67" customFormat="1" ht="11.25">
      <c r="A52" s="66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1:13" s="67" customFormat="1" ht="11.25">
      <c r="A53" s="66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s="67" customFormat="1" ht="11.25">
      <c r="A54" s="66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3" s="67" customFormat="1" ht="11.25">
      <c r="A55" s="66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3" s="67" customFormat="1" ht="11.25">
      <c r="A56" s="66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1:13" s="67" customFormat="1" ht="11.25">
      <c r="A57" s="66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s="67" customFormat="1" ht="11.25">
      <c r="A58" s="66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1:13" s="67" customFormat="1" ht="11.25">
      <c r="A59" s="66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1:13" s="67" customFormat="1" ht="11.25">
      <c r="A60" s="66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1:13" s="67" customFormat="1" ht="11.25">
      <c r="A61" s="66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1:13" s="67" customFormat="1" ht="11.25">
      <c r="A62" s="66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 s="67" customFormat="1" ht="11.25">
      <c r="A63" s="66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</row>
    <row r="64" spans="1:13" s="67" customFormat="1" ht="11.25">
      <c r="A64" s="66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</row>
    <row r="65" spans="1:13" s="67" customFormat="1" ht="11.25">
      <c r="A65" s="66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s="67" customFormat="1" ht="11.25">
      <c r="A66" s="66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spans="1:13" s="67" customFormat="1" ht="11.25">
      <c r="A67" s="66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3" s="67" customFormat="1" ht="11.25">
      <c r="A68" s="6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s="67" customFormat="1" ht="11.25">
      <c r="A69" s="66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spans="1:13" s="67" customFormat="1" ht="11.25">
      <c r="A70" s="66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</row>
    <row r="71" spans="1:13" s="67" customFormat="1" ht="11.25">
      <c r="A71" s="66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13" s="67" customFormat="1" ht="11.25">
      <c r="A72" s="66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</row>
    <row r="73" spans="1:13" s="67" customFormat="1" ht="11.25">
      <c r="A73" s="66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</row>
    <row r="74" spans="1:13" s="67" customFormat="1" ht="11.25">
      <c r="A74" s="66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3" s="67" customFormat="1" ht="11.25">
      <c r="A75" s="66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3" s="67" customFormat="1" ht="11.25">
      <c r="A76" s="66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3" s="67" customFormat="1" ht="11.25">
      <c r="A77" s="66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3" s="67" customFormat="1" ht="11.25">
      <c r="A78" s="66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3" s="67" customFormat="1" ht="11.25">
      <c r="A79" s="66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3" s="67" customFormat="1" ht="11.25">
      <c r="A80" s="66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</row>
    <row r="81" spans="1:13" s="67" customFormat="1" ht="11.25">
      <c r="A81" s="66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</row>
    <row r="82" spans="1:13" s="67" customFormat="1" ht="11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</row>
    <row r="83" spans="1:13" s="67" customFormat="1" ht="11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="67" customFormat="1" ht="11.25"/>
    <row r="85" s="67" customFormat="1" ht="11.25"/>
    <row r="86" s="67" customFormat="1" ht="11.25"/>
    <row r="87" s="67" customFormat="1" ht="11.25"/>
    <row r="88" s="67" customFormat="1" ht="11.25"/>
    <row r="89" s="67" customFormat="1" ht="11.25"/>
    <row r="90" s="67" customFormat="1" ht="11.25"/>
    <row r="91" s="67" customFormat="1" ht="11.25"/>
    <row r="92" s="67" customFormat="1" ht="11.25"/>
    <row r="93" s="67" customFormat="1" ht="11.25"/>
    <row r="94" s="67" customFormat="1" ht="11.25"/>
    <row r="95" s="67" customFormat="1" ht="11.25"/>
    <row r="96" s="67" customFormat="1" ht="11.25"/>
    <row r="97" s="67" customFormat="1" ht="11.25"/>
    <row r="98" s="67" customFormat="1" ht="11.25"/>
    <row r="99" s="67" customFormat="1" ht="11.25"/>
    <row r="100" s="67" customFormat="1" ht="11.25"/>
    <row r="101" s="67" customFormat="1" ht="11.25"/>
    <row r="102" s="67" customFormat="1" ht="11.25"/>
  </sheetData>
  <sheetProtection password="F954" sheet="1" objects="1" scenarios="1"/>
  <mergeCells count="7">
    <mergeCell ref="B48:M48"/>
    <mergeCell ref="B1:M1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6" customWidth="1"/>
    <col min="2" max="2" width="20.7109375" style="6" customWidth="1"/>
    <col min="3" max="3" width="6.7109375" style="6" customWidth="1"/>
    <col min="4" max="10" width="10.7109375" style="6" customWidth="1"/>
    <col min="11" max="11" width="11.7109375" style="6" customWidth="1"/>
    <col min="12" max="15" width="10.7109375" style="6" customWidth="1"/>
    <col min="16" max="16384" width="9.140625" style="6" customWidth="1"/>
  </cols>
  <sheetData>
    <row r="1" spans="1:13" ht="11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s="1" customFormat="1" ht="15.75" customHeight="1">
      <c r="A2" s="62"/>
      <c r="B2" s="63" t="s">
        <v>655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3" ht="11.25">
      <c r="A3" s="7"/>
      <c r="B3" s="8"/>
      <c r="C3" s="9"/>
      <c r="D3" s="10" t="s">
        <v>0</v>
      </c>
      <c r="E3" s="11"/>
      <c r="F3" s="11"/>
      <c r="G3" s="11"/>
      <c r="H3" s="12"/>
      <c r="I3" s="13" t="s">
        <v>1</v>
      </c>
      <c r="J3" s="14"/>
      <c r="K3" s="14"/>
      <c r="L3" s="14"/>
      <c r="M3" s="15"/>
    </row>
    <row r="4" spans="1:13" ht="16.5" customHeight="1">
      <c r="A4" s="16"/>
      <c r="B4" s="17"/>
      <c r="C4" s="18"/>
      <c r="D4" s="10" t="s">
        <v>2</v>
      </c>
      <c r="E4" s="11"/>
      <c r="F4" s="19"/>
      <c r="G4" s="20"/>
      <c r="H4" s="21"/>
      <c r="I4" s="10" t="s">
        <v>2</v>
      </c>
      <c r="J4" s="11"/>
      <c r="K4" s="19"/>
      <c r="L4" s="22"/>
      <c r="M4" s="21"/>
    </row>
    <row r="5" spans="1:13" ht="36.75" customHeight="1">
      <c r="A5" s="23"/>
      <c r="B5" s="24" t="s">
        <v>3</v>
      </c>
      <c r="C5" s="25" t="s">
        <v>4</v>
      </c>
      <c r="D5" s="26" t="s">
        <v>5</v>
      </c>
      <c r="E5" s="27" t="s">
        <v>6</v>
      </c>
      <c r="F5" s="27" t="s">
        <v>7</v>
      </c>
      <c r="G5" s="28" t="s">
        <v>8</v>
      </c>
      <c r="H5" s="29" t="s">
        <v>9</v>
      </c>
      <c r="I5" s="26" t="s">
        <v>5</v>
      </c>
      <c r="J5" s="27" t="s">
        <v>6</v>
      </c>
      <c r="K5" s="27" t="s">
        <v>7</v>
      </c>
      <c r="L5" s="28" t="s">
        <v>8</v>
      </c>
      <c r="M5" s="29" t="s">
        <v>9</v>
      </c>
    </row>
    <row r="6" spans="1:13" ht="11.25">
      <c r="A6" s="7"/>
      <c r="B6" s="91"/>
      <c r="C6" s="31"/>
      <c r="D6" s="32"/>
      <c r="E6" s="33"/>
      <c r="F6" s="33"/>
      <c r="G6" s="33"/>
      <c r="H6" s="34"/>
      <c r="I6" s="32"/>
      <c r="J6" s="33"/>
      <c r="K6" s="33"/>
      <c r="L6" s="33"/>
      <c r="M6" s="34"/>
    </row>
    <row r="7" spans="1:13" ht="11.25">
      <c r="A7" s="16"/>
      <c r="B7" s="64" t="s">
        <v>550</v>
      </c>
      <c r="C7" s="31"/>
      <c r="D7" s="35"/>
      <c r="E7" s="36"/>
      <c r="F7" s="36"/>
      <c r="G7" s="36"/>
      <c r="H7" s="37"/>
      <c r="I7" s="35"/>
      <c r="J7" s="36"/>
      <c r="K7" s="36"/>
      <c r="L7" s="36"/>
      <c r="M7" s="37"/>
    </row>
    <row r="8" spans="1:13" ht="11.25">
      <c r="A8" s="16"/>
      <c r="B8" s="31"/>
      <c r="C8" s="31"/>
      <c r="D8" s="35"/>
      <c r="E8" s="36"/>
      <c r="F8" s="36"/>
      <c r="G8" s="36"/>
      <c r="H8" s="37"/>
      <c r="I8" s="35"/>
      <c r="J8" s="36"/>
      <c r="K8" s="36"/>
      <c r="L8" s="36"/>
      <c r="M8" s="37"/>
    </row>
    <row r="9" spans="1:13" ht="11.25">
      <c r="A9" s="39" t="s">
        <v>88</v>
      </c>
      <c r="B9" s="98" t="s">
        <v>551</v>
      </c>
      <c r="C9" s="41" t="s">
        <v>552</v>
      </c>
      <c r="D9" s="42">
        <v>613544</v>
      </c>
      <c r="E9" s="43">
        <v>4940069</v>
      </c>
      <c r="F9" s="43">
        <v>11748889</v>
      </c>
      <c r="G9" s="43">
        <v>0</v>
      </c>
      <c r="H9" s="44">
        <v>17302502</v>
      </c>
      <c r="I9" s="45">
        <v>231115</v>
      </c>
      <c r="J9" s="46">
        <v>7767513</v>
      </c>
      <c r="K9" s="43">
        <v>-1312636</v>
      </c>
      <c r="L9" s="46">
        <v>0</v>
      </c>
      <c r="M9" s="44">
        <v>6685992</v>
      </c>
    </row>
    <row r="10" spans="1:13" ht="11.25">
      <c r="A10" s="39" t="s">
        <v>88</v>
      </c>
      <c r="B10" s="98" t="s">
        <v>71</v>
      </c>
      <c r="C10" s="41" t="s">
        <v>72</v>
      </c>
      <c r="D10" s="42">
        <v>57674113</v>
      </c>
      <c r="E10" s="43">
        <v>90828723</v>
      </c>
      <c r="F10" s="43">
        <v>14476811</v>
      </c>
      <c r="G10" s="43">
        <v>0</v>
      </c>
      <c r="H10" s="44">
        <v>162979647</v>
      </c>
      <c r="I10" s="45">
        <v>27392345</v>
      </c>
      <c r="J10" s="46">
        <v>70677880</v>
      </c>
      <c r="K10" s="43">
        <v>155974219</v>
      </c>
      <c r="L10" s="46">
        <v>0</v>
      </c>
      <c r="M10" s="44">
        <v>254044444</v>
      </c>
    </row>
    <row r="11" spans="1:13" ht="11.25">
      <c r="A11" s="39" t="s">
        <v>88</v>
      </c>
      <c r="B11" s="98" t="s">
        <v>73</v>
      </c>
      <c r="C11" s="41" t="s">
        <v>74</v>
      </c>
      <c r="D11" s="42">
        <v>44895884</v>
      </c>
      <c r="E11" s="43">
        <v>268589145</v>
      </c>
      <c r="F11" s="43">
        <v>116522518</v>
      </c>
      <c r="G11" s="43">
        <v>0</v>
      </c>
      <c r="H11" s="44">
        <v>430007547</v>
      </c>
      <c r="I11" s="45">
        <v>40128375</v>
      </c>
      <c r="J11" s="46">
        <v>313112167</v>
      </c>
      <c r="K11" s="43">
        <v>67676163</v>
      </c>
      <c r="L11" s="46">
        <v>0</v>
      </c>
      <c r="M11" s="44">
        <v>420916705</v>
      </c>
    </row>
    <row r="12" spans="1:13" ht="11.25">
      <c r="A12" s="39" t="s">
        <v>88</v>
      </c>
      <c r="B12" s="98" t="s">
        <v>553</v>
      </c>
      <c r="C12" s="41" t="s">
        <v>554</v>
      </c>
      <c r="D12" s="42">
        <v>1020222</v>
      </c>
      <c r="E12" s="43">
        <v>6536480</v>
      </c>
      <c r="F12" s="43">
        <v>5628274</v>
      </c>
      <c r="G12" s="43">
        <v>0</v>
      </c>
      <c r="H12" s="44">
        <v>13184976</v>
      </c>
      <c r="I12" s="45">
        <v>1025677</v>
      </c>
      <c r="J12" s="46">
        <v>7443690</v>
      </c>
      <c r="K12" s="43">
        <v>11722022</v>
      </c>
      <c r="L12" s="46">
        <v>0</v>
      </c>
      <c r="M12" s="44">
        <v>20191389</v>
      </c>
    </row>
    <row r="13" spans="1:13" ht="11.25">
      <c r="A13" s="39" t="s">
        <v>88</v>
      </c>
      <c r="B13" s="98" t="s">
        <v>555</v>
      </c>
      <c r="C13" s="41" t="s">
        <v>556</v>
      </c>
      <c r="D13" s="42">
        <v>6845515</v>
      </c>
      <c r="E13" s="43">
        <v>20963178</v>
      </c>
      <c r="F13" s="43">
        <v>8147246</v>
      </c>
      <c r="G13" s="43">
        <v>0</v>
      </c>
      <c r="H13" s="44">
        <v>35955939</v>
      </c>
      <c r="I13" s="45">
        <v>6539963</v>
      </c>
      <c r="J13" s="46">
        <v>13375247</v>
      </c>
      <c r="K13" s="43">
        <v>6961230</v>
      </c>
      <c r="L13" s="46">
        <v>0</v>
      </c>
      <c r="M13" s="44">
        <v>26876440</v>
      </c>
    </row>
    <row r="14" spans="1:13" ht="11.25">
      <c r="A14" s="39" t="s">
        <v>107</v>
      </c>
      <c r="B14" s="98" t="s">
        <v>557</v>
      </c>
      <c r="C14" s="41" t="s">
        <v>558</v>
      </c>
      <c r="D14" s="42">
        <v>0</v>
      </c>
      <c r="E14" s="43">
        <v>0</v>
      </c>
      <c r="F14" s="43">
        <v>19584163</v>
      </c>
      <c r="G14" s="43">
        <v>0</v>
      </c>
      <c r="H14" s="44">
        <v>19584163</v>
      </c>
      <c r="I14" s="45">
        <v>0</v>
      </c>
      <c r="J14" s="46">
        <v>0</v>
      </c>
      <c r="K14" s="43">
        <v>10491517</v>
      </c>
      <c r="L14" s="46">
        <v>0</v>
      </c>
      <c r="M14" s="44">
        <v>10491517</v>
      </c>
    </row>
    <row r="15" spans="1:13" s="102" customFormat="1" ht="11.25">
      <c r="A15" s="99"/>
      <c r="B15" s="100" t="s">
        <v>559</v>
      </c>
      <c r="C15" s="101"/>
      <c r="D15" s="50">
        <f aca="true" t="shared" si="0" ref="D15:M15">SUM(D9:D14)</f>
        <v>111049278</v>
      </c>
      <c r="E15" s="51">
        <f t="shared" si="0"/>
        <v>391857595</v>
      </c>
      <c r="F15" s="51">
        <f t="shared" si="0"/>
        <v>176107901</v>
      </c>
      <c r="G15" s="51">
        <f t="shared" si="0"/>
        <v>0</v>
      </c>
      <c r="H15" s="78">
        <f t="shared" si="0"/>
        <v>679014774</v>
      </c>
      <c r="I15" s="79">
        <f t="shared" si="0"/>
        <v>75317475</v>
      </c>
      <c r="J15" s="80">
        <f t="shared" si="0"/>
        <v>412376497</v>
      </c>
      <c r="K15" s="51">
        <f t="shared" si="0"/>
        <v>251512515</v>
      </c>
      <c r="L15" s="80">
        <f t="shared" si="0"/>
        <v>0</v>
      </c>
      <c r="M15" s="78">
        <f t="shared" si="0"/>
        <v>739206487</v>
      </c>
    </row>
    <row r="16" spans="1:13" ht="11.25">
      <c r="A16" s="39" t="s">
        <v>88</v>
      </c>
      <c r="B16" s="98" t="s">
        <v>560</v>
      </c>
      <c r="C16" s="41" t="s">
        <v>561</v>
      </c>
      <c r="D16" s="42">
        <v>0</v>
      </c>
      <c r="E16" s="43">
        <v>0</v>
      </c>
      <c r="F16" s="43">
        <v>374550</v>
      </c>
      <c r="G16" s="43">
        <v>0</v>
      </c>
      <c r="H16" s="44">
        <v>374550</v>
      </c>
      <c r="I16" s="45">
        <v>5024</v>
      </c>
      <c r="J16" s="46">
        <v>0</v>
      </c>
      <c r="K16" s="43">
        <v>84647</v>
      </c>
      <c r="L16" s="46">
        <v>0</v>
      </c>
      <c r="M16" s="44">
        <v>89671</v>
      </c>
    </row>
    <row r="17" spans="1:13" ht="11.25">
      <c r="A17" s="39" t="s">
        <v>88</v>
      </c>
      <c r="B17" s="98" t="s">
        <v>562</v>
      </c>
      <c r="C17" s="41" t="s">
        <v>563</v>
      </c>
      <c r="D17" s="42">
        <v>2429589</v>
      </c>
      <c r="E17" s="43">
        <v>11212650</v>
      </c>
      <c r="F17" s="43">
        <v>16932730</v>
      </c>
      <c r="G17" s="43">
        <v>0</v>
      </c>
      <c r="H17" s="44">
        <v>30574969</v>
      </c>
      <c r="I17" s="45">
        <v>1480879</v>
      </c>
      <c r="J17" s="46">
        <v>9750815</v>
      </c>
      <c r="K17" s="43">
        <v>20498578</v>
      </c>
      <c r="L17" s="46">
        <v>0</v>
      </c>
      <c r="M17" s="44">
        <v>31730272</v>
      </c>
    </row>
    <row r="18" spans="1:13" ht="11.25">
      <c r="A18" s="39" t="s">
        <v>88</v>
      </c>
      <c r="B18" s="98" t="s">
        <v>564</v>
      </c>
      <c r="C18" s="41" t="s">
        <v>565</v>
      </c>
      <c r="D18" s="42">
        <v>24836681</v>
      </c>
      <c r="E18" s="43">
        <v>25318120</v>
      </c>
      <c r="F18" s="43">
        <v>21139188</v>
      </c>
      <c r="G18" s="43">
        <v>0</v>
      </c>
      <c r="H18" s="44">
        <v>71293989</v>
      </c>
      <c r="I18" s="45">
        <v>27656614</v>
      </c>
      <c r="J18" s="46">
        <v>18539819</v>
      </c>
      <c r="K18" s="43">
        <v>37028086</v>
      </c>
      <c r="L18" s="46">
        <v>0</v>
      </c>
      <c r="M18" s="44">
        <v>83224519</v>
      </c>
    </row>
    <row r="19" spans="1:13" ht="11.25">
      <c r="A19" s="39" t="s">
        <v>88</v>
      </c>
      <c r="B19" s="98" t="s">
        <v>566</v>
      </c>
      <c r="C19" s="41" t="s">
        <v>567</v>
      </c>
      <c r="D19" s="42">
        <v>7117166</v>
      </c>
      <c r="E19" s="43">
        <v>41488318</v>
      </c>
      <c r="F19" s="43">
        <v>4407284</v>
      </c>
      <c r="G19" s="43">
        <v>0</v>
      </c>
      <c r="H19" s="44">
        <v>53012768</v>
      </c>
      <c r="I19" s="45">
        <v>5960427</v>
      </c>
      <c r="J19" s="46">
        <v>30974158</v>
      </c>
      <c r="K19" s="43">
        <v>5636017</v>
      </c>
      <c r="L19" s="46">
        <v>0</v>
      </c>
      <c r="M19" s="44">
        <v>42570602</v>
      </c>
    </row>
    <row r="20" spans="1:13" ht="11.25">
      <c r="A20" s="39" t="s">
        <v>88</v>
      </c>
      <c r="B20" s="98" t="s">
        <v>568</v>
      </c>
      <c r="C20" s="41" t="s">
        <v>569</v>
      </c>
      <c r="D20" s="42">
        <v>2264484</v>
      </c>
      <c r="E20" s="43">
        <v>7646883</v>
      </c>
      <c r="F20" s="43">
        <v>-50833</v>
      </c>
      <c r="G20" s="43">
        <v>0</v>
      </c>
      <c r="H20" s="44">
        <v>9860534</v>
      </c>
      <c r="I20" s="45">
        <v>1860355</v>
      </c>
      <c r="J20" s="46">
        <v>9618617</v>
      </c>
      <c r="K20" s="43">
        <v>5757798</v>
      </c>
      <c r="L20" s="46">
        <v>0</v>
      </c>
      <c r="M20" s="44">
        <v>17236770</v>
      </c>
    </row>
    <row r="21" spans="1:13" ht="11.25">
      <c r="A21" s="39" t="s">
        <v>107</v>
      </c>
      <c r="B21" s="98" t="s">
        <v>570</v>
      </c>
      <c r="C21" s="41" t="s">
        <v>571</v>
      </c>
      <c r="D21" s="42">
        <v>0</v>
      </c>
      <c r="E21" s="43">
        <v>0</v>
      </c>
      <c r="F21" s="43">
        <v>147769048</v>
      </c>
      <c r="G21" s="43">
        <v>0</v>
      </c>
      <c r="H21" s="44">
        <v>147769048</v>
      </c>
      <c r="I21" s="45">
        <v>0</v>
      </c>
      <c r="J21" s="46">
        <v>0</v>
      </c>
      <c r="K21" s="43">
        <v>2413963</v>
      </c>
      <c r="L21" s="46">
        <v>0</v>
      </c>
      <c r="M21" s="44">
        <v>2413963</v>
      </c>
    </row>
    <row r="22" spans="1:13" s="102" customFormat="1" ht="11.25">
      <c r="A22" s="99"/>
      <c r="B22" s="100" t="s">
        <v>572</v>
      </c>
      <c r="C22" s="101"/>
      <c r="D22" s="50">
        <f aca="true" t="shared" si="1" ref="D22:M22">SUM(D16:D21)</f>
        <v>36647920</v>
      </c>
      <c r="E22" s="51">
        <f t="shared" si="1"/>
        <v>85665971</v>
      </c>
      <c r="F22" s="51">
        <f t="shared" si="1"/>
        <v>190571967</v>
      </c>
      <c r="G22" s="51">
        <f t="shared" si="1"/>
        <v>0</v>
      </c>
      <c r="H22" s="78">
        <f t="shared" si="1"/>
        <v>312885858</v>
      </c>
      <c r="I22" s="79">
        <f t="shared" si="1"/>
        <v>36963299</v>
      </c>
      <c r="J22" s="80">
        <f t="shared" si="1"/>
        <v>68883409</v>
      </c>
      <c r="K22" s="51">
        <f t="shared" si="1"/>
        <v>71419089</v>
      </c>
      <c r="L22" s="80">
        <f t="shared" si="1"/>
        <v>0</v>
      </c>
      <c r="M22" s="78">
        <f t="shared" si="1"/>
        <v>177265797</v>
      </c>
    </row>
    <row r="23" spans="1:13" ht="11.25">
      <c r="A23" s="39" t="s">
        <v>88</v>
      </c>
      <c r="B23" s="98" t="s">
        <v>573</v>
      </c>
      <c r="C23" s="41" t="s">
        <v>574</v>
      </c>
      <c r="D23" s="42">
        <v>-437644</v>
      </c>
      <c r="E23" s="43">
        <v>34771192</v>
      </c>
      <c r="F23" s="43">
        <v>4543037</v>
      </c>
      <c r="G23" s="43">
        <v>0</v>
      </c>
      <c r="H23" s="44">
        <v>38876585</v>
      </c>
      <c r="I23" s="45">
        <v>33214</v>
      </c>
      <c r="J23" s="46">
        <v>12659576</v>
      </c>
      <c r="K23" s="43">
        <v>9561485</v>
      </c>
      <c r="L23" s="46">
        <v>0</v>
      </c>
      <c r="M23" s="44">
        <v>22254275</v>
      </c>
    </row>
    <row r="24" spans="1:13" ht="11.25">
      <c r="A24" s="39" t="s">
        <v>88</v>
      </c>
      <c r="B24" s="98" t="s">
        <v>575</v>
      </c>
      <c r="C24" s="41" t="s">
        <v>576</v>
      </c>
      <c r="D24" s="42">
        <v>0</v>
      </c>
      <c r="E24" s="43">
        <v>0</v>
      </c>
      <c r="F24" s="43">
        <v>0</v>
      </c>
      <c r="G24" s="43">
        <v>0</v>
      </c>
      <c r="H24" s="44">
        <v>0</v>
      </c>
      <c r="I24" s="45">
        <v>0</v>
      </c>
      <c r="J24" s="46">
        <v>0</v>
      </c>
      <c r="K24" s="43">
        <v>0</v>
      </c>
      <c r="L24" s="46">
        <v>0</v>
      </c>
      <c r="M24" s="44">
        <v>0</v>
      </c>
    </row>
    <row r="25" spans="1:13" ht="11.25">
      <c r="A25" s="39" t="s">
        <v>88</v>
      </c>
      <c r="B25" s="98" t="s">
        <v>577</v>
      </c>
      <c r="C25" s="41" t="s">
        <v>578</v>
      </c>
      <c r="D25" s="42">
        <v>260643</v>
      </c>
      <c r="E25" s="43">
        <v>1531254</v>
      </c>
      <c r="F25" s="43">
        <v>31377681</v>
      </c>
      <c r="G25" s="43">
        <v>0</v>
      </c>
      <c r="H25" s="44">
        <v>33169578</v>
      </c>
      <c r="I25" s="45">
        <v>86133</v>
      </c>
      <c r="J25" s="46">
        <v>934367</v>
      </c>
      <c r="K25" s="43">
        <v>1417582</v>
      </c>
      <c r="L25" s="46">
        <v>0</v>
      </c>
      <c r="M25" s="44">
        <v>2438082</v>
      </c>
    </row>
    <row r="26" spans="1:13" ht="11.25">
      <c r="A26" s="39" t="s">
        <v>88</v>
      </c>
      <c r="B26" s="98" t="s">
        <v>579</v>
      </c>
      <c r="C26" s="41" t="s">
        <v>580</v>
      </c>
      <c r="D26" s="42">
        <v>1197866</v>
      </c>
      <c r="E26" s="43">
        <v>9701711</v>
      </c>
      <c r="F26" s="43">
        <v>2100470</v>
      </c>
      <c r="G26" s="43">
        <v>0</v>
      </c>
      <c r="H26" s="44">
        <v>13000047</v>
      </c>
      <c r="I26" s="45">
        <v>1002349</v>
      </c>
      <c r="J26" s="46">
        <v>9472464</v>
      </c>
      <c r="K26" s="43">
        <v>18563308</v>
      </c>
      <c r="L26" s="46">
        <v>0</v>
      </c>
      <c r="M26" s="44">
        <v>29038121</v>
      </c>
    </row>
    <row r="27" spans="1:13" ht="11.25">
      <c r="A27" s="39" t="s">
        <v>88</v>
      </c>
      <c r="B27" s="98" t="s">
        <v>581</v>
      </c>
      <c r="C27" s="41" t="s">
        <v>582</v>
      </c>
      <c r="D27" s="42">
        <v>0</v>
      </c>
      <c r="E27" s="43">
        <v>0</v>
      </c>
      <c r="F27" s="43">
        <v>101965</v>
      </c>
      <c r="G27" s="43">
        <v>0</v>
      </c>
      <c r="H27" s="44">
        <v>101965</v>
      </c>
      <c r="I27" s="45">
        <v>0</v>
      </c>
      <c r="J27" s="46">
        <v>0</v>
      </c>
      <c r="K27" s="43">
        <v>0</v>
      </c>
      <c r="L27" s="46">
        <v>0</v>
      </c>
      <c r="M27" s="44">
        <v>0</v>
      </c>
    </row>
    <row r="28" spans="1:13" ht="11.25">
      <c r="A28" s="39" t="s">
        <v>107</v>
      </c>
      <c r="B28" s="98" t="s">
        <v>583</v>
      </c>
      <c r="C28" s="41" t="s">
        <v>584</v>
      </c>
      <c r="D28" s="42">
        <v>0</v>
      </c>
      <c r="E28" s="43">
        <v>0</v>
      </c>
      <c r="F28" s="43">
        <v>3933998</v>
      </c>
      <c r="G28" s="43">
        <v>0</v>
      </c>
      <c r="H28" s="44">
        <v>3933998</v>
      </c>
      <c r="I28" s="45">
        <v>0</v>
      </c>
      <c r="J28" s="46">
        <v>0</v>
      </c>
      <c r="K28" s="43">
        <v>12874609</v>
      </c>
      <c r="L28" s="46">
        <v>0</v>
      </c>
      <c r="M28" s="44">
        <v>12874609</v>
      </c>
    </row>
    <row r="29" spans="1:13" s="102" customFormat="1" ht="11.25">
      <c r="A29" s="99"/>
      <c r="B29" s="100" t="s">
        <v>585</v>
      </c>
      <c r="C29" s="101"/>
      <c r="D29" s="50">
        <f aca="true" t="shared" si="2" ref="D29:M29">SUM(D23:D28)</f>
        <v>1020865</v>
      </c>
      <c r="E29" s="51">
        <f t="shared" si="2"/>
        <v>46004157</v>
      </c>
      <c r="F29" s="51">
        <f t="shared" si="2"/>
        <v>42057151</v>
      </c>
      <c r="G29" s="51">
        <f t="shared" si="2"/>
        <v>0</v>
      </c>
      <c r="H29" s="78">
        <f t="shared" si="2"/>
        <v>89082173</v>
      </c>
      <c r="I29" s="79">
        <f t="shared" si="2"/>
        <v>1121696</v>
      </c>
      <c r="J29" s="80">
        <f t="shared" si="2"/>
        <v>23066407</v>
      </c>
      <c r="K29" s="51">
        <f t="shared" si="2"/>
        <v>42416984</v>
      </c>
      <c r="L29" s="80">
        <f t="shared" si="2"/>
        <v>0</v>
      </c>
      <c r="M29" s="78">
        <f t="shared" si="2"/>
        <v>66605087</v>
      </c>
    </row>
    <row r="30" spans="1:13" ht="11.25">
      <c r="A30" s="39" t="s">
        <v>88</v>
      </c>
      <c r="B30" s="98" t="s">
        <v>586</v>
      </c>
      <c r="C30" s="41" t="s">
        <v>587</v>
      </c>
      <c r="D30" s="42">
        <v>1200561</v>
      </c>
      <c r="E30" s="43">
        <v>9855273</v>
      </c>
      <c r="F30" s="43">
        <v>2141884</v>
      </c>
      <c r="G30" s="43">
        <v>0</v>
      </c>
      <c r="H30" s="44">
        <v>13197718</v>
      </c>
      <c r="I30" s="45">
        <v>675775</v>
      </c>
      <c r="J30" s="46">
        <v>8823103</v>
      </c>
      <c r="K30" s="43">
        <v>2725515</v>
      </c>
      <c r="L30" s="46">
        <v>0</v>
      </c>
      <c r="M30" s="44">
        <v>12224393</v>
      </c>
    </row>
    <row r="31" spans="1:13" ht="11.25">
      <c r="A31" s="39" t="s">
        <v>88</v>
      </c>
      <c r="B31" s="98" t="s">
        <v>75</v>
      </c>
      <c r="C31" s="41" t="s">
        <v>76</v>
      </c>
      <c r="D31" s="42">
        <v>21104329</v>
      </c>
      <c r="E31" s="43">
        <v>141138912</v>
      </c>
      <c r="F31" s="43">
        <v>38456684</v>
      </c>
      <c r="G31" s="43">
        <v>0</v>
      </c>
      <c r="H31" s="44">
        <v>200699925</v>
      </c>
      <c r="I31" s="45">
        <v>16217795</v>
      </c>
      <c r="J31" s="46">
        <v>126176148</v>
      </c>
      <c r="K31" s="43">
        <v>55249262</v>
      </c>
      <c r="L31" s="46">
        <v>0</v>
      </c>
      <c r="M31" s="44">
        <v>197643205</v>
      </c>
    </row>
    <row r="32" spans="1:13" ht="11.25">
      <c r="A32" s="39" t="s">
        <v>88</v>
      </c>
      <c r="B32" s="98" t="s">
        <v>77</v>
      </c>
      <c r="C32" s="41" t="s">
        <v>78</v>
      </c>
      <c r="D32" s="42">
        <v>44722641</v>
      </c>
      <c r="E32" s="43">
        <v>190763028</v>
      </c>
      <c r="F32" s="43">
        <v>129088655</v>
      </c>
      <c r="G32" s="43">
        <v>0</v>
      </c>
      <c r="H32" s="44">
        <v>364574324</v>
      </c>
      <c r="I32" s="45">
        <v>46147927</v>
      </c>
      <c r="J32" s="46">
        <v>181950550</v>
      </c>
      <c r="K32" s="43">
        <v>57651799</v>
      </c>
      <c r="L32" s="46">
        <v>0</v>
      </c>
      <c r="M32" s="44">
        <v>285750276</v>
      </c>
    </row>
    <row r="33" spans="1:13" ht="11.25">
      <c r="A33" s="39" t="s">
        <v>88</v>
      </c>
      <c r="B33" s="98" t="s">
        <v>588</v>
      </c>
      <c r="C33" s="41" t="s">
        <v>589</v>
      </c>
      <c r="D33" s="42">
        <v>4796682</v>
      </c>
      <c r="E33" s="43">
        <v>24515148</v>
      </c>
      <c r="F33" s="43">
        <v>6696985</v>
      </c>
      <c r="G33" s="43">
        <v>0</v>
      </c>
      <c r="H33" s="44">
        <v>36008815</v>
      </c>
      <c r="I33" s="45">
        <v>4882472</v>
      </c>
      <c r="J33" s="46">
        <v>20215604</v>
      </c>
      <c r="K33" s="43">
        <v>4206317</v>
      </c>
      <c r="L33" s="46">
        <v>0</v>
      </c>
      <c r="M33" s="44">
        <v>29304393</v>
      </c>
    </row>
    <row r="34" spans="1:13" ht="11.25">
      <c r="A34" s="39" t="s">
        <v>107</v>
      </c>
      <c r="B34" s="98" t="s">
        <v>590</v>
      </c>
      <c r="C34" s="41" t="s">
        <v>591</v>
      </c>
      <c r="D34" s="42">
        <v>0</v>
      </c>
      <c r="E34" s="43">
        <v>0</v>
      </c>
      <c r="F34" s="43">
        <v>2873661</v>
      </c>
      <c r="G34" s="43">
        <v>0</v>
      </c>
      <c r="H34" s="44">
        <v>2873661</v>
      </c>
      <c r="I34" s="45">
        <v>0</v>
      </c>
      <c r="J34" s="46">
        <v>0</v>
      </c>
      <c r="K34" s="43">
        <v>40690001</v>
      </c>
      <c r="L34" s="46">
        <v>0</v>
      </c>
      <c r="M34" s="44">
        <v>40690001</v>
      </c>
    </row>
    <row r="35" spans="1:13" s="102" customFormat="1" ht="11.25">
      <c r="A35" s="99"/>
      <c r="B35" s="100" t="s">
        <v>592</v>
      </c>
      <c r="C35" s="101"/>
      <c r="D35" s="50">
        <f aca="true" t="shared" si="3" ref="D35:M35">SUM(D30:D34)</f>
        <v>71824213</v>
      </c>
      <c r="E35" s="51">
        <f t="shared" si="3"/>
        <v>366272361</v>
      </c>
      <c r="F35" s="51">
        <f t="shared" si="3"/>
        <v>179257869</v>
      </c>
      <c r="G35" s="51">
        <f t="shared" si="3"/>
        <v>0</v>
      </c>
      <c r="H35" s="78">
        <f t="shared" si="3"/>
        <v>617354443</v>
      </c>
      <c r="I35" s="79">
        <f t="shared" si="3"/>
        <v>67923969</v>
      </c>
      <c r="J35" s="80">
        <f t="shared" si="3"/>
        <v>337165405</v>
      </c>
      <c r="K35" s="51">
        <f t="shared" si="3"/>
        <v>160522894</v>
      </c>
      <c r="L35" s="80">
        <f t="shared" si="3"/>
        <v>0</v>
      </c>
      <c r="M35" s="78">
        <f t="shared" si="3"/>
        <v>565612268</v>
      </c>
    </row>
    <row r="36" spans="1:13" s="102" customFormat="1" ht="11.25">
      <c r="A36" s="99"/>
      <c r="B36" s="100" t="s">
        <v>593</v>
      </c>
      <c r="C36" s="101"/>
      <c r="D36" s="50">
        <f aca="true" t="shared" si="4" ref="D36:M36">SUM(D9:D14,D16:D21,D23:D28,D30:D34)</f>
        <v>220542276</v>
      </c>
      <c r="E36" s="51">
        <f t="shared" si="4"/>
        <v>889800084</v>
      </c>
      <c r="F36" s="51">
        <f t="shared" si="4"/>
        <v>587994888</v>
      </c>
      <c r="G36" s="51">
        <f t="shared" si="4"/>
        <v>0</v>
      </c>
      <c r="H36" s="78">
        <f t="shared" si="4"/>
        <v>1698337248</v>
      </c>
      <c r="I36" s="79">
        <f t="shared" si="4"/>
        <v>181326439</v>
      </c>
      <c r="J36" s="80">
        <f t="shared" si="4"/>
        <v>841491718</v>
      </c>
      <c r="K36" s="51">
        <f t="shared" si="4"/>
        <v>525871482</v>
      </c>
      <c r="L36" s="80">
        <f t="shared" si="4"/>
        <v>0</v>
      </c>
      <c r="M36" s="78">
        <f t="shared" si="4"/>
        <v>1548689639</v>
      </c>
    </row>
    <row r="37" spans="1:13" ht="11.25">
      <c r="A37" s="103"/>
      <c r="B37" s="104"/>
      <c r="C37" s="71"/>
      <c r="D37" s="105"/>
      <c r="E37" s="106"/>
      <c r="F37" s="106"/>
      <c r="G37" s="106"/>
      <c r="H37" s="107"/>
      <c r="I37" s="105"/>
      <c r="J37" s="106"/>
      <c r="K37" s="106"/>
      <c r="L37" s="106"/>
      <c r="M37" s="107"/>
    </row>
    <row r="38" spans="1:13" ht="11.25">
      <c r="A38" s="60"/>
      <c r="B38" s="75" t="s">
        <v>656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1.25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ht="11.25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11.25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1.2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1.2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1.2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1.2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1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1.2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1.2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1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1.2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1.25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1.2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1.2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1.2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1.2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1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11.2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1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1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1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1.2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ht="11.2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1.25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ht="11.25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11.25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1.25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11.25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ht="11.25">
      <c r="A68" s="6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11.2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1.25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ht="11.25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ht="11.2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1.25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1.25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1.2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1.25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1.25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1.2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11.25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1.25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1.25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1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1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</sheetData>
  <sheetProtection password="F954" sheet="1" objects="1" scenarios="1"/>
  <mergeCells count="7">
    <mergeCell ref="B38:M38"/>
    <mergeCell ref="B1:M1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6" customWidth="1"/>
    <col min="2" max="2" width="20.7109375" style="6" customWidth="1"/>
    <col min="3" max="3" width="6.7109375" style="6" customWidth="1"/>
    <col min="4" max="10" width="10.7109375" style="6" customWidth="1"/>
    <col min="11" max="11" width="11.7109375" style="6" customWidth="1"/>
    <col min="12" max="13" width="10.7109375" style="6" customWidth="1"/>
    <col min="14" max="16384" width="9.140625" style="6" customWidth="1"/>
  </cols>
  <sheetData>
    <row r="1" spans="1:13" ht="11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s="1" customFormat="1" ht="15.75" customHeight="1">
      <c r="A2" s="62"/>
      <c r="B2" s="63" t="s">
        <v>655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3" ht="11.25">
      <c r="A3" s="7"/>
      <c r="B3" s="8"/>
      <c r="C3" s="9"/>
      <c r="D3" s="10" t="s">
        <v>0</v>
      </c>
      <c r="E3" s="11"/>
      <c r="F3" s="11"/>
      <c r="G3" s="11"/>
      <c r="H3" s="12"/>
      <c r="I3" s="13" t="s">
        <v>1</v>
      </c>
      <c r="J3" s="14"/>
      <c r="K3" s="14"/>
      <c r="L3" s="14"/>
      <c r="M3" s="15"/>
    </row>
    <row r="4" spans="1:13" ht="16.5" customHeight="1">
      <c r="A4" s="16"/>
      <c r="B4" s="17"/>
      <c r="C4" s="18"/>
      <c r="D4" s="10" t="s">
        <v>2</v>
      </c>
      <c r="E4" s="11"/>
      <c r="F4" s="19"/>
      <c r="G4" s="20"/>
      <c r="H4" s="21"/>
      <c r="I4" s="10" t="s">
        <v>2</v>
      </c>
      <c r="J4" s="11"/>
      <c r="K4" s="19"/>
      <c r="L4" s="22"/>
      <c r="M4" s="21"/>
    </row>
    <row r="5" spans="1:13" ht="36.75" customHeight="1">
      <c r="A5" s="23"/>
      <c r="B5" s="24" t="s">
        <v>3</v>
      </c>
      <c r="C5" s="25" t="s">
        <v>4</v>
      </c>
      <c r="D5" s="26" t="s">
        <v>5</v>
      </c>
      <c r="E5" s="27" t="s">
        <v>6</v>
      </c>
      <c r="F5" s="27" t="s">
        <v>7</v>
      </c>
      <c r="G5" s="28" t="s">
        <v>8</v>
      </c>
      <c r="H5" s="29" t="s">
        <v>9</v>
      </c>
      <c r="I5" s="26" t="s">
        <v>5</v>
      </c>
      <c r="J5" s="27" t="s">
        <v>6</v>
      </c>
      <c r="K5" s="27" t="s">
        <v>7</v>
      </c>
      <c r="L5" s="28" t="s">
        <v>8</v>
      </c>
      <c r="M5" s="29" t="s">
        <v>9</v>
      </c>
    </row>
    <row r="6" spans="1:13" ht="11.25">
      <c r="A6" s="7"/>
      <c r="B6" s="91"/>
      <c r="C6" s="31"/>
      <c r="D6" s="32"/>
      <c r="E6" s="33"/>
      <c r="F6" s="33"/>
      <c r="G6" s="33"/>
      <c r="H6" s="34"/>
      <c r="I6" s="32"/>
      <c r="J6" s="33"/>
      <c r="K6" s="33"/>
      <c r="L6" s="33"/>
      <c r="M6" s="33"/>
    </row>
    <row r="7" spans="1:13" ht="11.25">
      <c r="A7" s="16"/>
      <c r="B7" s="64" t="s">
        <v>594</v>
      </c>
      <c r="C7" s="31"/>
      <c r="D7" s="35"/>
      <c r="E7" s="36"/>
      <c r="F7" s="36"/>
      <c r="G7" s="36"/>
      <c r="H7" s="37"/>
      <c r="I7" s="35"/>
      <c r="J7" s="36"/>
      <c r="K7" s="36"/>
      <c r="L7" s="36"/>
      <c r="M7" s="36"/>
    </row>
    <row r="8" spans="1:13" ht="11.25">
      <c r="A8" s="16"/>
      <c r="B8" s="31"/>
      <c r="C8" s="31"/>
      <c r="D8" s="35"/>
      <c r="E8" s="36"/>
      <c r="F8" s="36"/>
      <c r="G8" s="36"/>
      <c r="H8" s="37"/>
      <c r="I8" s="35"/>
      <c r="J8" s="36"/>
      <c r="K8" s="36"/>
      <c r="L8" s="36"/>
      <c r="M8" s="36"/>
    </row>
    <row r="9" spans="1:13" ht="11.25">
      <c r="A9" s="39" t="s">
        <v>86</v>
      </c>
      <c r="B9" s="98" t="s">
        <v>32</v>
      </c>
      <c r="C9" s="41" t="s">
        <v>33</v>
      </c>
      <c r="D9" s="42">
        <v>1425601915</v>
      </c>
      <c r="E9" s="43">
        <v>2812290119</v>
      </c>
      <c r="F9" s="43">
        <v>3262693471</v>
      </c>
      <c r="G9" s="43">
        <v>0</v>
      </c>
      <c r="H9" s="44">
        <v>7500585505</v>
      </c>
      <c r="I9" s="45">
        <v>1418508110</v>
      </c>
      <c r="J9" s="46">
        <v>2283177630</v>
      </c>
      <c r="K9" s="43">
        <v>3583186831</v>
      </c>
      <c r="L9" s="46">
        <v>0</v>
      </c>
      <c r="M9" s="46">
        <v>7284872571</v>
      </c>
    </row>
    <row r="10" spans="1:13" s="102" customFormat="1" ht="11.25">
      <c r="A10" s="99"/>
      <c r="B10" s="100" t="s">
        <v>87</v>
      </c>
      <c r="C10" s="101"/>
      <c r="D10" s="50">
        <f aca="true" t="shared" si="0" ref="D10:M10">D9</f>
        <v>1425601915</v>
      </c>
      <c r="E10" s="51">
        <f t="shared" si="0"/>
        <v>2812290119</v>
      </c>
      <c r="F10" s="51">
        <f t="shared" si="0"/>
        <v>3262693471</v>
      </c>
      <c r="G10" s="51">
        <f t="shared" si="0"/>
        <v>0</v>
      </c>
      <c r="H10" s="78">
        <f t="shared" si="0"/>
        <v>7500585505</v>
      </c>
      <c r="I10" s="79">
        <f t="shared" si="0"/>
        <v>1418508110</v>
      </c>
      <c r="J10" s="80">
        <f t="shared" si="0"/>
        <v>2283177630</v>
      </c>
      <c r="K10" s="51">
        <f t="shared" si="0"/>
        <v>3583186831</v>
      </c>
      <c r="L10" s="80">
        <f t="shared" si="0"/>
        <v>0</v>
      </c>
      <c r="M10" s="80">
        <f t="shared" si="0"/>
        <v>7284872571</v>
      </c>
    </row>
    <row r="11" spans="1:13" ht="11.25">
      <c r="A11" s="39" t="s">
        <v>88</v>
      </c>
      <c r="B11" s="98" t="s">
        <v>595</v>
      </c>
      <c r="C11" s="41" t="s">
        <v>596</v>
      </c>
      <c r="D11" s="42">
        <v>4344725</v>
      </c>
      <c r="E11" s="43">
        <v>23554326</v>
      </c>
      <c r="F11" s="43">
        <v>3377193</v>
      </c>
      <c r="G11" s="43">
        <v>0</v>
      </c>
      <c r="H11" s="44">
        <v>31276244</v>
      </c>
      <c r="I11" s="45">
        <v>3549675</v>
      </c>
      <c r="J11" s="46">
        <v>18304255</v>
      </c>
      <c r="K11" s="43">
        <v>2203437</v>
      </c>
      <c r="L11" s="46">
        <v>0</v>
      </c>
      <c r="M11" s="46">
        <v>24057367</v>
      </c>
    </row>
    <row r="12" spans="1:13" ht="11.25">
      <c r="A12" s="39" t="s">
        <v>88</v>
      </c>
      <c r="B12" s="98" t="s">
        <v>597</v>
      </c>
      <c r="C12" s="41" t="s">
        <v>598</v>
      </c>
      <c r="D12" s="42">
        <v>7635857</v>
      </c>
      <c r="E12" s="43">
        <v>15773135</v>
      </c>
      <c r="F12" s="43">
        <v>12113384</v>
      </c>
      <c r="G12" s="43">
        <v>0</v>
      </c>
      <c r="H12" s="44">
        <v>35522376</v>
      </c>
      <c r="I12" s="45">
        <v>11104080</v>
      </c>
      <c r="J12" s="46">
        <v>15918335</v>
      </c>
      <c r="K12" s="43">
        <v>22046865</v>
      </c>
      <c r="L12" s="46">
        <v>0</v>
      </c>
      <c r="M12" s="46">
        <v>49069280</v>
      </c>
    </row>
    <row r="13" spans="1:13" ht="11.25">
      <c r="A13" s="39" t="s">
        <v>88</v>
      </c>
      <c r="B13" s="98" t="s">
        <v>599</v>
      </c>
      <c r="C13" s="41" t="s">
        <v>600</v>
      </c>
      <c r="D13" s="42">
        <v>6493424</v>
      </c>
      <c r="E13" s="43">
        <v>24924304</v>
      </c>
      <c r="F13" s="43">
        <v>10795098</v>
      </c>
      <c r="G13" s="43">
        <v>0</v>
      </c>
      <c r="H13" s="44">
        <v>42212826</v>
      </c>
      <c r="I13" s="45">
        <v>5764071</v>
      </c>
      <c r="J13" s="46">
        <v>19720899</v>
      </c>
      <c r="K13" s="43">
        <v>13212092</v>
      </c>
      <c r="L13" s="46">
        <v>0</v>
      </c>
      <c r="M13" s="46">
        <v>38697062</v>
      </c>
    </row>
    <row r="14" spans="1:13" ht="11.25">
      <c r="A14" s="39" t="s">
        <v>88</v>
      </c>
      <c r="B14" s="98" t="s">
        <v>601</v>
      </c>
      <c r="C14" s="41" t="s">
        <v>602</v>
      </c>
      <c r="D14" s="42">
        <v>-726489</v>
      </c>
      <c r="E14" s="43">
        <v>84360661</v>
      </c>
      <c r="F14" s="43">
        <v>26020053</v>
      </c>
      <c r="G14" s="43">
        <v>0</v>
      </c>
      <c r="H14" s="44">
        <v>109654225</v>
      </c>
      <c r="I14" s="45">
        <v>1039054</v>
      </c>
      <c r="J14" s="46">
        <v>71530690</v>
      </c>
      <c r="K14" s="43">
        <v>21192219</v>
      </c>
      <c r="L14" s="46">
        <v>0</v>
      </c>
      <c r="M14" s="46">
        <v>93761963</v>
      </c>
    </row>
    <row r="15" spans="1:13" ht="11.25">
      <c r="A15" s="39" t="s">
        <v>88</v>
      </c>
      <c r="B15" s="98" t="s">
        <v>603</v>
      </c>
      <c r="C15" s="41" t="s">
        <v>604</v>
      </c>
      <c r="D15" s="42">
        <v>13842848</v>
      </c>
      <c r="E15" s="43">
        <v>54350131</v>
      </c>
      <c r="F15" s="43">
        <v>18546494</v>
      </c>
      <c r="G15" s="43">
        <v>0</v>
      </c>
      <c r="H15" s="44">
        <v>86739473</v>
      </c>
      <c r="I15" s="45">
        <v>12966398</v>
      </c>
      <c r="J15" s="46">
        <v>45719985</v>
      </c>
      <c r="K15" s="43">
        <v>16436047</v>
      </c>
      <c r="L15" s="46">
        <v>0</v>
      </c>
      <c r="M15" s="46">
        <v>75122430</v>
      </c>
    </row>
    <row r="16" spans="1:13" ht="11.25">
      <c r="A16" s="39" t="s">
        <v>107</v>
      </c>
      <c r="B16" s="98" t="s">
        <v>605</v>
      </c>
      <c r="C16" s="41" t="s">
        <v>606</v>
      </c>
      <c r="D16" s="42">
        <v>0</v>
      </c>
      <c r="E16" s="43">
        <v>18972653</v>
      </c>
      <c r="F16" s="43">
        <v>32110618</v>
      </c>
      <c r="G16" s="43">
        <v>0</v>
      </c>
      <c r="H16" s="44">
        <v>51083271</v>
      </c>
      <c r="I16" s="45">
        <v>-7917</v>
      </c>
      <c r="J16" s="46">
        <v>18270146</v>
      </c>
      <c r="K16" s="43">
        <v>31756893</v>
      </c>
      <c r="L16" s="46">
        <v>0</v>
      </c>
      <c r="M16" s="46">
        <v>50019122</v>
      </c>
    </row>
    <row r="17" spans="1:13" s="102" customFormat="1" ht="11.25">
      <c r="A17" s="99"/>
      <c r="B17" s="100" t="s">
        <v>607</v>
      </c>
      <c r="C17" s="101"/>
      <c r="D17" s="50">
        <f aca="true" t="shared" si="1" ref="D17:M17">SUM(D11:D16)</f>
        <v>31590365</v>
      </c>
      <c r="E17" s="51">
        <f t="shared" si="1"/>
        <v>221935210</v>
      </c>
      <c r="F17" s="51">
        <f t="shared" si="1"/>
        <v>102962840</v>
      </c>
      <c r="G17" s="51">
        <f t="shared" si="1"/>
        <v>0</v>
      </c>
      <c r="H17" s="78">
        <f t="shared" si="1"/>
        <v>356488415</v>
      </c>
      <c r="I17" s="79">
        <f t="shared" si="1"/>
        <v>34415361</v>
      </c>
      <c r="J17" s="80">
        <f t="shared" si="1"/>
        <v>189464310</v>
      </c>
      <c r="K17" s="51">
        <f t="shared" si="1"/>
        <v>106847553</v>
      </c>
      <c r="L17" s="80">
        <f t="shared" si="1"/>
        <v>0</v>
      </c>
      <c r="M17" s="80">
        <f t="shared" si="1"/>
        <v>330727224</v>
      </c>
    </row>
    <row r="18" spans="1:13" ht="11.25">
      <c r="A18" s="39" t="s">
        <v>88</v>
      </c>
      <c r="B18" s="98" t="s">
        <v>608</v>
      </c>
      <c r="C18" s="41" t="s">
        <v>609</v>
      </c>
      <c r="D18" s="42">
        <v>-67169</v>
      </c>
      <c r="E18" s="43">
        <v>50138795</v>
      </c>
      <c r="F18" s="43">
        <v>42533842</v>
      </c>
      <c r="G18" s="43">
        <v>0</v>
      </c>
      <c r="H18" s="44">
        <v>92605468</v>
      </c>
      <c r="I18" s="45">
        <v>269624</v>
      </c>
      <c r="J18" s="46">
        <v>43387931</v>
      </c>
      <c r="K18" s="43">
        <v>4423062</v>
      </c>
      <c r="L18" s="46">
        <v>0</v>
      </c>
      <c r="M18" s="46">
        <v>48080617</v>
      </c>
    </row>
    <row r="19" spans="1:13" ht="11.25">
      <c r="A19" s="39" t="s">
        <v>88</v>
      </c>
      <c r="B19" s="98" t="s">
        <v>79</v>
      </c>
      <c r="C19" s="41" t="s">
        <v>80</v>
      </c>
      <c r="D19" s="42">
        <v>53983914</v>
      </c>
      <c r="E19" s="43">
        <v>151816681</v>
      </c>
      <c r="F19" s="43">
        <v>69640532</v>
      </c>
      <c r="G19" s="43">
        <v>0</v>
      </c>
      <c r="H19" s="44">
        <v>275441127</v>
      </c>
      <c r="I19" s="45">
        <v>1952570</v>
      </c>
      <c r="J19" s="46">
        <v>148783832</v>
      </c>
      <c r="K19" s="43">
        <v>64588926</v>
      </c>
      <c r="L19" s="46">
        <v>0</v>
      </c>
      <c r="M19" s="46">
        <v>215325328</v>
      </c>
    </row>
    <row r="20" spans="1:13" ht="11.25">
      <c r="A20" s="39" t="s">
        <v>88</v>
      </c>
      <c r="B20" s="98" t="s">
        <v>81</v>
      </c>
      <c r="C20" s="41" t="s">
        <v>82</v>
      </c>
      <c r="D20" s="42">
        <v>730792</v>
      </c>
      <c r="E20" s="43">
        <v>111578212</v>
      </c>
      <c r="F20" s="43">
        <v>23169004</v>
      </c>
      <c r="G20" s="43">
        <v>0</v>
      </c>
      <c r="H20" s="44">
        <v>135478008</v>
      </c>
      <c r="I20" s="45">
        <v>1920988</v>
      </c>
      <c r="J20" s="46">
        <v>116867372</v>
      </c>
      <c r="K20" s="43">
        <v>67655985</v>
      </c>
      <c r="L20" s="46">
        <v>0</v>
      </c>
      <c r="M20" s="46">
        <v>186444345</v>
      </c>
    </row>
    <row r="21" spans="1:13" ht="11.25">
      <c r="A21" s="39" t="s">
        <v>88</v>
      </c>
      <c r="B21" s="98" t="s">
        <v>610</v>
      </c>
      <c r="C21" s="41" t="s">
        <v>611</v>
      </c>
      <c r="D21" s="42">
        <v>23878752</v>
      </c>
      <c r="E21" s="43">
        <v>85188960</v>
      </c>
      <c r="F21" s="43">
        <v>19269129</v>
      </c>
      <c r="G21" s="43">
        <v>0</v>
      </c>
      <c r="H21" s="44">
        <v>128336841</v>
      </c>
      <c r="I21" s="45">
        <v>22121035</v>
      </c>
      <c r="J21" s="46">
        <v>73303052</v>
      </c>
      <c r="K21" s="43">
        <v>13873357</v>
      </c>
      <c r="L21" s="46">
        <v>0</v>
      </c>
      <c r="M21" s="46">
        <v>109297444</v>
      </c>
    </row>
    <row r="22" spans="1:13" ht="11.25">
      <c r="A22" s="39" t="s">
        <v>88</v>
      </c>
      <c r="B22" s="98" t="s">
        <v>612</v>
      </c>
      <c r="C22" s="41" t="s">
        <v>613</v>
      </c>
      <c r="D22" s="42">
        <v>65455</v>
      </c>
      <c r="E22" s="43">
        <v>67679224</v>
      </c>
      <c r="F22" s="43">
        <v>10148332</v>
      </c>
      <c r="G22" s="43">
        <v>0</v>
      </c>
      <c r="H22" s="44">
        <v>77893011</v>
      </c>
      <c r="I22" s="45">
        <v>57384</v>
      </c>
      <c r="J22" s="46">
        <v>64621180</v>
      </c>
      <c r="K22" s="43">
        <v>4722954</v>
      </c>
      <c r="L22" s="46">
        <v>0</v>
      </c>
      <c r="M22" s="46">
        <v>69401518</v>
      </c>
    </row>
    <row r="23" spans="1:13" ht="11.25">
      <c r="A23" s="39" t="s">
        <v>107</v>
      </c>
      <c r="B23" s="98" t="s">
        <v>614</v>
      </c>
      <c r="C23" s="41" t="s">
        <v>615</v>
      </c>
      <c r="D23" s="42">
        <v>0</v>
      </c>
      <c r="E23" s="43">
        <v>570302</v>
      </c>
      <c r="F23" s="43">
        <v>56524236</v>
      </c>
      <c r="G23" s="43">
        <v>0</v>
      </c>
      <c r="H23" s="44">
        <v>57094538</v>
      </c>
      <c r="I23" s="45">
        <v>12834</v>
      </c>
      <c r="J23" s="46">
        <v>996078</v>
      </c>
      <c r="K23" s="43">
        <v>67410935</v>
      </c>
      <c r="L23" s="46">
        <v>0</v>
      </c>
      <c r="M23" s="46">
        <v>68419847</v>
      </c>
    </row>
    <row r="24" spans="1:13" s="102" customFormat="1" ht="11.25">
      <c r="A24" s="99"/>
      <c r="B24" s="100" t="s">
        <v>616</v>
      </c>
      <c r="C24" s="101"/>
      <c r="D24" s="50">
        <f aca="true" t="shared" si="2" ref="D24:M24">SUM(D18:D23)</f>
        <v>78591744</v>
      </c>
      <c r="E24" s="51">
        <f t="shared" si="2"/>
        <v>466972174</v>
      </c>
      <c r="F24" s="51">
        <f t="shared" si="2"/>
        <v>221285075</v>
      </c>
      <c r="G24" s="51">
        <f t="shared" si="2"/>
        <v>0</v>
      </c>
      <c r="H24" s="78">
        <f t="shared" si="2"/>
        <v>766848993</v>
      </c>
      <c r="I24" s="79">
        <f t="shared" si="2"/>
        <v>26334435</v>
      </c>
      <c r="J24" s="80">
        <f t="shared" si="2"/>
        <v>447959445</v>
      </c>
      <c r="K24" s="51">
        <f t="shared" si="2"/>
        <v>222675219</v>
      </c>
      <c r="L24" s="80">
        <f t="shared" si="2"/>
        <v>0</v>
      </c>
      <c r="M24" s="80">
        <f t="shared" si="2"/>
        <v>696969099</v>
      </c>
    </row>
    <row r="25" spans="1:13" ht="11.25">
      <c r="A25" s="39" t="s">
        <v>88</v>
      </c>
      <c r="B25" s="98" t="s">
        <v>617</v>
      </c>
      <c r="C25" s="41" t="s">
        <v>618</v>
      </c>
      <c r="D25" s="42">
        <v>6589272</v>
      </c>
      <c r="E25" s="43">
        <v>31066045</v>
      </c>
      <c r="F25" s="43">
        <v>19389414</v>
      </c>
      <c r="G25" s="43">
        <v>0</v>
      </c>
      <c r="H25" s="44">
        <v>57044731</v>
      </c>
      <c r="I25" s="45">
        <v>5954864</v>
      </c>
      <c r="J25" s="46">
        <v>17144251</v>
      </c>
      <c r="K25" s="43">
        <v>33565065</v>
      </c>
      <c r="L25" s="46">
        <v>0</v>
      </c>
      <c r="M25" s="46">
        <v>56664180</v>
      </c>
    </row>
    <row r="26" spans="1:13" ht="11.25">
      <c r="A26" s="39" t="s">
        <v>88</v>
      </c>
      <c r="B26" s="98" t="s">
        <v>619</v>
      </c>
      <c r="C26" s="41" t="s">
        <v>620</v>
      </c>
      <c r="D26" s="42">
        <v>34468334</v>
      </c>
      <c r="E26" s="43">
        <v>100805249</v>
      </c>
      <c r="F26" s="43">
        <v>43178578</v>
      </c>
      <c r="G26" s="43">
        <v>0</v>
      </c>
      <c r="H26" s="44">
        <v>178452161</v>
      </c>
      <c r="I26" s="45">
        <v>29545913</v>
      </c>
      <c r="J26" s="46">
        <v>80093141</v>
      </c>
      <c r="K26" s="43">
        <v>37335184</v>
      </c>
      <c r="L26" s="46">
        <v>0</v>
      </c>
      <c r="M26" s="46">
        <v>146974238</v>
      </c>
    </row>
    <row r="27" spans="1:13" ht="11.25">
      <c r="A27" s="39" t="s">
        <v>88</v>
      </c>
      <c r="B27" s="98" t="s">
        <v>621</v>
      </c>
      <c r="C27" s="41" t="s">
        <v>622</v>
      </c>
      <c r="D27" s="42">
        <v>146995</v>
      </c>
      <c r="E27" s="43">
        <v>23252328</v>
      </c>
      <c r="F27" s="43">
        <v>2426900</v>
      </c>
      <c r="G27" s="43">
        <v>0</v>
      </c>
      <c r="H27" s="44">
        <v>25826223</v>
      </c>
      <c r="I27" s="45">
        <v>-49728</v>
      </c>
      <c r="J27" s="46">
        <v>19075982</v>
      </c>
      <c r="K27" s="43">
        <v>2679375</v>
      </c>
      <c r="L27" s="46">
        <v>0</v>
      </c>
      <c r="M27" s="46">
        <v>21705629</v>
      </c>
    </row>
    <row r="28" spans="1:13" ht="11.25">
      <c r="A28" s="39" t="s">
        <v>88</v>
      </c>
      <c r="B28" s="98" t="s">
        <v>623</v>
      </c>
      <c r="C28" s="41" t="s">
        <v>624</v>
      </c>
      <c r="D28" s="42">
        <v>-244429</v>
      </c>
      <c r="E28" s="43">
        <v>17809384</v>
      </c>
      <c r="F28" s="43">
        <v>2108518</v>
      </c>
      <c r="G28" s="43">
        <v>0</v>
      </c>
      <c r="H28" s="44">
        <v>19673473</v>
      </c>
      <c r="I28" s="45">
        <v>232865</v>
      </c>
      <c r="J28" s="46">
        <v>13894847</v>
      </c>
      <c r="K28" s="43">
        <v>745249</v>
      </c>
      <c r="L28" s="46">
        <v>0</v>
      </c>
      <c r="M28" s="46">
        <v>14872961</v>
      </c>
    </row>
    <row r="29" spans="1:13" ht="11.25">
      <c r="A29" s="39" t="s">
        <v>107</v>
      </c>
      <c r="B29" s="98" t="s">
        <v>625</v>
      </c>
      <c r="C29" s="41" t="s">
        <v>626</v>
      </c>
      <c r="D29" s="42">
        <v>0</v>
      </c>
      <c r="E29" s="43">
        <v>81793</v>
      </c>
      <c r="F29" s="43">
        <v>10168177</v>
      </c>
      <c r="G29" s="43">
        <v>0</v>
      </c>
      <c r="H29" s="44">
        <v>10249970</v>
      </c>
      <c r="I29" s="45">
        <v>0</v>
      </c>
      <c r="J29" s="46">
        <v>1048178</v>
      </c>
      <c r="K29" s="43">
        <v>15938824</v>
      </c>
      <c r="L29" s="46">
        <v>0</v>
      </c>
      <c r="M29" s="46">
        <v>16987002</v>
      </c>
    </row>
    <row r="30" spans="1:13" s="102" customFormat="1" ht="11.25">
      <c r="A30" s="99"/>
      <c r="B30" s="100" t="s">
        <v>627</v>
      </c>
      <c r="C30" s="101"/>
      <c r="D30" s="50">
        <f aca="true" t="shared" si="3" ref="D30:M30">SUM(D25:D29)</f>
        <v>40960172</v>
      </c>
      <c r="E30" s="51">
        <f t="shared" si="3"/>
        <v>173014799</v>
      </c>
      <c r="F30" s="51">
        <f t="shared" si="3"/>
        <v>77271587</v>
      </c>
      <c r="G30" s="51">
        <f t="shared" si="3"/>
        <v>0</v>
      </c>
      <c r="H30" s="78">
        <f t="shared" si="3"/>
        <v>291246558</v>
      </c>
      <c r="I30" s="79">
        <f t="shared" si="3"/>
        <v>35683914</v>
      </c>
      <c r="J30" s="80">
        <f t="shared" si="3"/>
        <v>131256399</v>
      </c>
      <c r="K30" s="51">
        <f t="shared" si="3"/>
        <v>90263697</v>
      </c>
      <c r="L30" s="80">
        <f t="shared" si="3"/>
        <v>0</v>
      </c>
      <c r="M30" s="80">
        <f t="shared" si="3"/>
        <v>257204010</v>
      </c>
    </row>
    <row r="31" spans="1:13" ht="11.25">
      <c r="A31" s="39" t="s">
        <v>88</v>
      </c>
      <c r="B31" s="98" t="s">
        <v>628</v>
      </c>
      <c r="C31" s="41" t="s">
        <v>629</v>
      </c>
      <c r="D31" s="42">
        <v>71726</v>
      </c>
      <c r="E31" s="43">
        <v>8648277</v>
      </c>
      <c r="F31" s="43">
        <v>5325785</v>
      </c>
      <c r="G31" s="43">
        <v>0</v>
      </c>
      <c r="H31" s="44">
        <v>14045788</v>
      </c>
      <c r="I31" s="45">
        <v>242182</v>
      </c>
      <c r="J31" s="46">
        <v>8382316</v>
      </c>
      <c r="K31" s="43">
        <v>3153545</v>
      </c>
      <c r="L31" s="46">
        <v>0</v>
      </c>
      <c r="M31" s="46">
        <v>11778043</v>
      </c>
    </row>
    <row r="32" spans="1:13" ht="11.25">
      <c r="A32" s="39" t="s">
        <v>88</v>
      </c>
      <c r="B32" s="98" t="s">
        <v>630</v>
      </c>
      <c r="C32" s="41" t="s">
        <v>631</v>
      </c>
      <c r="D32" s="42">
        <v>-575608</v>
      </c>
      <c r="E32" s="43">
        <v>32930836</v>
      </c>
      <c r="F32" s="43">
        <v>9663446</v>
      </c>
      <c r="G32" s="43">
        <v>0</v>
      </c>
      <c r="H32" s="44">
        <v>42018674</v>
      </c>
      <c r="I32" s="45">
        <v>-763612</v>
      </c>
      <c r="J32" s="46">
        <v>30700214</v>
      </c>
      <c r="K32" s="43">
        <v>28240037</v>
      </c>
      <c r="L32" s="46">
        <v>0</v>
      </c>
      <c r="M32" s="46">
        <v>58176639</v>
      </c>
    </row>
    <row r="33" spans="1:13" ht="11.25">
      <c r="A33" s="39" t="s">
        <v>88</v>
      </c>
      <c r="B33" s="98" t="s">
        <v>632</v>
      </c>
      <c r="C33" s="41" t="s">
        <v>633</v>
      </c>
      <c r="D33" s="42">
        <v>-171500</v>
      </c>
      <c r="E33" s="43">
        <v>95209676</v>
      </c>
      <c r="F33" s="43">
        <v>41318528</v>
      </c>
      <c r="G33" s="43">
        <v>0</v>
      </c>
      <c r="H33" s="44">
        <v>136356704</v>
      </c>
      <c r="I33" s="45">
        <v>383910</v>
      </c>
      <c r="J33" s="46">
        <v>76215069</v>
      </c>
      <c r="K33" s="43">
        <v>60372172</v>
      </c>
      <c r="L33" s="46">
        <v>0</v>
      </c>
      <c r="M33" s="46">
        <v>136971151</v>
      </c>
    </row>
    <row r="34" spans="1:13" ht="11.25">
      <c r="A34" s="39" t="s">
        <v>88</v>
      </c>
      <c r="B34" s="98" t="s">
        <v>83</v>
      </c>
      <c r="C34" s="41" t="s">
        <v>84</v>
      </c>
      <c r="D34" s="42">
        <v>2327805</v>
      </c>
      <c r="E34" s="43">
        <v>117472574</v>
      </c>
      <c r="F34" s="43">
        <v>28320098</v>
      </c>
      <c r="G34" s="43">
        <v>0</v>
      </c>
      <c r="H34" s="44">
        <v>148120477</v>
      </c>
      <c r="I34" s="45">
        <v>374772</v>
      </c>
      <c r="J34" s="46">
        <v>94410830</v>
      </c>
      <c r="K34" s="43">
        <v>41857351</v>
      </c>
      <c r="L34" s="46">
        <v>0</v>
      </c>
      <c r="M34" s="46">
        <v>136642953</v>
      </c>
    </row>
    <row r="35" spans="1:13" ht="11.25">
      <c r="A35" s="39" t="s">
        <v>88</v>
      </c>
      <c r="B35" s="98" t="s">
        <v>634</v>
      </c>
      <c r="C35" s="41" t="s">
        <v>635</v>
      </c>
      <c r="D35" s="42">
        <v>183152</v>
      </c>
      <c r="E35" s="43">
        <v>46746307</v>
      </c>
      <c r="F35" s="43">
        <v>6800507</v>
      </c>
      <c r="G35" s="43">
        <v>0</v>
      </c>
      <c r="H35" s="44">
        <v>53729966</v>
      </c>
      <c r="I35" s="45">
        <v>-4474</v>
      </c>
      <c r="J35" s="46">
        <v>37734279</v>
      </c>
      <c r="K35" s="43">
        <v>6137668</v>
      </c>
      <c r="L35" s="46">
        <v>0</v>
      </c>
      <c r="M35" s="46">
        <v>43867473</v>
      </c>
    </row>
    <row r="36" spans="1:13" ht="11.25">
      <c r="A36" s="39" t="s">
        <v>88</v>
      </c>
      <c r="B36" s="98" t="s">
        <v>636</v>
      </c>
      <c r="C36" s="41" t="s">
        <v>637</v>
      </c>
      <c r="D36" s="42">
        <v>1110985</v>
      </c>
      <c r="E36" s="43">
        <v>30167768</v>
      </c>
      <c r="F36" s="43">
        <v>20482570</v>
      </c>
      <c r="G36" s="43">
        <v>0</v>
      </c>
      <c r="H36" s="44">
        <v>51761323</v>
      </c>
      <c r="I36" s="45">
        <v>11134773</v>
      </c>
      <c r="J36" s="46">
        <v>22536568</v>
      </c>
      <c r="K36" s="43">
        <v>6363610</v>
      </c>
      <c r="L36" s="46">
        <v>0</v>
      </c>
      <c r="M36" s="46">
        <v>40034951</v>
      </c>
    </row>
    <row r="37" spans="1:13" ht="11.25">
      <c r="A37" s="39" t="s">
        <v>88</v>
      </c>
      <c r="B37" s="98" t="s">
        <v>638</v>
      </c>
      <c r="C37" s="41" t="s">
        <v>639</v>
      </c>
      <c r="D37" s="42">
        <v>495167</v>
      </c>
      <c r="E37" s="43">
        <v>46690927</v>
      </c>
      <c r="F37" s="43">
        <v>29524660</v>
      </c>
      <c r="G37" s="43">
        <v>0</v>
      </c>
      <c r="H37" s="44">
        <v>76710754</v>
      </c>
      <c r="I37" s="45">
        <v>474732</v>
      </c>
      <c r="J37" s="46">
        <v>43562146</v>
      </c>
      <c r="K37" s="43">
        <v>42785827</v>
      </c>
      <c r="L37" s="46">
        <v>0</v>
      </c>
      <c r="M37" s="46">
        <v>86822705</v>
      </c>
    </row>
    <row r="38" spans="1:13" ht="11.25">
      <c r="A38" s="39" t="s">
        <v>107</v>
      </c>
      <c r="B38" s="98" t="s">
        <v>640</v>
      </c>
      <c r="C38" s="41" t="s">
        <v>641</v>
      </c>
      <c r="D38" s="42">
        <v>0</v>
      </c>
      <c r="E38" s="43">
        <v>1598</v>
      </c>
      <c r="F38" s="43">
        <v>5281481</v>
      </c>
      <c r="G38" s="43">
        <v>0</v>
      </c>
      <c r="H38" s="44">
        <v>5283079</v>
      </c>
      <c r="I38" s="45">
        <v>73267</v>
      </c>
      <c r="J38" s="46">
        <v>2617723</v>
      </c>
      <c r="K38" s="43">
        <v>14557083</v>
      </c>
      <c r="L38" s="46">
        <v>0</v>
      </c>
      <c r="M38" s="46">
        <v>17248073</v>
      </c>
    </row>
    <row r="39" spans="1:13" s="102" customFormat="1" ht="11.25">
      <c r="A39" s="99"/>
      <c r="B39" s="100" t="s">
        <v>642</v>
      </c>
      <c r="C39" s="101"/>
      <c r="D39" s="50">
        <f aca="true" t="shared" si="4" ref="D39:M39">SUM(D31:D38)</f>
        <v>3441727</v>
      </c>
      <c r="E39" s="51">
        <f t="shared" si="4"/>
        <v>377867963</v>
      </c>
      <c r="F39" s="51">
        <f t="shared" si="4"/>
        <v>146717075</v>
      </c>
      <c r="G39" s="51">
        <f t="shared" si="4"/>
        <v>0</v>
      </c>
      <c r="H39" s="78">
        <f t="shared" si="4"/>
        <v>528026765</v>
      </c>
      <c r="I39" s="79">
        <f t="shared" si="4"/>
        <v>11915550</v>
      </c>
      <c r="J39" s="80">
        <f t="shared" si="4"/>
        <v>316159145</v>
      </c>
      <c r="K39" s="51">
        <f t="shared" si="4"/>
        <v>203467293</v>
      </c>
      <c r="L39" s="80">
        <f t="shared" si="4"/>
        <v>0</v>
      </c>
      <c r="M39" s="80">
        <f t="shared" si="4"/>
        <v>531541988</v>
      </c>
    </row>
    <row r="40" spans="1:13" ht="11.25">
      <c r="A40" s="39" t="s">
        <v>88</v>
      </c>
      <c r="B40" s="98" t="s">
        <v>643</v>
      </c>
      <c r="C40" s="41" t="s">
        <v>644</v>
      </c>
      <c r="D40" s="42">
        <v>234300</v>
      </c>
      <c r="E40" s="43">
        <v>2362268</v>
      </c>
      <c r="F40" s="43">
        <v>749995</v>
      </c>
      <c r="G40" s="43">
        <v>0</v>
      </c>
      <c r="H40" s="44">
        <v>3346563</v>
      </c>
      <c r="I40" s="45">
        <v>2846940</v>
      </c>
      <c r="J40" s="46">
        <v>2016920</v>
      </c>
      <c r="K40" s="43">
        <v>466864</v>
      </c>
      <c r="L40" s="46">
        <v>0</v>
      </c>
      <c r="M40" s="46">
        <v>5330724</v>
      </c>
    </row>
    <row r="41" spans="1:13" ht="11.25">
      <c r="A41" s="39" t="s">
        <v>88</v>
      </c>
      <c r="B41" s="98" t="s">
        <v>645</v>
      </c>
      <c r="C41" s="41" t="s">
        <v>646</v>
      </c>
      <c r="D41" s="42">
        <v>398794</v>
      </c>
      <c r="E41" s="43">
        <v>3067988</v>
      </c>
      <c r="F41" s="43">
        <v>3369015</v>
      </c>
      <c r="G41" s="43">
        <v>0</v>
      </c>
      <c r="H41" s="44">
        <v>6835797</v>
      </c>
      <c r="I41" s="45">
        <v>126396</v>
      </c>
      <c r="J41" s="46">
        <v>2782158</v>
      </c>
      <c r="K41" s="43">
        <v>2064397</v>
      </c>
      <c r="L41" s="46">
        <v>0</v>
      </c>
      <c r="M41" s="46">
        <v>4972951</v>
      </c>
    </row>
    <row r="42" spans="1:13" ht="11.25">
      <c r="A42" s="39" t="s">
        <v>88</v>
      </c>
      <c r="B42" s="98" t="s">
        <v>647</v>
      </c>
      <c r="C42" s="41" t="s">
        <v>648</v>
      </c>
      <c r="D42" s="42">
        <v>1907499</v>
      </c>
      <c r="E42" s="43">
        <v>18240979</v>
      </c>
      <c r="F42" s="43">
        <v>5503312</v>
      </c>
      <c r="G42" s="43">
        <v>0</v>
      </c>
      <c r="H42" s="44">
        <v>25651790</v>
      </c>
      <c r="I42" s="45">
        <v>196058</v>
      </c>
      <c r="J42" s="46">
        <v>15859299</v>
      </c>
      <c r="K42" s="43">
        <v>4171758</v>
      </c>
      <c r="L42" s="46">
        <v>0</v>
      </c>
      <c r="M42" s="46">
        <v>20227115</v>
      </c>
    </row>
    <row r="43" spans="1:13" ht="11.25">
      <c r="A43" s="39" t="s">
        <v>107</v>
      </c>
      <c r="B43" s="98" t="s">
        <v>649</v>
      </c>
      <c r="C43" s="41" t="s">
        <v>650</v>
      </c>
      <c r="D43" s="42">
        <v>0</v>
      </c>
      <c r="E43" s="43">
        <v>0</v>
      </c>
      <c r="F43" s="43">
        <v>12102061</v>
      </c>
      <c r="G43" s="43">
        <v>0</v>
      </c>
      <c r="H43" s="44">
        <v>12102061</v>
      </c>
      <c r="I43" s="45">
        <v>-21524</v>
      </c>
      <c r="J43" s="46">
        <v>793178</v>
      </c>
      <c r="K43" s="43">
        <v>9820966</v>
      </c>
      <c r="L43" s="46">
        <v>0</v>
      </c>
      <c r="M43" s="46">
        <v>10592620</v>
      </c>
    </row>
    <row r="44" spans="1:13" s="102" customFormat="1" ht="11.25">
      <c r="A44" s="99"/>
      <c r="B44" s="100" t="s">
        <v>651</v>
      </c>
      <c r="C44" s="101"/>
      <c r="D44" s="50">
        <f aca="true" t="shared" si="5" ref="D44:M44">SUM(D40:D43)</f>
        <v>2540593</v>
      </c>
      <c r="E44" s="51">
        <f t="shared" si="5"/>
        <v>23671235</v>
      </c>
      <c r="F44" s="51">
        <f t="shared" si="5"/>
        <v>21724383</v>
      </c>
      <c r="G44" s="51">
        <f t="shared" si="5"/>
        <v>0</v>
      </c>
      <c r="H44" s="78">
        <f t="shared" si="5"/>
        <v>47936211</v>
      </c>
      <c r="I44" s="79">
        <f t="shared" si="5"/>
        <v>3147870</v>
      </c>
      <c r="J44" s="80">
        <f t="shared" si="5"/>
        <v>21451555</v>
      </c>
      <c r="K44" s="51">
        <f t="shared" si="5"/>
        <v>16523985</v>
      </c>
      <c r="L44" s="80">
        <f t="shared" si="5"/>
        <v>0</v>
      </c>
      <c r="M44" s="80">
        <f t="shared" si="5"/>
        <v>41123410</v>
      </c>
    </row>
    <row r="45" spans="1:13" s="102" customFormat="1" ht="11.25">
      <c r="A45" s="99"/>
      <c r="B45" s="100" t="s">
        <v>652</v>
      </c>
      <c r="C45" s="101"/>
      <c r="D45" s="50">
        <f aca="true" t="shared" si="6" ref="D45:M45">SUM(D9,D11:D16,D18:D23,D25:D29,D31:D38,D40:D43)</f>
        <v>1582726516</v>
      </c>
      <c r="E45" s="51">
        <f t="shared" si="6"/>
        <v>4075751500</v>
      </c>
      <c r="F45" s="51">
        <f t="shared" si="6"/>
        <v>3832654431</v>
      </c>
      <c r="G45" s="51">
        <f t="shared" si="6"/>
        <v>0</v>
      </c>
      <c r="H45" s="78">
        <f t="shared" si="6"/>
        <v>9491132447</v>
      </c>
      <c r="I45" s="79">
        <f t="shared" si="6"/>
        <v>1530005240</v>
      </c>
      <c r="J45" s="80">
        <f t="shared" si="6"/>
        <v>3389468484</v>
      </c>
      <c r="K45" s="51">
        <f t="shared" si="6"/>
        <v>4222964578</v>
      </c>
      <c r="L45" s="80">
        <f t="shared" si="6"/>
        <v>0</v>
      </c>
      <c r="M45" s="80">
        <f t="shared" si="6"/>
        <v>9142438302</v>
      </c>
    </row>
    <row r="46" spans="1:13" ht="11.25">
      <c r="A46" s="103"/>
      <c r="B46" s="104"/>
      <c r="C46" s="71"/>
      <c r="D46" s="105"/>
      <c r="E46" s="106"/>
      <c r="F46" s="106"/>
      <c r="G46" s="106"/>
      <c r="H46" s="107"/>
      <c r="I46" s="105"/>
      <c r="J46" s="106"/>
      <c r="K46" s="106"/>
      <c r="L46" s="106"/>
      <c r="M46" s="106"/>
    </row>
    <row r="47" spans="1:13" ht="11.25">
      <c r="A47" s="60"/>
      <c r="B47" s="75" t="s">
        <v>656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1.2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1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1.2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1.25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1.2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1.2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1.2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1.2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1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11.2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1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1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1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1.2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ht="11.2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1.25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ht="11.25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11.25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1.25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11.25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ht="11.25">
      <c r="A68" s="6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11.2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1.25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ht="11.25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ht="11.2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1.25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1.25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1.2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1.25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1.25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1.2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11.25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1.25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1.25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1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1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</sheetData>
  <sheetProtection password="F954" sheet="1" objects="1" scenarios="1"/>
  <mergeCells count="7">
    <mergeCell ref="B47:M47"/>
    <mergeCell ref="B1:M1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6" customWidth="1"/>
    <col min="2" max="2" width="20.7109375" style="6" customWidth="1"/>
    <col min="3" max="3" width="6.7109375" style="74" customWidth="1"/>
    <col min="4" max="10" width="10.7109375" style="6" customWidth="1"/>
    <col min="11" max="11" width="11.7109375" style="6" customWidth="1"/>
    <col min="12" max="12" width="10.7109375" style="6" customWidth="1"/>
    <col min="13" max="13" width="11.7109375" style="6" customWidth="1"/>
    <col min="14" max="16384" width="9.140625" style="6" customWidth="1"/>
  </cols>
  <sheetData>
    <row r="1" spans="1:13" ht="11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7" s="1" customFormat="1" ht="18.75" customHeight="1">
      <c r="A2" s="62"/>
      <c r="B2" s="63" t="s">
        <v>657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3" ht="15.75" customHeight="1">
      <c r="A3" s="7"/>
      <c r="B3" s="8"/>
      <c r="C3" s="9"/>
      <c r="D3" s="10" t="s">
        <v>0</v>
      </c>
      <c r="E3" s="11"/>
      <c r="F3" s="11"/>
      <c r="G3" s="11"/>
      <c r="H3" s="12"/>
      <c r="I3" s="13" t="s">
        <v>1</v>
      </c>
      <c r="J3" s="14"/>
      <c r="K3" s="14"/>
      <c r="L3" s="14"/>
      <c r="M3" s="15"/>
    </row>
    <row r="4" spans="1:13" ht="15.75" customHeight="1">
      <c r="A4" s="16"/>
      <c r="B4" s="17"/>
      <c r="C4" s="18"/>
      <c r="D4" s="10" t="s">
        <v>2</v>
      </c>
      <c r="E4" s="11"/>
      <c r="F4" s="19"/>
      <c r="G4" s="20"/>
      <c r="H4" s="21"/>
      <c r="I4" s="10" t="s">
        <v>2</v>
      </c>
      <c r="J4" s="11"/>
      <c r="K4" s="19"/>
      <c r="L4" s="22"/>
      <c r="M4" s="21"/>
    </row>
    <row r="5" spans="1:13" ht="22.5">
      <c r="A5" s="23"/>
      <c r="B5" s="24" t="s">
        <v>3</v>
      </c>
      <c r="C5" s="25" t="s">
        <v>4</v>
      </c>
      <c r="D5" s="26" t="s">
        <v>5</v>
      </c>
      <c r="E5" s="27" t="s">
        <v>6</v>
      </c>
      <c r="F5" s="27" t="s">
        <v>7</v>
      </c>
      <c r="G5" s="28" t="s">
        <v>8</v>
      </c>
      <c r="H5" s="29" t="s">
        <v>9</v>
      </c>
      <c r="I5" s="26" t="s">
        <v>5</v>
      </c>
      <c r="J5" s="27" t="s">
        <v>6</v>
      </c>
      <c r="K5" s="27" t="s">
        <v>7</v>
      </c>
      <c r="L5" s="28" t="s">
        <v>8</v>
      </c>
      <c r="M5" s="29" t="s">
        <v>9</v>
      </c>
    </row>
    <row r="6" spans="1:13" ht="11.25">
      <c r="A6" s="7"/>
      <c r="B6" s="30"/>
      <c r="C6" s="68"/>
      <c r="D6" s="32"/>
      <c r="E6" s="33"/>
      <c r="F6" s="33"/>
      <c r="G6" s="33"/>
      <c r="H6" s="34"/>
      <c r="I6" s="32"/>
      <c r="J6" s="33"/>
      <c r="K6" s="33"/>
      <c r="L6" s="33"/>
      <c r="M6" s="34"/>
    </row>
    <row r="7" spans="1:13" ht="11.25">
      <c r="A7" s="16"/>
      <c r="B7" s="17" t="s">
        <v>29</v>
      </c>
      <c r="C7" s="68"/>
      <c r="D7" s="35"/>
      <c r="E7" s="36"/>
      <c r="F7" s="36"/>
      <c r="G7" s="36"/>
      <c r="H7" s="37"/>
      <c r="I7" s="35"/>
      <c r="J7" s="36"/>
      <c r="K7" s="36"/>
      <c r="L7" s="36"/>
      <c r="M7" s="37"/>
    </row>
    <row r="8" spans="1:13" ht="11.25">
      <c r="A8" s="16"/>
      <c r="B8" s="38"/>
      <c r="C8" s="68"/>
      <c r="D8" s="35"/>
      <c r="E8" s="36"/>
      <c r="F8" s="36"/>
      <c r="G8" s="36"/>
      <c r="H8" s="37"/>
      <c r="I8" s="35"/>
      <c r="J8" s="36"/>
      <c r="K8" s="36"/>
      <c r="L8" s="36"/>
      <c r="M8" s="37"/>
    </row>
    <row r="9" spans="1:13" ht="11.25">
      <c r="A9" s="39"/>
      <c r="B9" s="40" t="s">
        <v>30</v>
      </c>
      <c r="C9" s="69" t="s">
        <v>31</v>
      </c>
      <c r="D9" s="42">
        <v>76732</v>
      </c>
      <c r="E9" s="43">
        <v>398000156</v>
      </c>
      <c r="F9" s="43">
        <v>84412085</v>
      </c>
      <c r="G9" s="43">
        <v>0</v>
      </c>
      <c r="H9" s="44">
        <v>482488973</v>
      </c>
      <c r="I9" s="45">
        <v>-4023580</v>
      </c>
      <c r="J9" s="46">
        <v>230028073</v>
      </c>
      <c r="K9" s="43">
        <v>88510905</v>
      </c>
      <c r="L9" s="46">
        <v>0</v>
      </c>
      <c r="M9" s="76">
        <v>314515398</v>
      </c>
    </row>
    <row r="10" spans="1:13" ht="11.25">
      <c r="A10" s="39"/>
      <c r="B10" s="40" t="s">
        <v>32</v>
      </c>
      <c r="C10" s="69" t="s">
        <v>33</v>
      </c>
      <c r="D10" s="42">
        <v>1425601915</v>
      </c>
      <c r="E10" s="43">
        <v>2812290119</v>
      </c>
      <c r="F10" s="43">
        <v>3262693471</v>
      </c>
      <c r="G10" s="43">
        <v>0</v>
      </c>
      <c r="H10" s="44">
        <v>7500585505</v>
      </c>
      <c r="I10" s="45">
        <v>1418508110</v>
      </c>
      <c r="J10" s="46">
        <v>2283177630</v>
      </c>
      <c r="K10" s="43">
        <v>3583186831</v>
      </c>
      <c r="L10" s="46">
        <v>0</v>
      </c>
      <c r="M10" s="76">
        <v>7284872571</v>
      </c>
    </row>
    <row r="11" spans="1:13" ht="11.25">
      <c r="A11" s="39"/>
      <c r="B11" s="40" t="s">
        <v>34</v>
      </c>
      <c r="C11" s="69" t="s">
        <v>35</v>
      </c>
      <c r="D11" s="42">
        <v>835129998</v>
      </c>
      <c r="E11" s="43">
        <v>2947280528</v>
      </c>
      <c r="F11" s="43">
        <v>944091595</v>
      </c>
      <c r="G11" s="43">
        <v>0</v>
      </c>
      <c r="H11" s="44">
        <v>4726502121</v>
      </c>
      <c r="I11" s="45">
        <v>766258295</v>
      </c>
      <c r="J11" s="46">
        <v>2386857822</v>
      </c>
      <c r="K11" s="43">
        <v>764960078</v>
      </c>
      <c r="L11" s="46">
        <v>0</v>
      </c>
      <c r="M11" s="76">
        <v>3918076195</v>
      </c>
    </row>
    <row r="12" spans="1:13" ht="11.25">
      <c r="A12" s="39"/>
      <c r="B12" s="40" t="s">
        <v>36</v>
      </c>
      <c r="C12" s="69" t="s">
        <v>37</v>
      </c>
      <c r="D12" s="42">
        <v>1001968858</v>
      </c>
      <c r="E12" s="43">
        <v>3014084964</v>
      </c>
      <c r="F12" s="43">
        <v>2810486380</v>
      </c>
      <c r="G12" s="43">
        <v>0</v>
      </c>
      <c r="H12" s="44">
        <v>6826540202</v>
      </c>
      <c r="I12" s="45">
        <v>1375462080</v>
      </c>
      <c r="J12" s="46">
        <v>2609809824</v>
      </c>
      <c r="K12" s="43">
        <v>2382808598</v>
      </c>
      <c r="L12" s="46">
        <v>0</v>
      </c>
      <c r="M12" s="76">
        <v>6368080502</v>
      </c>
    </row>
    <row r="13" spans="1:13" ht="11.25">
      <c r="A13" s="39"/>
      <c r="B13" s="40" t="s">
        <v>38</v>
      </c>
      <c r="C13" s="69" t="s">
        <v>39</v>
      </c>
      <c r="D13" s="42">
        <v>1520625674</v>
      </c>
      <c r="E13" s="43">
        <v>4632161579</v>
      </c>
      <c r="F13" s="43">
        <v>3004489943</v>
      </c>
      <c r="G13" s="43">
        <v>0</v>
      </c>
      <c r="H13" s="44">
        <v>9157277196</v>
      </c>
      <c r="I13" s="45">
        <v>1230131195</v>
      </c>
      <c r="J13" s="46">
        <v>3933852181</v>
      </c>
      <c r="K13" s="43">
        <v>3945064023</v>
      </c>
      <c r="L13" s="46">
        <v>0</v>
      </c>
      <c r="M13" s="76">
        <v>9109047399</v>
      </c>
    </row>
    <row r="14" spans="1:13" ht="11.25">
      <c r="A14" s="39"/>
      <c r="B14" s="40" t="s">
        <v>40</v>
      </c>
      <c r="C14" s="69" t="s">
        <v>41</v>
      </c>
      <c r="D14" s="42">
        <v>115856643</v>
      </c>
      <c r="E14" s="43">
        <v>562226877</v>
      </c>
      <c r="F14" s="43">
        <v>225168817</v>
      </c>
      <c r="G14" s="43">
        <v>0</v>
      </c>
      <c r="H14" s="44">
        <v>903252337</v>
      </c>
      <c r="I14" s="45">
        <v>99891803</v>
      </c>
      <c r="J14" s="46">
        <v>390632455</v>
      </c>
      <c r="K14" s="43">
        <v>78336359</v>
      </c>
      <c r="L14" s="46">
        <v>0</v>
      </c>
      <c r="M14" s="76">
        <v>568860617</v>
      </c>
    </row>
    <row r="15" spans="1:13" ht="11.25">
      <c r="A15" s="39"/>
      <c r="B15" s="40" t="s">
        <v>42</v>
      </c>
      <c r="C15" s="69" t="s">
        <v>43</v>
      </c>
      <c r="D15" s="42">
        <v>240249989</v>
      </c>
      <c r="E15" s="43">
        <v>868021803</v>
      </c>
      <c r="F15" s="43">
        <v>761153496</v>
      </c>
      <c r="G15" s="43">
        <v>0</v>
      </c>
      <c r="H15" s="44">
        <v>1869425288</v>
      </c>
      <c r="I15" s="45">
        <v>215400097</v>
      </c>
      <c r="J15" s="46">
        <v>848302315</v>
      </c>
      <c r="K15" s="43">
        <v>524230497</v>
      </c>
      <c r="L15" s="46">
        <v>0</v>
      </c>
      <c r="M15" s="76">
        <v>1587932909</v>
      </c>
    </row>
    <row r="16" spans="1:13" ht="11.25">
      <c r="A16" s="39"/>
      <c r="B16" s="40" t="s">
        <v>44</v>
      </c>
      <c r="C16" s="69" t="s">
        <v>45</v>
      </c>
      <c r="D16" s="42">
        <v>934820198</v>
      </c>
      <c r="E16" s="43">
        <v>2736387168</v>
      </c>
      <c r="F16" s="43">
        <v>1421700661</v>
      </c>
      <c r="G16" s="43">
        <v>0</v>
      </c>
      <c r="H16" s="44">
        <v>5092908027</v>
      </c>
      <c r="I16" s="45">
        <v>735607293</v>
      </c>
      <c r="J16" s="46">
        <v>2107611433</v>
      </c>
      <c r="K16" s="43">
        <v>841107095</v>
      </c>
      <c r="L16" s="46">
        <v>0</v>
      </c>
      <c r="M16" s="76">
        <v>3684325821</v>
      </c>
    </row>
    <row r="17" spans="1:13" ht="11.25">
      <c r="A17" s="39"/>
      <c r="B17" s="77" t="s">
        <v>87</v>
      </c>
      <c r="C17" s="69"/>
      <c r="D17" s="50">
        <f aca="true" t="shared" si="0" ref="D17:M17">SUM(D9:D16)</f>
        <v>6074330007</v>
      </c>
      <c r="E17" s="51">
        <f t="shared" si="0"/>
        <v>17970453194</v>
      </c>
      <c r="F17" s="51">
        <f t="shared" si="0"/>
        <v>12514196448</v>
      </c>
      <c r="G17" s="51">
        <f t="shared" si="0"/>
        <v>0</v>
      </c>
      <c r="H17" s="78">
        <f t="shared" si="0"/>
        <v>36558979649</v>
      </c>
      <c r="I17" s="79">
        <f t="shared" si="0"/>
        <v>5837235293</v>
      </c>
      <c r="J17" s="80">
        <f t="shared" si="0"/>
        <v>14790271733</v>
      </c>
      <c r="K17" s="51">
        <f t="shared" si="0"/>
        <v>12208204386</v>
      </c>
      <c r="L17" s="80">
        <f t="shared" si="0"/>
        <v>0</v>
      </c>
      <c r="M17" s="81">
        <f t="shared" si="0"/>
        <v>32835711412</v>
      </c>
    </row>
    <row r="18" spans="1:13" ht="11.25">
      <c r="A18" s="55"/>
      <c r="B18" s="82"/>
      <c r="C18" s="89"/>
      <c r="D18" s="83"/>
      <c r="E18" s="84"/>
      <c r="F18" s="84"/>
      <c r="G18" s="84"/>
      <c r="H18" s="85"/>
      <c r="I18" s="86"/>
      <c r="J18" s="87"/>
      <c r="K18" s="84"/>
      <c r="L18" s="87"/>
      <c r="M18" s="88"/>
    </row>
    <row r="19" spans="1:13" ht="11.25">
      <c r="A19" s="60"/>
      <c r="B19" s="75" t="s">
        <v>656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t="11.25">
      <c r="A20" s="60"/>
      <c r="B20" s="61"/>
      <c r="C20" s="72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1.25">
      <c r="A21" s="60"/>
      <c r="B21" s="61"/>
      <c r="C21" s="72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11.25">
      <c r="A22" s="60"/>
      <c r="B22" s="61"/>
      <c r="C22" s="72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1.25">
      <c r="A23" s="60"/>
      <c r="B23" s="61"/>
      <c r="C23" s="72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1.25">
      <c r="A24" s="60"/>
      <c r="B24" s="61"/>
      <c r="C24" s="72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 ht="11.25">
      <c r="A25" s="60"/>
      <c r="B25" s="61"/>
      <c r="C25" s="72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1.25">
      <c r="A26" s="60"/>
      <c r="B26" s="61"/>
      <c r="C26" s="72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3" ht="11.25">
      <c r="A27" s="60"/>
      <c r="B27" s="61"/>
      <c r="C27" s="72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3" ht="11.25">
      <c r="A28" s="60"/>
      <c r="B28" s="61"/>
      <c r="C28" s="72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3" ht="11.25">
      <c r="A29" s="60"/>
      <c r="B29" s="61"/>
      <c r="C29" s="72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 ht="11.25">
      <c r="A30" s="60"/>
      <c r="B30" s="61"/>
      <c r="C30" s="72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ht="11.25">
      <c r="A31" s="60"/>
      <c r="B31" s="61"/>
      <c r="C31" s="72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11.25">
      <c r="A32" s="60"/>
      <c r="B32" s="61"/>
      <c r="C32" s="72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11.25">
      <c r="A33" s="60"/>
      <c r="B33" s="61"/>
      <c r="C33" s="72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1.25">
      <c r="A34" s="60"/>
      <c r="B34" s="61"/>
      <c r="C34" s="72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1.25">
      <c r="A35" s="60"/>
      <c r="B35" s="61"/>
      <c r="C35" s="72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1.25">
      <c r="A36" s="60"/>
      <c r="B36" s="61"/>
      <c r="C36" s="72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1.25">
      <c r="A37" s="60"/>
      <c r="B37" s="61"/>
      <c r="C37" s="72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1.25">
      <c r="A38" s="60"/>
      <c r="B38" s="61"/>
      <c r="C38" s="72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1.25">
      <c r="A39" s="60"/>
      <c r="B39" s="61"/>
      <c r="C39" s="72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ht="11.25">
      <c r="A40" s="60"/>
      <c r="B40" s="61"/>
      <c r="C40" s="72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11.25">
      <c r="A41" s="60"/>
      <c r="B41" s="61"/>
      <c r="C41" s="72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1.25">
      <c r="A42" s="60"/>
      <c r="B42" s="61"/>
      <c r="C42" s="72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1.25">
      <c r="A43" s="60"/>
      <c r="B43" s="61"/>
      <c r="C43" s="72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1.25">
      <c r="A44" s="60"/>
      <c r="B44" s="61"/>
      <c r="C44" s="72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1.25">
      <c r="A45" s="60"/>
      <c r="B45" s="61"/>
      <c r="C45" s="72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1.25">
      <c r="A46" s="60"/>
      <c r="B46" s="61"/>
      <c r="C46" s="72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1.25">
      <c r="A47" s="60"/>
      <c r="B47" s="61"/>
      <c r="C47" s="72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1.25">
      <c r="A48" s="60"/>
      <c r="B48" s="61"/>
      <c r="C48" s="72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1.25">
      <c r="A49" s="60"/>
      <c r="B49" s="61"/>
      <c r="C49" s="72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1.25">
      <c r="A50" s="60"/>
      <c r="B50" s="61"/>
      <c r="C50" s="72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1.25">
      <c r="A51" s="60"/>
      <c r="B51" s="61"/>
      <c r="C51" s="72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1.25">
      <c r="A52" s="60"/>
      <c r="B52" s="61"/>
      <c r="C52" s="72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1.25">
      <c r="A53" s="60"/>
      <c r="B53" s="61"/>
      <c r="C53" s="72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1.25">
      <c r="A54" s="60"/>
      <c r="B54" s="61"/>
      <c r="C54" s="72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1.25">
      <c r="A55" s="60"/>
      <c r="B55" s="61"/>
      <c r="C55" s="72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1.25">
      <c r="A56" s="60"/>
      <c r="B56" s="61"/>
      <c r="C56" s="72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11.25">
      <c r="A57" s="60"/>
      <c r="B57" s="61"/>
      <c r="C57" s="72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1.25">
      <c r="A58" s="60"/>
      <c r="B58" s="61"/>
      <c r="C58" s="72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1.25">
      <c r="A59" s="60"/>
      <c r="B59" s="61"/>
      <c r="C59" s="72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1.25">
      <c r="A60" s="60"/>
      <c r="B60" s="61"/>
      <c r="C60" s="72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1.25">
      <c r="A61" s="60"/>
      <c r="B61" s="61"/>
      <c r="C61" s="72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ht="11.25">
      <c r="A62" s="60"/>
      <c r="B62" s="61"/>
      <c r="C62" s="72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1.25">
      <c r="A63" s="60"/>
      <c r="B63" s="61"/>
      <c r="C63" s="72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ht="11.25">
      <c r="A64" s="60"/>
      <c r="B64" s="61"/>
      <c r="C64" s="72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11.25">
      <c r="A65" s="60"/>
      <c r="B65" s="61"/>
      <c r="C65" s="72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1.25">
      <c r="A66" s="60"/>
      <c r="B66" s="61"/>
      <c r="C66" s="72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11.25">
      <c r="A67" s="60"/>
      <c r="B67" s="61"/>
      <c r="C67" s="72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ht="11.25">
      <c r="A68" s="60"/>
      <c r="B68" s="61"/>
      <c r="C68" s="72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11.25">
      <c r="A69" s="60"/>
      <c r="B69" s="61"/>
      <c r="C69" s="72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1.25">
      <c r="A70" s="60"/>
      <c r="B70" s="61"/>
      <c r="C70" s="72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ht="11.25">
      <c r="A71" s="60"/>
      <c r="B71" s="61"/>
      <c r="C71" s="72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ht="11.25">
      <c r="A72" s="60"/>
      <c r="B72" s="61"/>
      <c r="C72" s="72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1.25">
      <c r="A73" s="60"/>
      <c r="B73" s="61"/>
      <c r="C73" s="72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1.25">
      <c r="A74" s="60"/>
      <c r="B74" s="61"/>
      <c r="C74" s="72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1.25">
      <c r="A75" s="60"/>
      <c r="B75" s="61"/>
      <c r="C75" s="72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1.25">
      <c r="A76" s="60"/>
      <c r="B76" s="61"/>
      <c r="C76" s="72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1.25">
      <c r="A77" s="60"/>
      <c r="B77" s="61"/>
      <c r="C77" s="72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1.25">
      <c r="A78" s="60"/>
      <c r="B78" s="61"/>
      <c r="C78" s="72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11.25">
      <c r="A79" s="60"/>
      <c r="B79" s="61"/>
      <c r="C79" s="72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1.25">
      <c r="A80" s="60"/>
      <c r="B80" s="61"/>
      <c r="C80" s="72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1.25">
      <c r="A81" s="60"/>
      <c r="B81" s="61"/>
      <c r="C81" s="72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1.25">
      <c r="A82" s="60"/>
      <c r="B82" s="60"/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1.25">
      <c r="A83" s="60"/>
      <c r="B83" s="60"/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</row>
  </sheetData>
  <sheetProtection password="F954" sheet="1" objects="1" scenarios="1"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6" customWidth="1"/>
    <col min="2" max="2" width="20.7109375" style="6" customWidth="1"/>
    <col min="3" max="3" width="7.140625" style="74" customWidth="1"/>
    <col min="4" max="10" width="10.7109375" style="6" customWidth="1"/>
    <col min="11" max="11" width="11.7109375" style="6" customWidth="1"/>
    <col min="12" max="13" width="10.7109375" style="6" customWidth="1"/>
    <col min="14" max="16384" width="9.140625" style="6" customWidth="1"/>
  </cols>
  <sheetData>
    <row r="1" spans="1:13" ht="11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5.75" customHeight="1">
      <c r="A2" s="62"/>
      <c r="B2" s="63" t="s">
        <v>655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90" customFormat="1" ht="11.25">
      <c r="A3" s="7"/>
      <c r="B3" s="8"/>
      <c r="C3" s="9"/>
      <c r="D3" s="10" t="s">
        <v>0</v>
      </c>
      <c r="E3" s="11"/>
      <c r="F3" s="11"/>
      <c r="G3" s="11"/>
      <c r="H3" s="12"/>
      <c r="I3" s="13" t="s">
        <v>1</v>
      </c>
      <c r="J3" s="14"/>
      <c r="K3" s="14"/>
      <c r="L3" s="14"/>
      <c r="M3" s="15"/>
    </row>
    <row r="4" spans="1:13" ht="16.5" customHeight="1">
      <c r="A4" s="16"/>
      <c r="B4" s="17"/>
      <c r="C4" s="18"/>
      <c r="D4" s="10" t="s">
        <v>2</v>
      </c>
      <c r="E4" s="11"/>
      <c r="F4" s="19"/>
      <c r="G4" s="20"/>
      <c r="H4" s="21"/>
      <c r="I4" s="10" t="s">
        <v>2</v>
      </c>
      <c r="J4" s="11"/>
      <c r="K4" s="19"/>
      <c r="L4" s="22"/>
      <c r="M4" s="21"/>
    </row>
    <row r="5" spans="1:13" ht="28.5" customHeight="1">
      <c r="A5" s="23"/>
      <c r="B5" s="24" t="s">
        <v>3</v>
      </c>
      <c r="C5" s="25" t="s">
        <v>4</v>
      </c>
      <c r="D5" s="26" t="s">
        <v>5</v>
      </c>
      <c r="E5" s="27" t="s">
        <v>6</v>
      </c>
      <c r="F5" s="27" t="s">
        <v>7</v>
      </c>
      <c r="G5" s="28" t="s">
        <v>8</v>
      </c>
      <c r="H5" s="29" t="s">
        <v>9</v>
      </c>
      <c r="I5" s="26" t="s">
        <v>5</v>
      </c>
      <c r="J5" s="27" t="s">
        <v>6</v>
      </c>
      <c r="K5" s="27" t="s">
        <v>7</v>
      </c>
      <c r="L5" s="28" t="s">
        <v>8</v>
      </c>
      <c r="M5" s="29" t="s">
        <v>9</v>
      </c>
    </row>
    <row r="6" spans="1:13" ht="11.25">
      <c r="A6" s="7"/>
      <c r="B6" s="30"/>
      <c r="C6" s="68"/>
      <c r="D6" s="32"/>
      <c r="E6" s="33"/>
      <c r="F6" s="33"/>
      <c r="G6" s="33"/>
      <c r="H6" s="34"/>
      <c r="I6" s="32"/>
      <c r="J6" s="33"/>
      <c r="K6" s="33"/>
      <c r="L6" s="33"/>
      <c r="M6" s="34"/>
    </row>
    <row r="7" spans="1:13" ht="11.25">
      <c r="A7" s="16"/>
      <c r="B7" s="17" t="s">
        <v>46</v>
      </c>
      <c r="C7" s="68"/>
      <c r="D7" s="35"/>
      <c r="E7" s="36"/>
      <c r="F7" s="36"/>
      <c r="G7" s="36"/>
      <c r="H7" s="37"/>
      <c r="I7" s="35"/>
      <c r="J7" s="36"/>
      <c r="K7" s="36"/>
      <c r="L7" s="36"/>
      <c r="M7" s="37"/>
    </row>
    <row r="8" spans="1:13" ht="11.25">
      <c r="A8" s="16"/>
      <c r="B8" s="38"/>
      <c r="C8" s="68"/>
      <c r="D8" s="35"/>
      <c r="E8" s="36"/>
      <c r="F8" s="36"/>
      <c r="G8" s="36"/>
      <c r="H8" s="37"/>
      <c r="I8" s="35"/>
      <c r="J8" s="36"/>
      <c r="K8" s="36"/>
      <c r="L8" s="36"/>
      <c r="M8" s="37"/>
    </row>
    <row r="9" spans="1:13" ht="12.75" customHeight="1">
      <c r="A9" s="39"/>
      <c r="B9" s="40" t="s">
        <v>47</v>
      </c>
      <c r="C9" s="69" t="s">
        <v>48</v>
      </c>
      <c r="D9" s="42">
        <v>22355016</v>
      </c>
      <c r="E9" s="43">
        <v>112990574</v>
      </c>
      <c r="F9" s="43">
        <v>69812928</v>
      </c>
      <c r="G9" s="43">
        <v>0</v>
      </c>
      <c r="H9" s="44">
        <v>205158518</v>
      </c>
      <c r="I9" s="45">
        <v>30805115</v>
      </c>
      <c r="J9" s="46">
        <v>95113830</v>
      </c>
      <c r="K9" s="43">
        <v>45843837</v>
      </c>
      <c r="L9" s="46">
        <v>0</v>
      </c>
      <c r="M9" s="44">
        <v>171762782</v>
      </c>
    </row>
    <row r="10" spans="1:13" ht="12.75" customHeight="1">
      <c r="A10" s="39"/>
      <c r="B10" s="40" t="s">
        <v>49</v>
      </c>
      <c r="C10" s="69" t="s">
        <v>50</v>
      </c>
      <c r="D10" s="42">
        <v>135385036</v>
      </c>
      <c r="E10" s="43">
        <v>484735951</v>
      </c>
      <c r="F10" s="43">
        <v>72971353</v>
      </c>
      <c r="G10" s="43">
        <v>0</v>
      </c>
      <c r="H10" s="44">
        <v>693092340</v>
      </c>
      <c r="I10" s="45">
        <v>117615762</v>
      </c>
      <c r="J10" s="46">
        <v>432095735</v>
      </c>
      <c r="K10" s="43">
        <v>55053863</v>
      </c>
      <c r="L10" s="46">
        <v>0</v>
      </c>
      <c r="M10" s="44">
        <v>604765360</v>
      </c>
    </row>
    <row r="11" spans="1:13" ht="12.75" customHeight="1">
      <c r="A11" s="39"/>
      <c r="B11" s="40" t="s">
        <v>51</v>
      </c>
      <c r="C11" s="69" t="s">
        <v>52</v>
      </c>
      <c r="D11" s="42">
        <v>60705598</v>
      </c>
      <c r="E11" s="43">
        <v>238443412</v>
      </c>
      <c r="F11" s="43">
        <v>70958049</v>
      </c>
      <c r="G11" s="43">
        <v>0</v>
      </c>
      <c r="H11" s="44">
        <v>370107059</v>
      </c>
      <c r="I11" s="45">
        <v>61167411</v>
      </c>
      <c r="J11" s="46">
        <v>181225672</v>
      </c>
      <c r="K11" s="43">
        <v>39889033</v>
      </c>
      <c r="L11" s="46">
        <v>0</v>
      </c>
      <c r="M11" s="44">
        <v>282282116</v>
      </c>
    </row>
    <row r="12" spans="1:13" ht="12.75" customHeight="1">
      <c r="A12" s="39"/>
      <c r="B12" s="40" t="s">
        <v>53</v>
      </c>
      <c r="C12" s="69" t="s">
        <v>54</v>
      </c>
      <c r="D12" s="42">
        <v>137188756</v>
      </c>
      <c r="E12" s="43">
        <v>413315621</v>
      </c>
      <c r="F12" s="43">
        <v>206643406</v>
      </c>
      <c r="G12" s="43">
        <v>0</v>
      </c>
      <c r="H12" s="44">
        <v>757147783</v>
      </c>
      <c r="I12" s="45">
        <v>126061564</v>
      </c>
      <c r="J12" s="46">
        <v>354841047</v>
      </c>
      <c r="K12" s="43">
        <v>194580585</v>
      </c>
      <c r="L12" s="46">
        <v>0</v>
      </c>
      <c r="M12" s="44">
        <v>675483196</v>
      </c>
    </row>
    <row r="13" spans="1:13" ht="12.75" customHeight="1">
      <c r="A13" s="39"/>
      <c r="B13" s="40" t="s">
        <v>55</v>
      </c>
      <c r="C13" s="69" t="s">
        <v>56</v>
      </c>
      <c r="D13" s="42">
        <v>40567767</v>
      </c>
      <c r="E13" s="43">
        <v>186469242</v>
      </c>
      <c r="F13" s="43">
        <v>89907533</v>
      </c>
      <c r="G13" s="43">
        <v>0</v>
      </c>
      <c r="H13" s="44">
        <v>316944542</v>
      </c>
      <c r="I13" s="45">
        <v>38290128</v>
      </c>
      <c r="J13" s="46">
        <v>147901553</v>
      </c>
      <c r="K13" s="43">
        <v>63606667</v>
      </c>
      <c r="L13" s="46">
        <v>0</v>
      </c>
      <c r="M13" s="44">
        <v>249798348</v>
      </c>
    </row>
    <row r="14" spans="1:13" ht="12.75" customHeight="1">
      <c r="A14" s="39"/>
      <c r="B14" s="40" t="s">
        <v>57</v>
      </c>
      <c r="C14" s="69" t="s">
        <v>58</v>
      </c>
      <c r="D14" s="42">
        <v>48693359</v>
      </c>
      <c r="E14" s="43">
        <v>332322787</v>
      </c>
      <c r="F14" s="43">
        <v>70580652</v>
      </c>
      <c r="G14" s="43">
        <v>0</v>
      </c>
      <c r="H14" s="44">
        <v>451596798</v>
      </c>
      <c r="I14" s="45">
        <v>43205997</v>
      </c>
      <c r="J14" s="46">
        <v>253974692</v>
      </c>
      <c r="K14" s="43">
        <v>103292929</v>
      </c>
      <c r="L14" s="46">
        <v>0</v>
      </c>
      <c r="M14" s="44">
        <v>400473618</v>
      </c>
    </row>
    <row r="15" spans="1:13" ht="12.75" customHeight="1">
      <c r="A15" s="39"/>
      <c r="B15" s="40" t="s">
        <v>59</v>
      </c>
      <c r="C15" s="69" t="s">
        <v>60</v>
      </c>
      <c r="D15" s="42">
        <v>56320436</v>
      </c>
      <c r="E15" s="43">
        <v>211899880</v>
      </c>
      <c r="F15" s="43">
        <v>-281870</v>
      </c>
      <c r="G15" s="43">
        <v>0</v>
      </c>
      <c r="H15" s="44">
        <v>267938446</v>
      </c>
      <c r="I15" s="45">
        <v>53561066</v>
      </c>
      <c r="J15" s="46">
        <v>175992403</v>
      </c>
      <c r="K15" s="43">
        <v>42185887</v>
      </c>
      <c r="L15" s="46">
        <v>0</v>
      </c>
      <c r="M15" s="44">
        <v>271739356</v>
      </c>
    </row>
    <row r="16" spans="1:13" ht="12.75" customHeight="1">
      <c r="A16" s="39"/>
      <c r="B16" s="40" t="s">
        <v>61</v>
      </c>
      <c r="C16" s="69" t="s">
        <v>62</v>
      </c>
      <c r="D16" s="42">
        <v>39234023</v>
      </c>
      <c r="E16" s="43">
        <v>170147237</v>
      </c>
      <c r="F16" s="43">
        <v>48053125</v>
      </c>
      <c r="G16" s="43">
        <v>0</v>
      </c>
      <c r="H16" s="44">
        <v>257434385</v>
      </c>
      <c r="I16" s="45">
        <v>42836571</v>
      </c>
      <c r="J16" s="46">
        <v>140730304</v>
      </c>
      <c r="K16" s="43">
        <v>34990928</v>
      </c>
      <c r="L16" s="46">
        <v>0</v>
      </c>
      <c r="M16" s="44">
        <v>218557803</v>
      </c>
    </row>
    <row r="17" spans="1:13" ht="12.75" customHeight="1">
      <c r="A17" s="39"/>
      <c r="B17" s="40" t="s">
        <v>63</v>
      </c>
      <c r="C17" s="69" t="s">
        <v>64</v>
      </c>
      <c r="D17" s="42">
        <v>3924274</v>
      </c>
      <c r="E17" s="43">
        <v>161076233</v>
      </c>
      <c r="F17" s="43">
        <v>13732401</v>
      </c>
      <c r="G17" s="43">
        <v>0</v>
      </c>
      <c r="H17" s="44">
        <v>178732908</v>
      </c>
      <c r="I17" s="45">
        <v>5106623</v>
      </c>
      <c r="J17" s="46">
        <v>204677528</v>
      </c>
      <c r="K17" s="43">
        <v>30954694</v>
      </c>
      <c r="L17" s="46">
        <v>0</v>
      </c>
      <c r="M17" s="44">
        <v>240738845</v>
      </c>
    </row>
    <row r="18" spans="1:13" ht="12.75" customHeight="1">
      <c r="A18" s="39"/>
      <c r="B18" s="40" t="s">
        <v>65</v>
      </c>
      <c r="C18" s="69" t="s">
        <v>66</v>
      </c>
      <c r="D18" s="42">
        <v>50503820</v>
      </c>
      <c r="E18" s="43">
        <v>127723043</v>
      </c>
      <c r="F18" s="43">
        <v>35455558</v>
      </c>
      <c r="G18" s="43">
        <v>0</v>
      </c>
      <c r="H18" s="44">
        <v>213682421</v>
      </c>
      <c r="I18" s="45">
        <v>43189823</v>
      </c>
      <c r="J18" s="46">
        <v>107031531</v>
      </c>
      <c r="K18" s="43">
        <v>19644514</v>
      </c>
      <c r="L18" s="46">
        <v>0</v>
      </c>
      <c r="M18" s="44">
        <v>169865868</v>
      </c>
    </row>
    <row r="19" spans="1:13" ht="12.75" customHeight="1">
      <c r="A19" s="39"/>
      <c r="B19" s="40" t="s">
        <v>67</v>
      </c>
      <c r="C19" s="69" t="s">
        <v>68</v>
      </c>
      <c r="D19" s="42">
        <v>87737006</v>
      </c>
      <c r="E19" s="43">
        <v>125660477</v>
      </c>
      <c r="F19" s="43">
        <v>75296687</v>
      </c>
      <c r="G19" s="43">
        <v>0</v>
      </c>
      <c r="H19" s="44">
        <v>288694170</v>
      </c>
      <c r="I19" s="45">
        <v>75437127</v>
      </c>
      <c r="J19" s="46">
        <v>96905822</v>
      </c>
      <c r="K19" s="43">
        <v>30532033</v>
      </c>
      <c r="L19" s="46">
        <v>0</v>
      </c>
      <c r="M19" s="44">
        <v>202874982</v>
      </c>
    </row>
    <row r="20" spans="1:13" ht="12.75" customHeight="1">
      <c r="A20" s="39"/>
      <c r="B20" s="40" t="s">
        <v>69</v>
      </c>
      <c r="C20" s="69" t="s">
        <v>70</v>
      </c>
      <c r="D20" s="42">
        <v>39846828</v>
      </c>
      <c r="E20" s="43">
        <v>180406663</v>
      </c>
      <c r="F20" s="43">
        <v>52934171</v>
      </c>
      <c r="G20" s="43">
        <v>0</v>
      </c>
      <c r="H20" s="44">
        <v>273187662</v>
      </c>
      <c r="I20" s="45">
        <v>29253601</v>
      </c>
      <c r="J20" s="46">
        <v>151401976</v>
      </c>
      <c r="K20" s="43">
        <v>23103076</v>
      </c>
      <c r="L20" s="46">
        <v>0</v>
      </c>
      <c r="M20" s="44">
        <v>203758653</v>
      </c>
    </row>
    <row r="21" spans="1:13" ht="12.75" customHeight="1">
      <c r="A21" s="39"/>
      <c r="B21" s="40" t="s">
        <v>71</v>
      </c>
      <c r="C21" s="69" t="s">
        <v>72</v>
      </c>
      <c r="D21" s="42">
        <v>57674113</v>
      </c>
      <c r="E21" s="43">
        <v>90828723</v>
      </c>
      <c r="F21" s="43">
        <v>14476811</v>
      </c>
      <c r="G21" s="43">
        <v>0</v>
      </c>
      <c r="H21" s="44">
        <v>162979647</v>
      </c>
      <c r="I21" s="45">
        <v>27392345</v>
      </c>
      <c r="J21" s="46">
        <v>70677880</v>
      </c>
      <c r="K21" s="43">
        <v>155974219</v>
      </c>
      <c r="L21" s="46">
        <v>0</v>
      </c>
      <c r="M21" s="44">
        <v>254044444</v>
      </c>
    </row>
    <row r="22" spans="1:13" ht="12.75" customHeight="1">
      <c r="A22" s="39"/>
      <c r="B22" s="40" t="s">
        <v>73</v>
      </c>
      <c r="C22" s="69" t="s">
        <v>74</v>
      </c>
      <c r="D22" s="42">
        <v>44895884</v>
      </c>
      <c r="E22" s="43">
        <v>268589145</v>
      </c>
      <c r="F22" s="43">
        <v>116522518</v>
      </c>
      <c r="G22" s="43">
        <v>0</v>
      </c>
      <c r="H22" s="44">
        <v>430007547</v>
      </c>
      <c r="I22" s="45">
        <v>40128375</v>
      </c>
      <c r="J22" s="46">
        <v>313112167</v>
      </c>
      <c r="K22" s="43">
        <v>67676163</v>
      </c>
      <c r="L22" s="46">
        <v>0</v>
      </c>
      <c r="M22" s="44">
        <v>420916705</v>
      </c>
    </row>
    <row r="23" spans="1:13" ht="12.75" customHeight="1">
      <c r="A23" s="39"/>
      <c r="B23" s="40" t="s">
        <v>75</v>
      </c>
      <c r="C23" s="69" t="s">
        <v>76</v>
      </c>
      <c r="D23" s="42">
        <v>21104329</v>
      </c>
      <c r="E23" s="43">
        <v>141138912</v>
      </c>
      <c r="F23" s="43">
        <v>38456684</v>
      </c>
      <c r="G23" s="43">
        <v>0</v>
      </c>
      <c r="H23" s="44">
        <v>200699925</v>
      </c>
      <c r="I23" s="45">
        <v>16217795</v>
      </c>
      <c r="J23" s="46">
        <v>126176148</v>
      </c>
      <c r="K23" s="43">
        <v>55249262</v>
      </c>
      <c r="L23" s="46">
        <v>0</v>
      </c>
      <c r="M23" s="44">
        <v>197643205</v>
      </c>
    </row>
    <row r="24" spans="1:13" ht="12.75" customHeight="1">
      <c r="A24" s="39"/>
      <c r="B24" s="40" t="s">
        <v>77</v>
      </c>
      <c r="C24" s="69" t="s">
        <v>78</v>
      </c>
      <c r="D24" s="42">
        <v>44722641</v>
      </c>
      <c r="E24" s="43">
        <v>190763028</v>
      </c>
      <c r="F24" s="43">
        <v>129088655</v>
      </c>
      <c r="G24" s="43">
        <v>0</v>
      </c>
      <c r="H24" s="44">
        <v>364574324</v>
      </c>
      <c r="I24" s="45">
        <v>46147927</v>
      </c>
      <c r="J24" s="46">
        <v>181950550</v>
      </c>
      <c r="K24" s="43">
        <v>57651799</v>
      </c>
      <c r="L24" s="46">
        <v>0</v>
      </c>
      <c r="M24" s="44">
        <v>285750276</v>
      </c>
    </row>
    <row r="25" spans="1:13" ht="12.75" customHeight="1">
      <c r="A25" s="39"/>
      <c r="B25" s="40" t="s">
        <v>79</v>
      </c>
      <c r="C25" s="69" t="s">
        <v>80</v>
      </c>
      <c r="D25" s="42">
        <v>53983914</v>
      </c>
      <c r="E25" s="43">
        <v>151816681</v>
      </c>
      <c r="F25" s="43">
        <v>69640532</v>
      </c>
      <c r="G25" s="43">
        <v>0</v>
      </c>
      <c r="H25" s="44">
        <v>275441127</v>
      </c>
      <c r="I25" s="45">
        <v>1952570</v>
      </c>
      <c r="J25" s="46">
        <v>148783832</v>
      </c>
      <c r="K25" s="43">
        <v>64588926</v>
      </c>
      <c r="L25" s="46">
        <v>0</v>
      </c>
      <c r="M25" s="44">
        <v>215325328</v>
      </c>
    </row>
    <row r="26" spans="1:13" ht="12.75" customHeight="1">
      <c r="A26" s="39"/>
      <c r="B26" s="40" t="s">
        <v>81</v>
      </c>
      <c r="C26" s="69" t="s">
        <v>82</v>
      </c>
      <c r="D26" s="42">
        <v>730792</v>
      </c>
      <c r="E26" s="43">
        <v>111578212</v>
      </c>
      <c r="F26" s="43">
        <v>23169004</v>
      </c>
      <c r="G26" s="43">
        <v>0</v>
      </c>
      <c r="H26" s="44">
        <v>135478008</v>
      </c>
      <c r="I26" s="45">
        <v>1920988</v>
      </c>
      <c r="J26" s="46">
        <v>116867372</v>
      </c>
      <c r="K26" s="43">
        <v>67655985</v>
      </c>
      <c r="L26" s="46">
        <v>0</v>
      </c>
      <c r="M26" s="44">
        <v>186444345</v>
      </c>
    </row>
    <row r="27" spans="1:13" ht="12.75" customHeight="1">
      <c r="A27" s="39"/>
      <c r="B27" s="47" t="s">
        <v>83</v>
      </c>
      <c r="C27" s="69" t="s">
        <v>84</v>
      </c>
      <c r="D27" s="42">
        <v>2327805</v>
      </c>
      <c r="E27" s="43">
        <v>117472574</v>
      </c>
      <c r="F27" s="43">
        <v>28320098</v>
      </c>
      <c r="G27" s="43">
        <v>0</v>
      </c>
      <c r="H27" s="44">
        <v>148120477</v>
      </c>
      <c r="I27" s="45">
        <v>374772</v>
      </c>
      <c r="J27" s="46">
        <v>94410830</v>
      </c>
      <c r="K27" s="43">
        <v>41857351</v>
      </c>
      <c r="L27" s="46">
        <v>0</v>
      </c>
      <c r="M27" s="44">
        <v>136642953</v>
      </c>
    </row>
    <row r="28" spans="1:13" ht="12.75" customHeight="1">
      <c r="A28" s="48"/>
      <c r="B28" s="49" t="s">
        <v>654</v>
      </c>
      <c r="C28" s="70"/>
      <c r="D28" s="50">
        <f aca="true" t="shared" si="0" ref="D28:M28">SUM(D9:D27)</f>
        <v>947901397</v>
      </c>
      <c r="E28" s="51">
        <f t="shared" si="0"/>
        <v>3817378395</v>
      </c>
      <c r="F28" s="51">
        <f t="shared" si="0"/>
        <v>1225738295</v>
      </c>
      <c r="G28" s="51">
        <f t="shared" si="0"/>
        <v>0</v>
      </c>
      <c r="H28" s="52">
        <f t="shared" si="0"/>
        <v>5991018087</v>
      </c>
      <c r="I28" s="53">
        <f t="shared" si="0"/>
        <v>800665560</v>
      </c>
      <c r="J28" s="54">
        <f t="shared" si="0"/>
        <v>3393870872</v>
      </c>
      <c r="K28" s="51">
        <f t="shared" si="0"/>
        <v>1194331751</v>
      </c>
      <c r="L28" s="54">
        <f t="shared" si="0"/>
        <v>0</v>
      </c>
      <c r="M28" s="52">
        <f t="shared" si="0"/>
        <v>5388868183</v>
      </c>
    </row>
    <row r="29" spans="1:13" ht="12.75" customHeight="1">
      <c r="A29" s="55"/>
      <c r="B29" s="56"/>
      <c r="C29" s="71"/>
      <c r="D29" s="57"/>
      <c r="E29" s="58"/>
      <c r="F29" s="58"/>
      <c r="G29" s="58"/>
      <c r="H29" s="59"/>
      <c r="I29" s="57"/>
      <c r="J29" s="58"/>
      <c r="K29" s="58"/>
      <c r="L29" s="58"/>
      <c r="M29" s="59"/>
    </row>
    <row r="30" spans="1:13" ht="12.75" customHeight="1">
      <c r="A30" s="60"/>
      <c r="B30" s="75" t="s">
        <v>656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1.25">
      <c r="A31" s="60"/>
      <c r="B31" s="61"/>
      <c r="C31" s="72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11.25">
      <c r="A32" s="60"/>
      <c r="B32" s="61"/>
      <c r="C32" s="72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11.25">
      <c r="A33" s="60"/>
      <c r="B33" s="61"/>
      <c r="C33" s="72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1.25">
      <c r="A34" s="60"/>
      <c r="B34" s="61"/>
      <c r="C34" s="72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1.25">
      <c r="A35" s="60"/>
      <c r="B35" s="61"/>
      <c r="C35" s="72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1.25">
      <c r="A36" s="60"/>
      <c r="B36" s="61"/>
      <c r="C36" s="72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1.25">
      <c r="A37" s="60"/>
      <c r="B37" s="61"/>
      <c r="C37" s="72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1.25">
      <c r="A38" s="60"/>
      <c r="B38" s="61"/>
      <c r="C38" s="72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1.25">
      <c r="A39" s="60"/>
      <c r="B39" s="61"/>
      <c r="C39" s="72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ht="11.25">
      <c r="A40" s="60"/>
      <c r="B40" s="61"/>
      <c r="C40" s="72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11.25">
      <c r="A41" s="60"/>
      <c r="B41" s="61"/>
      <c r="C41" s="72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1.25">
      <c r="A42" s="60"/>
      <c r="B42" s="61"/>
      <c r="C42" s="72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1.25">
      <c r="A43" s="60"/>
      <c r="B43" s="61"/>
      <c r="C43" s="72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1.25">
      <c r="A44" s="60"/>
      <c r="B44" s="61"/>
      <c r="C44" s="72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1.25">
      <c r="A45" s="60"/>
      <c r="B45" s="61"/>
      <c r="C45" s="72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1.25">
      <c r="A46" s="60"/>
      <c r="B46" s="61"/>
      <c r="C46" s="72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1.25">
      <c r="A47" s="60"/>
      <c r="B47" s="61"/>
      <c r="C47" s="72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1.25">
      <c r="A48" s="60"/>
      <c r="B48" s="61"/>
      <c r="C48" s="72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1.25">
      <c r="A49" s="60"/>
      <c r="B49" s="61"/>
      <c r="C49" s="72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1.25">
      <c r="A50" s="60"/>
      <c r="B50" s="61"/>
      <c r="C50" s="72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1.25">
      <c r="A51" s="60"/>
      <c r="B51" s="61"/>
      <c r="C51" s="72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1.25">
      <c r="A52" s="60"/>
      <c r="B52" s="61"/>
      <c r="C52" s="72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1.25">
      <c r="A53" s="60"/>
      <c r="B53" s="61"/>
      <c r="C53" s="72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1.25">
      <c r="A54" s="60"/>
      <c r="B54" s="61"/>
      <c r="C54" s="72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1.25">
      <c r="A55" s="60"/>
      <c r="B55" s="61"/>
      <c r="C55" s="72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1.25">
      <c r="A56" s="60"/>
      <c r="B56" s="61"/>
      <c r="C56" s="72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11.25">
      <c r="A57" s="60"/>
      <c r="B57" s="61"/>
      <c r="C57" s="72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1.25">
      <c r="A58" s="60"/>
      <c r="B58" s="61"/>
      <c r="C58" s="72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1.25">
      <c r="A59" s="60"/>
      <c r="B59" s="61"/>
      <c r="C59" s="72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1.25">
      <c r="A60" s="60"/>
      <c r="B60" s="61"/>
      <c r="C60" s="72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1.25">
      <c r="A61" s="60"/>
      <c r="B61" s="61"/>
      <c r="C61" s="72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ht="11.25">
      <c r="A62" s="60"/>
      <c r="B62" s="61"/>
      <c r="C62" s="72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1.25">
      <c r="A63" s="60"/>
      <c r="B63" s="61"/>
      <c r="C63" s="72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ht="11.25">
      <c r="A64" s="60"/>
      <c r="B64" s="61"/>
      <c r="C64" s="72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11.25">
      <c r="A65" s="60"/>
      <c r="B65" s="61"/>
      <c r="C65" s="72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1.25">
      <c r="A66" s="60"/>
      <c r="B66" s="61"/>
      <c r="C66" s="72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11.25">
      <c r="A67" s="60"/>
      <c r="B67" s="61"/>
      <c r="C67" s="72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ht="11.25">
      <c r="A68" s="60"/>
      <c r="B68" s="61"/>
      <c r="C68" s="72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11.25">
      <c r="A69" s="60"/>
      <c r="B69" s="61"/>
      <c r="C69" s="72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1.25">
      <c r="A70" s="60"/>
      <c r="B70" s="61"/>
      <c r="C70" s="72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ht="11.25">
      <c r="A71" s="60"/>
      <c r="B71" s="61"/>
      <c r="C71" s="72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ht="11.25">
      <c r="A72" s="60"/>
      <c r="B72" s="61"/>
      <c r="C72" s="72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1.25">
      <c r="A73" s="60"/>
      <c r="B73" s="61"/>
      <c r="C73" s="72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1.25">
      <c r="A74" s="60"/>
      <c r="B74" s="61"/>
      <c r="C74" s="72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1.25">
      <c r="A75" s="60"/>
      <c r="B75" s="61"/>
      <c r="C75" s="72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1.25">
      <c r="A76" s="60"/>
      <c r="B76" s="61"/>
      <c r="C76" s="72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1.25">
      <c r="A77" s="60"/>
      <c r="B77" s="61"/>
      <c r="C77" s="72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1.25">
      <c r="A78" s="60"/>
      <c r="B78" s="61"/>
      <c r="C78" s="72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11.25">
      <c r="A79" s="60"/>
      <c r="B79" s="61"/>
      <c r="C79" s="72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1.25">
      <c r="A80" s="60"/>
      <c r="B80" s="61"/>
      <c r="C80" s="72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1.25">
      <c r="A81" s="60"/>
      <c r="B81" s="61"/>
      <c r="C81" s="72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1.25">
      <c r="A82" s="60"/>
      <c r="B82" s="60"/>
      <c r="C82" s="73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1.25">
      <c r="A83" s="60"/>
      <c r="B83" s="60"/>
      <c r="C83" s="73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11.25">
      <c r="A84" s="60"/>
      <c r="B84" s="60"/>
      <c r="C84" s="73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1:13" ht="11.25">
      <c r="A85" s="60"/>
      <c r="B85" s="60"/>
      <c r="C85" s="73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11.25">
      <c r="A86" s="60"/>
      <c r="B86" s="60"/>
      <c r="C86" s="73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1:13" ht="11.25">
      <c r="A87" s="60"/>
      <c r="B87" s="60"/>
      <c r="C87" s="73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1:13" ht="11.25">
      <c r="A88" s="60"/>
      <c r="B88" s="60"/>
      <c r="C88" s="73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1:13" ht="11.25">
      <c r="A89" s="60"/>
      <c r="B89" s="60"/>
      <c r="C89" s="73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1:13" ht="11.25">
      <c r="A90" s="60"/>
      <c r="B90" s="60"/>
      <c r="C90" s="73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1:13" ht="11.25">
      <c r="A91" s="60"/>
      <c r="B91" s="60"/>
      <c r="C91" s="73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13" ht="11.25">
      <c r="A92" s="60"/>
      <c r="B92" s="60"/>
      <c r="C92" s="73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1.25">
      <c r="A93" s="60"/>
      <c r="B93" s="60"/>
      <c r="C93" s="73"/>
      <c r="D93" s="60"/>
      <c r="E93" s="60"/>
      <c r="F93" s="60"/>
      <c r="G93" s="60"/>
      <c r="H93" s="60"/>
      <c r="I93" s="60"/>
      <c r="J93" s="60"/>
      <c r="K93" s="60"/>
      <c r="L93" s="60"/>
      <c r="M93" s="60"/>
    </row>
    <row r="94" spans="1:13" ht="11.25">
      <c r="A94" s="60"/>
      <c r="B94" s="60"/>
      <c r="C94" s="73"/>
      <c r="D94" s="60"/>
      <c r="E94" s="60"/>
      <c r="F94" s="60"/>
      <c r="G94" s="60"/>
      <c r="H94" s="60"/>
      <c r="I94" s="60"/>
      <c r="J94" s="60"/>
      <c r="K94" s="60"/>
      <c r="L94" s="60"/>
      <c r="M94" s="60"/>
    </row>
  </sheetData>
  <sheetProtection password="F954" sheet="1" objects="1" scenarios="1"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6" customWidth="1"/>
    <col min="2" max="2" width="20.7109375" style="6" customWidth="1"/>
    <col min="3" max="3" width="6.7109375" style="6" customWidth="1"/>
    <col min="4" max="10" width="10.7109375" style="6" customWidth="1"/>
    <col min="11" max="11" width="11.7109375" style="6" customWidth="1"/>
    <col min="12" max="13" width="10.7109375" style="6" customWidth="1"/>
    <col min="14" max="16384" width="9.140625" style="6" customWidth="1"/>
  </cols>
  <sheetData>
    <row r="1" spans="1:13" ht="11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5.75" customHeight="1">
      <c r="A2" s="62"/>
      <c r="B2" s="63" t="s">
        <v>655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1.25">
      <c r="A3" s="7"/>
      <c r="B3" s="8"/>
      <c r="C3" s="9"/>
      <c r="D3" s="10" t="s">
        <v>0</v>
      </c>
      <c r="E3" s="11"/>
      <c r="F3" s="11"/>
      <c r="G3" s="11"/>
      <c r="H3" s="12"/>
      <c r="I3" s="13" t="s">
        <v>1</v>
      </c>
      <c r="J3" s="14"/>
      <c r="K3" s="14"/>
      <c r="L3" s="14"/>
      <c r="M3" s="15"/>
    </row>
    <row r="4" spans="1:13" ht="16.5" customHeight="1">
      <c r="A4" s="16"/>
      <c r="B4" s="17"/>
      <c r="C4" s="18"/>
      <c r="D4" s="10" t="s">
        <v>2</v>
      </c>
      <c r="E4" s="11"/>
      <c r="F4" s="19"/>
      <c r="G4" s="20"/>
      <c r="H4" s="21"/>
      <c r="I4" s="10" t="s">
        <v>2</v>
      </c>
      <c r="J4" s="11"/>
      <c r="K4" s="19"/>
      <c r="L4" s="22"/>
      <c r="M4" s="21"/>
    </row>
    <row r="5" spans="1:13" ht="36.75" customHeight="1">
      <c r="A5" s="23"/>
      <c r="B5" s="24" t="s">
        <v>3</v>
      </c>
      <c r="C5" s="25" t="s">
        <v>4</v>
      </c>
      <c r="D5" s="26" t="s">
        <v>5</v>
      </c>
      <c r="E5" s="27" t="s">
        <v>6</v>
      </c>
      <c r="F5" s="27" t="s">
        <v>7</v>
      </c>
      <c r="G5" s="28" t="s">
        <v>8</v>
      </c>
      <c r="H5" s="29" t="s">
        <v>9</v>
      </c>
      <c r="I5" s="26" t="s">
        <v>5</v>
      </c>
      <c r="J5" s="27" t="s">
        <v>6</v>
      </c>
      <c r="K5" s="27" t="s">
        <v>7</v>
      </c>
      <c r="L5" s="28" t="s">
        <v>8</v>
      </c>
      <c r="M5" s="29" t="s">
        <v>9</v>
      </c>
    </row>
    <row r="6" spans="1:13" ht="11.25">
      <c r="A6" s="7"/>
      <c r="B6" s="91"/>
      <c r="C6" s="31"/>
      <c r="D6" s="92"/>
      <c r="E6" s="93"/>
      <c r="F6" s="93"/>
      <c r="G6" s="93"/>
      <c r="H6" s="94"/>
      <c r="I6" s="92"/>
      <c r="J6" s="93"/>
      <c r="K6" s="93"/>
      <c r="L6" s="93"/>
      <c r="M6" s="94"/>
    </row>
    <row r="7" spans="1:13" ht="11.25">
      <c r="A7" s="16"/>
      <c r="B7" s="64" t="s">
        <v>85</v>
      </c>
      <c r="C7" s="31"/>
      <c r="D7" s="95"/>
      <c r="E7" s="96"/>
      <c r="F7" s="96"/>
      <c r="G7" s="96"/>
      <c r="H7" s="97"/>
      <c r="I7" s="95"/>
      <c r="J7" s="96"/>
      <c r="K7" s="96"/>
      <c r="L7" s="96"/>
      <c r="M7" s="97"/>
    </row>
    <row r="8" spans="1:13" ht="11.25">
      <c r="A8" s="16"/>
      <c r="B8" s="31"/>
      <c r="C8" s="31"/>
      <c r="D8" s="95"/>
      <c r="E8" s="96"/>
      <c r="F8" s="96"/>
      <c r="G8" s="96"/>
      <c r="H8" s="97"/>
      <c r="I8" s="95"/>
      <c r="J8" s="96"/>
      <c r="K8" s="96"/>
      <c r="L8" s="96"/>
      <c r="M8" s="97"/>
    </row>
    <row r="9" spans="1:13" ht="11.25">
      <c r="A9" s="39" t="s">
        <v>86</v>
      </c>
      <c r="B9" s="98" t="s">
        <v>30</v>
      </c>
      <c r="C9" s="41" t="s">
        <v>31</v>
      </c>
      <c r="D9" s="42">
        <v>76732</v>
      </c>
      <c r="E9" s="43">
        <v>398000156</v>
      </c>
      <c r="F9" s="43">
        <v>84412085</v>
      </c>
      <c r="G9" s="43">
        <v>0</v>
      </c>
      <c r="H9" s="44">
        <v>482488973</v>
      </c>
      <c r="I9" s="45">
        <v>-4023580</v>
      </c>
      <c r="J9" s="46">
        <v>230028073</v>
      </c>
      <c r="K9" s="43">
        <v>88510905</v>
      </c>
      <c r="L9" s="46">
        <v>0</v>
      </c>
      <c r="M9" s="44">
        <v>314515398</v>
      </c>
    </row>
    <row r="10" spans="1:13" ht="11.25">
      <c r="A10" s="39" t="s">
        <v>86</v>
      </c>
      <c r="B10" s="98" t="s">
        <v>42</v>
      </c>
      <c r="C10" s="41" t="s">
        <v>43</v>
      </c>
      <c r="D10" s="42">
        <v>240249989</v>
      </c>
      <c r="E10" s="43">
        <v>868021803</v>
      </c>
      <c r="F10" s="43">
        <v>761153496</v>
      </c>
      <c r="G10" s="43">
        <v>0</v>
      </c>
      <c r="H10" s="44">
        <v>1869425288</v>
      </c>
      <c r="I10" s="45">
        <v>215400097</v>
      </c>
      <c r="J10" s="46">
        <v>848302315</v>
      </c>
      <c r="K10" s="43">
        <v>524230497</v>
      </c>
      <c r="L10" s="46">
        <v>0</v>
      </c>
      <c r="M10" s="44">
        <v>1587932909</v>
      </c>
    </row>
    <row r="11" spans="1:13" s="102" customFormat="1" ht="11.25">
      <c r="A11" s="99"/>
      <c r="B11" s="100" t="s">
        <v>87</v>
      </c>
      <c r="C11" s="101"/>
      <c r="D11" s="50">
        <f aca="true" t="shared" si="0" ref="D11:M11">SUM(D9:D10)</f>
        <v>240326721</v>
      </c>
      <c r="E11" s="51">
        <f t="shared" si="0"/>
        <v>1266021959</v>
      </c>
      <c r="F11" s="51">
        <f t="shared" si="0"/>
        <v>845565581</v>
      </c>
      <c r="G11" s="51">
        <f t="shared" si="0"/>
        <v>0</v>
      </c>
      <c r="H11" s="78">
        <f t="shared" si="0"/>
        <v>2351914261</v>
      </c>
      <c r="I11" s="79">
        <f t="shared" si="0"/>
        <v>211376517</v>
      </c>
      <c r="J11" s="80">
        <f t="shared" si="0"/>
        <v>1078330388</v>
      </c>
      <c r="K11" s="51">
        <f t="shared" si="0"/>
        <v>612741402</v>
      </c>
      <c r="L11" s="80">
        <f t="shared" si="0"/>
        <v>0</v>
      </c>
      <c r="M11" s="78">
        <f t="shared" si="0"/>
        <v>1902448307</v>
      </c>
    </row>
    <row r="12" spans="1:13" ht="11.25">
      <c r="A12" s="39" t="s">
        <v>88</v>
      </c>
      <c r="B12" s="98" t="s">
        <v>89</v>
      </c>
      <c r="C12" s="41" t="s">
        <v>90</v>
      </c>
      <c r="D12" s="42">
        <v>788065</v>
      </c>
      <c r="E12" s="43">
        <v>13568758</v>
      </c>
      <c r="F12" s="43">
        <v>1806067</v>
      </c>
      <c r="G12" s="43">
        <v>0</v>
      </c>
      <c r="H12" s="44">
        <v>16162890</v>
      </c>
      <c r="I12" s="45">
        <v>1407052</v>
      </c>
      <c r="J12" s="46">
        <v>16041985</v>
      </c>
      <c r="K12" s="43">
        <v>8826560</v>
      </c>
      <c r="L12" s="46">
        <v>0</v>
      </c>
      <c r="M12" s="44">
        <v>26275597</v>
      </c>
    </row>
    <row r="13" spans="1:13" ht="11.25">
      <c r="A13" s="39" t="s">
        <v>88</v>
      </c>
      <c r="B13" s="98" t="s">
        <v>91</v>
      </c>
      <c r="C13" s="41" t="s">
        <v>92</v>
      </c>
      <c r="D13" s="42">
        <v>16346</v>
      </c>
      <c r="E13" s="43">
        <v>20015800</v>
      </c>
      <c r="F13" s="43">
        <v>13779893</v>
      </c>
      <c r="G13" s="43">
        <v>0</v>
      </c>
      <c r="H13" s="44">
        <v>33812039</v>
      </c>
      <c r="I13" s="45">
        <v>-518511</v>
      </c>
      <c r="J13" s="46">
        <v>17185338</v>
      </c>
      <c r="K13" s="43">
        <v>8635059</v>
      </c>
      <c r="L13" s="46">
        <v>0</v>
      </c>
      <c r="M13" s="44">
        <v>25301886</v>
      </c>
    </row>
    <row r="14" spans="1:13" ht="11.25">
      <c r="A14" s="39" t="s">
        <v>88</v>
      </c>
      <c r="B14" s="98" t="s">
        <v>93</v>
      </c>
      <c r="C14" s="41" t="s">
        <v>94</v>
      </c>
      <c r="D14" s="42">
        <v>-141376</v>
      </c>
      <c r="E14" s="43">
        <v>1664194</v>
      </c>
      <c r="F14" s="43">
        <v>10507049</v>
      </c>
      <c r="G14" s="43">
        <v>0</v>
      </c>
      <c r="H14" s="44">
        <v>12029867</v>
      </c>
      <c r="I14" s="45">
        <v>538048</v>
      </c>
      <c r="J14" s="46">
        <v>1607790</v>
      </c>
      <c r="K14" s="43">
        <v>4310529</v>
      </c>
      <c r="L14" s="46">
        <v>0</v>
      </c>
      <c r="M14" s="44">
        <v>6456367</v>
      </c>
    </row>
    <row r="15" spans="1:13" ht="11.25">
      <c r="A15" s="39" t="s">
        <v>88</v>
      </c>
      <c r="B15" s="98" t="s">
        <v>95</v>
      </c>
      <c r="C15" s="41" t="s">
        <v>96</v>
      </c>
      <c r="D15" s="42">
        <v>6481026</v>
      </c>
      <c r="E15" s="43">
        <v>19769412</v>
      </c>
      <c r="F15" s="43">
        <v>5348390</v>
      </c>
      <c r="G15" s="43">
        <v>0</v>
      </c>
      <c r="H15" s="44">
        <v>31598828</v>
      </c>
      <c r="I15" s="45">
        <v>6085562</v>
      </c>
      <c r="J15" s="46">
        <v>33508274</v>
      </c>
      <c r="K15" s="43">
        <v>5329473</v>
      </c>
      <c r="L15" s="46">
        <v>0</v>
      </c>
      <c r="M15" s="44">
        <v>44923309</v>
      </c>
    </row>
    <row r="16" spans="1:13" ht="11.25">
      <c r="A16" s="39" t="s">
        <v>88</v>
      </c>
      <c r="B16" s="98" t="s">
        <v>97</v>
      </c>
      <c r="C16" s="41" t="s">
        <v>98</v>
      </c>
      <c r="D16" s="42">
        <v>10577126</v>
      </c>
      <c r="E16" s="43">
        <v>8023086</v>
      </c>
      <c r="F16" s="43">
        <v>9811666</v>
      </c>
      <c r="G16" s="43">
        <v>0</v>
      </c>
      <c r="H16" s="44">
        <v>28411878</v>
      </c>
      <c r="I16" s="45">
        <v>17362297</v>
      </c>
      <c r="J16" s="46">
        <v>5665301</v>
      </c>
      <c r="K16" s="43">
        <v>36848021</v>
      </c>
      <c r="L16" s="46">
        <v>0</v>
      </c>
      <c r="M16" s="44">
        <v>59875619</v>
      </c>
    </row>
    <row r="17" spans="1:13" ht="11.25">
      <c r="A17" s="39" t="s">
        <v>88</v>
      </c>
      <c r="B17" s="98" t="s">
        <v>99</v>
      </c>
      <c r="C17" s="41" t="s">
        <v>100</v>
      </c>
      <c r="D17" s="42">
        <v>2259453</v>
      </c>
      <c r="E17" s="43">
        <v>11364627</v>
      </c>
      <c r="F17" s="43">
        <v>3417046</v>
      </c>
      <c r="G17" s="43">
        <v>0</v>
      </c>
      <c r="H17" s="44">
        <v>17041126</v>
      </c>
      <c r="I17" s="45">
        <v>1807782</v>
      </c>
      <c r="J17" s="46">
        <v>9260343</v>
      </c>
      <c r="K17" s="43">
        <v>9314136</v>
      </c>
      <c r="L17" s="46">
        <v>0</v>
      </c>
      <c r="M17" s="44">
        <v>20382261</v>
      </c>
    </row>
    <row r="18" spans="1:13" ht="11.25">
      <c r="A18" s="39" t="s">
        <v>88</v>
      </c>
      <c r="B18" s="98" t="s">
        <v>101</v>
      </c>
      <c r="C18" s="41" t="s">
        <v>102</v>
      </c>
      <c r="D18" s="42">
        <v>0</v>
      </c>
      <c r="E18" s="43">
        <v>4018406</v>
      </c>
      <c r="F18" s="43">
        <v>1459471</v>
      </c>
      <c r="G18" s="43">
        <v>0</v>
      </c>
      <c r="H18" s="44">
        <v>5477877</v>
      </c>
      <c r="I18" s="45">
        <v>-60</v>
      </c>
      <c r="J18" s="46">
        <v>2429629</v>
      </c>
      <c r="K18" s="43">
        <v>1240705</v>
      </c>
      <c r="L18" s="46">
        <v>0</v>
      </c>
      <c r="M18" s="44">
        <v>3670274</v>
      </c>
    </row>
    <row r="19" spans="1:13" ht="11.25">
      <c r="A19" s="39" t="s">
        <v>88</v>
      </c>
      <c r="B19" s="98" t="s">
        <v>103</v>
      </c>
      <c r="C19" s="41" t="s">
        <v>104</v>
      </c>
      <c r="D19" s="42">
        <v>-480281</v>
      </c>
      <c r="E19" s="43">
        <v>60880054</v>
      </c>
      <c r="F19" s="43">
        <v>22632050</v>
      </c>
      <c r="G19" s="43">
        <v>0</v>
      </c>
      <c r="H19" s="44">
        <v>83031823</v>
      </c>
      <c r="I19" s="45">
        <v>-83</v>
      </c>
      <c r="J19" s="46">
        <v>50213346</v>
      </c>
      <c r="K19" s="43">
        <v>9464342</v>
      </c>
      <c r="L19" s="46">
        <v>0</v>
      </c>
      <c r="M19" s="44">
        <v>59677605</v>
      </c>
    </row>
    <row r="20" spans="1:13" ht="11.25">
      <c r="A20" s="39" t="s">
        <v>88</v>
      </c>
      <c r="B20" s="98" t="s">
        <v>105</v>
      </c>
      <c r="C20" s="41" t="s">
        <v>106</v>
      </c>
      <c r="D20" s="42">
        <v>174</v>
      </c>
      <c r="E20" s="43">
        <v>2501472</v>
      </c>
      <c r="F20" s="43">
        <v>12357436</v>
      </c>
      <c r="G20" s="43">
        <v>0</v>
      </c>
      <c r="H20" s="44">
        <v>14859082</v>
      </c>
      <c r="I20" s="45">
        <v>174</v>
      </c>
      <c r="J20" s="46">
        <v>2538552</v>
      </c>
      <c r="K20" s="43">
        <v>6898327</v>
      </c>
      <c r="L20" s="46">
        <v>0</v>
      </c>
      <c r="M20" s="44">
        <v>9437053</v>
      </c>
    </row>
    <row r="21" spans="1:13" ht="11.25">
      <c r="A21" s="39" t="s">
        <v>107</v>
      </c>
      <c r="B21" s="98" t="s">
        <v>108</v>
      </c>
      <c r="C21" s="41" t="s">
        <v>109</v>
      </c>
      <c r="D21" s="42">
        <v>0</v>
      </c>
      <c r="E21" s="43">
        <v>0</v>
      </c>
      <c r="F21" s="43">
        <v>9646702</v>
      </c>
      <c r="G21" s="43">
        <v>0</v>
      </c>
      <c r="H21" s="44">
        <v>9646702</v>
      </c>
      <c r="I21" s="45">
        <v>0</v>
      </c>
      <c r="J21" s="46">
        <v>76696</v>
      </c>
      <c r="K21" s="43">
        <v>18566637</v>
      </c>
      <c r="L21" s="46">
        <v>0</v>
      </c>
      <c r="M21" s="44">
        <v>18643333</v>
      </c>
    </row>
    <row r="22" spans="1:13" s="102" customFormat="1" ht="11.25">
      <c r="A22" s="99"/>
      <c r="B22" s="100" t="s">
        <v>110</v>
      </c>
      <c r="C22" s="101"/>
      <c r="D22" s="50">
        <f aca="true" t="shared" si="1" ref="D22:M22">SUM(D12:D21)</f>
        <v>19500533</v>
      </c>
      <c r="E22" s="51">
        <f t="shared" si="1"/>
        <v>141805809</v>
      </c>
      <c r="F22" s="51">
        <f t="shared" si="1"/>
        <v>90765770</v>
      </c>
      <c r="G22" s="51">
        <f t="shared" si="1"/>
        <v>0</v>
      </c>
      <c r="H22" s="78">
        <f t="shared" si="1"/>
        <v>252072112</v>
      </c>
      <c r="I22" s="79">
        <f t="shared" si="1"/>
        <v>26682261</v>
      </c>
      <c r="J22" s="80">
        <f t="shared" si="1"/>
        <v>138527254</v>
      </c>
      <c r="K22" s="51">
        <f t="shared" si="1"/>
        <v>109433789</v>
      </c>
      <c r="L22" s="80">
        <f t="shared" si="1"/>
        <v>0</v>
      </c>
      <c r="M22" s="78">
        <f t="shared" si="1"/>
        <v>274643304</v>
      </c>
    </row>
    <row r="23" spans="1:13" ht="11.25">
      <c r="A23" s="39" t="s">
        <v>88</v>
      </c>
      <c r="B23" s="98" t="s">
        <v>111</v>
      </c>
      <c r="C23" s="41" t="s">
        <v>112</v>
      </c>
      <c r="D23" s="42">
        <v>137655</v>
      </c>
      <c r="E23" s="43">
        <v>8809</v>
      </c>
      <c r="F23" s="43">
        <v>4979030</v>
      </c>
      <c r="G23" s="43">
        <v>0</v>
      </c>
      <c r="H23" s="44">
        <v>5125494</v>
      </c>
      <c r="I23" s="45">
        <v>641710</v>
      </c>
      <c r="J23" s="46">
        <v>2714</v>
      </c>
      <c r="K23" s="43">
        <v>24156206</v>
      </c>
      <c r="L23" s="46">
        <v>0</v>
      </c>
      <c r="M23" s="44">
        <v>24800630</v>
      </c>
    </row>
    <row r="24" spans="1:13" ht="11.25">
      <c r="A24" s="39" t="s">
        <v>88</v>
      </c>
      <c r="B24" s="98" t="s">
        <v>113</v>
      </c>
      <c r="C24" s="41" t="s">
        <v>114</v>
      </c>
      <c r="D24" s="42">
        <v>100</v>
      </c>
      <c r="E24" s="43">
        <v>569265</v>
      </c>
      <c r="F24" s="43">
        <v>56213773</v>
      </c>
      <c r="G24" s="43">
        <v>0</v>
      </c>
      <c r="H24" s="44">
        <v>56783138</v>
      </c>
      <c r="I24" s="45">
        <v>0</v>
      </c>
      <c r="J24" s="46">
        <v>547688</v>
      </c>
      <c r="K24" s="43">
        <v>3107786</v>
      </c>
      <c r="L24" s="46">
        <v>0</v>
      </c>
      <c r="M24" s="44">
        <v>3655474</v>
      </c>
    </row>
    <row r="25" spans="1:13" ht="11.25">
      <c r="A25" s="39" t="s">
        <v>88</v>
      </c>
      <c r="B25" s="98" t="s">
        <v>115</v>
      </c>
      <c r="C25" s="41" t="s">
        <v>116</v>
      </c>
      <c r="D25" s="42">
        <v>3088004</v>
      </c>
      <c r="E25" s="43">
        <v>3158710</v>
      </c>
      <c r="F25" s="43">
        <v>6164</v>
      </c>
      <c r="G25" s="43">
        <v>0</v>
      </c>
      <c r="H25" s="44">
        <v>6252878</v>
      </c>
      <c r="I25" s="45">
        <v>1923803</v>
      </c>
      <c r="J25" s="46">
        <v>1591046</v>
      </c>
      <c r="K25" s="43">
        <v>987551</v>
      </c>
      <c r="L25" s="46">
        <v>0</v>
      </c>
      <c r="M25" s="44">
        <v>4502400</v>
      </c>
    </row>
    <row r="26" spans="1:13" ht="11.25">
      <c r="A26" s="39" t="s">
        <v>88</v>
      </c>
      <c r="B26" s="98" t="s">
        <v>117</v>
      </c>
      <c r="C26" s="41" t="s">
        <v>118</v>
      </c>
      <c r="D26" s="42">
        <v>-41124</v>
      </c>
      <c r="E26" s="43">
        <v>6358282</v>
      </c>
      <c r="F26" s="43">
        <v>4455559</v>
      </c>
      <c r="G26" s="43">
        <v>0</v>
      </c>
      <c r="H26" s="44">
        <v>10772717</v>
      </c>
      <c r="I26" s="45">
        <v>154049</v>
      </c>
      <c r="J26" s="46">
        <v>5572481</v>
      </c>
      <c r="K26" s="43">
        <v>4160947</v>
      </c>
      <c r="L26" s="46">
        <v>0</v>
      </c>
      <c r="M26" s="44">
        <v>9887477</v>
      </c>
    </row>
    <row r="27" spans="1:13" ht="11.25">
      <c r="A27" s="39" t="s">
        <v>88</v>
      </c>
      <c r="B27" s="98" t="s">
        <v>119</v>
      </c>
      <c r="C27" s="41" t="s">
        <v>120</v>
      </c>
      <c r="D27" s="42">
        <v>325890</v>
      </c>
      <c r="E27" s="43">
        <v>103753</v>
      </c>
      <c r="F27" s="43">
        <v>1380452</v>
      </c>
      <c r="G27" s="43">
        <v>0</v>
      </c>
      <c r="H27" s="44">
        <v>1810095</v>
      </c>
      <c r="I27" s="45">
        <v>131806</v>
      </c>
      <c r="J27" s="46">
        <v>0</v>
      </c>
      <c r="K27" s="43">
        <v>2701041</v>
      </c>
      <c r="L27" s="46">
        <v>0</v>
      </c>
      <c r="M27" s="44">
        <v>2832847</v>
      </c>
    </row>
    <row r="28" spans="1:13" ht="11.25">
      <c r="A28" s="39" t="s">
        <v>88</v>
      </c>
      <c r="B28" s="98" t="s">
        <v>121</v>
      </c>
      <c r="C28" s="41" t="s">
        <v>122</v>
      </c>
      <c r="D28" s="42">
        <v>2632778</v>
      </c>
      <c r="E28" s="43">
        <v>4902862</v>
      </c>
      <c r="F28" s="43">
        <v>0</v>
      </c>
      <c r="G28" s="43">
        <v>0</v>
      </c>
      <c r="H28" s="44">
        <v>7535640</v>
      </c>
      <c r="I28" s="45">
        <v>1936571</v>
      </c>
      <c r="J28" s="46">
        <v>3743663</v>
      </c>
      <c r="K28" s="43">
        <v>1000000</v>
      </c>
      <c r="L28" s="46">
        <v>0</v>
      </c>
      <c r="M28" s="44">
        <v>6680234</v>
      </c>
    </row>
    <row r="29" spans="1:13" ht="11.25">
      <c r="A29" s="39" t="s">
        <v>88</v>
      </c>
      <c r="B29" s="98" t="s">
        <v>123</v>
      </c>
      <c r="C29" s="41" t="s">
        <v>124</v>
      </c>
      <c r="D29" s="42">
        <v>-4051</v>
      </c>
      <c r="E29" s="43">
        <v>1373571</v>
      </c>
      <c r="F29" s="43">
        <v>11027596</v>
      </c>
      <c r="G29" s="43">
        <v>0</v>
      </c>
      <c r="H29" s="44">
        <v>12397116</v>
      </c>
      <c r="I29" s="45">
        <v>741720</v>
      </c>
      <c r="J29" s="46">
        <v>4207673</v>
      </c>
      <c r="K29" s="43">
        <v>3168549</v>
      </c>
      <c r="L29" s="46">
        <v>0</v>
      </c>
      <c r="M29" s="44">
        <v>8117942</v>
      </c>
    </row>
    <row r="30" spans="1:13" ht="11.25">
      <c r="A30" s="39" t="s">
        <v>107</v>
      </c>
      <c r="B30" s="98" t="s">
        <v>125</v>
      </c>
      <c r="C30" s="41" t="s">
        <v>126</v>
      </c>
      <c r="D30" s="42">
        <v>0</v>
      </c>
      <c r="E30" s="43">
        <v>40121802</v>
      </c>
      <c r="F30" s="43">
        <v>65389602</v>
      </c>
      <c r="G30" s="43">
        <v>0</v>
      </c>
      <c r="H30" s="44">
        <v>105511404</v>
      </c>
      <c r="I30" s="45">
        <v>0</v>
      </c>
      <c r="J30" s="46">
        <v>34358665</v>
      </c>
      <c r="K30" s="43">
        <v>32885728</v>
      </c>
      <c r="L30" s="46">
        <v>0</v>
      </c>
      <c r="M30" s="44">
        <v>67244393</v>
      </c>
    </row>
    <row r="31" spans="1:13" s="102" customFormat="1" ht="11.25">
      <c r="A31" s="99"/>
      <c r="B31" s="100" t="s">
        <v>127</v>
      </c>
      <c r="C31" s="101"/>
      <c r="D31" s="50">
        <f aca="true" t="shared" si="2" ref="D31:M31">SUM(D23:D30)</f>
        <v>6139252</v>
      </c>
      <c r="E31" s="51">
        <f t="shared" si="2"/>
        <v>56597054</v>
      </c>
      <c r="F31" s="51">
        <f t="shared" si="2"/>
        <v>143452176</v>
      </c>
      <c r="G31" s="51">
        <f t="shared" si="2"/>
        <v>0</v>
      </c>
      <c r="H31" s="78">
        <f t="shared" si="2"/>
        <v>206188482</v>
      </c>
      <c r="I31" s="79">
        <f t="shared" si="2"/>
        <v>5529659</v>
      </c>
      <c r="J31" s="80">
        <f t="shared" si="2"/>
        <v>50023930</v>
      </c>
      <c r="K31" s="51">
        <f t="shared" si="2"/>
        <v>72167808</v>
      </c>
      <c r="L31" s="80">
        <f t="shared" si="2"/>
        <v>0</v>
      </c>
      <c r="M31" s="78">
        <f t="shared" si="2"/>
        <v>127721397</v>
      </c>
    </row>
    <row r="32" spans="1:13" ht="11.25">
      <c r="A32" s="39" t="s">
        <v>88</v>
      </c>
      <c r="B32" s="98" t="s">
        <v>128</v>
      </c>
      <c r="C32" s="41" t="s">
        <v>129</v>
      </c>
      <c r="D32" s="42">
        <v>2048667</v>
      </c>
      <c r="E32" s="43">
        <v>17625518</v>
      </c>
      <c r="F32" s="43">
        <v>4987301</v>
      </c>
      <c r="G32" s="43">
        <v>0</v>
      </c>
      <c r="H32" s="44">
        <v>24661486</v>
      </c>
      <c r="I32" s="45">
        <v>733023</v>
      </c>
      <c r="J32" s="46">
        <v>36450703</v>
      </c>
      <c r="K32" s="43">
        <v>-15031067</v>
      </c>
      <c r="L32" s="46">
        <v>0</v>
      </c>
      <c r="M32" s="44">
        <v>22152659</v>
      </c>
    </row>
    <row r="33" spans="1:13" ht="11.25">
      <c r="A33" s="39" t="s">
        <v>88</v>
      </c>
      <c r="B33" s="98" t="s">
        <v>130</v>
      </c>
      <c r="C33" s="41" t="s">
        <v>131</v>
      </c>
      <c r="D33" s="42">
        <v>194</v>
      </c>
      <c r="E33" s="43">
        <v>929516</v>
      </c>
      <c r="F33" s="43">
        <v>352712</v>
      </c>
      <c r="G33" s="43">
        <v>0</v>
      </c>
      <c r="H33" s="44">
        <v>1282422</v>
      </c>
      <c r="I33" s="45">
        <v>78074</v>
      </c>
      <c r="J33" s="46">
        <v>1072555</v>
      </c>
      <c r="K33" s="43">
        <v>2325321</v>
      </c>
      <c r="L33" s="46">
        <v>0</v>
      </c>
      <c r="M33" s="44">
        <v>3475950</v>
      </c>
    </row>
    <row r="34" spans="1:13" ht="11.25">
      <c r="A34" s="39" t="s">
        <v>88</v>
      </c>
      <c r="B34" s="98" t="s">
        <v>132</v>
      </c>
      <c r="C34" s="41" t="s">
        <v>133</v>
      </c>
      <c r="D34" s="42">
        <v>688107</v>
      </c>
      <c r="E34" s="43">
        <v>1421977</v>
      </c>
      <c r="F34" s="43">
        <v>788083</v>
      </c>
      <c r="G34" s="43">
        <v>0</v>
      </c>
      <c r="H34" s="44">
        <v>2898167</v>
      </c>
      <c r="I34" s="45">
        <v>629477</v>
      </c>
      <c r="J34" s="46">
        <v>2083625</v>
      </c>
      <c r="K34" s="43">
        <v>5829819</v>
      </c>
      <c r="L34" s="46">
        <v>0</v>
      </c>
      <c r="M34" s="44">
        <v>8542921</v>
      </c>
    </row>
    <row r="35" spans="1:13" ht="11.25">
      <c r="A35" s="39" t="s">
        <v>88</v>
      </c>
      <c r="B35" s="98" t="s">
        <v>134</v>
      </c>
      <c r="C35" s="41" t="s">
        <v>135</v>
      </c>
      <c r="D35" s="42">
        <v>-836862</v>
      </c>
      <c r="E35" s="43">
        <v>40037793</v>
      </c>
      <c r="F35" s="43">
        <v>57257078</v>
      </c>
      <c r="G35" s="43">
        <v>0</v>
      </c>
      <c r="H35" s="44">
        <v>96458009</v>
      </c>
      <c r="I35" s="45">
        <v>-204084</v>
      </c>
      <c r="J35" s="46">
        <v>30346528</v>
      </c>
      <c r="K35" s="43">
        <v>8729022</v>
      </c>
      <c r="L35" s="46">
        <v>0</v>
      </c>
      <c r="M35" s="44">
        <v>38871466</v>
      </c>
    </row>
    <row r="36" spans="1:13" ht="11.25">
      <c r="A36" s="39" t="s">
        <v>88</v>
      </c>
      <c r="B36" s="98" t="s">
        <v>136</v>
      </c>
      <c r="C36" s="41" t="s">
        <v>137</v>
      </c>
      <c r="D36" s="42">
        <v>989162</v>
      </c>
      <c r="E36" s="43">
        <v>69581</v>
      </c>
      <c r="F36" s="43">
        <v>555741</v>
      </c>
      <c r="G36" s="43">
        <v>0</v>
      </c>
      <c r="H36" s="44">
        <v>1614484</v>
      </c>
      <c r="I36" s="45">
        <v>10241719</v>
      </c>
      <c r="J36" s="46">
        <v>64250</v>
      </c>
      <c r="K36" s="43">
        <v>15133561</v>
      </c>
      <c r="L36" s="46">
        <v>0</v>
      </c>
      <c r="M36" s="44">
        <v>25439530</v>
      </c>
    </row>
    <row r="37" spans="1:13" ht="11.25">
      <c r="A37" s="39" t="s">
        <v>88</v>
      </c>
      <c r="B37" s="98" t="s">
        <v>138</v>
      </c>
      <c r="C37" s="41" t="s">
        <v>139</v>
      </c>
      <c r="D37" s="42">
        <v>341109</v>
      </c>
      <c r="E37" s="43">
        <v>3871636</v>
      </c>
      <c r="F37" s="43">
        <v>7682146</v>
      </c>
      <c r="G37" s="43">
        <v>0</v>
      </c>
      <c r="H37" s="44">
        <v>11894891</v>
      </c>
      <c r="I37" s="45">
        <v>0</v>
      </c>
      <c r="J37" s="46">
        <v>2309594</v>
      </c>
      <c r="K37" s="43">
        <v>4989820</v>
      </c>
      <c r="L37" s="46">
        <v>0</v>
      </c>
      <c r="M37" s="44">
        <v>7299414</v>
      </c>
    </row>
    <row r="38" spans="1:13" ht="11.25">
      <c r="A38" s="39" t="s">
        <v>88</v>
      </c>
      <c r="B38" s="98" t="s">
        <v>140</v>
      </c>
      <c r="C38" s="41" t="s">
        <v>141</v>
      </c>
      <c r="D38" s="42">
        <v>365593</v>
      </c>
      <c r="E38" s="43">
        <v>533844</v>
      </c>
      <c r="F38" s="43">
        <v>7865534</v>
      </c>
      <c r="G38" s="43">
        <v>0</v>
      </c>
      <c r="H38" s="44">
        <v>8764971</v>
      </c>
      <c r="I38" s="45">
        <v>-62409</v>
      </c>
      <c r="J38" s="46">
        <v>2623316</v>
      </c>
      <c r="K38" s="43">
        <v>2726190</v>
      </c>
      <c r="L38" s="46">
        <v>0</v>
      </c>
      <c r="M38" s="44">
        <v>5287097</v>
      </c>
    </row>
    <row r="39" spans="1:13" ht="11.25">
      <c r="A39" s="39" t="s">
        <v>88</v>
      </c>
      <c r="B39" s="98" t="s">
        <v>142</v>
      </c>
      <c r="C39" s="41" t="s">
        <v>143</v>
      </c>
      <c r="D39" s="42">
        <v>383145</v>
      </c>
      <c r="E39" s="43">
        <v>5067140</v>
      </c>
      <c r="F39" s="43">
        <v>8779413</v>
      </c>
      <c r="G39" s="43">
        <v>0</v>
      </c>
      <c r="H39" s="44">
        <v>14229698</v>
      </c>
      <c r="I39" s="45">
        <v>474129</v>
      </c>
      <c r="J39" s="46">
        <v>4573839</v>
      </c>
      <c r="K39" s="43">
        <v>23426310</v>
      </c>
      <c r="L39" s="46">
        <v>0</v>
      </c>
      <c r="M39" s="44">
        <v>28474278</v>
      </c>
    </row>
    <row r="40" spans="1:13" ht="11.25">
      <c r="A40" s="39" t="s">
        <v>107</v>
      </c>
      <c r="B40" s="98" t="s">
        <v>144</v>
      </c>
      <c r="C40" s="41" t="s">
        <v>145</v>
      </c>
      <c r="D40" s="42">
        <v>0</v>
      </c>
      <c r="E40" s="43">
        <v>0</v>
      </c>
      <c r="F40" s="43">
        <v>45353058</v>
      </c>
      <c r="G40" s="43">
        <v>0</v>
      </c>
      <c r="H40" s="44">
        <v>45353058</v>
      </c>
      <c r="I40" s="45">
        <v>0</v>
      </c>
      <c r="J40" s="46">
        <v>113791174</v>
      </c>
      <c r="K40" s="43">
        <v>124398974</v>
      </c>
      <c r="L40" s="46">
        <v>0</v>
      </c>
      <c r="M40" s="44">
        <v>238190148</v>
      </c>
    </row>
    <row r="41" spans="1:13" s="102" customFormat="1" ht="11.25">
      <c r="A41" s="99"/>
      <c r="B41" s="100" t="s">
        <v>146</v>
      </c>
      <c r="C41" s="101"/>
      <c r="D41" s="50">
        <f aca="true" t="shared" si="3" ref="D41:M41">SUM(D32:D40)</f>
        <v>3979115</v>
      </c>
      <c r="E41" s="51">
        <f t="shared" si="3"/>
        <v>69557005</v>
      </c>
      <c r="F41" s="51">
        <f t="shared" si="3"/>
        <v>133621066</v>
      </c>
      <c r="G41" s="51">
        <f t="shared" si="3"/>
        <v>0</v>
      </c>
      <c r="H41" s="78">
        <f t="shared" si="3"/>
        <v>207157186</v>
      </c>
      <c r="I41" s="79">
        <f t="shared" si="3"/>
        <v>11889929</v>
      </c>
      <c r="J41" s="80">
        <f t="shared" si="3"/>
        <v>193315584</v>
      </c>
      <c r="K41" s="51">
        <f t="shared" si="3"/>
        <v>172527950</v>
      </c>
      <c r="L41" s="80">
        <f t="shared" si="3"/>
        <v>0</v>
      </c>
      <c r="M41" s="78">
        <f t="shared" si="3"/>
        <v>377733463</v>
      </c>
    </row>
    <row r="42" spans="1:13" ht="11.25">
      <c r="A42" s="39" t="s">
        <v>88</v>
      </c>
      <c r="B42" s="98" t="s">
        <v>147</v>
      </c>
      <c r="C42" s="41" t="s">
        <v>148</v>
      </c>
      <c r="D42" s="42">
        <v>0</v>
      </c>
      <c r="E42" s="43">
        <v>8610413</v>
      </c>
      <c r="F42" s="43">
        <v>14625400</v>
      </c>
      <c r="G42" s="43">
        <v>0</v>
      </c>
      <c r="H42" s="44">
        <v>23235813</v>
      </c>
      <c r="I42" s="45">
        <v>0</v>
      </c>
      <c r="J42" s="46">
        <v>6315029</v>
      </c>
      <c r="K42" s="43">
        <v>30526395</v>
      </c>
      <c r="L42" s="46">
        <v>0</v>
      </c>
      <c r="M42" s="44">
        <v>36841424</v>
      </c>
    </row>
    <row r="43" spans="1:13" ht="11.25">
      <c r="A43" s="39" t="s">
        <v>88</v>
      </c>
      <c r="B43" s="98" t="s">
        <v>149</v>
      </c>
      <c r="C43" s="41" t="s">
        <v>150</v>
      </c>
      <c r="D43" s="42">
        <v>441132</v>
      </c>
      <c r="E43" s="43">
        <v>6213275</v>
      </c>
      <c r="F43" s="43">
        <v>3753111</v>
      </c>
      <c r="G43" s="43">
        <v>0</v>
      </c>
      <c r="H43" s="44">
        <v>10407518</v>
      </c>
      <c r="I43" s="45">
        <v>486456</v>
      </c>
      <c r="J43" s="46">
        <v>7633484</v>
      </c>
      <c r="K43" s="43">
        <v>30489150</v>
      </c>
      <c r="L43" s="46">
        <v>0</v>
      </c>
      <c r="M43" s="44">
        <v>38609090</v>
      </c>
    </row>
    <row r="44" spans="1:13" ht="11.25">
      <c r="A44" s="39" t="s">
        <v>88</v>
      </c>
      <c r="B44" s="98" t="s">
        <v>151</v>
      </c>
      <c r="C44" s="41" t="s">
        <v>152</v>
      </c>
      <c r="D44" s="42">
        <v>39108</v>
      </c>
      <c r="E44" s="43">
        <v>20227129</v>
      </c>
      <c r="F44" s="43">
        <v>18064227</v>
      </c>
      <c r="G44" s="43">
        <v>0</v>
      </c>
      <c r="H44" s="44">
        <v>38330464</v>
      </c>
      <c r="I44" s="45">
        <v>-12276</v>
      </c>
      <c r="J44" s="46">
        <v>14990862</v>
      </c>
      <c r="K44" s="43">
        <v>23609817</v>
      </c>
      <c r="L44" s="46">
        <v>0</v>
      </c>
      <c r="M44" s="44">
        <v>38588403</v>
      </c>
    </row>
    <row r="45" spans="1:13" ht="11.25">
      <c r="A45" s="39" t="s">
        <v>88</v>
      </c>
      <c r="B45" s="98" t="s">
        <v>153</v>
      </c>
      <c r="C45" s="41" t="s">
        <v>154</v>
      </c>
      <c r="D45" s="42">
        <v>0</v>
      </c>
      <c r="E45" s="43">
        <v>1013884</v>
      </c>
      <c r="F45" s="43">
        <v>5084822</v>
      </c>
      <c r="G45" s="43">
        <v>0</v>
      </c>
      <c r="H45" s="44">
        <v>6098706</v>
      </c>
      <c r="I45" s="45">
        <v>0</v>
      </c>
      <c r="J45" s="46">
        <v>8184891</v>
      </c>
      <c r="K45" s="43">
        <v>1481003</v>
      </c>
      <c r="L45" s="46">
        <v>0</v>
      </c>
      <c r="M45" s="44">
        <v>9665894</v>
      </c>
    </row>
    <row r="46" spans="1:13" ht="11.25">
      <c r="A46" s="39" t="s">
        <v>107</v>
      </c>
      <c r="B46" s="98" t="s">
        <v>155</v>
      </c>
      <c r="C46" s="41" t="s">
        <v>156</v>
      </c>
      <c r="D46" s="42">
        <v>0</v>
      </c>
      <c r="E46" s="43">
        <v>169</v>
      </c>
      <c r="F46" s="43">
        <v>89662786</v>
      </c>
      <c r="G46" s="43">
        <v>0</v>
      </c>
      <c r="H46" s="44">
        <v>89662955</v>
      </c>
      <c r="I46" s="45">
        <v>0</v>
      </c>
      <c r="J46" s="46">
        <v>0</v>
      </c>
      <c r="K46" s="43">
        <v>247310216</v>
      </c>
      <c r="L46" s="46">
        <v>0</v>
      </c>
      <c r="M46" s="44">
        <v>247310216</v>
      </c>
    </row>
    <row r="47" spans="1:13" s="102" customFormat="1" ht="11.25">
      <c r="A47" s="99"/>
      <c r="B47" s="100" t="s">
        <v>157</v>
      </c>
      <c r="C47" s="101"/>
      <c r="D47" s="50">
        <f aca="true" t="shared" si="4" ref="D47:M47">SUM(D42:D46)</f>
        <v>480240</v>
      </c>
      <c r="E47" s="51">
        <f t="shared" si="4"/>
        <v>36064870</v>
      </c>
      <c r="F47" s="51">
        <f t="shared" si="4"/>
        <v>131190346</v>
      </c>
      <c r="G47" s="51">
        <f t="shared" si="4"/>
        <v>0</v>
      </c>
      <c r="H47" s="78">
        <f t="shared" si="4"/>
        <v>167735456</v>
      </c>
      <c r="I47" s="79">
        <f t="shared" si="4"/>
        <v>474180</v>
      </c>
      <c r="J47" s="80">
        <f t="shared" si="4"/>
        <v>37124266</v>
      </c>
      <c r="K47" s="51">
        <f t="shared" si="4"/>
        <v>333416581</v>
      </c>
      <c r="L47" s="80">
        <f t="shared" si="4"/>
        <v>0</v>
      </c>
      <c r="M47" s="78">
        <f t="shared" si="4"/>
        <v>371015027</v>
      </c>
    </row>
    <row r="48" spans="1:13" ht="11.25">
      <c r="A48" s="39" t="s">
        <v>88</v>
      </c>
      <c r="B48" s="98" t="s">
        <v>158</v>
      </c>
      <c r="C48" s="41" t="s">
        <v>159</v>
      </c>
      <c r="D48" s="42">
        <v>0</v>
      </c>
      <c r="E48" s="43">
        <v>0</v>
      </c>
      <c r="F48" s="43">
        <v>0</v>
      </c>
      <c r="G48" s="43">
        <v>0</v>
      </c>
      <c r="H48" s="44">
        <v>0</v>
      </c>
      <c r="I48" s="45">
        <v>0</v>
      </c>
      <c r="J48" s="46">
        <v>0</v>
      </c>
      <c r="K48" s="43">
        <v>7881943</v>
      </c>
      <c r="L48" s="46">
        <v>0</v>
      </c>
      <c r="M48" s="44">
        <v>7881943</v>
      </c>
    </row>
    <row r="49" spans="1:13" ht="11.25">
      <c r="A49" s="39" t="s">
        <v>88</v>
      </c>
      <c r="B49" s="98" t="s">
        <v>160</v>
      </c>
      <c r="C49" s="41" t="s">
        <v>161</v>
      </c>
      <c r="D49" s="42">
        <v>1896807</v>
      </c>
      <c r="E49" s="43">
        <v>25311</v>
      </c>
      <c r="F49" s="43">
        <v>2360038</v>
      </c>
      <c r="G49" s="43">
        <v>0</v>
      </c>
      <c r="H49" s="44">
        <v>4282156</v>
      </c>
      <c r="I49" s="45">
        <v>1159433</v>
      </c>
      <c r="J49" s="46">
        <v>224941</v>
      </c>
      <c r="K49" s="43">
        <v>7886556</v>
      </c>
      <c r="L49" s="46">
        <v>0</v>
      </c>
      <c r="M49" s="44">
        <v>9270930</v>
      </c>
    </row>
    <row r="50" spans="1:13" ht="11.25">
      <c r="A50" s="39" t="s">
        <v>88</v>
      </c>
      <c r="B50" s="98" t="s">
        <v>162</v>
      </c>
      <c r="C50" s="41" t="s">
        <v>163</v>
      </c>
      <c r="D50" s="42">
        <v>277593</v>
      </c>
      <c r="E50" s="43">
        <v>95912</v>
      </c>
      <c r="F50" s="43">
        <v>1148793</v>
      </c>
      <c r="G50" s="43">
        <v>0</v>
      </c>
      <c r="H50" s="44">
        <v>1522298</v>
      </c>
      <c r="I50" s="45">
        <v>112992</v>
      </c>
      <c r="J50" s="46">
        <v>1999</v>
      </c>
      <c r="K50" s="43">
        <v>2210193</v>
      </c>
      <c r="L50" s="46">
        <v>0</v>
      </c>
      <c r="M50" s="44">
        <v>2325184</v>
      </c>
    </row>
    <row r="51" spans="1:13" ht="11.25">
      <c r="A51" s="39" t="s">
        <v>88</v>
      </c>
      <c r="B51" s="98" t="s">
        <v>164</v>
      </c>
      <c r="C51" s="41" t="s">
        <v>165</v>
      </c>
      <c r="D51" s="42">
        <v>-628542</v>
      </c>
      <c r="E51" s="43">
        <v>148478</v>
      </c>
      <c r="F51" s="43">
        <v>1168896</v>
      </c>
      <c r="G51" s="43">
        <v>0</v>
      </c>
      <c r="H51" s="44">
        <v>688832</v>
      </c>
      <c r="I51" s="45">
        <v>356119</v>
      </c>
      <c r="J51" s="46">
        <v>13045</v>
      </c>
      <c r="K51" s="43">
        <v>662342</v>
      </c>
      <c r="L51" s="46">
        <v>0</v>
      </c>
      <c r="M51" s="44">
        <v>1031506</v>
      </c>
    </row>
    <row r="52" spans="1:13" ht="11.25">
      <c r="A52" s="39" t="s">
        <v>88</v>
      </c>
      <c r="B52" s="98" t="s">
        <v>166</v>
      </c>
      <c r="C52" s="41" t="s">
        <v>167</v>
      </c>
      <c r="D52" s="42">
        <v>-101488</v>
      </c>
      <c r="E52" s="43">
        <v>51843035</v>
      </c>
      <c r="F52" s="43">
        <v>77872982</v>
      </c>
      <c r="G52" s="43">
        <v>0</v>
      </c>
      <c r="H52" s="44">
        <v>129614529</v>
      </c>
      <c r="I52" s="45">
        <v>3441270</v>
      </c>
      <c r="J52" s="46">
        <v>2648552</v>
      </c>
      <c r="K52" s="43">
        <v>39874166</v>
      </c>
      <c r="L52" s="46">
        <v>0</v>
      </c>
      <c r="M52" s="44">
        <v>45963988</v>
      </c>
    </row>
    <row r="53" spans="1:13" ht="11.25">
      <c r="A53" s="39" t="s">
        <v>107</v>
      </c>
      <c r="B53" s="98" t="s">
        <v>168</v>
      </c>
      <c r="C53" s="41" t="s">
        <v>169</v>
      </c>
      <c r="D53" s="42">
        <v>0</v>
      </c>
      <c r="E53" s="43">
        <v>11804589</v>
      </c>
      <c r="F53" s="43">
        <v>31771555</v>
      </c>
      <c r="G53" s="43">
        <v>0</v>
      </c>
      <c r="H53" s="44">
        <v>43576144</v>
      </c>
      <c r="I53" s="45">
        <v>0</v>
      </c>
      <c r="J53" s="46">
        <v>41118929</v>
      </c>
      <c r="K53" s="43">
        <v>440079279</v>
      </c>
      <c r="L53" s="46">
        <v>0</v>
      </c>
      <c r="M53" s="44">
        <v>481198208</v>
      </c>
    </row>
    <row r="54" spans="1:13" s="102" customFormat="1" ht="11.25">
      <c r="A54" s="99"/>
      <c r="B54" s="100" t="s">
        <v>170</v>
      </c>
      <c r="C54" s="101"/>
      <c r="D54" s="50">
        <f aca="true" t="shared" si="5" ref="D54:M54">SUM(D48:D53)</f>
        <v>1444370</v>
      </c>
      <c r="E54" s="51">
        <f t="shared" si="5"/>
        <v>63917325</v>
      </c>
      <c r="F54" s="51">
        <f t="shared" si="5"/>
        <v>114322264</v>
      </c>
      <c r="G54" s="51">
        <f t="shared" si="5"/>
        <v>0</v>
      </c>
      <c r="H54" s="78">
        <f t="shared" si="5"/>
        <v>179683959</v>
      </c>
      <c r="I54" s="79">
        <f t="shared" si="5"/>
        <v>5069814</v>
      </c>
      <c r="J54" s="80">
        <f t="shared" si="5"/>
        <v>44007466</v>
      </c>
      <c r="K54" s="51">
        <f t="shared" si="5"/>
        <v>498594479</v>
      </c>
      <c r="L54" s="80">
        <f t="shared" si="5"/>
        <v>0</v>
      </c>
      <c r="M54" s="78">
        <f t="shared" si="5"/>
        <v>547671759</v>
      </c>
    </row>
    <row r="55" spans="1:13" ht="11.25">
      <c r="A55" s="39" t="s">
        <v>88</v>
      </c>
      <c r="B55" s="98" t="s">
        <v>171</v>
      </c>
      <c r="C55" s="41" t="s">
        <v>172</v>
      </c>
      <c r="D55" s="42">
        <v>-4361137</v>
      </c>
      <c r="E55" s="43">
        <v>9237218</v>
      </c>
      <c r="F55" s="43">
        <v>17066865</v>
      </c>
      <c r="G55" s="43">
        <v>0</v>
      </c>
      <c r="H55" s="44">
        <v>21942946</v>
      </c>
      <c r="I55" s="45">
        <v>1305873</v>
      </c>
      <c r="J55" s="46">
        <v>8942952</v>
      </c>
      <c r="K55" s="43">
        <v>34128067</v>
      </c>
      <c r="L55" s="46">
        <v>0</v>
      </c>
      <c r="M55" s="44">
        <v>44376892</v>
      </c>
    </row>
    <row r="56" spans="1:13" ht="11.25">
      <c r="A56" s="39" t="s">
        <v>88</v>
      </c>
      <c r="B56" s="98" t="s">
        <v>173</v>
      </c>
      <c r="C56" s="41" t="s">
        <v>174</v>
      </c>
      <c r="D56" s="42">
        <v>641826</v>
      </c>
      <c r="E56" s="43">
        <v>62613</v>
      </c>
      <c r="F56" s="43">
        <v>1988355</v>
      </c>
      <c r="G56" s="43">
        <v>0</v>
      </c>
      <c r="H56" s="44">
        <v>2692794</v>
      </c>
      <c r="I56" s="45">
        <v>161252</v>
      </c>
      <c r="J56" s="46">
        <v>6003</v>
      </c>
      <c r="K56" s="43">
        <v>647096</v>
      </c>
      <c r="L56" s="46">
        <v>0</v>
      </c>
      <c r="M56" s="44">
        <v>814351</v>
      </c>
    </row>
    <row r="57" spans="1:13" ht="11.25">
      <c r="A57" s="39" t="s">
        <v>88</v>
      </c>
      <c r="B57" s="98" t="s">
        <v>175</v>
      </c>
      <c r="C57" s="41" t="s">
        <v>176</v>
      </c>
      <c r="D57" s="42">
        <v>1163744</v>
      </c>
      <c r="E57" s="43">
        <v>2705348</v>
      </c>
      <c r="F57" s="43">
        <v>25593371</v>
      </c>
      <c r="G57" s="43">
        <v>0</v>
      </c>
      <c r="H57" s="44">
        <v>29462463</v>
      </c>
      <c r="I57" s="45">
        <v>867180</v>
      </c>
      <c r="J57" s="46">
        <v>2195965</v>
      </c>
      <c r="K57" s="43">
        <v>30222400</v>
      </c>
      <c r="L57" s="46">
        <v>0</v>
      </c>
      <c r="M57" s="44">
        <v>33285545</v>
      </c>
    </row>
    <row r="58" spans="1:13" ht="11.25">
      <c r="A58" s="39" t="s">
        <v>88</v>
      </c>
      <c r="B58" s="98" t="s">
        <v>177</v>
      </c>
      <c r="C58" s="41" t="s">
        <v>178</v>
      </c>
      <c r="D58" s="42">
        <v>98193</v>
      </c>
      <c r="E58" s="43">
        <v>19175</v>
      </c>
      <c r="F58" s="43">
        <v>2350875</v>
      </c>
      <c r="G58" s="43">
        <v>0</v>
      </c>
      <c r="H58" s="44">
        <v>2468243</v>
      </c>
      <c r="I58" s="45">
        <v>82019</v>
      </c>
      <c r="J58" s="46">
        <v>11878</v>
      </c>
      <c r="K58" s="43">
        <v>688377</v>
      </c>
      <c r="L58" s="46">
        <v>0</v>
      </c>
      <c r="M58" s="44">
        <v>782274</v>
      </c>
    </row>
    <row r="59" spans="1:13" ht="11.25">
      <c r="A59" s="39" t="s">
        <v>107</v>
      </c>
      <c r="B59" s="98" t="s">
        <v>179</v>
      </c>
      <c r="C59" s="41" t="s">
        <v>180</v>
      </c>
      <c r="D59" s="42">
        <v>0</v>
      </c>
      <c r="E59" s="43">
        <v>6975453</v>
      </c>
      <c r="F59" s="43">
        <v>7553936</v>
      </c>
      <c r="G59" s="43">
        <v>0</v>
      </c>
      <c r="H59" s="44">
        <v>14529389</v>
      </c>
      <c r="I59" s="45">
        <v>0</v>
      </c>
      <c r="J59" s="46">
        <v>2162683</v>
      </c>
      <c r="K59" s="43">
        <v>55290321</v>
      </c>
      <c r="L59" s="46">
        <v>0</v>
      </c>
      <c r="M59" s="44">
        <v>57453004</v>
      </c>
    </row>
    <row r="60" spans="1:13" s="102" customFormat="1" ht="11.25">
      <c r="A60" s="99"/>
      <c r="B60" s="100" t="s">
        <v>181</v>
      </c>
      <c r="C60" s="101"/>
      <c r="D60" s="50">
        <f aca="true" t="shared" si="6" ref="D60:M60">SUM(D55:D59)</f>
        <v>-2457374</v>
      </c>
      <c r="E60" s="51">
        <f t="shared" si="6"/>
        <v>18999807</v>
      </c>
      <c r="F60" s="51">
        <f t="shared" si="6"/>
        <v>54553402</v>
      </c>
      <c r="G60" s="51">
        <f t="shared" si="6"/>
        <v>0</v>
      </c>
      <c r="H60" s="78">
        <f t="shared" si="6"/>
        <v>71095835</v>
      </c>
      <c r="I60" s="79">
        <f t="shared" si="6"/>
        <v>2416324</v>
      </c>
      <c r="J60" s="80">
        <f t="shared" si="6"/>
        <v>13319481</v>
      </c>
      <c r="K60" s="51">
        <f t="shared" si="6"/>
        <v>120976261</v>
      </c>
      <c r="L60" s="80">
        <f t="shared" si="6"/>
        <v>0</v>
      </c>
      <c r="M60" s="78">
        <f t="shared" si="6"/>
        <v>136712066</v>
      </c>
    </row>
    <row r="61" spans="1:13" s="102" customFormat="1" ht="11.25">
      <c r="A61" s="99"/>
      <c r="B61" s="100" t="s">
        <v>182</v>
      </c>
      <c r="C61" s="101"/>
      <c r="D61" s="50">
        <f aca="true" t="shared" si="7" ref="D61:M61">SUM(D9:D10,D12:D21,D23:D30,D32:D40,D42:D46,D48:D53,D55:D59)</f>
        <v>269412857</v>
      </c>
      <c r="E61" s="51">
        <f t="shared" si="7"/>
        <v>1652963829</v>
      </c>
      <c r="F61" s="51">
        <f t="shared" si="7"/>
        <v>1513470605</v>
      </c>
      <c r="G61" s="51">
        <f t="shared" si="7"/>
        <v>0</v>
      </c>
      <c r="H61" s="78">
        <f t="shared" si="7"/>
        <v>3435847291</v>
      </c>
      <c r="I61" s="79">
        <f t="shared" si="7"/>
        <v>263438684</v>
      </c>
      <c r="J61" s="80">
        <f t="shared" si="7"/>
        <v>1554648369</v>
      </c>
      <c r="K61" s="51">
        <f t="shared" si="7"/>
        <v>1919858270</v>
      </c>
      <c r="L61" s="80">
        <f t="shared" si="7"/>
        <v>0</v>
      </c>
      <c r="M61" s="78">
        <f t="shared" si="7"/>
        <v>3737945323</v>
      </c>
    </row>
    <row r="62" spans="1:13" ht="11.25">
      <c r="A62" s="103"/>
      <c r="B62" s="104"/>
      <c r="C62" s="71"/>
      <c r="D62" s="105"/>
      <c r="E62" s="106"/>
      <c r="F62" s="106"/>
      <c r="G62" s="106"/>
      <c r="H62" s="107"/>
      <c r="I62" s="105"/>
      <c r="J62" s="106"/>
      <c r="K62" s="106"/>
      <c r="L62" s="106"/>
      <c r="M62" s="107"/>
    </row>
    <row r="63" spans="1:13" ht="12.75" customHeight="1">
      <c r="A63" s="60"/>
      <c r="B63" s="75" t="s">
        <v>656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2.75" customHeight="1">
      <c r="A64" s="60"/>
      <c r="B64" s="108"/>
      <c r="C64" s="108"/>
      <c r="D64" s="108"/>
      <c r="E64" s="108"/>
      <c r="F64" s="108"/>
      <c r="G64" s="108"/>
      <c r="H64" s="61"/>
      <c r="I64" s="61"/>
      <c r="J64" s="61"/>
      <c r="K64" s="61"/>
      <c r="L64" s="61"/>
      <c r="M64" s="61"/>
    </row>
    <row r="65" spans="1:13" ht="11.25">
      <c r="A65" s="60"/>
      <c r="B65" s="109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1.25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11.25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ht="11.25">
      <c r="A68" s="6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11.2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1.25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ht="11.25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ht="11.2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1.25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1.25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1.2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1.25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1.25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1.2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11.25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1.25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1.25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1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1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</sheetData>
  <sheetProtection password="F954" sheet="1" objects="1" scenarios="1"/>
  <mergeCells count="7">
    <mergeCell ref="B63:M63"/>
    <mergeCell ref="B1:M1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6" customWidth="1"/>
    <col min="2" max="2" width="20.7109375" style="6" customWidth="1"/>
    <col min="3" max="3" width="6.7109375" style="6" customWidth="1"/>
    <col min="4" max="10" width="10.7109375" style="6" customWidth="1"/>
    <col min="11" max="11" width="11.7109375" style="6" customWidth="1"/>
    <col min="12" max="13" width="10.7109375" style="6" customWidth="1"/>
    <col min="14" max="16384" width="9.140625" style="6" customWidth="1"/>
  </cols>
  <sheetData>
    <row r="1" spans="1:13" ht="11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5.75" customHeight="1">
      <c r="A2" s="62"/>
      <c r="B2" s="63" t="s">
        <v>655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1.25">
      <c r="A3" s="7"/>
      <c r="B3" s="8"/>
      <c r="C3" s="9"/>
      <c r="D3" s="10" t="s">
        <v>0</v>
      </c>
      <c r="E3" s="11"/>
      <c r="F3" s="11"/>
      <c r="G3" s="11"/>
      <c r="H3" s="12"/>
      <c r="I3" s="13" t="s">
        <v>1</v>
      </c>
      <c r="J3" s="14"/>
      <c r="K3" s="14"/>
      <c r="L3" s="14"/>
      <c r="M3" s="15"/>
    </row>
    <row r="4" spans="1:13" ht="16.5" customHeight="1">
      <c r="A4" s="16"/>
      <c r="B4" s="17"/>
      <c r="C4" s="18"/>
      <c r="D4" s="10" t="s">
        <v>2</v>
      </c>
      <c r="E4" s="11"/>
      <c r="F4" s="19"/>
      <c r="G4" s="20"/>
      <c r="H4" s="21"/>
      <c r="I4" s="10" t="s">
        <v>2</v>
      </c>
      <c r="J4" s="11"/>
      <c r="K4" s="19"/>
      <c r="L4" s="22"/>
      <c r="M4" s="21"/>
    </row>
    <row r="5" spans="1:13" ht="36.75" customHeight="1">
      <c r="A5" s="23"/>
      <c r="B5" s="24" t="s">
        <v>3</v>
      </c>
      <c r="C5" s="25" t="s">
        <v>4</v>
      </c>
      <c r="D5" s="26" t="s">
        <v>5</v>
      </c>
      <c r="E5" s="27" t="s">
        <v>6</v>
      </c>
      <c r="F5" s="27" t="s">
        <v>7</v>
      </c>
      <c r="G5" s="28" t="s">
        <v>8</v>
      </c>
      <c r="H5" s="29" t="s">
        <v>9</v>
      </c>
      <c r="I5" s="26" t="s">
        <v>5</v>
      </c>
      <c r="J5" s="27" t="s">
        <v>6</v>
      </c>
      <c r="K5" s="27" t="s">
        <v>7</v>
      </c>
      <c r="L5" s="28" t="s">
        <v>8</v>
      </c>
      <c r="M5" s="29" t="s">
        <v>9</v>
      </c>
    </row>
    <row r="6" spans="1:13" ht="11.25">
      <c r="A6" s="7"/>
      <c r="B6" s="91"/>
      <c r="C6" s="31"/>
      <c r="D6" s="32"/>
      <c r="E6" s="33"/>
      <c r="F6" s="33"/>
      <c r="G6" s="33"/>
      <c r="H6" s="34"/>
      <c r="I6" s="32"/>
      <c r="J6" s="33"/>
      <c r="K6" s="33"/>
      <c r="L6" s="33"/>
      <c r="M6" s="34"/>
    </row>
    <row r="7" spans="1:13" ht="11.25">
      <c r="A7" s="16"/>
      <c r="B7" s="64" t="s">
        <v>183</v>
      </c>
      <c r="C7" s="31"/>
      <c r="D7" s="35"/>
      <c r="E7" s="36"/>
      <c r="F7" s="36"/>
      <c r="G7" s="36"/>
      <c r="H7" s="37"/>
      <c r="I7" s="35"/>
      <c r="J7" s="36"/>
      <c r="K7" s="36"/>
      <c r="L7" s="36"/>
      <c r="M7" s="37"/>
    </row>
    <row r="8" spans="1:13" ht="11.25">
      <c r="A8" s="16"/>
      <c r="B8" s="31"/>
      <c r="C8" s="31"/>
      <c r="D8" s="35"/>
      <c r="E8" s="36"/>
      <c r="F8" s="36"/>
      <c r="G8" s="36"/>
      <c r="H8" s="37"/>
      <c r="I8" s="35"/>
      <c r="J8" s="36"/>
      <c r="K8" s="36"/>
      <c r="L8" s="36"/>
      <c r="M8" s="37"/>
    </row>
    <row r="9" spans="1:13" ht="11.25">
      <c r="A9" s="39" t="s">
        <v>86</v>
      </c>
      <c r="B9" s="98" t="s">
        <v>40</v>
      </c>
      <c r="C9" s="41" t="s">
        <v>41</v>
      </c>
      <c r="D9" s="42">
        <v>115856643</v>
      </c>
      <c r="E9" s="43">
        <v>562226877</v>
      </c>
      <c r="F9" s="43">
        <v>225168817</v>
      </c>
      <c r="G9" s="43">
        <v>0</v>
      </c>
      <c r="H9" s="44">
        <v>903252337</v>
      </c>
      <c r="I9" s="45">
        <v>99891803</v>
      </c>
      <c r="J9" s="46">
        <v>390632455</v>
      </c>
      <c r="K9" s="43">
        <v>78336359</v>
      </c>
      <c r="L9" s="46">
        <v>0</v>
      </c>
      <c r="M9" s="44">
        <v>568860617</v>
      </c>
    </row>
    <row r="10" spans="1:13" s="102" customFormat="1" ht="11.25">
      <c r="A10" s="99"/>
      <c r="B10" s="100" t="s">
        <v>87</v>
      </c>
      <c r="C10" s="101"/>
      <c r="D10" s="50">
        <f aca="true" t="shared" si="0" ref="D10:M10">D9</f>
        <v>115856643</v>
      </c>
      <c r="E10" s="51">
        <f t="shared" si="0"/>
        <v>562226877</v>
      </c>
      <c r="F10" s="51">
        <f t="shared" si="0"/>
        <v>225168817</v>
      </c>
      <c r="G10" s="51">
        <f t="shared" si="0"/>
        <v>0</v>
      </c>
      <c r="H10" s="78">
        <f t="shared" si="0"/>
        <v>903252337</v>
      </c>
      <c r="I10" s="79">
        <f t="shared" si="0"/>
        <v>99891803</v>
      </c>
      <c r="J10" s="80">
        <f t="shared" si="0"/>
        <v>390632455</v>
      </c>
      <c r="K10" s="51">
        <f t="shared" si="0"/>
        <v>78336359</v>
      </c>
      <c r="L10" s="80">
        <f t="shared" si="0"/>
        <v>0</v>
      </c>
      <c r="M10" s="78">
        <f t="shared" si="0"/>
        <v>568860617</v>
      </c>
    </row>
    <row r="11" spans="1:13" ht="11.25">
      <c r="A11" s="39" t="s">
        <v>88</v>
      </c>
      <c r="B11" s="98" t="s">
        <v>184</v>
      </c>
      <c r="C11" s="41" t="s">
        <v>185</v>
      </c>
      <c r="D11" s="42">
        <v>1405903</v>
      </c>
      <c r="E11" s="43">
        <v>8694526</v>
      </c>
      <c r="F11" s="43">
        <v>5800648</v>
      </c>
      <c r="G11" s="43">
        <v>0</v>
      </c>
      <c r="H11" s="44">
        <v>15901077</v>
      </c>
      <c r="I11" s="45">
        <v>1142400</v>
      </c>
      <c r="J11" s="46">
        <v>8152067</v>
      </c>
      <c r="K11" s="43">
        <v>2621011</v>
      </c>
      <c r="L11" s="46">
        <v>0</v>
      </c>
      <c r="M11" s="44">
        <v>11915478</v>
      </c>
    </row>
    <row r="12" spans="1:13" ht="11.25">
      <c r="A12" s="39" t="s">
        <v>88</v>
      </c>
      <c r="B12" s="98" t="s">
        <v>186</v>
      </c>
      <c r="C12" s="41" t="s">
        <v>187</v>
      </c>
      <c r="D12" s="42">
        <v>1596838</v>
      </c>
      <c r="E12" s="43">
        <v>12025808</v>
      </c>
      <c r="F12" s="43">
        <v>16315240</v>
      </c>
      <c r="G12" s="43">
        <v>0</v>
      </c>
      <c r="H12" s="44">
        <v>29937886</v>
      </c>
      <c r="I12" s="45">
        <v>1974772</v>
      </c>
      <c r="J12" s="46">
        <v>11566892</v>
      </c>
      <c r="K12" s="43">
        <v>8053055</v>
      </c>
      <c r="L12" s="46">
        <v>0</v>
      </c>
      <c r="M12" s="44">
        <v>21594719</v>
      </c>
    </row>
    <row r="13" spans="1:13" ht="11.25">
      <c r="A13" s="39" t="s">
        <v>88</v>
      </c>
      <c r="B13" s="98" t="s">
        <v>188</v>
      </c>
      <c r="C13" s="41" t="s">
        <v>189</v>
      </c>
      <c r="D13" s="42">
        <v>350521</v>
      </c>
      <c r="E13" s="43">
        <v>5661896</v>
      </c>
      <c r="F13" s="43">
        <v>273110</v>
      </c>
      <c r="G13" s="43">
        <v>0</v>
      </c>
      <c r="H13" s="44">
        <v>6285527</v>
      </c>
      <c r="I13" s="45">
        <v>289847</v>
      </c>
      <c r="J13" s="46">
        <v>932376</v>
      </c>
      <c r="K13" s="43">
        <v>16058125</v>
      </c>
      <c r="L13" s="46">
        <v>0</v>
      </c>
      <c r="M13" s="44">
        <v>17280348</v>
      </c>
    </row>
    <row r="14" spans="1:13" ht="11.25">
      <c r="A14" s="39" t="s">
        <v>88</v>
      </c>
      <c r="B14" s="98" t="s">
        <v>190</v>
      </c>
      <c r="C14" s="41" t="s">
        <v>191</v>
      </c>
      <c r="D14" s="42">
        <v>291270</v>
      </c>
      <c r="E14" s="43">
        <v>1669407</v>
      </c>
      <c r="F14" s="43">
        <v>3948707</v>
      </c>
      <c r="G14" s="43">
        <v>0</v>
      </c>
      <c r="H14" s="44">
        <v>5909384</v>
      </c>
      <c r="I14" s="45">
        <v>543242</v>
      </c>
      <c r="J14" s="46">
        <v>978163</v>
      </c>
      <c r="K14" s="43">
        <v>14687043</v>
      </c>
      <c r="L14" s="46">
        <v>0</v>
      </c>
      <c r="M14" s="44">
        <v>16208448</v>
      </c>
    </row>
    <row r="15" spans="1:13" ht="11.25">
      <c r="A15" s="39" t="s">
        <v>107</v>
      </c>
      <c r="B15" s="98" t="s">
        <v>192</v>
      </c>
      <c r="C15" s="41" t="s">
        <v>193</v>
      </c>
      <c r="D15" s="42">
        <v>0</v>
      </c>
      <c r="E15" s="43">
        <v>0</v>
      </c>
      <c r="F15" s="43">
        <v>10346178</v>
      </c>
      <c r="G15" s="43">
        <v>0</v>
      </c>
      <c r="H15" s="44">
        <v>10346178</v>
      </c>
      <c r="I15" s="45">
        <v>0</v>
      </c>
      <c r="J15" s="46">
        <v>0</v>
      </c>
      <c r="K15" s="43">
        <v>95882</v>
      </c>
      <c r="L15" s="46">
        <v>0</v>
      </c>
      <c r="M15" s="44">
        <v>95882</v>
      </c>
    </row>
    <row r="16" spans="1:13" s="102" customFormat="1" ht="11.25">
      <c r="A16" s="99"/>
      <c r="B16" s="100" t="s">
        <v>194</v>
      </c>
      <c r="C16" s="101"/>
      <c r="D16" s="50">
        <f aca="true" t="shared" si="1" ref="D16:M16">SUM(D11:D15)</f>
        <v>3644532</v>
      </c>
      <c r="E16" s="51">
        <f t="shared" si="1"/>
        <v>28051637</v>
      </c>
      <c r="F16" s="51">
        <f t="shared" si="1"/>
        <v>36683883</v>
      </c>
      <c r="G16" s="51">
        <f t="shared" si="1"/>
        <v>0</v>
      </c>
      <c r="H16" s="78">
        <f t="shared" si="1"/>
        <v>68380052</v>
      </c>
      <c r="I16" s="79">
        <f t="shared" si="1"/>
        <v>3950261</v>
      </c>
      <c r="J16" s="80">
        <f t="shared" si="1"/>
        <v>21629498</v>
      </c>
      <c r="K16" s="51">
        <f t="shared" si="1"/>
        <v>41515116</v>
      </c>
      <c r="L16" s="80">
        <f t="shared" si="1"/>
        <v>0</v>
      </c>
      <c r="M16" s="78">
        <f t="shared" si="1"/>
        <v>67094875</v>
      </c>
    </row>
    <row r="17" spans="1:13" ht="11.25">
      <c r="A17" s="39" t="s">
        <v>88</v>
      </c>
      <c r="B17" s="98" t="s">
        <v>195</v>
      </c>
      <c r="C17" s="41" t="s">
        <v>196</v>
      </c>
      <c r="D17" s="42">
        <v>4374850</v>
      </c>
      <c r="E17" s="43">
        <v>7288942</v>
      </c>
      <c r="F17" s="43">
        <v>4197208</v>
      </c>
      <c r="G17" s="43">
        <v>0</v>
      </c>
      <c r="H17" s="44">
        <v>15861000</v>
      </c>
      <c r="I17" s="45">
        <v>1484321</v>
      </c>
      <c r="J17" s="46">
        <v>8406607</v>
      </c>
      <c r="K17" s="43">
        <v>4212546</v>
      </c>
      <c r="L17" s="46">
        <v>0</v>
      </c>
      <c r="M17" s="44">
        <v>14103474</v>
      </c>
    </row>
    <row r="18" spans="1:13" ht="11.25">
      <c r="A18" s="39" t="s">
        <v>88</v>
      </c>
      <c r="B18" s="98" t="s">
        <v>197</v>
      </c>
      <c r="C18" s="41" t="s">
        <v>198</v>
      </c>
      <c r="D18" s="42">
        <v>812</v>
      </c>
      <c r="E18" s="43">
        <v>2695161</v>
      </c>
      <c r="F18" s="43">
        <v>1461759</v>
      </c>
      <c r="G18" s="43">
        <v>0</v>
      </c>
      <c r="H18" s="44">
        <v>4157732</v>
      </c>
      <c r="I18" s="45">
        <v>255735</v>
      </c>
      <c r="J18" s="46">
        <v>2677200</v>
      </c>
      <c r="K18" s="43">
        <v>2250000</v>
      </c>
      <c r="L18" s="46">
        <v>0</v>
      </c>
      <c r="M18" s="44">
        <v>5182935</v>
      </c>
    </row>
    <row r="19" spans="1:13" ht="11.25">
      <c r="A19" s="39" t="s">
        <v>88</v>
      </c>
      <c r="B19" s="98" t="s">
        <v>199</v>
      </c>
      <c r="C19" s="41" t="s">
        <v>200</v>
      </c>
      <c r="D19" s="42">
        <v>64585</v>
      </c>
      <c r="E19" s="43">
        <v>6513363</v>
      </c>
      <c r="F19" s="43">
        <v>18110522</v>
      </c>
      <c r="G19" s="43">
        <v>0</v>
      </c>
      <c r="H19" s="44">
        <v>24688470</v>
      </c>
      <c r="I19" s="45">
        <v>22093</v>
      </c>
      <c r="J19" s="46">
        <v>5933601</v>
      </c>
      <c r="K19" s="43">
        <v>618712</v>
      </c>
      <c r="L19" s="46">
        <v>0</v>
      </c>
      <c r="M19" s="44">
        <v>6574406</v>
      </c>
    </row>
    <row r="20" spans="1:13" ht="11.25">
      <c r="A20" s="39" t="s">
        <v>88</v>
      </c>
      <c r="B20" s="98" t="s">
        <v>47</v>
      </c>
      <c r="C20" s="41" t="s">
        <v>48</v>
      </c>
      <c r="D20" s="42">
        <v>22355016</v>
      </c>
      <c r="E20" s="43">
        <v>112990574</v>
      </c>
      <c r="F20" s="43">
        <v>69812928</v>
      </c>
      <c r="G20" s="43">
        <v>0</v>
      </c>
      <c r="H20" s="44">
        <v>205158518</v>
      </c>
      <c r="I20" s="45">
        <v>30805115</v>
      </c>
      <c r="J20" s="46">
        <v>95113830</v>
      </c>
      <c r="K20" s="43">
        <v>45843837</v>
      </c>
      <c r="L20" s="46">
        <v>0</v>
      </c>
      <c r="M20" s="44">
        <v>171762782</v>
      </c>
    </row>
    <row r="21" spans="1:13" ht="11.25">
      <c r="A21" s="39" t="s">
        <v>88</v>
      </c>
      <c r="B21" s="98" t="s">
        <v>201</v>
      </c>
      <c r="C21" s="41" t="s">
        <v>202</v>
      </c>
      <c r="D21" s="42">
        <v>0</v>
      </c>
      <c r="E21" s="43">
        <v>8496070</v>
      </c>
      <c r="F21" s="43">
        <v>18331381</v>
      </c>
      <c r="G21" s="43">
        <v>0</v>
      </c>
      <c r="H21" s="44">
        <v>26827451</v>
      </c>
      <c r="I21" s="45">
        <v>0</v>
      </c>
      <c r="J21" s="46">
        <v>0</v>
      </c>
      <c r="K21" s="43">
        <v>0</v>
      </c>
      <c r="L21" s="46">
        <v>0</v>
      </c>
      <c r="M21" s="44">
        <v>0</v>
      </c>
    </row>
    <row r="22" spans="1:13" ht="11.25">
      <c r="A22" s="39" t="s">
        <v>107</v>
      </c>
      <c r="B22" s="98" t="s">
        <v>203</v>
      </c>
      <c r="C22" s="41" t="s">
        <v>204</v>
      </c>
      <c r="D22" s="42">
        <v>0</v>
      </c>
      <c r="E22" s="43">
        <v>0</v>
      </c>
      <c r="F22" s="43">
        <v>1870059</v>
      </c>
      <c r="G22" s="43">
        <v>0</v>
      </c>
      <c r="H22" s="44">
        <v>1870059</v>
      </c>
      <c r="I22" s="45">
        <v>0</v>
      </c>
      <c r="J22" s="46">
        <v>0</v>
      </c>
      <c r="K22" s="43">
        <v>1317490</v>
      </c>
      <c r="L22" s="46">
        <v>0</v>
      </c>
      <c r="M22" s="44">
        <v>1317490</v>
      </c>
    </row>
    <row r="23" spans="1:13" s="102" customFormat="1" ht="11.25">
      <c r="A23" s="99"/>
      <c r="B23" s="100" t="s">
        <v>205</v>
      </c>
      <c r="C23" s="101"/>
      <c r="D23" s="50">
        <f aca="true" t="shared" si="2" ref="D23:M23">SUM(D17:D22)</f>
        <v>26795263</v>
      </c>
      <c r="E23" s="51">
        <f t="shared" si="2"/>
        <v>137984110</v>
      </c>
      <c r="F23" s="51">
        <f t="shared" si="2"/>
        <v>113783857</v>
      </c>
      <c r="G23" s="51">
        <f t="shared" si="2"/>
        <v>0</v>
      </c>
      <c r="H23" s="78">
        <f t="shared" si="2"/>
        <v>278563230</v>
      </c>
      <c r="I23" s="79">
        <f t="shared" si="2"/>
        <v>32567264</v>
      </c>
      <c r="J23" s="80">
        <f t="shared" si="2"/>
        <v>112131238</v>
      </c>
      <c r="K23" s="51">
        <f t="shared" si="2"/>
        <v>54242585</v>
      </c>
      <c r="L23" s="80">
        <f t="shared" si="2"/>
        <v>0</v>
      </c>
      <c r="M23" s="78">
        <f t="shared" si="2"/>
        <v>198941087</v>
      </c>
    </row>
    <row r="24" spans="1:13" ht="11.25">
      <c r="A24" s="39" t="s">
        <v>88</v>
      </c>
      <c r="B24" s="98" t="s">
        <v>206</v>
      </c>
      <c r="C24" s="41" t="s">
        <v>207</v>
      </c>
      <c r="D24" s="42">
        <v>7878897</v>
      </c>
      <c r="E24" s="43">
        <v>20338581</v>
      </c>
      <c r="F24" s="43">
        <v>7388576</v>
      </c>
      <c r="G24" s="43">
        <v>0</v>
      </c>
      <c r="H24" s="44">
        <v>35606054</v>
      </c>
      <c r="I24" s="45">
        <v>0</v>
      </c>
      <c r="J24" s="46">
        <v>0</v>
      </c>
      <c r="K24" s="43">
        <v>0</v>
      </c>
      <c r="L24" s="46">
        <v>0</v>
      </c>
      <c r="M24" s="44">
        <v>0</v>
      </c>
    </row>
    <row r="25" spans="1:13" ht="11.25">
      <c r="A25" s="39" t="s">
        <v>88</v>
      </c>
      <c r="B25" s="98" t="s">
        <v>208</v>
      </c>
      <c r="C25" s="41" t="s">
        <v>209</v>
      </c>
      <c r="D25" s="42">
        <v>11916733</v>
      </c>
      <c r="E25" s="43">
        <v>42511085</v>
      </c>
      <c r="F25" s="43">
        <v>17838652</v>
      </c>
      <c r="G25" s="43">
        <v>0</v>
      </c>
      <c r="H25" s="44">
        <v>72266470</v>
      </c>
      <c r="I25" s="45">
        <v>13682476</v>
      </c>
      <c r="J25" s="46">
        <v>54560949</v>
      </c>
      <c r="K25" s="43">
        <v>6521548</v>
      </c>
      <c r="L25" s="46">
        <v>0</v>
      </c>
      <c r="M25" s="44">
        <v>74764973</v>
      </c>
    </row>
    <row r="26" spans="1:13" ht="11.25">
      <c r="A26" s="39" t="s">
        <v>88</v>
      </c>
      <c r="B26" s="98" t="s">
        <v>210</v>
      </c>
      <c r="C26" s="41" t="s">
        <v>211</v>
      </c>
      <c r="D26" s="42">
        <v>370827</v>
      </c>
      <c r="E26" s="43">
        <v>2216622</v>
      </c>
      <c r="F26" s="43">
        <v>30746167</v>
      </c>
      <c r="G26" s="43">
        <v>0</v>
      </c>
      <c r="H26" s="44">
        <v>33333616</v>
      </c>
      <c r="I26" s="45">
        <v>10099729</v>
      </c>
      <c r="J26" s="46">
        <v>17589924</v>
      </c>
      <c r="K26" s="43">
        <v>5008631</v>
      </c>
      <c r="L26" s="46">
        <v>0</v>
      </c>
      <c r="M26" s="44">
        <v>32698284</v>
      </c>
    </row>
    <row r="27" spans="1:13" ht="11.25">
      <c r="A27" s="39" t="s">
        <v>88</v>
      </c>
      <c r="B27" s="98" t="s">
        <v>212</v>
      </c>
      <c r="C27" s="41" t="s">
        <v>213</v>
      </c>
      <c r="D27" s="42">
        <v>183183007</v>
      </c>
      <c r="E27" s="43">
        <v>-53199269</v>
      </c>
      <c r="F27" s="43">
        <v>56150928</v>
      </c>
      <c r="G27" s="43">
        <v>0</v>
      </c>
      <c r="H27" s="44">
        <v>186134666</v>
      </c>
      <c r="I27" s="45">
        <v>137558894</v>
      </c>
      <c r="J27" s="46">
        <v>-79100841</v>
      </c>
      <c r="K27" s="43">
        <v>15743426</v>
      </c>
      <c r="L27" s="46">
        <v>0</v>
      </c>
      <c r="M27" s="44">
        <v>74201479</v>
      </c>
    </row>
    <row r="28" spans="1:13" ht="11.25">
      <c r="A28" s="39" t="s">
        <v>88</v>
      </c>
      <c r="B28" s="98" t="s">
        <v>214</v>
      </c>
      <c r="C28" s="41" t="s">
        <v>215</v>
      </c>
      <c r="D28" s="42">
        <v>287669</v>
      </c>
      <c r="E28" s="43">
        <v>4400326</v>
      </c>
      <c r="F28" s="43">
        <v>3282463</v>
      </c>
      <c r="G28" s="43">
        <v>0</v>
      </c>
      <c r="H28" s="44">
        <v>7970458</v>
      </c>
      <c r="I28" s="45">
        <v>1398054</v>
      </c>
      <c r="J28" s="46">
        <v>11860625</v>
      </c>
      <c r="K28" s="43">
        <v>2067958</v>
      </c>
      <c r="L28" s="46">
        <v>0</v>
      </c>
      <c r="M28" s="44">
        <v>15326637</v>
      </c>
    </row>
    <row r="29" spans="1:13" ht="11.25">
      <c r="A29" s="39" t="s">
        <v>88</v>
      </c>
      <c r="B29" s="98" t="s">
        <v>216</v>
      </c>
      <c r="C29" s="41" t="s">
        <v>217</v>
      </c>
      <c r="D29" s="42">
        <v>2685602</v>
      </c>
      <c r="E29" s="43">
        <v>14930685</v>
      </c>
      <c r="F29" s="43">
        <v>9509344</v>
      </c>
      <c r="G29" s="43">
        <v>0</v>
      </c>
      <c r="H29" s="44">
        <v>27125631</v>
      </c>
      <c r="I29" s="45">
        <v>4318694</v>
      </c>
      <c r="J29" s="46">
        <v>12283125</v>
      </c>
      <c r="K29" s="43">
        <v>17879241</v>
      </c>
      <c r="L29" s="46">
        <v>0</v>
      </c>
      <c r="M29" s="44">
        <v>34481060</v>
      </c>
    </row>
    <row r="30" spans="1:13" ht="11.25">
      <c r="A30" s="39" t="s">
        <v>107</v>
      </c>
      <c r="B30" s="98" t="s">
        <v>218</v>
      </c>
      <c r="C30" s="41" t="s">
        <v>219</v>
      </c>
      <c r="D30" s="42">
        <v>0</v>
      </c>
      <c r="E30" s="43">
        <v>0</v>
      </c>
      <c r="F30" s="43">
        <v>1742725</v>
      </c>
      <c r="G30" s="43">
        <v>0</v>
      </c>
      <c r="H30" s="44">
        <v>1742725</v>
      </c>
      <c r="I30" s="45">
        <v>0</v>
      </c>
      <c r="J30" s="46">
        <v>0</v>
      </c>
      <c r="K30" s="43">
        <v>680815</v>
      </c>
      <c r="L30" s="46">
        <v>0</v>
      </c>
      <c r="M30" s="44">
        <v>680815</v>
      </c>
    </row>
    <row r="31" spans="1:13" s="102" customFormat="1" ht="11.25">
      <c r="A31" s="99"/>
      <c r="B31" s="100" t="s">
        <v>220</v>
      </c>
      <c r="C31" s="101"/>
      <c r="D31" s="50">
        <f aca="true" t="shared" si="3" ref="D31:M31">SUM(D24:D30)</f>
        <v>206322735</v>
      </c>
      <c r="E31" s="51">
        <f t="shared" si="3"/>
        <v>31198030</v>
      </c>
      <c r="F31" s="51">
        <f t="shared" si="3"/>
        <v>126658855</v>
      </c>
      <c r="G31" s="51">
        <f t="shared" si="3"/>
        <v>0</v>
      </c>
      <c r="H31" s="78">
        <f t="shared" si="3"/>
        <v>364179620</v>
      </c>
      <c r="I31" s="79">
        <f t="shared" si="3"/>
        <v>167057847</v>
      </c>
      <c r="J31" s="80">
        <f t="shared" si="3"/>
        <v>17193782</v>
      </c>
      <c r="K31" s="51">
        <f t="shared" si="3"/>
        <v>47901619</v>
      </c>
      <c r="L31" s="80">
        <f t="shared" si="3"/>
        <v>0</v>
      </c>
      <c r="M31" s="78">
        <f t="shared" si="3"/>
        <v>232153248</v>
      </c>
    </row>
    <row r="32" spans="1:13" ht="11.25">
      <c r="A32" s="39" t="s">
        <v>88</v>
      </c>
      <c r="B32" s="98" t="s">
        <v>221</v>
      </c>
      <c r="C32" s="41" t="s">
        <v>222</v>
      </c>
      <c r="D32" s="42">
        <v>8807166</v>
      </c>
      <c r="E32" s="43">
        <v>64990141</v>
      </c>
      <c r="F32" s="43">
        <v>7750863</v>
      </c>
      <c r="G32" s="43">
        <v>0</v>
      </c>
      <c r="H32" s="44">
        <v>81548170</v>
      </c>
      <c r="I32" s="45">
        <v>5639128</v>
      </c>
      <c r="J32" s="46">
        <v>37928578</v>
      </c>
      <c r="K32" s="43">
        <v>2609461</v>
      </c>
      <c r="L32" s="46">
        <v>0</v>
      </c>
      <c r="M32" s="44">
        <v>46177167</v>
      </c>
    </row>
    <row r="33" spans="1:13" ht="11.25">
      <c r="A33" s="39" t="s">
        <v>88</v>
      </c>
      <c r="B33" s="98" t="s">
        <v>223</v>
      </c>
      <c r="C33" s="41" t="s">
        <v>224</v>
      </c>
      <c r="D33" s="42">
        <v>17131378</v>
      </c>
      <c r="E33" s="43">
        <v>33125578</v>
      </c>
      <c r="F33" s="43">
        <v>5158214</v>
      </c>
      <c r="G33" s="43">
        <v>0</v>
      </c>
      <c r="H33" s="44">
        <v>55415170</v>
      </c>
      <c r="I33" s="45">
        <v>5300050</v>
      </c>
      <c r="J33" s="46">
        <v>335836757</v>
      </c>
      <c r="K33" s="43">
        <v>598165</v>
      </c>
      <c r="L33" s="46">
        <v>0</v>
      </c>
      <c r="M33" s="44">
        <v>341734972</v>
      </c>
    </row>
    <row r="34" spans="1:13" ht="11.25">
      <c r="A34" s="39" t="s">
        <v>88</v>
      </c>
      <c r="B34" s="98" t="s">
        <v>225</v>
      </c>
      <c r="C34" s="41" t="s">
        <v>226</v>
      </c>
      <c r="D34" s="42">
        <v>22271886</v>
      </c>
      <c r="E34" s="43">
        <v>84234768</v>
      </c>
      <c r="F34" s="43">
        <v>18439906</v>
      </c>
      <c r="G34" s="43">
        <v>0</v>
      </c>
      <c r="H34" s="44">
        <v>124946560</v>
      </c>
      <c r="I34" s="45">
        <v>23390522</v>
      </c>
      <c r="J34" s="46">
        <v>38463947</v>
      </c>
      <c r="K34" s="43">
        <v>62142499</v>
      </c>
      <c r="L34" s="46">
        <v>0</v>
      </c>
      <c r="M34" s="44">
        <v>123996968</v>
      </c>
    </row>
    <row r="35" spans="1:13" ht="11.25">
      <c r="A35" s="39" t="s">
        <v>88</v>
      </c>
      <c r="B35" s="98" t="s">
        <v>227</v>
      </c>
      <c r="C35" s="41" t="s">
        <v>228</v>
      </c>
      <c r="D35" s="42">
        <v>2505879</v>
      </c>
      <c r="E35" s="43">
        <v>6925495</v>
      </c>
      <c r="F35" s="43">
        <v>11847895</v>
      </c>
      <c r="G35" s="43">
        <v>0</v>
      </c>
      <c r="H35" s="44">
        <v>21279269</v>
      </c>
      <c r="I35" s="45">
        <v>894644</v>
      </c>
      <c r="J35" s="46">
        <v>12770650</v>
      </c>
      <c r="K35" s="43">
        <v>4480801</v>
      </c>
      <c r="L35" s="46">
        <v>0</v>
      </c>
      <c r="M35" s="44">
        <v>18146095</v>
      </c>
    </row>
    <row r="36" spans="1:13" ht="11.25">
      <c r="A36" s="39" t="s">
        <v>107</v>
      </c>
      <c r="B36" s="98" t="s">
        <v>229</v>
      </c>
      <c r="C36" s="41" t="s">
        <v>230</v>
      </c>
      <c r="D36" s="42">
        <v>0</v>
      </c>
      <c r="E36" s="43">
        <v>0</v>
      </c>
      <c r="F36" s="43">
        <v>6036330</v>
      </c>
      <c r="G36" s="43">
        <v>0</v>
      </c>
      <c r="H36" s="44">
        <v>6036330</v>
      </c>
      <c r="I36" s="45">
        <v>0</v>
      </c>
      <c r="J36" s="46">
        <v>0</v>
      </c>
      <c r="K36" s="43">
        <v>28031879</v>
      </c>
      <c r="L36" s="46">
        <v>0</v>
      </c>
      <c r="M36" s="44">
        <v>28031879</v>
      </c>
    </row>
    <row r="37" spans="1:13" s="102" customFormat="1" ht="11.25">
      <c r="A37" s="99"/>
      <c r="B37" s="100" t="s">
        <v>231</v>
      </c>
      <c r="C37" s="101"/>
      <c r="D37" s="50">
        <f aca="true" t="shared" si="4" ref="D37:M37">SUM(D32:D36)</f>
        <v>50716309</v>
      </c>
      <c r="E37" s="51">
        <f t="shared" si="4"/>
        <v>189275982</v>
      </c>
      <c r="F37" s="51">
        <f t="shared" si="4"/>
        <v>49233208</v>
      </c>
      <c r="G37" s="51">
        <f t="shared" si="4"/>
        <v>0</v>
      </c>
      <c r="H37" s="78">
        <f t="shared" si="4"/>
        <v>289225499</v>
      </c>
      <c r="I37" s="79">
        <f t="shared" si="4"/>
        <v>35224344</v>
      </c>
      <c r="J37" s="80">
        <f t="shared" si="4"/>
        <v>424999932</v>
      </c>
      <c r="K37" s="51">
        <f t="shared" si="4"/>
        <v>97862805</v>
      </c>
      <c r="L37" s="80">
        <f t="shared" si="4"/>
        <v>0</v>
      </c>
      <c r="M37" s="78">
        <f t="shared" si="4"/>
        <v>558087081</v>
      </c>
    </row>
    <row r="38" spans="1:13" s="102" customFormat="1" ht="11.25">
      <c r="A38" s="99"/>
      <c r="B38" s="100" t="s">
        <v>232</v>
      </c>
      <c r="C38" s="101"/>
      <c r="D38" s="50">
        <f aca="true" t="shared" si="5" ref="D38:M38">SUM(D9,D11:D15,D17:D22,D24:D30,D32:D36)</f>
        <v>403335482</v>
      </c>
      <c r="E38" s="51">
        <f t="shared" si="5"/>
        <v>948736636</v>
      </c>
      <c r="F38" s="51">
        <f t="shared" si="5"/>
        <v>551528620</v>
      </c>
      <c r="G38" s="51">
        <f t="shared" si="5"/>
        <v>0</v>
      </c>
      <c r="H38" s="78">
        <f t="shared" si="5"/>
        <v>1903600738</v>
      </c>
      <c r="I38" s="79">
        <f t="shared" si="5"/>
        <v>338691519</v>
      </c>
      <c r="J38" s="80">
        <f t="shared" si="5"/>
        <v>966586905</v>
      </c>
      <c r="K38" s="51">
        <f t="shared" si="5"/>
        <v>319858484</v>
      </c>
      <c r="L38" s="80">
        <f t="shared" si="5"/>
        <v>0</v>
      </c>
      <c r="M38" s="78">
        <f t="shared" si="5"/>
        <v>1625136908</v>
      </c>
    </row>
    <row r="39" spans="1:13" ht="11.25">
      <c r="A39" s="103"/>
      <c r="B39" s="104"/>
      <c r="C39" s="71"/>
      <c r="D39" s="105"/>
      <c r="E39" s="106"/>
      <c r="F39" s="106"/>
      <c r="G39" s="106"/>
      <c r="H39" s="107"/>
      <c r="I39" s="105"/>
      <c r="J39" s="106"/>
      <c r="K39" s="106"/>
      <c r="L39" s="106"/>
      <c r="M39" s="107"/>
    </row>
    <row r="40" spans="1:13" ht="11.25">
      <c r="A40" s="60"/>
      <c r="B40" s="75" t="s">
        <v>656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1.25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1.2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1.2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1.2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1.2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1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1.2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1.2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1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1.2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1.25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1.2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1.2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1.2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1.2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1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11.2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1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1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1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1.2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ht="11.2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1.25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ht="11.25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11.25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1.25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11.25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ht="11.25">
      <c r="A68" s="6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11.2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1.25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ht="11.25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ht="11.2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1.25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1.25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1.2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1.25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1.25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1.2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11.25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1.25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1.25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1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1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</sheetData>
  <sheetProtection password="F954" sheet="1" objects="1" scenarios="1"/>
  <mergeCells count="7">
    <mergeCell ref="B40:M40"/>
    <mergeCell ref="B1:M1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6" customWidth="1"/>
    <col min="2" max="2" width="20.7109375" style="6" customWidth="1"/>
    <col min="3" max="3" width="6.7109375" style="6" customWidth="1"/>
    <col min="4" max="10" width="10.7109375" style="6" customWidth="1"/>
    <col min="11" max="11" width="11.7109375" style="6" customWidth="1"/>
    <col min="12" max="13" width="10.7109375" style="6" customWidth="1"/>
    <col min="14" max="16384" width="9.140625" style="6" customWidth="1"/>
  </cols>
  <sheetData>
    <row r="1" spans="1:13" ht="11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5.75" customHeight="1">
      <c r="A2" s="62"/>
      <c r="B2" s="63" t="s">
        <v>655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1.25">
      <c r="A3" s="7"/>
      <c r="B3" s="8"/>
      <c r="C3" s="9"/>
      <c r="D3" s="10" t="s">
        <v>0</v>
      </c>
      <c r="E3" s="11"/>
      <c r="F3" s="11"/>
      <c r="G3" s="11"/>
      <c r="H3" s="12"/>
      <c r="I3" s="13" t="s">
        <v>1</v>
      </c>
      <c r="J3" s="14"/>
      <c r="K3" s="14"/>
      <c r="L3" s="14"/>
      <c r="M3" s="15"/>
    </row>
    <row r="4" spans="1:13" ht="16.5" customHeight="1">
      <c r="A4" s="16"/>
      <c r="B4" s="17"/>
      <c r="C4" s="18"/>
      <c r="D4" s="10" t="s">
        <v>2</v>
      </c>
      <c r="E4" s="11"/>
      <c r="F4" s="19"/>
      <c r="G4" s="20"/>
      <c r="H4" s="21"/>
      <c r="I4" s="10" t="s">
        <v>2</v>
      </c>
      <c r="J4" s="11"/>
      <c r="K4" s="19"/>
      <c r="L4" s="22"/>
      <c r="M4" s="21"/>
    </row>
    <row r="5" spans="1:13" ht="36.75" customHeight="1">
      <c r="A5" s="23"/>
      <c r="B5" s="24" t="s">
        <v>3</v>
      </c>
      <c r="C5" s="25" t="s">
        <v>4</v>
      </c>
      <c r="D5" s="26" t="s">
        <v>5</v>
      </c>
      <c r="E5" s="27" t="s">
        <v>6</v>
      </c>
      <c r="F5" s="27" t="s">
        <v>7</v>
      </c>
      <c r="G5" s="28" t="s">
        <v>8</v>
      </c>
      <c r="H5" s="29" t="s">
        <v>9</v>
      </c>
      <c r="I5" s="26" t="s">
        <v>5</v>
      </c>
      <c r="J5" s="27" t="s">
        <v>6</v>
      </c>
      <c r="K5" s="27" t="s">
        <v>7</v>
      </c>
      <c r="L5" s="28" t="s">
        <v>8</v>
      </c>
      <c r="M5" s="29" t="s">
        <v>9</v>
      </c>
    </row>
    <row r="6" spans="1:13" ht="11.25">
      <c r="A6" s="7"/>
      <c r="B6" s="91"/>
      <c r="C6" s="31"/>
      <c r="D6" s="32"/>
      <c r="E6" s="33"/>
      <c r="F6" s="33"/>
      <c r="G6" s="33"/>
      <c r="H6" s="34"/>
      <c r="I6" s="32"/>
      <c r="J6" s="33"/>
      <c r="K6" s="33"/>
      <c r="L6" s="33"/>
      <c r="M6" s="34"/>
    </row>
    <row r="7" spans="1:13" ht="11.25">
      <c r="A7" s="16"/>
      <c r="B7" s="64" t="s">
        <v>233</v>
      </c>
      <c r="C7" s="31"/>
      <c r="D7" s="35"/>
      <c r="E7" s="36"/>
      <c r="F7" s="36"/>
      <c r="G7" s="36"/>
      <c r="H7" s="37"/>
      <c r="I7" s="35"/>
      <c r="J7" s="36"/>
      <c r="K7" s="36"/>
      <c r="L7" s="36"/>
      <c r="M7" s="37"/>
    </row>
    <row r="8" spans="1:13" ht="11.25">
      <c r="A8" s="16"/>
      <c r="B8" s="31"/>
      <c r="C8" s="31"/>
      <c r="D8" s="35"/>
      <c r="E8" s="36"/>
      <c r="F8" s="36"/>
      <c r="G8" s="36"/>
      <c r="H8" s="37"/>
      <c r="I8" s="35"/>
      <c r="J8" s="36"/>
      <c r="K8" s="36"/>
      <c r="L8" s="36"/>
      <c r="M8" s="37"/>
    </row>
    <row r="9" spans="1:13" ht="11.25">
      <c r="A9" s="39" t="s">
        <v>86</v>
      </c>
      <c r="B9" s="98" t="s">
        <v>34</v>
      </c>
      <c r="C9" s="41" t="s">
        <v>35</v>
      </c>
      <c r="D9" s="42">
        <v>835129998</v>
      </c>
      <c r="E9" s="43">
        <v>2947280528</v>
      </c>
      <c r="F9" s="43">
        <v>944091595</v>
      </c>
      <c r="G9" s="43">
        <v>0</v>
      </c>
      <c r="H9" s="44">
        <v>4726502121</v>
      </c>
      <c r="I9" s="45">
        <v>766258295</v>
      </c>
      <c r="J9" s="46">
        <v>2386857822</v>
      </c>
      <c r="K9" s="43">
        <v>764960078</v>
      </c>
      <c r="L9" s="46">
        <v>0</v>
      </c>
      <c r="M9" s="44">
        <v>3918076195</v>
      </c>
    </row>
    <row r="10" spans="1:13" ht="11.25">
      <c r="A10" s="39" t="s">
        <v>86</v>
      </c>
      <c r="B10" s="98" t="s">
        <v>38</v>
      </c>
      <c r="C10" s="41" t="s">
        <v>39</v>
      </c>
      <c r="D10" s="42">
        <v>1520625674</v>
      </c>
      <c r="E10" s="43">
        <v>4632161579</v>
      </c>
      <c r="F10" s="43">
        <v>3004489943</v>
      </c>
      <c r="G10" s="43">
        <v>0</v>
      </c>
      <c r="H10" s="44">
        <v>9157277196</v>
      </c>
      <c r="I10" s="45">
        <v>1230131195</v>
      </c>
      <c r="J10" s="46">
        <v>3933852181</v>
      </c>
      <c r="K10" s="43">
        <v>3945064023</v>
      </c>
      <c r="L10" s="46">
        <v>0</v>
      </c>
      <c r="M10" s="44">
        <v>9109047399</v>
      </c>
    </row>
    <row r="11" spans="1:13" ht="11.25">
      <c r="A11" s="39" t="s">
        <v>86</v>
      </c>
      <c r="B11" s="98" t="s">
        <v>44</v>
      </c>
      <c r="C11" s="41" t="s">
        <v>45</v>
      </c>
      <c r="D11" s="42">
        <v>934820198</v>
      </c>
      <c r="E11" s="43">
        <v>2736387168</v>
      </c>
      <c r="F11" s="43">
        <v>1421700661</v>
      </c>
      <c r="G11" s="43">
        <v>0</v>
      </c>
      <c r="H11" s="44">
        <v>5092908027</v>
      </c>
      <c r="I11" s="45">
        <v>735607293</v>
      </c>
      <c r="J11" s="46">
        <v>2107611433</v>
      </c>
      <c r="K11" s="43">
        <v>841107095</v>
      </c>
      <c r="L11" s="46">
        <v>0</v>
      </c>
      <c r="M11" s="44">
        <v>3684325821</v>
      </c>
    </row>
    <row r="12" spans="1:13" s="102" customFormat="1" ht="11.25">
      <c r="A12" s="99"/>
      <c r="B12" s="100" t="s">
        <v>87</v>
      </c>
      <c r="C12" s="101"/>
      <c r="D12" s="50">
        <f aca="true" t="shared" si="0" ref="D12:M12">SUM(D9:D11)</f>
        <v>3290575870</v>
      </c>
      <c r="E12" s="51">
        <f t="shared" si="0"/>
        <v>10315829275</v>
      </c>
      <c r="F12" s="51">
        <f t="shared" si="0"/>
        <v>5370282199</v>
      </c>
      <c r="G12" s="51">
        <f t="shared" si="0"/>
        <v>0</v>
      </c>
      <c r="H12" s="78">
        <f t="shared" si="0"/>
        <v>18976687344</v>
      </c>
      <c r="I12" s="79">
        <f t="shared" si="0"/>
        <v>2731996783</v>
      </c>
      <c r="J12" s="80">
        <f t="shared" si="0"/>
        <v>8428321436</v>
      </c>
      <c r="K12" s="51">
        <f t="shared" si="0"/>
        <v>5551131196</v>
      </c>
      <c r="L12" s="80">
        <f t="shared" si="0"/>
        <v>0</v>
      </c>
      <c r="M12" s="78">
        <f t="shared" si="0"/>
        <v>16711449415</v>
      </c>
    </row>
    <row r="13" spans="1:13" ht="11.25">
      <c r="A13" s="39" t="s">
        <v>88</v>
      </c>
      <c r="B13" s="98" t="s">
        <v>49</v>
      </c>
      <c r="C13" s="41" t="s">
        <v>50</v>
      </c>
      <c r="D13" s="42">
        <v>135385036</v>
      </c>
      <c r="E13" s="43">
        <v>484735951</v>
      </c>
      <c r="F13" s="43">
        <v>72971353</v>
      </c>
      <c r="G13" s="43">
        <v>0</v>
      </c>
      <c r="H13" s="44">
        <v>693092340</v>
      </c>
      <c r="I13" s="45">
        <v>117615762</v>
      </c>
      <c r="J13" s="46">
        <v>432095735</v>
      </c>
      <c r="K13" s="43">
        <v>55053863</v>
      </c>
      <c r="L13" s="46">
        <v>0</v>
      </c>
      <c r="M13" s="44">
        <v>604765360</v>
      </c>
    </row>
    <row r="14" spans="1:13" ht="11.25">
      <c r="A14" s="39" t="s">
        <v>88</v>
      </c>
      <c r="B14" s="98" t="s">
        <v>234</v>
      </c>
      <c r="C14" s="41" t="s">
        <v>235</v>
      </c>
      <c r="D14" s="42">
        <v>33930392</v>
      </c>
      <c r="E14" s="43">
        <v>66344168</v>
      </c>
      <c r="F14" s="43">
        <v>24659593</v>
      </c>
      <c r="G14" s="43">
        <v>0</v>
      </c>
      <c r="H14" s="44">
        <v>124934153</v>
      </c>
      <c r="I14" s="45">
        <v>28266310</v>
      </c>
      <c r="J14" s="46">
        <v>59133470</v>
      </c>
      <c r="K14" s="43">
        <v>166873138</v>
      </c>
      <c r="L14" s="46">
        <v>0</v>
      </c>
      <c r="M14" s="44">
        <v>254272918</v>
      </c>
    </row>
    <row r="15" spans="1:13" ht="11.25">
      <c r="A15" s="39" t="s">
        <v>88</v>
      </c>
      <c r="B15" s="98" t="s">
        <v>236</v>
      </c>
      <c r="C15" s="41" t="s">
        <v>237</v>
      </c>
      <c r="D15" s="42">
        <v>19121113</v>
      </c>
      <c r="E15" s="43">
        <v>54143607</v>
      </c>
      <c r="F15" s="43">
        <v>16417095</v>
      </c>
      <c r="G15" s="43">
        <v>0</v>
      </c>
      <c r="H15" s="44">
        <v>89681815</v>
      </c>
      <c r="I15" s="45">
        <v>16606639</v>
      </c>
      <c r="J15" s="46">
        <v>52397221</v>
      </c>
      <c r="K15" s="43">
        <v>22245337</v>
      </c>
      <c r="L15" s="46">
        <v>0</v>
      </c>
      <c r="M15" s="44">
        <v>91249197</v>
      </c>
    </row>
    <row r="16" spans="1:13" ht="11.25">
      <c r="A16" s="39" t="s">
        <v>107</v>
      </c>
      <c r="B16" s="98" t="s">
        <v>238</v>
      </c>
      <c r="C16" s="41" t="s">
        <v>239</v>
      </c>
      <c r="D16" s="42">
        <v>0</v>
      </c>
      <c r="E16" s="43">
        <v>0</v>
      </c>
      <c r="F16" s="43">
        <v>49336477</v>
      </c>
      <c r="G16" s="43">
        <v>0</v>
      </c>
      <c r="H16" s="44">
        <v>49336477</v>
      </c>
      <c r="I16" s="45">
        <v>0</v>
      </c>
      <c r="J16" s="46">
        <v>0</v>
      </c>
      <c r="K16" s="43">
        <v>23348186</v>
      </c>
      <c r="L16" s="46">
        <v>0</v>
      </c>
      <c r="M16" s="44">
        <v>23348186</v>
      </c>
    </row>
    <row r="17" spans="1:13" s="102" customFormat="1" ht="11.25">
      <c r="A17" s="99"/>
      <c r="B17" s="100" t="s">
        <v>240</v>
      </c>
      <c r="C17" s="101"/>
      <c r="D17" s="50">
        <f aca="true" t="shared" si="1" ref="D17:M17">SUM(D13:D16)</f>
        <v>188436541</v>
      </c>
      <c r="E17" s="51">
        <f t="shared" si="1"/>
        <v>605223726</v>
      </c>
      <c r="F17" s="51">
        <f t="shared" si="1"/>
        <v>163384518</v>
      </c>
      <c r="G17" s="51">
        <f t="shared" si="1"/>
        <v>0</v>
      </c>
      <c r="H17" s="78">
        <f t="shared" si="1"/>
        <v>957044785</v>
      </c>
      <c r="I17" s="79">
        <f t="shared" si="1"/>
        <v>162488711</v>
      </c>
      <c r="J17" s="80">
        <f t="shared" si="1"/>
        <v>543626426</v>
      </c>
      <c r="K17" s="51">
        <f t="shared" si="1"/>
        <v>267520524</v>
      </c>
      <c r="L17" s="80">
        <f t="shared" si="1"/>
        <v>0</v>
      </c>
      <c r="M17" s="78">
        <f t="shared" si="1"/>
        <v>973635661</v>
      </c>
    </row>
    <row r="18" spans="1:13" ht="11.25">
      <c r="A18" s="39" t="s">
        <v>88</v>
      </c>
      <c r="B18" s="98" t="s">
        <v>51</v>
      </c>
      <c r="C18" s="41" t="s">
        <v>52</v>
      </c>
      <c r="D18" s="42">
        <v>60705598</v>
      </c>
      <c r="E18" s="43">
        <v>238443412</v>
      </c>
      <c r="F18" s="43">
        <v>70958049</v>
      </c>
      <c r="G18" s="43">
        <v>0</v>
      </c>
      <c r="H18" s="44">
        <v>370107059</v>
      </c>
      <c r="I18" s="45">
        <v>61167411</v>
      </c>
      <c r="J18" s="46">
        <v>181225672</v>
      </c>
      <c r="K18" s="43">
        <v>39889033</v>
      </c>
      <c r="L18" s="46">
        <v>0</v>
      </c>
      <c r="M18" s="44">
        <v>282282116</v>
      </c>
    </row>
    <row r="19" spans="1:13" ht="11.25">
      <c r="A19" s="39" t="s">
        <v>88</v>
      </c>
      <c r="B19" s="98" t="s">
        <v>241</v>
      </c>
      <c r="C19" s="41" t="s">
        <v>242</v>
      </c>
      <c r="D19" s="42">
        <v>25988291</v>
      </c>
      <c r="E19" s="43">
        <v>112630079</v>
      </c>
      <c r="F19" s="43">
        <v>23795819</v>
      </c>
      <c r="G19" s="43">
        <v>0</v>
      </c>
      <c r="H19" s="44">
        <v>162414189</v>
      </c>
      <c r="I19" s="45">
        <v>23990769</v>
      </c>
      <c r="J19" s="46">
        <v>76734313</v>
      </c>
      <c r="K19" s="43">
        <v>14577364</v>
      </c>
      <c r="L19" s="46">
        <v>0</v>
      </c>
      <c r="M19" s="44">
        <v>115302446</v>
      </c>
    </row>
    <row r="20" spans="1:13" ht="11.25">
      <c r="A20" s="39" t="s">
        <v>88</v>
      </c>
      <c r="B20" s="98" t="s">
        <v>243</v>
      </c>
      <c r="C20" s="41" t="s">
        <v>244</v>
      </c>
      <c r="D20" s="42">
        <v>6627331</v>
      </c>
      <c r="E20" s="43">
        <v>43707261</v>
      </c>
      <c r="F20" s="43">
        <v>2727352</v>
      </c>
      <c r="G20" s="43">
        <v>0</v>
      </c>
      <c r="H20" s="44">
        <v>53061944</v>
      </c>
      <c r="I20" s="45">
        <v>8317402</v>
      </c>
      <c r="J20" s="46">
        <v>39142540</v>
      </c>
      <c r="K20" s="43">
        <v>25853050</v>
      </c>
      <c r="L20" s="46">
        <v>0</v>
      </c>
      <c r="M20" s="44">
        <v>73312992</v>
      </c>
    </row>
    <row r="21" spans="1:13" ht="11.25">
      <c r="A21" s="39" t="s">
        <v>88</v>
      </c>
      <c r="B21" s="98" t="s">
        <v>245</v>
      </c>
      <c r="C21" s="41" t="s">
        <v>246</v>
      </c>
      <c r="D21" s="42">
        <v>14914510</v>
      </c>
      <c r="E21" s="43">
        <v>83599868</v>
      </c>
      <c r="F21" s="43">
        <v>56432868</v>
      </c>
      <c r="G21" s="43">
        <v>0</v>
      </c>
      <c r="H21" s="44">
        <v>154947246</v>
      </c>
      <c r="I21" s="45">
        <v>19806514</v>
      </c>
      <c r="J21" s="46">
        <v>78085397</v>
      </c>
      <c r="K21" s="43">
        <v>11132317</v>
      </c>
      <c r="L21" s="46">
        <v>0</v>
      </c>
      <c r="M21" s="44">
        <v>109024228</v>
      </c>
    </row>
    <row r="22" spans="1:13" ht="11.25">
      <c r="A22" s="39" t="s">
        <v>107</v>
      </c>
      <c r="B22" s="98" t="s">
        <v>247</v>
      </c>
      <c r="C22" s="41" t="s">
        <v>248</v>
      </c>
      <c r="D22" s="42">
        <v>0</v>
      </c>
      <c r="E22" s="43">
        <v>566588</v>
      </c>
      <c r="F22" s="43">
        <v>23959720</v>
      </c>
      <c r="G22" s="43">
        <v>0</v>
      </c>
      <c r="H22" s="44">
        <v>24526308</v>
      </c>
      <c r="I22" s="45">
        <v>501104</v>
      </c>
      <c r="J22" s="46">
        <v>600277</v>
      </c>
      <c r="K22" s="43">
        <v>5232354</v>
      </c>
      <c r="L22" s="46">
        <v>0</v>
      </c>
      <c r="M22" s="44">
        <v>6333735</v>
      </c>
    </row>
    <row r="23" spans="1:13" s="102" customFormat="1" ht="11.25">
      <c r="A23" s="99"/>
      <c r="B23" s="100" t="s">
        <v>249</v>
      </c>
      <c r="C23" s="101"/>
      <c r="D23" s="50">
        <f aca="true" t="shared" si="2" ref="D23:M23">SUM(D18:D22)</f>
        <v>108235730</v>
      </c>
      <c r="E23" s="51">
        <f t="shared" si="2"/>
        <v>478947208</v>
      </c>
      <c r="F23" s="51">
        <f t="shared" si="2"/>
        <v>177873808</v>
      </c>
      <c r="G23" s="51">
        <f t="shared" si="2"/>
        <v>0</v>
      </c>
      <c r="H23" s="78">
        <f t="shared" si="2"/>
        <v>765056746</v>
      </c>
      <c r="I23" s="79">
        <f t="shared" si="2"/>
        <v>113783200</v>
      </c>
      <c r="J23" s="80">
        <f t="shared" si="2"/>
        <v>375788199</v>
      </c>
      <c r="K23" s="51">
        <f t="shared" si="2"/>
        <v>96684118</v>
      </c>
      <c r="L23" s="80">
        <f t="shared" si="2"/>
        <v>0</v>
      </c>
      <c r="M23" s="78">
        <f t="shared" si="2"/>
        <v>586255517</v>
      </c>
    </row>
    <row r="24" spans="1:13" s="102" customFormat="1" ht="11.25">
      <c r="A24" s="99"/>
      <c r="B24" s="100" t="s">
        <v>250</v>
      </c>
      <c r="C24" s="101"/>
      <c r="D24" s="50">
        <f aca="true" t="shared" si="3" ref="D24:M24">SUM(D9:D11,D13:D16,D18:D22)</f>
        <v>3587248141</v>
      </c>
      <c r="E24" s="51">
        <f t="shared" si="3"/>
        <v>11400000209</v>
      </c>
      <c r="F24" s="51">
        <f t="shared" si="3"/>
        <v>5711540525</v>
      </c>
      <c r="G24" s="51">
        <f t="shared" si="3"/>
        <v>0</v>
      </c>
      <c r="H24" s="78">
        <f t="shared" si="3"/>
        <v>20698788875</v>
      </c>
      <c r="I24" s="79">
        <f t="shared" si="3"/>
        <v>3008268694</v>
      </c>
      <c r="J24" s="80">
        <f t="shared" si="3"/>
        <v>9347736061</v>
      </c>
      <c r="K24" s="51">
        <f t="shared" si="3"/>
        <v>5915335838</v>
      </c>
      <c r="L24" s="80">
        <f t="shared" si="3"/>
        <v>0</v>
      </c>
      <c r="M24" s="78">
        <f t="shared" si="3"/>
        <v>18271340593</v>
      </c>
    </row>
    <row r="25" spans="1:13" ht="11.25">
      <c r="A25" s="103"/>
      <c r="B25" s="104"/>
      <c r="C25" s="71"/>
      <c r="D25" s="105"/>
      <c r="E25" s="106"/>
      <c r="F25" s="106"/>
      <c r="G25" s="106"/>
      <c r="H25" s="107"/>
      <c r="I25" s="105"/>
      <c r="J25" s="106"/>
      <c r="K25" s="106"/>
      <c r="L25" s="106"/>
      <c r="M25" s="107"/>
    </row>
    <row r="26" spans="1:13" ht="11.25">
      <c r="A26" s="60"/>
      <c r="B26" s="75" t="s">
        <v>656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1.2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3" ht="11.2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3" ht="11.2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 ht="11.2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ht="11.25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11.2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11.2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1.2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1.2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1.2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1.25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1.25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1.25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ht="11.25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11.25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1.2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1.2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1.2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1.2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1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1.2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1.2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1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1.2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1.25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1.2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1.2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1.2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1.2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1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11.2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1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1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1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1.2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ht="11.2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1.25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ht="11.25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11.25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1.25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11.25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ht="11.25">
      <c r="A68" s="6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11.2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1.25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ht="11.25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ht="11.2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1.25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1.25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1.2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1.25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1.25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1.2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11.25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1.25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1.25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1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1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</sheetData>
  <sheetProtection password="F954" sheet="1" objects="1" scenarios="1"/>
  <mergeCells count="7">
    <mergeCell ref="B26:M26"/>
    <mergeCell ref="B1:M1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6" customWidth="1"/>
    <col min="2" max="2" width="20.7109375" style="6" customWidth="1"/>
    <col min="3" max="3" width="7.140625" style="6" customWidth="1"/>
    <col min="4" max="10" width="10.7109375" style="6" customWidth="1"/>
    <col min="11" max="11" width="11.7109375" style="6" customWidth="1"/>
    <col min="12" max="13" width="10.7109375" style="6" customWidth="1"/>
    <col min="14" max="16384" width="9.140625" style="6" customWidth="1"/>
  </cols>
  <sheetData>
    <row r="1" spans="1:13" ht="11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5.75" customHeight="1">
      <c r="A2" s="62"/>
      <c r="B2" s="63" t="s">
        <v>655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1.25">
      <c r="A3" s="7"/>
      <c r="B3" s="8"/>
      <c r="C3" s="9"/>
      <c r="D3" s="10" t="s">
        <v>0</v>
      </c>
      <c r="E3" s="11"/>
      <c r="F3" s="11"/>
      <c r="G3" s="11"/>
      <c r="H3" s="12"/>
      <c r="I3" s="13" t="s">
        <v>1</v>
      </c>
      <c r="J3" s="14"/>
      <c r="K3" s="14"/>
      <c r="L3" s="14"/>
      <c r="M3" s="15"/>
    </row>
    <row r="4" spans="1:13" ht="16.5" customHeight="1">
      <c r="A4" s="16"/>
      <c r="B4" s="17"/>
      <c r="C4" s="18"/>
      <c r="D4" s="10" t="s">
        <v>2</v>
      </c>
      <c r="E4" s="11"/>
      <c r="F4" s="19"/>
      <c r="G4" s="20"/>
      <c r="H4" s="21"/>
      <c r="I4" s="10" t="s">
        <v>2</v>
      </c>
      <c r="J4" s="11"/>
      <c r="K4" s="19"/>
      <c r="L4" s="22"/>
      <c r="M4" s="21"/>
    </row>
    <row r="5" spans="1:13" ht="36.75" customHeight="1">
      <c r="A5" s="23"/>
      <c r="B5" s="24" t="s">
        <v>3</v>
      </c>
      <c r="C5" s="25" t="s">
        <v>4</v>
      </c>
      <c r="D5" s="26" t="s">
        <v>5</v>
      </c>
      <c r="E5" s="27" t="s">
        <v>6</v>
      </c>
      <c r="F5" s="27" t="s">
        <v>7</v>
      </c>
      <c r="G5" s="28" t="s">
        <v>8</v>
      </c>
      <c r="H5" s="29" t="s">
        <v>9</v>
      </c>
      <c r="I5" s="26" t="s">
        <v>5</v>
      </c>
      <c r="J5" s="27" t="s">
        <v>6</v>
      </c>
      <c r="K5" s="27" t="s">
        <v>7</v>
      </c>
      <c r="L5" s="28" t="s">
        <v>8</v>
      </c>
      <c r="M5" s="29" t="s">
        <v>9</v>
      </c>
    </row>
    <row r="6" spans="1:13" ht="11.25">
      <c r="A6" s="7"/>
      <c r="B6" s="91"/>
      <c r="C6" s="31"/>
      <c r="D6" s="32"/>
      <c r="E6" s="33"/>
      <c r="F6" s="33"/>
      <c r="G6" s="33"/>
      <c r="H6" s="34"/>
      <c r="I6" s="32"/>
      <c r="J6" s="33"/>
      <c r="K6" s="33"/>
      <c r="L6" s="33"/>
      <c r="M6" s="34"/>
    </row>
    <row r="7" spans="1:13" ht="11.25">
      <c r="A7" s="16"/>
      <c r="B7" s="64" t="s">
        <v>251</v>
      </c>
      <c r="C7" s="31"/>
      <c r="D7" s="35"/>
      <c r="E7" s="36"/>
      <c r="F7" s="36"/>
      <c r="G7" s="36"/>
      <c r="H7" s="37"/>
      <c r="I7" s="35"/>
      <c r="J7" s="36"/>
      <c r="K7" s="36"/>
      <c r="L7" s="36"/>
      <c r="M7" s="37"/>
    </row>
    <row r="8" spans="1:13" ht="11.25">
      <c r="A8" s="16"/>
      <c r="B8" s="31"/>
      <c r="C8" s="31"/>
      <c r="D8" s="35"/>
      <c r="E8" s="36"/>
      <c r="F8" s="36"/>
      <c r="G8" s="36"/>
      <c r="H8" s="37"/>
      <c r="I8" s="35"/>
      <c r="J8" s="36"/>
      <c r="K8" s="36"/>
      <c r="L8" s="36"/>
      <c r="M8" s="37"/>
    </row>
    <row r="9" spans="1:13" ht="12.75" customHeight="1">
      <c r="A9" s="39" t="s">
        <v>86</v>
      </c>
      <c r="B9" s="98" t="s">
        <v>36</v>
      </c>
      <c r="C9" s="41" t="s">
        <v>37</v>
      </c>
      <c r="D9" s="42">
        <v>1001968858</v>
      </c>
      <c r="E9" s="43">
        <v>3014084964</v>
      </c>
      <c r="F9" s="43">
        <v>2810486380</v>
      </c>
      <c r="G9" s="43">
        <v>0</v>
      </c>
      <c r="H9" s="44">
        <v>6826540202</v>
      </c>
      <c r="I9" s="45">
        <v>1375462080</v>
      </c>
      <c r="J9" s="46">
        <v>2609809824</v>
      </c>
      <c r="K9" s="43">
        <v>2382808598</v>
      </c>
      <c r="L9" s="46">
        <v>0</v>
      </c>
      <c r="M9" s="44">
        <v>6368080502</v>
      </c>
    </row>
    <row r="10" spans="1:13" s="102" customFormat="1" ht="12.75" customHeight="1">
      <c r="A10" s="99"/>
      <c r="B10" s="100" t="s">
        <v>87</v>
      </c>
      <c r="C10" s="101"/>
      <c r="D10" s="50">
        <f aca="true" t="shared" si="0" ref="D10:M10">D9</f>
        <v>1001968858</v>
      </c>
      <c r="E10" s="51">
        <f t="shared" si="0"/>
        <v>3014084964</v>
      </c>
      <c r="F10" s="51">
        <f t="shared" si="0"/>
        <v>2810486380</v>
      </c>
      <c r="G10" s="51">
        <f t="shared" si="0"/>
        <v>0</v>
      </c>
      <c r="H10" s="78">
        <f t="shared" si="0"/>
        <v>6826540202</v>
      </c>
      <c r="I10" s="79">
        <f t="shared" si="0"/>
        <v>1375462080</v>
      </c>
      <c r="J10" s="80">
        <f t="shared" si="0"/>
        <v>2609809824</v>
      </c>
      <c r="K10" s="51">
        <f t="shared" si="0"/>
        <v>2382808598</v>
      </c>
      <c r="L10" s="80">
        <f t="shared" si="0"/>
        <v>0</v>
      </c>
      <c r="M10" s="78">
        <f t="shared" si="0"/>
        <v>6368080502</v>
      </c>
    </row>
    <row r="11" spans="1:13" ht="12.75" customHeight="1">
      <c r="A11" s="39" t="s">
        <v>88</v>
      </c>
      <c r="B11" s="98" t="s">
        <v>252</v>
      </c>
      <c r="C11" s="41" t="s">
        <v>253</v>
      </c>
      <c r="D11" s="42">
        <v>389787</v>
      </c>
      <c r="E11" s="43">
        <v>0</v>
      </c>
      <c r="F11" s="43">
        <v>3307086</v>
      </c>
      <c r="G11" s="43">
        <v>0</v>
      </c>
      <c r="H11" s="44">
        <v>3696873</v>
      </c>
      <c r="I11" s="45">
        <v>413472</v>
      </c>
      <c r="J11" s="46">
        <v>0</v>
      </c>
      <c r="K11" s="43">
        <v>1388935</v>
      </c>
      <c r="L11" s="46">
        <v>0</v>
      </c>
      <c r="M11" s="44">
        <v>1802407</v>
      </c>
    </row>
    <row r="12" spans="1:13" ht="12.75" customHeight="1">
      <c r="A12" s="39" t="s">
        <v>88</v>
      </c>
      <c r="B12" s="98" t="s">
        <v>254</v>
      </c>
      <c r="C12" s="41" t="s">
        <v>255</v>
      </c>
      <c r="D12" s="42">
        <v>2441667</v>
      </c>
      <c r="E12" s="43">
        <v>-83004</v>
      </c>
      <c r="F12" s="43">
        <v>15754263</v>
      </c>
      <c r="G12" s="43">
        <v>0</v>
      </c>
      <c r="H12" s="44">
        <v>18112926</v>
      </c>
      <c r="I12" s="45">
        <v>271074</v>
      </c>
      <c r="J12" s="46">
        <v>-88313</v>
      </c>
      <c r="K12" s="43">
        <v>7480348</v>
      </c>
      <c r="L12" s="46">
        <v>0</v>
      </c>
      <c r="M12" s="44">
        <v>7663109</v>
      </c>
    </row>
    <row r="13" spans="1:13" ht="12.75" customHeight="1">
      <c r="A13" s="39" t="s">
        <v>88</v>
      </c>
      <c r="B13" s="98" t="s">
        <v>256</v>
      </c>
      <c r="C13" s="41" t="s">
        <v>257</v>
      </c>
      <c r="D13" s="42">
        <v>0</v>
      </c>
      <c r="E13" s="43">
        <v>0</v>
      </c>
      <c r="F13" s="43">
        <v>13422027</v>
      </c>
      <c r="G13" s="43">
        <v>0</v>
      </c>
      <c r="H13" s="44">
        <v>13422027</v>
      </c>
      <c r="I13" s="45">
        <v>58507</v>
      </c>
      <c r="J13" s="46">
        <v>0</v>
      </c>
      <c r="K13" s="43">
        <v>443192</v>
      </c>
      <c r="L13" s="46">
        <v>0</v>
      </c>
      <c r="M13" s="44">
        <v>501699</v>
      </c>
    </row>
    <row r="14" spans="1:13" ht="12.75" customHeight="1">
      <c r="A14" s="39" t="s">
        <v>88</v>
      </c>
      <c r="B14" s="98" t="s">
        <v>258</v>
      </c>
      <c r="C14" s="41" t="s">
        <v>259</v>
      </c>
      <c r="D14" s="42">
        <v>870935</v>
      </c>
      <c r="E14" s="43">
        <v>4748730</v>
      </c>
      <c r="F14" s="43">
        <v>2806538</v>
      </c>
      <c r="G14" s="43">
        <v>0</v>
      </c>
      <c r="H14" s="44">
        <v>8426203</v>
      </c>
      <c r="I14" s="45">
        <v>2234208</v>
      </c>
      <c r="J14" s="46">
        <v>3839778</v>
      </c>
      <c r="K14" s="43">
        <v>2493400</v>
      </c>
      <c r="L14" s="46">
        <v>0</v>
      </c>
      <c r="M14" s="44">
        <v>8567386</v>
      </c>
    </row>
    <row r="15" spans="1:13" ht="12.75" customHeight="1">
      <c r="A15" s="39" t="s">
        <v>88</v>
      </c>
      <c r="B15" s="98" t="s">
        <v>260</v>
      </c>
      <c r="C15" s="41" t="s">
        <v>261</v>
      </c>
      <c r="D15" s="42">
        <v>154956</v>
      </c>
      <c r="E15" s="43">
        <v>0</v>
      </c>
      <c r="F15" s="43">
        <v>541930</v>
      </c>
      <c r="G15" s="43">
        <v>0</v>
      </c>
      <c r="H15" s="44">
        <v>696886</v>
      </c>
      <c r="I15" s="45">
        <v>0</v>
      </c>
      <c r="J15" s="46">
        <v>0</v>
      </c>
      <c r="K15" s="43">
        <v>1246361</v>
      </c>
      <c r="L15" s="46">
        <v>0</v>
      </c>
      <c r="M15" s="44">
        <v>1246361</v>
      </c>
    </row>
    <row r="16" spans="1:13" ht="12.75" customHeight="1">
      <c r="A16" s="39" t="s">
        <v>88</v>
      </c>
      <c r="B16" s="98" t="s">
        <v>262</v>
      </c>
      <c r="C16" s="41" t="s">
        <v>263</v>
      </c>
      <c r="D16" s="42">
        <v>25578540</v>
      </c>
      <c r="E16" s="43">
        <v>23500106</v>
      </c>
      <c r="F16" s="43">
        <v>59432060</v>
      </c>
      <c r="G16" s="43">
        <v>0</v>
      </c>
      <c r="H16" s="44">
        <v>108510706</v>
      </c>
      <c r="I16" s="45">
        <v>24586869</v>
      </c>
      <c r="J16" s="46">
        <v>-2835362</v>
      </c>
      <c r="K16" s="43">
        <v>9491402</v>
      </c>
      <c r="L16" s="46">
        <v>0</v>
      </c>
      <c r="M16" s="44">
        <v>31242909</v>
      </c>
    </row>
    <row r="17" spans="1:13" ht="12.75" customHeight="1">
      <c r="A17" s="39" t="s">
        <v>107</v>
      </c>
      <c r="B17" s="98" t="s">
        <v>264</v>
      </c>
      <c r="C17" s="41" t="s">
        <v>265</v>
      </c>
      <c r="D17" s="42">
        <v>0</v>
      </c>
      <c r="E17" s="43">
        <v>48647321</v>
      </c>
      <c r="F17" s="43">
        <v>64818421</v>
      </c>
      <c r="G17" s="43">
        <v>0</v>
      </c>
      <c r="H17" s="44">
        <v>113465742</v>
      </c>
      <c r="I17" s="45">
        <v>0</v>
      </c>
      <c r="J17" s="46">
        <v>99435328</v>
      </c>
      <c r="K17" s="43">
        <v>332592598</v>
      </c>
      <c r="L17" s="46">
        <v>0</v>
      </c>
      <c r="M17" s="44">
        <v>432027926</v>
      </c>
    </row>
    <row r="18" spans="1:13" s="102" customFormat="1" ht="12.75" customHeight="1">
      <c r="A18" s="99"/>
      <c r="B18" s="100" t="s">
        <v>266</v>
      </c>
      <c r="C18" s="101"/>
      <c r="D18" s="50">
        <f aca="true" t="shared" si="1" ref="D18:M18">SUM(D11:D17)</f>
        <v>29435885</v>
      </c>
      <c r="E18" s="51">
        <f t="shared" si="1"/>
        <v>76813153</v>
      </c>
      <c r="F18" s="51">
        <f t="shared" si="1"/>
        <v>160082325</v>
      </c>
      <c r="G18" s="51">
        <f t="shared" si="1"/>
        <v>0</v>
      </c>
      <c r="H18" s="78">
        <f t="shared" si="1"/>
        <v>266331363</v>
      </c>
      <c r="I18" s="79">
        <f t="shared" si="1"/>
        <v>27564130</v>
      </c>
      <c r="J18" s="80">
        <f t="shared" si="1"/>
        <v>100351431</v>
      </c>
      <c r="K18" s="51">
        <f t="shared" si="1"/>
        <v>355136236</v>
      </c>
      <c r="L18" s="80">
        <f t="shared" si="1"/>
        <v>0</v>
      </c>
      <c r="M18" s="78">
        <f t="shared" si="1"/>
        <v>483051797</v>
      </c>
    </row>
    <row r="19" spans="1:13" ht="12.75" customHeight="1">
      <c r="A19" s="39" t="s">
        <v>88</v>
      </c>
      <c r="B19" s="98" t="s">
        <v>267</v>
      </c>
      <c r="C19" s="41" t="s">
        <v>268</v>
      </c>
      <c r="D19" s="42">
        <v>7997434</v>
      </c>
      <c r="E19" s="43">
        <v>370388</v>
      </c>
      <c r="F19" s="43">
        <v>2477340</v>
      </c>
      <c r="G19" s="43">
        <v>0</v>
      </c>
      <c r="H19" s="44">
        <v>10845162</v>
      </c>
      <c r="I19" s="45">
        <v>7572216</v>
      </c>
      <c r="J19" s="46">
        <v>385791</v>
      </c>
      <c r="K19" s="43">
        <v>3031403</v>
      </c>
      <c r="L19" s="46">
        <v>0</v>
      </c>
      <c r="M19" s="44">
        <v>10989410</v>
      </c>
    </row>
    <row r="20" spans="1:13" ht="12.75" customHeight="1">
      <c r="A20" s="39" t="s">
        <v>88</v>
      </c>
      <c r="B20" s="98" t="s">
        <v>269</v>
      </c>
      <c r="C20" s="41" t="s">
        <v>270</v>
      </c>
      <c r="D20" s="42">
        <v>13869648</v>
      </c>
      <c r="E20" s="43">
        <v>19251123</v>
      </c>
      <c r="F20" s="43">
        <v>5765664</v>
      </c>
      <c r="G20" s="43">
        <v>0</v>
      </c>
      <c r="H20" s="44">
        <v>38886435</v>
      </c>
      <c r="I20" s="45">
        <v>55833703</v>
      </c>
      <c r="J20" s="46">
        <v>-43376320</v>
      </c>
      <c r="K20" s="43">
        <v>18656278</v>
      </c>
      <c r="L20" s="46">
        <v>0</v>
      </c>
      <c r="M20" s="44">
        <v>31113661</v>
      </c>
    </row>
    <row r="21" spans="1:13" ht="12.75" customHeight="1">
      <c r="A21" s="39" t="s">
        <v>88</v>
      </c>
      <c r="B21" s="98" t="s">
        <v>271</v>
      </c>
      <c r="C21" s="41" t="s">
        <v>272</v>
      </c>
      <c r="D21" s="42">
        <v>1629101</v>
      </c>
      <c r="E21" s="43">
        <v>6659287</v>
      </c>
      <c r="F21" s="43">
        <v>3349138</v>
      </c>
      <c r="G21" s="43">
        <v>0</v>
      </c>
      <c r="H21" s="44">
        <v>11637526</v>
      </c>
      <c r="I21" s="45">
        <v>2909679</v>
      </c>
      <c r="J21" s="46">
        <v>9008288</v>
      </c>
      <c r="K21" s="43">
        <v>3807671</v>
      </c>
      <c r="L21" s="46">
        <v>0</v>
      </c>
      <c r="M21" s="44">
        <v>15725638</v>
      </c>
    </row>
    <row r="22" spans="1:13" ht="12.75" customHeight="1">
      <c r="A22" s="39" t="s">
        <v>88</v>
      </c>
      <c r="B22" s="98" t="s">
        <v>273</v>
      </c>
      <c r="C22" s="41" t="s">
        <v>274</v>
      </c>
      <c r="D22" s="42">
        <v>98283</v>
      </c>
      <c r="E22" s="43">
        <v>23737</v>
      </c>
      <c r="F22" s="43">
        <v>84372</v>
      </c>
      <c r="G22" s="43">
        <v>0</v>
      </c>
      <c r="H22" s="44">
        <v>206392</v>
      </c>
      <c r="I22" s="45">
        <v>205501</v>
      </c>
      <c r="J22" s="46">
        <v>34416</v>
      </c>
      <c r="K22" s="43">
        <v>642732</v>
      </c>
      <c r="L22" s="46">
        <v>0</v>
      </c>
      <c r="M22" s="44">
        <v>882649</v>
      </c>
    </row>
    <row r="23" spans="1:13" ht="12.75" customHeight="1">
      <c r="A23" s="39" t="s">
        <v>88</v>
      </c>
      <c r="B23" s="98" t="s">
        <v>53</v>
      </c>
      <c r="C23" s="41" t="s">
        <v>54</v>
      </c>
      <c r="D23" s="42">
        <v>137188756</v>
      </c>
      <c r="E23" s="43">
        <v>413315621</v>
      </c>
      <c r="F23" s="43">
        <v>206643406</v>
      </c>
      <c r="G23" s="43">
        <v>0</v>
      </c>
      <c r="H23" s="44">
        <v>757147783</v>
      </c>
      <c r="I23" s="45">
        <v>126061564</v>
      </c>
      <c r="J23" s="46">
        <v>354841047</v>
      </c>
      <c r="K23" s="43">
        <v>194580585</v>
      </c>
      <c r="L23" s="46">
        <v>0</v>
      </c>
      <c r="M23" s="44">
        <v>675483196</v>
      </c>
    </row>
    <row r="24" spans="1:13" ht="12.75" customHeight="1">
      <c r="A24" s="39" t="s">
        <v>88</v>
      </c>
      <c r="B24" s="98" t="s">
        <v>275</v>
      </c>
      <c r="C24" s="41" t="s">
        <v>276</v>
      </c>
      <c r="D24" s="42">
        <v>2016902</v>
      </c>
      <c r="E24" s="43">
        <v>0</v>
      </c>
      <c r="F24" s="43">
        <v>845364</v>
      </c>
      <c r="G24" s="43">
        <v>0</v>
      </c>
      <c r="H24" s="44">
        <v>2862266</v>
      </c>
      <c r="I24" s="45">
        <v>1115611</v>
      </c>
      <c r="J24" s="46">
        <v>0</v>
      </c>
      <c r="K24" s="43">
        <v>848203</v>
      </c>
      <c r="L24" s="46">
        <v>0</v>
      </c>
      <c r="M24" s="44">
        <v>1963814</v>
      </c>
    </row>
    <row r="25" spans="1:13" ht="12.75" customHeight="1">
      <c r="A25" s="39" t="s">
        <v>88</v>
      </c>
      <c r="B25" s="98" t="s">
        <v>277</v>
      </c>
      <c r="C25" s="41" t="s">
        <v>278</v>
      </c>
      <c r="D25" s="42">
        <v>1065340</v>
      </c>
      <c r="E25" s="43">
        <v>71472</v>
      </c>
      <c r="F25" s="43">
        <v>8374927</v>
      </c>
      <c r="G25" s="43">
        <v>0</v>
      </c>
      <c r="H25" s="44">
        <v>9511739</v>
      </c>
      <c r="I25" s="45">
        <v>767847</v>
      </c>
      <c r="J25" s="46">
        <v>313902</v>
      </c>
      <c r="K25" s="43">
        <v>5807196</v>
      </c>
      <c r="L25" s="46">
        <v>0</v>
      </c>
      <c r="M25" s="44">
        <v>6888945</v>
      </c>
    </row>
    <row r="26" spans="1:13" ht="12.75" customHeight="1">
      <c r="A26" s="39" t="s">
        <v>107</v>
      </c>
      <c r="B26" s="98" t="s">
        <v>279</v>
      </c>
      <c r="C26" s="41" t="s">
        <v>280</v>
      </c>
      <c r="D26" s="42">
        <v>0</v>
      </c>
      <c r="E26" s="43">
        <v>14607303</v>
      </c>
      <c r="F26" s="43">
        <v>157938718</v>
      </c>
      <c r="G26" s="43">
        <v>0</v>
      </c>
      <c r="H26" s="44">
        <v>172546021</v>
      </c>
      <c r="I26" s="45">
        <v>0</v>
      </c>
      <c r="J26" s="46">
        <v>7601292</v>
      </c>
      <c r="K26" s="43">
        <v>1752463</v>
      </c>
      <c r="L26" s="46">
        <v>0</v>
      </c>
      <c r="M26" s="44">
        <v>9353755</v>
      </c>
    </row>
    <row r="27" spans="1:13" s="102" customFormat="1" ht="12.75" customHeight="1">
      <c r="A27" s="99"/>
      <c r="B27" s="100" t="s">
        <v>281</v>
      </c>
      <c r="C27" s="101"/>
      <c r="D27" s="50">
        <f aca="true" t="shared" si="2" ref="D27:M27">SUM(D19:D26)</f>
        <v>163865464</v>
      </c>
      <c r="E27" s="51">
        <f t="shared" si="2"/>
        <v>454298931</v>
      </c>
      <c r="F27" s="51">
        <f t="shared" si="2"/>
        <v>385478929</v>
      </c>
      <c r="G27" s="51">
        <f t="shared" si="2"/>
        <v>0</v>
      </c>
      <c r="H27" s="78">
        <f t="shared" si="2"/>
        <v>1003643324</v>
      </c>
      <c r="I27" s="79">
        <f t="shared" si="2"/>
        <v>194466121</v>
      </c>
      <c r="J27" s="80">
        <f t="shared" si="2"/>
        <v>328808416</v>
      </c>
      <c r="K27" s="51">
        <f t="shared" si="2"/>
        <v>229126531</v>
      </c>
      <c r="L27" s="80">
        <f t="shared" si="2"/>
        <v>0</v>
      </c>
      <c r="M27" s="78">
        <f t="shared" si="2"/>
        <v>752401068</v>
      </c>
    </row>
    <row r="28" spans="1:13" ht="12.75" customHeight="1">
      <c r="A28" s="39" t="s">
        <v>88</v>
      </c>
      <c r="B28" s="98" t="s">
        <v>282</v>
      </c>
      <c r="C28" s="41" t="s">
        <v>283</v>
      </c>
      <c r="D28" s="42">
        <v>-929195</v>
      </c>
      <c r="E28" s="43">
        <v>50615219</v>
      </c>
      <c r="F28" s="43">
        <v>7359464</v>
      </c>
      <c r="G28" s="43">
        <v>0</v>
      </c>
      <c r="H28" s="44">
        <v>57045488</v>
      </c>
      <c r="I28" s="45">
        <v>3220513</v>
      </c>
      <c r="J28" s="46">
        <v>42106512</v>
      </c>
      <c r="K28" s="43">
        <v>14408326</v>
      </c>
      <c r="L28" s="46">
        <v>0</v>
      </c>
      <c r="M28" s="44">
        <v>59735351</v>
      </c>
    </row>
    <row r="29" spans="1:13" ht="12.75" customHeight="1">
      <c r="A29" s="39" t="s">
        <v>88</v>
      </c>
      <c r="B29" s="98" t="s">
        <v>284</v>
      </c>
      <c r="C29" s="41" t="s">
        <v>285</v>
      </c>
      <c r="D29" s="42">
        <v>0</v>
      </c>
      <c r="E29" s="43">
        <v>50844</v>
      </c>
      <c r="F29" s="43">
        <v>3614814</v>
      </c>
      <c r="G29" s="43">
        <v>0</v>
      </c>
      <c r="H29" s="44">
        <v>3665658</v>
      </c>
      <c r="I29" s="45">
        <v>0</v>
      </c>
      <c r="J29" s="46">
        <v>0</v>
      </c>
      <c r="K29" s="43">
        <v>5291444</v>
      </c>
      <c r="L29" s="46">
        <v>0</v>
      </c>
      <c r="M29" s="44">
        <v>5291444</v>
      </c>
    </row>
    <row r="30" spans="1:13" ht="12.75" customHeight="1">
      <c r="A30" s="39" t="s">
        <v>88</v>
      </c>
      <c r="B30" s="98" t="s">
        <v>286</v>
      </c>
      <c r="C30" s="41" t="s">
        <v>287</v>
      </c>
      <c r="D30" s="42">
        <v>18261333</v>
      </c>
      <c r="E30" s="43">
        <v>25455934</v>
      </c>
      <c r="F30" s="43">
        <v>16451902</v>
      </c>
      <c r="G30" s="43">
        <v>0</v>
      </c>
      <c r="H30" s="44">
        <v>60169169</v>
      </c>
      <c r="I30" s="45">
        <v>22358471</v>
      </c>
      <c r="J30" s="46">
        <v>23673035</v>
      </c>
      <c r="K30" s="43">
        <v>4791606</v>
      </c>
      <c r="L30" s="46">
        <v>0</v>
      </c>
      <c r="M30" s="44">
        <v>50823112</v>
      </c>
    </row>
    <row r="31" spans="1:13" ht="12.75" customHeight="1">
      <c r="A31" s="39" t="s">
        <v>88</v>
      </c>
      <c r="B31" s="98" t="s">
        <v>288</v>
      </c>
      <c r="C31" s="41" t="s">
        <v>289</v>
      </c>
      <c r="D31" s="42">
        <v>4100323</v>
      </c>
      <c r="E31" s="43">
        <v>94442</v>
      </c>
      <c r="F31" s="43">
        <v>1009215</v>
      </c>
      <c r="G31" s="43">
        <v>0</v>
      </c>
      <c r="H31" s="44">
        <v>5203980</v>
      </c>
      <c r="I31" s="45">
        <v>2575623</v>
      </c>
      <c r="J31" s="46">
        <v>197711</v>
      </c>
      <c r="K31" s="43">
        <v>683236</v>
      </c>
      <c r="L31" s="46">
        <v>0</v>
      </c>
      <c r="M31" s="44">
        <v>3456570</v>
      </c>
    </row>
    <row r="32" spans="1:13" ht="12.75" customHeight="1">
      <c r="A32" s="39" t="s">
        <v>88</v>
      </c>
      <c r="B32" s="98" t="s">
        <v>290</v>
      </c>
      <c r="C32" s="41" t="s">
        <v>291</v>
      </c>
      <c r="D32" s="42">
        <v>120402</v>
      </c>
      <c r="E32" s="43">
        <v>0</v>
      </c>
      <c r="F32" s="43">
        <v>2866111</v>
      </c>
      <c r="G32" s="43">
        <v>0</v>
      </c>
      <c r="H32" s="44">
        <v>2986513</v>
      </c>
      <c r="I32" s="45">
        <v>316779</v>
      </c>
      <c r="J32" s="46">
        <v>0</v>
      </c>
      <c r="K32" s="43">
        <v>1469057</v>
      </c>
      <c r="L32" s="46">
        <v>0</v>
      </c>
      <c r="M32" s="44">
        <v>1785836</v>
      </c>
    </row>
    <row r="33" spans="1:13" ht="12.75" customHeight="1">
      <c r="A33" s="39" t="s">
        <v>107</v>
      </c>
      <c r="B33" s="98" t="s">
        <v>292</v>
      </c>
      <c r="C33" s="41" t="s">
        <v>293</v>
      </c>
      <c r="D33" s="42">
        <v>0</v>
      </c>
      <c r="E33" s="43">
        <v>4751580</v>
      </c>
      <c r="F33" s="43">
        <v>1509484</v>
      </c>
      <c r="G33" s="43">
        <v>0</v>
      </c>
      <c r="H33" s="44">
        <v>6261064</v>
      </c>
      <c r="I33" s="45">
        <v>0</v>
      </c>
      <c r="J33" s="46">
        <v>22095811</v>
      </c>
      <c r="K33" s="43">
        <v>19839706</v>
      </c>
      <c r="L33" s="46">
        <v>0</v>
      </c>
      <c r="M33" s="44">
        <v>41935517</v>
      </c>
    </row>
    <row r="34" spans="1:13" s="102" customFormat="1" ht="12.75" customHeight="1">
      <c r="A34" s="99"/>
      <c r="B34" s="100" t="s">
        <v>294</v>
      </c>
      <c r="C34" s="101"/>
      <c r="D34" s="50">
        <f aca="true" t="shared" si="3" ref="D34:M34">SUM(D28:D33)</f>
        <v>21552863</v>
      </c>
      <c r="E34" s="51">
        <f t="shared" si="3"/>
        <v>80968019</v>
      </c>
      <c r="F34" s="51">
        <f t="shared" si="3"/>
        <v>32810990</v>
      </c>
      <c r="G34" s="51">
        <f t="shared" si="3"/>
        <v>0</v>
      </c>
      <c r="H34" s="78">
        <f t="shared" si="3"/>
        <v>135331872</v>
      </c>
      <c r="I34" s="79">
        <f t="shared" si="3"/>
        <v>28471386</v>
      </c>
      <c r="J34" s="80">
        <f t="shared" si="3"/>
        <v>88073069</v>
      </c>
      <c r="K34" s="51">
        <f t="shared" si="3"/>
        <v>46483375</v>
      </c>
      <c r="L34" s="80">
        <f t="shared" si="3"/>
        <v>0</v>
      </c>
      <c r="M34" s="78">
        <f t="shared" si="3"/>
        <v>163027830</v>
      </c>
    </row>
    <row r="35" spans="1:13" ht="12.75" customHeight="1">
      <c r="A35" s="39" t="s">
        <v>88</v>
      </c>
      <c r="B35" s="98" t="s">
        <v>295</v>
      </c>
      <c r="C35" s="41" t="s">
        <v>296</v>
      </c>
      <c r="D35" s="42">
        <v>11108596</v>
      </c>
      <c r="E35" s="43">
        <v>21753338</v>
      </c>
      <c r="F35" s="43">
        <v>2935000</v>
      </c>
      <c r="G35" s="43">
        <v>0</v>
      </c>
      <c r="H35" s="44">
        <v>35796934</v>
      </c>
      <c r="I35" s="45">
        <v>11746894</v>
      </c>
      <c r="J35" s="46">
        <v>20121566</v>
      </c>
      <c r="K35" s="43">
        <v>2909549</v>
      </c>
      <c r="L35" s="46">
        <v>0</v>
      </c>
      <c r="M35" s="44">
        <v>34778009</v>
      </c>
    </row>
    <row r="36" spans="1:13" ht="12.75" customHeight="1">
      <c r="A36" s="39" t="s">
        <v>88</v>
      </c>
      <c r="B36" s="98" t="s">
        <v>297</v>
      </c>
      <c r="C36" s="41" t="s">
        <v>298</v>
      </c>
      <c r="D36" s="42">
        <v>533294</v>
      </c>
      <c r="E36" s="43">
        <v>2893778</v>
      </c>
      <c r="F36" s="43">
        <v>9730265</v>
      </c>
      <c r="G36" s="43">
        <v>0</v>
      </c>
      <c r="H36" s="44">
        <v>13157337</v>
      </c>
      <c r="I36" s="45">
        <v>3844032</v>
      </c>
      <c r="J36" s="46">
        <v>1601646</v>
      </c>
      <c r="K36" s="43">
        <v>2594691</v>
      </c>
      <c r="L36" s="46">
        <v>0</v>
      </c>
      <c r="M36" s="44">
        <v>8040369</v>
      </c>
    </row>
    <row r="37" spans="1:13" ht="12.75" customHeight="1">
      <c r="A37" s="39" t="s">
        <v>88</v>
      </c>
      <c r="B37" s="98" t="s">
        <v>299</v>
      </c>
      <c r="C37" s="41" t="s">
        <v>300</v>
      </c>
      <c r="D37" s="42">
        <v>110261</v>
      </c>
      <c r="E37" s="43">
        <v>5235</v>
      </c>
      <c r="F37" s="43">
        <v>3850730</v>
      </c>
      <c r="G37" s="43">
        <v>0</v>
      </c>
      <c r="H37" s="44">
        <v>3966226</v>
      </c>
      <c r="I37" s="45">
        <v>110259</v>
      </c>
      <c r="J37" s="46">
        <v>5235</v>
      </c>
      <c r="K37" s="43">
        <v>6867312</v>
      </c>
      <c r="L37" s="46">
        <v>0</v>
      </c>
      <c r="M37" s="44">
        <v>6982806</v>
      </c>
    </row>
    <row r="38" spans="1:13" ht="12.75" customHeight="1">
      <c r="A38" s="39" t="s">
        <v>88</v>
      </c>
      <c r="B38" s="98" t="s">
        <v>301</v>
      </c>
      <c r="C38" s="41" t="s">
        <v>302</v>
      </c>
      <c r="D38" s="42">
        <v>8154398</v>
      </c>
      <c r="E38" s="43">
        <v>12298648</v>
      </c>
      <c r="F38" s="43">
        <v>8594128</v>
      </c>
      <c r="G38" s="43">
        <v>0</v>
      </c>
      <c r="H38" s="44">
        <v>29047174</v>
      </c>
      <c r="I38" s="45">
        <v>6006237</v>
      </c>
      <c r="J38" s="46">
        <v>10087922</v>
      </c>
      <c r="K38" s="43">
        <v>6002431</v>
      </c>
      <c r="L38" s="46">
        <v>0</v>
      </c>
      <c r="M38" s="44">
        <v>22096590</v>
      </c>
    </row>
    <row r="39" spans="1:13" ht="12.75" customHeight="1">
      <c r="A39" s="39" t="s">
        <v>107</v>
      </c>
      <c r="B39" s="98" t="s">
        <v>303</v>
      </c>
      <c r="C39" s="41" t="s">
        <v>304</v>
      </c>
      <c r="D39" s="42">
        <v>0</v>
      </c>
      <c r="E39" s="43">
        <v>0</v>
      </c>
      <c r="F39" s="43">
        <v>75538903</v>
      </c>
      <c r="G39" s="43">
        <v>0</v>
      </c>
      <c r="H39" s="44">
        <v>75538903</v>
      </c>
      <c r="I39" s="45">
        <v>0</v>
      </c>
      <c r="J39" s="46">
        <v>0</v>
      </c>
      <c r="K39" s="43">
        <v>14432116</v>
      </c>
      <c r="L39" s="46">
        <v>0</v>
      </c>
      <c r="M39" s="44">
        <v>14432116</v>
      </c>
    </row>
    <row r="40" spans="1:13" s="102" customFormat="1" ht="12.75" customHeight="1">
      <c r="A40" s="99"/>
      <c r="B40" s="100" t="s">
        <v>305</v>
      </c>
      <c r="C40" s="101"/>
      <c r="D40" s="50">
        <f aca="true" t="shared" si="4" ref="D40:M40">SUM(D35:D39)</f>
        <v>19906549</v>
      </c>
      <c r="E40" s="51">
        <f t="shared" si="4"/>
        <v>36950999</v>
      </c>
      <c r="F40" s="51">
        <f t="shared" si="4"/>
        <v>100649026</v>
      </c>
      <c r="G40" s="51">
        <f t="shared" si="4"/>
        <v>0</v>
      </c>
      <c r="H40" s="78">
        <f t="shared" si="4"/>
        <v>157506574</v>
      </c>
      <c r="I40" s="79">
        <f t="shared" si="4"/>
        <v>21707422</v>
      </c>
      <c r="J40" s="80">
        <f t="shared" si="4"/>
        <v>31816369</v>
      </c>
      <c r="K40" s="51">
        <f t="shared" si="4"/>
        <v>32806099</v>
      </c>
      <c r="L40" s="80">
        <f t="shared" si="4"/>
        <v>0</v>
      </c>
      <c r="M40" s="78">
        <f t="shared" si="4"/>
        <v>86329890</v>
      </c>
    </row>
    <row r="41" spans="1:13" ht="12.75" customHeight="1">
      <c r="A41" s="39" t="s">
        <v>88</v>
      </c>
      <c r="B41" s="98" t="s">
        <v>55</v>
      </c>
      <c r="C41" s="41" t="s">
        <v>56</v>
      </c>
      <c r="D41" s="42">
        <v>40567767</v>
      </c>
      <c r="E41" s="43">
        <v>186469242</v>
      </c>
      <c r="F41" s="43">
        <v>89907533</v>
      </c>
      <c r="G41" s="43">
        <v>0</v>
      </c>
      <c r="H41" s="44">
        <v>316944542</v>
      </c>
      <c r="I41" s="45">
        <v>38290128</v>
      </c>
      <c r="J41" s="46">
        <v>147901553</v>
      </c>
      <c r="K41" s="43">
        <v>63606667</v>
      </c>
      <c r="L41" s="46">
        <v>0</v>
      </c>
      <c r="M41" s="44">
        <v>249798348</v>
      </c>
    </row>
    <row r="42" spans="1:13" ht="12.75" customHeight="1">
      <c r="A42" s="39" t="s">
        <v>88</v>
      </c>
      <c r="B42" s="98" t="s">
        <v>306</v>
      </c>
      <c r="C42" s="41" t="s">
        <v>307</v>
      </c>
      <c r="D42" s="42">
        <v>0</v>
      </c>
      <c r="E42" s="43">
        <v>0</v>
      </c>
      <c r="F42" s="43">
        <v>0</v>
      </c>
      <c r="G42" s="43">
        <v>0</v>
      </c>
      <c r="H42" s="44">
        <v>0</v>
      </c>
      <c r="I42" s="45">
        <v>2426731</v>
      </c>
      <c r="J42" s="46">
        <v>2383058</v>
      </c>
      <c r="K42" s="43">
        <v>11585784</v>
      </c>
      <c r="L42" s="46">
        <v>0</v>
      </c>
      <c r="M42" s="44">
        <v>16395573</v>
      </c>
    </row>
    <row r="43" spans="1:13" ht="12.75" customHeight="1">
      <c r="A43" s="39" t="s">
        <v>88</v>
      </c>
      <c r="B43" s="98" t="s">
        <v>308</v>
      </c>
      <c r="C43" s="41" t="s">
        <v>309</v>
      </c>
      <c r="D43" s="42">
        <v>630404</v>
      </c>
      <c r="E43" s="43">
        <v>30036</v>
      </c>
      <c r="F43" s="43">
        <v>2402091</v>
      </c>
      <c r="G43" s="43">
        <v>0</v>
      </c>
      <c r="H43" s="44">
        <v>3062531</v>
      </c>
      <c r="I43" s="45">
        <v>517562</v>
      </c>
      <c r="J43" s="46">
        <v>46942</v>
      </c>
      <c r="K43" s="43">
        <v>824814</v>
      </c>
      <c r="L43" s="46">
        <v>0</v>
      </c>
      <c r="M43" s="44">
        <v>1389318</v>
      </c>
    </row>
    <row r="44" spans="1:13" ht="12.75" customHeight="1">
      <c r="A44" s="39" t="s">
        <v>107</v>
      </c>
      <c r="B44" s="98" t="s">
        <v>310</v>
      </c>
      <c r="C44" s="41" t="s">
        <v>311</v>
      </c>
      <c r="D44" s="42">
        <v>0</v>
      </c>
      <c r="E44" s="43">
        <v>0</v>
      </c>
      <c r="F44" s="43">
        <v>18365675</v>
      </c>
      <c r="G44" s="43">
        <v>0</v>
      </c>
      <c r="H44" s="44">
        <v>18365675</v>
      </c>
      <c r="I44" s="45">
        <v>0</v>
      </c>
      <c r="J44" s="46">
        <v>0</v>
      </c>
      <c r="K44" s="43">
        <v>3706316</v>
      </c>
      <c r="L44" s="46">
        <v>0</v>
      </c>
      <c r="M44" s="44">
        <v>3706316</v>
      </c>
    </row>
    <row r="45" spans="1:13" s="102" customFormat="1" ht="12.75" customHeight="1">
      <c r="A45" s="99"/>
      <c r="B45" s="100" t="s">
        <v>312</v>
      </c>
      <c r="C45" s="101"/>
      <c r="D45" s="50">
        <f aca="true" t="shared" si="5" ref="D45:M45">SUM(D41:D44)</f>
        <v>41198171</v>
      </c>
      <c r="E45" s="51">
        <f t="shared" si="5"/>
        <v>186499278</v>
      </c>
      <c r="F45" s="51">
        <f t="shared" si="5"/>
        <v>110675299</v>
      </c>
      <c r="G45" s="51">
        <f t="shared" si="5"/>
        <v>0</v>
      </c>
      <c r="H45" s="78">
        <f t="shared" si="5"/>
        <v>338372748</v>
      </c>
      <c r="I45" s="79">
        <f t="shared" si="5"/>
        <v>41234421</v>
      </c>
      <c r="J45" s="80">
        <f t="shared" si="5"/>
        <v>150331553</v>
      </c>
      <c r="K45" s="51">
        <f t="shared" si="5"/>
        <v>79723581</v>
      </c>
      <c r="L45" s="80">
        <f t="shared" si="5"/>
        <v>0</v>
      </c>
      <c r="M45" s="78">
        <f t="shared" si="5"/>
        <v>271289555</v>
      </c>
    </row>
    <row r="46" spans="1:13" ht="12.75" customHeight="1">
      <c r="A46" s="39" t="s">
        <v>88</v>
      </c>
      <c r="B46" s="98" t="s">
        <v>313</v>
      </c>
      <c r="C46" s="41" t="s">
        <v>314</v>
      </c>
      <c r="D46" s="42">
        <v>4559103</v>
      </c>
      <c r="E46" s="43">
        <v>1593199</v>
      </c>
      <c r="F46" s="43">
        <v>59613110</v>
      </c>
      <c r="G46" s="43">
        <v>0</v>
      </c>
      <c r="H46" s="44">
        <v>65765412</v>
      </c>
      <c r="I46" s="45">
        <v>1260832</v>
      </c>
      <c r="J46" s="46">
        <v>4166630</v>
      </c>
      <c r="K46" s="43">
        <v>682260</v>
      </c>
      <c r="L46" s="46">
        <v>0</v>
      </c>
      <c r="M46" s="44">
        <v>6109722</v>
      </c>
    </row>
    <row r="47" spans="1:13" ht="12.75" customHeight="1">
      <c r="A47" s="39" t="s">
        <v>88</v>
      </c>
      <c r="B47" s="98" t="s">
        <v>315</v>
      </c>
      <c r="C47" s="41" t="s">
        <v>316</v>
      </c>
      <c r="D47" s="42">
        <v>2713008</v>
      </c>
      <c r="E47" s="43">
        <v>5926820</v>
      </c>
      <c r="F47" s="43">
        <v>22847783</v>
      </c>
      <c r="G47" s="43">
        <v>0</v>
      </c>
      <c r="H47" s="44">
        <v>31487611</v>
      </c>
      <c r="I47" s="45">
        <v>4162504</v>
      </c>
      <c r="J47" s="46">
        <v>1841567</v>
      </c>
      <c r="K47" s="43">
        <v>-1013828</v>
      </c>
      <c r="L47" s="46">
        <v>0</v>
      </c>
      <c r="M47" s="44">
        <v>4990243</v>
      </c>
    </row>
    <row r="48" spans="1:13" ht="12.75" customHeight="1">
      <c r="A48" s="39" t="s">
        <v>88</v>
      </c>
      <c r="B48" s="98" t="s">
        <v>317</v>
      </c>
      <c r="C48" s="41" t="s">
        <v>318</v>
      </c>
      <c r="D48" s="42">
        <v>9219829</v>
      </c>
      <c r="E48" s="43">
        <v>42940655</v>
      </c>
      <c r="F48" s="43">
        <v>39705980</v>
      </c>
      <c r="G48" s="43">
        <v>0</v>
      </c>
      <c r="H48" s="44">
        <v>91866464</v>
      </c>
      <c r="I48" s="45">
        <v>8470409</v>
      </c>
      <c r="J48" s="46">
        <v>34587917</v>
      </c>
      <c r="K48" s="43">
        <v>9515151</v>
      </c>
      <c r="L48" s="46">
        <v>0</v>
      </c>
      <c r="M48" s="44">
        <v>52573477</v>
      </c>
    </row>
    <row r="49" spans="1:13" ht="12.75" customHeight="1">
      <c r="A49" s="39" t="s">
        <v>88</v>
      </c>
      <c r="B49" s="98" t="s">
        <v>319</v>
      </c>
      <c r="C49" s="41" t="s">
        <v>320</v>
      </c>
      <c r="D49" s="42">
        <v>960871</v>
      </c>
      <c r="E49" s="43">
        <v>362226</v>
      </c>
      <c r="F49" s="43">
        <v>14688492</v>
      </c>
      <c r="G49" s="43">
        <v>0</v>
      </c>
      <c r="H49" s="44">
        <v>16011589</v>
      </c>
      <c r="I49" s="45">
        <v>826554</v>
      </c>
      <c r="J49" s="46">
        <v>91251</v>
      </c>
      <c r="K49" s="43">
        <v>420723</v>
      </c>
      <c r="L49" s="46">
        <v>0</v>
      </c>
      <c r="M49" s="44">
        <v>1338528</v>
      </c>
    </row>
    <row r="50" spans="1:13" ht="12.75" customHeight="1">
      <c r="A50" s="39" t="s">
        <v>88</v>
      </c>
      <c r="B50" s="98" t="s">
        <v>321</v>
      </c>
      <c r="C50" s="41" t="s">
        <v>322</v>
      </c>
      <c r="D50" s="42">
        <v>7164219</v>
      </c>
      <c r="E50" s="43">
        <v>52515390</v>
      </c>
      <c r="F50" s="43">
        <v>20075593</v>
      </c>
      <c r="G50" s="43">
        <v>0</v>
      </c>
      <c r="H50" s="44">
        <v>79755202</v>
      </c>
      <c r="I50" s="45">
        <v>6671781</v>
      </c>
      <c r="J50" s="46">
        <v>11875226</v>
      </c>
      <c r="K50" s="43">
        <v>1636527</v>
      </c>
      <c r="L50" s="46">
        <v>0</v>
      </c>
      <c r="M50" s="44">
        <v>20183534</v>
      </c>
    </row>
    <row r="51" spans="1:13" ht="12.75" customHeight="1">
      <c r="A51" s="39" t="s">
        <v>107</v>
      </c>
      <c r="B51" s="98" t="s">
        <v>323</v>
      </c>
      <c r="C51" s="41" t="s">
        <v>324</v>
      </c>
      <c r="D51" s="42">
        <v>0</v>
      </c>
      <c r="E51" s="43">
        <v>-99231</v>
      </c>
      <c r="F51" s="43">
        <v>26281888</v>
      </c>
      <c r="G51" s="43">
        <v>0</v>
      </c>
      <c r="H51" s="44">
        <v>26182657</v>
      </c>
      <c r="I51" s="45">
        <v>0</v>
      </c>
      <c r="J51" s="46">
        <v>62627343</v>
      </c>
      <c r="K51" s="43">
        <v>17971404</v>
      </c>
      <c r="L51" s="46">
        <v>0</v>
      </c>
      <c r="M51" s="44">
        <v>80598747</v>
      </c>
    </row>
    <row r="52" spans="1:13" s="102" customFormat="1" ht="12.75" customHeight="1">
      <c r="A52" s="99"/>
      <c r="B52" s="100" t="s">
        <v>325</v>
      </c>
      <c r="C52" s="101"/>
      <c r="D52" s="50">
        <f aca="true" t="shared" si="6" ref="D52:M52">SUM(D46:D51)</f>
        <v>24617030</v>
      </c>
      <c r="E52" s="51">
        <f t="shared" si="6"/>
        <v>103239059</v>
      </c>
      <c r="F52" s="51">
        <f t="shared" si="6"/>
        <v>183212846</v>
      </c>
      <c r="G52" s="51">
        <f t="shared" si="6"/>
        <v>0</v>
      </c>
      <c r="H52" s="78">
        <f t="shared" si="6"/>
        <v>311068935</v>
      </c>
      <c r="I52" s="79">
        <f t="shared" si="6"/>
        <v>21392080</v>
      </c>
      <c r="J52" s="80">
        <f t="shared" si="6"/>
        <v>115189934</v>
      </c>
      <c r="K52" s="51">
        <f t="shared" si="6"/>
        <v>29212237</v>
      </c>
      <c r="L52" s="80">
        <f t="shared" si="6"/>
        <v>0</v>
      </c>
      <c r="M52" s="78">
        <f t="shared" si="6"/>
        <v>165794251</v>
      </c>
    </row>
    <row r="53" spans="1:13" ht="12.75" customHeight="1">
      <c r="A53" s="39" t="s">
        <v>88</v>
      </c>
      <c r="B53" s="98" t="s">
        <v>326</v>
      </c>
      <c r="C53" s="41" t="s">
        <v>327</v>
      </c>
      <c r="D53" s="42">
        <v>826488</v>
      </c>
      <c r="E53" s="43">
        <v>0</v>
      </c>
      <c r="F53" s="43">
        <v>1054580</v>
      </c>
      <c r="G53" s="43">
        <v>0</v>
      </c>
      <c r="H53" s="44">
        <v>1881068</v>
      </c>
      <c r="I53" s="45">
        <v>334391</v>
      </c>
      <c r="J53" s="46">
        <v>0</v>
      </c>
      <c r="K53" s="43">
        <v>850004</v>
      </c>
      <c r="L53" s="46">
        <v>0</v>
      </c>
      <c r="M53" s="44">
        <v>1184395</v>
      </c>
    </row>
    <row r="54" spans="1:13" ht="12.75" customHeight="1">
      <c r="A54" s="39" t="s">
        <v>88</v>
      </c>
      <c r="B54" s="98" t="s">
        <v>328</v>
      </c>
      <c r="C54" s="41" t="s">
        <v>329</v>
      </c>
      <c r="D54" s="42">
        <v>2430092</v>
      </c>
      <c r="E54" s="43">
        <v>-53150</v>
      </c>
      <c r="F54" s="43">
        <v>784343</v>
      </c>
      <c r="G54" s="43">
        <v>0</v>
      </c>
      <c r="H54" s="44">
        <v>3161285</v>
      </c>
      <c r="I54" s="45">
        <v>2760864</v>
      </c>
      <c r="J54" s="46">
        <v>-4826</v>
      </c>
      <c r="K54" s="43">
        <v>521587</v>
      </c>
      <c r="L54" s="46">
        <v>0</v>
      </c>
      <c r="M54" s="44">
        <v>3277625</v>
      </c>
    </row>
    <row r="55" spans="1:13" ht="12.75" customHeight="1">
      <c r="A55" s="39" t="s">
        <v>88</v>
      </c>
      <c r="B55" s="98" t="s">
        <v>330</v>
      </c>
      <c r="C55" s="41" t="s">
        <v>331</v>
      </c>
      <c r="D55" s="42">
        <v>1554899</v>
      </c>
      <c r="E55" s="43">
        <v>0</v>
      </c>
      <c r="F55" s="43">
        <v>59370</v>
      </c>
      <c r="G55" s="43">
        <v>0</v>
      </c>
      <c r="H55" s="44">
        <v>1614269</v>
      </c>
      <c r="I55" s="45">
        <v>1036411</v>
      </c>
      <c r="J55" s="46">
        <v>9488</v>
      </c>
      <c r="K55" s="43">
        <v>11205000</v>
      </c>
      <c r="L55" s="46">
        <v>0</v>
      </c>
      <c r="M55" s="44">
        <v>12250899</v>
      </c>
    </row>
    <row r="56" spans="1:13" ht="12.75" customHeight="1">
      <c r="A56" s="39" t="s">
        <v>88</v>
      </c>
      <c r="B56" s="98" t="s">
        <v>332</v>
      </c>
      <c r="C56" s="41" t="s">
        <v>333</v>
      </c>
      <c r="D56" s="42">
        <v>130326</v>
      </c>
      <c r="E56" s="43">
        <v>68711</v>
      </c>
      <c r="F56" s="43">
        <v>715919</v>
      </c>
      <c r="G56" s="43">
        <v>0</v>
      </c>
      <c r="H56" s="44">
        <v>914956</v>
      </c>
      <c r="I56" s="45">
        <v>63034</v>
      </c>
      <c r="J56" s="46">
        <v>104462</v>
      </c>
      <c r="K56" s="43">
        <v>1620465</v>
      </c>
      <c r="L56" s="46">
        <v>0</v>
      </c>
      <c r="M56" s="44">
        <v>1787961</v>
      </c>
    </row>
    <row r="57" spans="1:13" ht="12.75" customHeight="1">
      <c r="A57" s="39" t="s">
        <v>88</v>
      </c>
      <c r="B57" s="98" t="s">
        <v>334</v>
      </c>
      <c r="C57" s="41" t="s">
        <v>335</v>
      </c>
      <c r="D57" s="42">
        <v>4774161</v>
      </c>
      <c r="E57" s="43">
        <v>1211166</v>
      </c>
      <c r="F57" s="43">
        <v>6501728</v>
      </c>
      <c r="G57" s="43">
        <v>0</v>
      </c>
      <c r="H57" s="44">
        <v>12487055</v>
      </c>
      <c r="I57" s="45">
        <v>3357450</v>
      </c>
      <c r="J57" s="46">
        <v>1145913</v>
      </c>
      <c r="K57" s="43">
        <v>5313723</v>
      </c>
      <c r="L57" s="46">
        <v>0</v>
      </c>
      <c r="M57" s="44">
        <v>9817086</v>
      </c>
    </row>
    <row r="58" spans="1:13" ht="12.75" customHeight="1">
      <c r="A58" s="39" t="s">
        <v>107</v>
      </c>
      <c r="B58" s="98" t="s">
        <v>336</v>
      </c>
      <c r="C58" s="41" t="s">
        <v>337</v>
      </c>
      <c r="D58" s="42">
        <v>343191</v>
      </c>
      <c r="E58" s="43">
        <v>9776795</v>
      </c>
      <c r="F58" s="43">
        <v>191014909</v>
      </c>
      <c r="G58" s="43">
        <v>0</v>
      </c>
      <c r="H58" s="44">
        <v>201134895</v>
      </c>
      <c r="I58" s="45">
        <v>236160</v>
      </c>
      <c r="J58" s="46">
        <v>16156972</v>
      </c>
      <c r="K58" s="43">
        <v>51712280</v>
      </c>
      <c r="L58" s="46">
        <v>0</v>
      </c>
      <c r="M58" s="44">
        <v>68105412</v>
      </c>
    </row>
    <row r="59" spans="1:13" s="102" customFormat="1" ht="12.75" customHeight="1">
      <c r="A59" s="99"/>
      <c r="B59" s="100" t="s">
        <v>338</v>
      </c>
      <c r="C59" s="101"/>
      <c r="D59" s="50">
        <f aca="true" t="shared" si="7" ref="D59:M59">SUM(D53:D58)</f>
        <v>10059157</v>
      </c>
      <c r="E59" s="51">
        <f t="shared" si="7"/>
        <v>11003522</v>
      </c>
      <c r="F59" s="51">
        <f t="shared" si="7"/>
        <v>200130849</v>
      </c>
      <c r="G59" s="51">
        <f t="shared" si="7"/>
        <v>0</v>
      </c>
      <c r="H59" s="78">
        <f t="shared" si="7"/>
        <v>221193528</v>
      </c>
      <c r="I59" s="79">
        <f t="shared" si="7"/>
        <v>7788310</v>
      </c>
      <c r="J59" s="80">
        <f t="shared" si="7"/>
        <v>17412009</v>
      </c>
      <c r="K59" s="51">
        <f t="shared" si="7"/>
        <v>71223059</v>
      </c>
      <c r="L59" s="80">
        <f t="shared" si="7"/>
        <v>0</v>
      </c>
      <c r="M59" s="78">
        <f t="shared" si="7"/>
        <v>96423378</v>
      </c>
    </row>
    <row r="60" spans="1:13" ht="12.75" customHeight="1">
      <c r="A60" s="39" t="s">
        <v>88</v>
      </c>
      <c r="B60" s="98" t="s">
        <v>339</v>
      </c>
      <c r="C60" s="41" t="s">
        <v>340</v>
      </c>
      <c r="D60" s="42">
        <v>1516953</v>
      </c>
      <c r="E60" s="43">
        <v>62077</v>
      </c>
      <c r="F60" s="43">
        <v>143277</v>
      </c>
      <c r="G60" s="43">
        <v>0</v>
      </c>
      <c r="H60" s="44">
        <v>1722307</v>
      </c>
      <c r="I60" s="45">
        <v>925647</v>
      </c>
      <c r="J60" s="46">
        <v>52674</v>
      </c>
      <c r="K60" s="43">
        <v>2549735</v>
      </c>
      <c r="L60" s="46">
        <v>0</v>
      </c>
      <c r="M60" s="44">
        <v>3528056</v>
      </c>
    </row>
    <row r="61" spans="1:13" ht="12.75" customHeight="1">
      <c r="A61" s="39" t="s">
        <v>88</v>
      </c>
      <c r="B61" s="98" t="s">
        <v>57</v>
      </c>
      <c r="C61" s="41" t="s">
        <v>58</v>
      </c>
      <c r="D61" s="42">
        <v>48693359</v>
      </c>
      <c r="E61" s="43">
        <v>332322787</v>
      </c>
      <c r="F61" s="43">
        <v>70580652</v>
      </c>
      <c r="G61" s="43">
        <v>0</v>
      </c>
      <c r="H61" s="44">
        <v>451596798</v>
      </c>
      <c r="I61" s="45">
        <v>43205997</v>
      </c>
      <c r="J61" s="46">
        <v>253974692</v>
      </c>
      <c r="K61" s="43">
        <v>103292929</v>
      </c>
      <c r="L61" s="46">
        <v>0</v>
      </c>
      <c r="M61" s="44">
        <v>400473618</v>
      </c>
    </row>
    <row r="62" spans="1:13" ht="12.75" customHeight="1">
      <c r="A62" s="39" t="s">
        <v>88</v>
      </c>
      <c r="B62" s="98" t="s">
        <v>341</v>
      </c>
      <c r="C62" s="41" t="s">
        <v>342</v>
      </c>
      <c r="D62" s="42">
        <v>58439</v>
      </c>
      <c r="E62" s="43">
        <v>0</v>
      </c>
      <c r="F62" s="43">
        <v>7616</v>
      </c>
      <c r="G62" s="43">
        <v>0</v>
      </c>
      <c r="H62" s="44">
        <v>66055</v>
      </c>
      <c r="I62" s="45">
        <v>515521</v>
      </c>
      <c r="J62" s="46">
        <v>0</v>
      </c>
      <c r="K62" s="43">
        <v>40442</v>
      </c>
      <c r="L62" s="46">
        <v>0</v>
      </c>
      <c r="M62" s="44">
        <v>555963</v>
      </c>
    </row>
    <row r="63" spans="1:13" ht="12.75" customHeight="1">
      <c r="A63" s="39" t="s">
        <v>88</v>
      </c>
      <c r="B63" s="98" t="s">
        <v>343</v>
      </c>
      <c r="C63" s="41" t="s">
        <v>344</v>
      </c>
      <c r="D63" s="42">
        <v>6544317</v>
      </c>
      <c r="E63" s="43">
        <v>12779707</v>
      </c>
      <c r="F63" s="43">
        <v>21669381</v>
      </c>
      <c r="G63" s="43">
        <v>0</v>
      </c>
      <c r="H63" s="44">
        <v>40993405</v>
      </c>
      <c r="I63" s="45">
        <v>8635952</v>
      </c>
      <c r="J63" s="46">
        <v>11194362</v>
      </c>
      <c r="K63" s="43">
        <v>17631762</v>
      </c>
      <c r="L63" s="46">
        <v>0</v>
      </c>
      <c r="M63" s="44">
        <v>37462076</v>
      </c>
    </row>
    <row r="64" spans="1:13" ht="12.75" customHeight="1">
      <c r="A64" s="39" t="s">
        <v>88</v>
      </c>
      <c r="B64" s="98" t="s">
        <v>345</v>
      </c>
      <c r="C64" s="41" t="s">
        <v>346</v>
      </c>
      <c r="D64" s="42">
        <v>605357</v>
      </c>
      <c r="E64" s="43">
        <v>24192660</v>
      </c>
      <c r="F64" s="43">
        <v>-8100822</v>
      </c>
      <c r="G64" s="43">
        <v>0</v>
      </c>
      <c r="H64" s="44">
        <v>16697195</v>
      </c>
      <c r="I64" s="45">
        <v>559846</v>
      </c>
      <c r="J64" s="46">
        <v>233971</v>
      </c>
      <c r="K64" s="43">
        <v>8712807</v>
      </c>
      <c r="L64" s="46">
        <v>0</v>
      </c>
      <c r="M64" s="44">
        <v>9506624</v>
      </c>
    </row>
    <row r="65" spans="1:13" ht="12.75" customHeight="1">
      <c r="A65" s="39" t="s">
        <v>88</v>
      </c>
      <c r="B65" s="98" t="s">
        <v>347</v>
      </c>
      <c r="C65" s="41" t="s">
        <v>348</v>
      </c>
      <c r="D65" s="42">
        <v>25534</v>
      </c>
      <c r="E65" s="43">
        <v>325586</v>
      </c>
      <c r="F65" s="43">
        <v>5871323</v>
      </c>
      <c r="G65" s="43">
        <v>0</v>
      </c>
      <c r="H65" s="44">
        <v>6222443</v>
      </c>
      <c r="I65" s="45">
        <v>16087</v>
      </c>
      <c r="J65" s="46">
        <v>4672</v>
      </c>
      <c r="K65" s="43">
        <v>2023742</v>
      </c>
      <c r="L65" s="46">
        <v>0</v>
      </c>
      <c r="M65" s="44">
        <v>2044501</v>
      </c>
    </row>
    <row r="66" spans="1:13" ht="12.75" customHeight="1">
      <c r="A66" s="39" t="s">
        <v>107</v>
      </c>
      <c r="B66" s="98" t="s">
        <v>349</v>
      </c>
      <c r="C66" s="41" t="s">
        <v>350</v>
      </c>
      <c r="D66" s="42">
        <v>0</v>
      </c>
      <c r="E66" s="43">
        <v>11917959</v>
      </c>
      <c r="F66" s="43">
        <v>124080564</v>
      </c>
      <c r="G66" s="43">
        <v>0</v>
      </c>
      <c r="H66" s="44">
        <v>135998523</v>
      </c>
      <c r="I66" s="45">
        <v>0</v>
      </c>
      <c r="J66" s="46">
        <v>10504130</v>
      </c>
      <c r="K66" s="43">
        <v>50333940</v>
      </c>
      <c r="L66" s="46">
        <v>0</v>
      </c>
      <c r="M66" s="44">
        <v>60838070</v>
      </c>
    </row>
    <row r="67" spans="1:13" s="102" customFormat="1" ht="12.75" customHeight="1">
      <c r="A67" s="99"/>
      <c r="B67" s="100" t="s">
        <v>351</v>
      </c>
      <c r="C67" s="101"/>
      <c r="D67" s="50">
        <f aca="true" t="shared" si="8" ref="D67:M67">SUM(D60:D66)</f>
        <v>57443959</v>
      </c>
      <c r="E67" s="51">
        <f t="shared" si="8"/>
        <v>381600776</v>
      </c>
      <c r="F67" s="51">
        <f t="shared" si="8"/>
        <v>214251991</v>
      </c>
      <c r="G67" s="51">
        <f t="shared" si="8"/>
        <v>0</v>
      </c>
      <c r="H67" s="78">
        <f t="shared" si="8"/>
        <v>653296726</v>
      </c>
      <c r="I67" s="79">
        <f t="shared" si="8"/>
        <v>53859050</v>
      </c>
      <c r="J67" s="80">
        <f t="shared" si="8"/>
        <v>275964501</v>
      </c>
      <c r="K67" s="51">
        <f t="shared" si="8"/>
        <v>184585357</v>
      </c>
      <c r="L67" s="80">
        <f t="shared" si="8"/>
        <v>0</v>
      </c>
      <c r="M67" s="78">
        <f t="shared" si="8"/>
        <v>514408908</v>
      </c>
    </row>
    <row r="68" spans="1:13" ht="12.75" customHeight="1">
      <c r="A68" s="39" t="s">
        <v>88</v>
      </c>
      <c r="B68" s="98" t="s">
        <v>352</v>
      </c>
      <c r="C68" s="41" t="s">
        <v>353</v>
      </c>
      <c r="D68" s="42">
        <v>4414871</v>
      </c>
      <c r="E68" s="43">
        <v>3950724</v>
      </c>
      <c r="F68" s="43">
        <v>9799250</v>
      </c>
      <c r="G68" s="43">
        <v>0</v>
      </c>
      <c r="H68" s="44">
        <v>18164845</v>
      </c>
      <c r="I68" s="45">
        <v>4030347</v>
      </c>
      <c r="J68" s="46">
        <v>1717438</v>
      </c>
      <c r="K68" s="43">
        <v>16666551</v>
      </c>
      <c r="L68" s="46">
        <v>0</v>
      </c>
      <c r="M68" s="44">
        <v>22414336</v>
      </c>
    </row>
    <row r="69" spans="1:13" ht="12.75" customHeight="1">
      <c r="A69" s="39" t="s">
        <v>88</v>
      </c>
      <c r="B69" s="98" t="s">
        <v>354</v>
      </c>
      <c r="C69" s="41" t="s">
        <v>355</v>
      </c>
      <c r="D69" s="42">
        <v>60151455</v>
      </c>
      <c r="E69" s="43">
        <v>115554605</v>
      </c>
      <c r="F69" s="43">
        <v>47937261</v>
      </c>
      <c r="G69" s="43">
        <v>0</v>
      </c>
      <c r="H69" s="44">
        <v>223643321</v>
      </c>
      <c r="I69" s="45">
        <v>48353713</v>
      </c>
      <c r="J69" s="46">
        <v>115735624</v>
      </c>
      <c r="K69" s="43">
        <v>45803096</v>
      </c>
      <c r="L69" s="46">
        <v>0</v>
      </c>
      <c r="M69" s="44">
        <v>209892433</v>
      </c>
    </row>
    <row r="70" spans="1:13" ht="12.75" customHeight="1">
      <c r="A70" s="39" t="s">
        <v>88</v>
      </c>
      <c r="B70" s="98" t="s">
        <v>356</v>
      </c>
      <c r="C70" s="41" t="s">
        <v>357</v>
      </c>
      <c r="D70" s="42">
        <v>1029994</v>
      </c>
      <c r="E70" s="43">
        <v>0</v>
      </c>
      <c r="F70" s="43">
        <v>18689073</v>
      </c>
      <c r="G70" s="43">
        <v>0</v>
      </c>
      <c r="H70" s="44">
        <v>19719067</v>
      </c>
      <c r="I70" s="45">
        <v>1170823</v>
      </c>
      <c r="J70" s="46">
        <v>0</v>
      </c>
      <c r="K70" s="43">
        <v>16918220</v>
      </c>
      <c r="L70" s="46">
        <v>0</v>
      </c>
      <c r="M70" s="44">
        <v>18089043</v>
      </c>
    </row>
    <row r="71" spans="1:13" ht="12.75" customHeight="1">
      <c r="A71" s="39" t="s">
        <v>88</v>
      </c>
      <c r="B71" s="98" t="s">
        <v>358</v>
      </c>
      <c r="C71" s="41" t="s">
        <v>359</v>
      </c>
      <c r="D71" s="42">
        <v>4589982</v>
      </c>
      <c r="E71" s="43">
        <v>-2296917</v>
      </c>
      <c r="F71" s="43">
        <v>846674</v>
      </c>
      <c r="G71" s="43">
        <v>0</v>
      </c>
      <c r="H71" s="44">
        <v>3139739</v>
      </c>
      <c r="I71" s="45">
        <v>22271</v>
      </c>
      <c r="J71" s="46">
        <v>-11135</v>
      </c>
      <c r="K71" s="43">
        <v>1175451</v>
      </c>
      <c r="L71" s="46">
        <v>0</v>
      </c>
      <c r="M71" s="44">
        <v>1186587</v>
      </c>
    </row>
    <row r="72" spans="1:13" ht="12.75" customHeight="1">
      <c r="A72" s="39" t="s">
        <v>107</v>
      </c>
      <c r="B72" s="98" t="s">
        <v>360</v>
      </c>
      <c r="C72" s="41" t="s">
        <v>361</v>
      </c>
      <c r="D72" s="42">
        <v>3158</v>
      </c>
      <c r="E72" s="43">
        <v>27228955</v>
      </c>
      <c r="F72" s="43">
        <v>130769560</v>
      </c>
      <c r="G72" s="43">
        <v>0</v>
      </c>
      <c r="H72" s="44">
        <v>158001673</v>
      </c>
      <c r="I72" s="45">
        <v>0</v>
      </c>
      <c r="J72" s="46">
        <v>22816884</v>
      </c>
      <c r="K72" s="43">
        <v>79989575</v>
      </c>
      <c r="L72" s="46">
        <v>0</v>
      </c>
      <c r="M72" s="44">
        <v>102806459</v>
      </c>
    </row>
    <row r="73" spans="1:13" s="102" customFormat="1" ht="12.75" customHeight="1">
      <c r="A73" s="99"/>
      <c r="B73" s="100" t="s">
        <v>362</v>
      </c>
      <c r="C73" s="101"/>
      <c r="D73" s="50">
        <f aca="true" t="shared" si="9" ref="D73:M73">SUM(D68:D72)</f>
        <v>70189460</v>
      </c>
      <c r="E73" s="51">
        <f t="shared" si="9"/>
        <v>144437367</v>
      </c>
      <c r="F73" s="51">
        <f t="shared" si="9"/>
        <v>208041818</v>
      </c>
      <c r="G73" s="51">
        <f t="shared" si="9"/>
        <v>0</v>
      </c>
      <c r="H73" s="78">
        <f t="shared" si="9"/>
        <v>422668645</v>
      </c>
      <c r="I73" s="79">
        <f t="shared" si="9"/>
        <v>53577154</v>
      </c>
      <c r="J73" s="80">
        <f t="shared" si="9"/>
        <v>140258811</v>
      </c>
      <c r="K73" s="51">
        <f t="shared" si="9"/>
        <v>160552893</v>
      </c>
      <c r="L73" s="80">
        <f t="shared" si="9"/>
        <v>0</v>
      </c>
      <c r="M73" s="78">
        <f t="shared" si="9"/>
        <v>354388858</v>
      </c>
    </row>
    <row r="74" spans="1:13" ht="12.75" customHeight="1">
      <c r="A74" s="39" t="s">
        <v>88</v>
      </c>
      <c r="B74" s="98" t="s">
        <v>363</v>
      </c>
      <c r="C74" s="41" t="s">
        <v>364</v>
      </c>
      <c r="D74" s="42">
        <v>167398</v>
      </c>
      <c r="E74" s="43">
        <v>18493</v>
      </c>
      <c r="F74" s="43">
        <v>1626400</v>
      </c>
      <c r="G74" s="43">
        <v>0</v>
      </c>
      <c r="H74" s="44">
        <v>1812291</v>
      </c>
      <c r="I74" s="45">
        <v>183752</v>
      </c>
      <c r="J74" s="46">
        <v>32445</v>
      </c>
      <c r="K74" s="43">
        <v>9530196</v>
      </c>
      <c r="L74" s="46">
        <v>0</v>
      </c>
      <c r="M74" s="44">
        <v>9746393</v>
      </c>
    </row>
    <row r="75" spans="1:13" ht="12.75" customHeight="1">
      <c r="A75" s="39" t="s">
        <v>88</v>
      </c>
      <c r="B75" s="98" t="s">
        <v>365</v>
      </c>
      <c r="C75" s="41" t="s">
        <v>366</v>
      </c>
      <c r="D75" s="42">
        <v>-3614626</v>
      </c>
      <c r="E75" s="43">
        <v>-12143</v>
      </c>
      <c r="F75" s="43">
        <v>186704</v>
      </c>
      <c r="G75" s="43">
        <v>0</v>
      </c>
      <c r="H75" s="44">
        <v>-3440065</v>
      </c>
      <c r="I75" s="45">
        <v>2587177</v>
      </c>
      <c r="J75" s="46">
        <v>527209</v>
      </c>
      <c r="K75" s="43">
        <v>3552004</v>
      </c>
      <c r="L75" s="46">
        <v>0</v>
      </c>
      <c r="M75" s="44">
        <v>6666390</v>
      </c>
    </row>
    <row r="76" spans="1:13" ht="12.75" customHeight="1">
      <c r="A76" s="39" t="s">
        <v>88</v>
      </c>
      <c r="B76" s="98" t="s">
        <v>367</v>
      </c>
      <c r="C76" s="41" t="s">
        <v>368</v>
      </c>
      <c r="D76" s="42">
        <v>8256580</v>
      </c>
      <c r="E76" s="43">
        <v>21303211</v>
      </c>
      <c r="F76" s="43">
        <v>7557098</v>
      </c>
      <c r="G76" s="43">
        <v>0</v>
      </c>
      <c r="H76" s="44">
        <v>37116889</v>
      </c>
      <c r="I76" s="45">
        <v>8556477</v>
      </c>
      <c r="J76" s="46">
        <v>20789980</v>
      </c>
      <c r="K76" s="43">
        <v>10108685</v>
      </c>
      <c r="L76" s="46">
        <v>0</v>
      </c>
      <c r="M76" s="44">
        <v>39455142</v>
      </c>
    </row>
    <row r="77" spans="1:13" ht="12.75" customHeight="1">
      <c r="A77" s="39" t="s">
        <v>88</v>
      </c>
      <c r="B77" s="98" t="s">
        <v>369</v>
      </c>
      <c r="C77" s="41" t="s">
        <v>370</v>
      </c>
      <c r="D77" s="42">
        <v>533678</v>
      </c>
      <c r="E77" s="43">
        <v>224371</v>
      </c>
      <c r="F77" s="43">
        <v>1664000</v>
      </c>
      <c r="G77" s="43">
        <v>0</v>
      </c>
      <c r="H77" s="44">
        <v>2422049</v>
      </c>
      <c r="I77" s="45">
        <v>-4601</v>
      </c>
      <c r="J77" s="46">
        <v>96637</v>
      </c>
      <c r="K77" s="43">
        <v>19848214</v>
      </c>
      <c r="L77" s="46">
        <v>0</v>
      </c>
      <c r="M77" s="44">
        <v>19940250</v>
      </c>
    </row>
    <row r="78" spans="1:13" ht="12.75" customHeight="1">
      <c r="A78" s="39" t="s">
        <v>88</v>
      </c>
      <c r="B78" s="98" t="s">
        <v>371</v>
      </c>
      <c r="C78" s="41" t="s">
        <v>372</v>
      </c>
      <c r="D78" s="42">
        <v>380439</v>
      </c>
      <c r="E78" s="43">
        <v>109789</v>
      </c>
      <c r="F78" s="43">
        <v>5728992</v>
      </c>
      <c r="G78" s="43">
        <v>0</v>
      </c>
      <c r="H78" s="44">
        <v>6219220</v>
      </c>
      <c r="I78" s="45">
        <v>659354</v>
      </c>
      <c r="J78" s="46">
        <v>82700</v>
      </c>
      <c r="K78" s="43">
        <v>3968948</v>
      </c>
      <c r="L78" s="46">
        <v>0</v>
      </c>
      <c r="M78" s="44">
        <v>4711002</v>
      </c>
    </row>
    <row r="79" spans="1:13" ht="12.75" customHeight="1">
      <c r="A79" s="39" t="s">
        <v>107</v>
      </c>
      <c r="B79" s="98" t="s">
        <v>373</v>
      </c>
      <c r="C79" s="41" t="s">
        <v>374</v>
      </c>
      <c r="D79" s="42">
        <v>0</v>
      </c>
      <c r="E79" s="43">
        <v>10129088</v>
      </c>
      <c r="F79" s="43">
        <v>6813608</v>
      </c>
      <c r="G79" s="43">
        <v>0</v>
      </c>
      <c r="H79" s="44">
        <v>16942696</v>
      </c>
      <c r="I79" s="45">
        <v>2746470</v>
      </c>
      <c r="J79" s="46">
        <v>4345770</v>
      </c>
      <c r="K79" s="43">
        <v>67772646</v>
      </c>
      <c r="L79" s="46">
        <v>0</v>
      </c>
      <c r="M79" s="44">
        <v>74864886</v>
      </c>
    </row>
    <row r="80" spans="1:13" s="102" customFormat="1" ht="12.75" customHeight="1">
      <c r="A80" s="99"/>
      <c r="B80" s="100" t="s">
        <v>375</v>
      </c>
      <c r="C80" s="101"/>
      <c r="D80" s="50">
        <f aca="true" t="shared" si="10" ref="D80:M80">SUM(D74:D79)</f>
        <v>5723469</v>
      </c>
      <c r="E80" s="51">
        <f t="shared" si="10"/>
        <v>31772809</v>
      </c>
      <c r="F80" s="51">
        <f t="shared" si="10"/>
        <v>23576802</v>
      </c>
      <c r="G80" s="51">
        <f t="shared" si="10"/>
        <v>0</v>
      </c>
      <c r="H80" s="78">
        <f t="shared" si="10"/>
        <v>61073080</v>
      </c>
      <c r="I80" s="79">
        <f t="shared" si="10"/>
        <v>14728629</v>
      </c>
      <c r="J80" s="80">
        <f t="shared" si="10"/>
        <v>25874741</v>
      </c>
      <c r="K80" s="51">
        <f t="shared" si="10"/>
        <v>114780693</v>
      </c>
      <c r="L80" s="80">
        <f t="shared" si="10"/>
        <v>0</v>
      </c>
      <c r="M80" s="78">
        <f t="shared" si="10"/>
        <v>155384063</v>
      </c>
    </row>
    <row r="81" spans="1:13" s="102" customFormat="1" ht="12.75" customHeight="1">
      <c r="A81" s="99"/>
      <c r="B81" s="100" t="s">
        <v>376</v>
      </c>
      <c r="C81" s="101"/>
      <c r="D81" s="50">
        <f aca="true" t="shared" si="11" ref="D81:M81">SUM(D9,D11:D17,D19:D26,D28:D33,D35:D39,D41:D44,D46:D51,D53:D58,D60:D66,D68:D72,D74:D79)</f>
        <v>1445960865</v>
      </c>
      <c r="E81" s="51">
        <f t="shared" si="11"/>
        <v>4521668877</v>
      </c>
      <c r="F81" s="51">
        <f t="shared" si="11"/>
        <v>4429397255</v>
      </c>
      <c r="G81" s="51">
        <f t="shared" si="11"/>
        <v>0</v>
      </c>
      <c r="H81" s="78">
        <f t="shared" si="11"/>
        <v>10397026997</v>
      </c>
      <c r="I81" s="79">
        <f t="shared" si="11"/>
        <v>1840250783</v>
      </c>
      <c r="J81" s="80">
        <f t="shared" si="11"/>
        <v>3883890658</v>
      </c>
      <c r="K81" s="51">
        <f t="shared" si="11"/>
        <v>3686438659</v>
      </c>
      <c r="L81" s="80">
        <f t="shared" si="11"/>
        <v>0</v>
      </c>
      <c r="M81" s="78">
        <f t="shared" si="11"/>
        <v>9410580100</v>
      </c>
    </row>
    <row r="82" spans="1:13" ht="12.75" customHeight="1">
      <c r="A82" s="103"/>
      <c r="B82" s="110"/>
      <c r="C82" s="111"/>
      <c r="D82" s="112"/>
      <c r="E82" s="113"/>
      <c r="F82" s="113"/>
      <c r="G82" s="113"/>
      <c r="H82" s="114"/>
      <c r="I82" s="112"/>
      <c r="J82" s="113"/>
      <c r="K82" s="113"/>
      <c r="L82" s="113"/>
      <c r="M82" s="114"/>
    </row>
    <row r="83" spans="1:13" ht="12.75" customHeight="1">
      <c r="A83" s="60"/>
      <c r="B83" s="75" t="s">
        <v>656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</row>
    <row r="84" ht="12.75" customHeight="1"/>
  </sheetData>
  <sheetProtection password="F954" sheet="1" objects="1" scenarios="1"/>
  <mergeCells count="7">
    <mergeCell ref="B83:M83"/>
    <mergeCell ref="B1:M1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6" customWidth="1"/>
    <col min="2" max="2" width="20.7109375" style="6" customWidth="1"/>
    <col min="3" max="3" width="6.7109375" style="6" customWidth="1"/>
    <col min="4" max="10" width="10.7109375" style="6" customWidth="1"/>
    <col min="11" max="11" width="11.7109375" style="6" customWidth="1"/>
    <col min="12" max="13" width="10.7109375" style="6" customWidth="1"/>
    <col min="14" max="16384" width="9.140625" style="6" customWidth="1"/>
  </cols>
  <sheetData>
    <row r="1" spans="1:13" ht="11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5.75" customHeight="1">
      <c r="A2" s="62"/>
      <c r="B2" s="63" t="s">
        <v>655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1.25">
      <c r="A3" s="7"/>
      <c r="B3" s="8"/>
      <c r="C3" s="9"/>
      <c r="D3" s="10" t="s">
        <v>0</v>
      </c>
      <c r="E3" s="11"/>
      <c r="F3" s="11"/>
      <c r="G3" s="11"/>
      <c r="H3" s="12"/>
      <c r="I3" s="13" t="s">
        <v>1</v>
      </c>
      <c r="J3" s="14"/>
      <c r="K3" s="14"/>
      <c r="L3" s="14"/>
      <c r="M3" s="15"/>
    </row>
    <row r="4" spans="1:13" ht="16.5" customHeight="1">
      <c r="A4" s="16"/>
      <c r="B4" s="17"/>
      <c r="C4" s="18"/>
      <c r="D4" s="10" t="s">
        <v>2</v>
      </c>
      <c r="E4" s="11"/>
      <c r="F4" s="19"/>
      <c r="G4" s="20"/>
      <c r="H4" s="21"/>
      <c r="I4" s="10" t="s">
        <v>2</v>
      </c>
      <c r="J4" s="11"/>
      <c r="K4" s="19"/>
      <c r="L4" s="22"/>
      <c r="M4" s="21"/>
    </row>
    <row r="5" spans="1:13" ht="36.75" customHeight="1">
      <c r="A5" s="23"/>
      <c r="B5" s="24" t="s">
        <v>3</v>
      </c>
      <c r="C5" s="25" t="s">
        <v>4</v>
      </c>
      <c r="D5" s="26" t="s">
        <v>5</v>
      </c>
      <c r="E5" s="27" t="s">
        <v>6</v>
      </c>
      <c r="F5" s="27" t="s">
        <v>7</v>
      </c>
      <c r="G5" s="28" t="s">
        <v>8</v>
      </c>
      <c r="H5" s="29" t="s">
        <v>9</v>
      </c>
      <c r="I5" s="26" t="s">
        <v>5</v>
      </c>
      <c r="J5" s="27" t="s">
        <v>6</v>
      </c>
      <c r="K5" s="27" t="s">
        <v>7</v>
      </c>
      <c r="L5" s="28" t="s">
        <v>8</v>
      </c>
      <c r="M5" s="29" t="s">
        <v>9</v>
      </c>
    </row>
    <row r="6" spans="1:13" ht="11.25">
      <c r="A6" s="7"/>
      <c r="B6" s="91"/>
      <c r="C6" s="31"/>
      <c r="D6" s="32"/>
      <c r="E6" s="33"/>
      <c r="F6" s="33"/>
      <c r="G6" s="33"/>
      <c r="H6" s="34"/>
      <c r="I6" s="32"/>
      <c r="J6" s="33"/>
      <c r="K6" s="33"/>
      <c r="L6" s="33"/>
      <c r="M6" s="34"/>
    </row>
    <row r="7" spans="1:13" ht="11.25">
      <c r="A7" s="16"/>
      <c r="B7" s="64" t="s">
        <v>377</v>
      </c>
      <c r="C7" s="31"/>
      <c r="D7" s="35"/>
      <c r="E7" s="36"/>
      <c r="F7" s="36"/>
      <c r="G7" s="36"/>
      <c r="H7" s="37"/>
      <c r="I7" s="35"/>
      <c r="J7" s="36"/>
      <c r="K7" s="36"/>
      <c r="L7" s="36"/>
      <c r="M7" s="37"/>
    </row>
    <row r="8" spans="1:13" ht="11.25">
      <c r="A8" s="16"/>
      <c r="B8" s="31"/>
      <c r="C8" s="31"/>
      <c r="D8" s="35"/>
      <c r="E8" s="36"/>
      <c r="F8" s="36"/>
      <c r="G8" s="36"/>
      <c r="H8" s="37"/>
      <c r="I8" s="35"/>
      <c r="J8" s="36"/>
      <c r="K8" s="36"/>
      <c r="L8" s="36"/>
      <c r="M8" s="37"/>
    </row>
    <row r="9" spans="1:13" ht="11.25">
      <c r="A9" s="39" t="s">
        <v>88</v>
      </c>
      <c r="B9" s="98" t="s">
        <v>378</v>
      </c>
      <c r="C9" s="41" t="s">
        <v>379</v>
      </c>
      <c r="D9" s="42">
        <v>6462312</v>
      </c>
      <c r="E9" s="43">
        <v>4541103</v>
      </c>
      <c r="F9" s="43">
        <v>3084741</v>
      </c>
      <c r="G9" s="43">
        <v>0</v>
      </c>
      <c r="H9" s="44">
        <v>14088156</v>
      </c>
      <c r="I9" s="45">
        <v>3014833</v>
      </c>
      <c r="J9" s="46">
        <v>3582905</v>
      </c>
      <c r="K9" s="43">
        <v>-75490</v>
      </c>
      <c r="L9" s="46">
        <v>0</v>
      </c>
      <c r="M9" s="44">
        <v>6522248</v>
      </c>
    </row>
    <row r="10" spans="1:13" ht="11.25">
      <c r="A10" s="39" t="s">
        <v>88</v>
      </c>
      <c r="B10" s="98" t="s">
        <v>380</v>
      </c>
      <c r="C10" s="41" t="s">
        <v>381</v>
      </c>
      <c r="D10" s="42">
        <v>124648</v>
      </c>
      <c r="E10" s="43">
        <v>2992779</v>
      </c>
      <c r="F10" s="43">
        <v>6551936</v>
      </c>
      <c r="G10" s="43">
        <v>0</v>
      </c>
      <c r="H10" s="44">
        <v>9669363</v>
      </c>
      <c r="I10" s="45">
        <v>2591011</v>
      </c>
      <c r="J10" s="46">
        <v>2270299</v>
      </c>
      <c r="K10" s="43">
        <v>6694334</v>
      </c>
      <c r="L10" s="46">
        <v>0</v>
      </c>
      <c r="M10" s="44">
        <v>11555644</v>
      </c>
    </row>
    <row r="11" spans="1:13" ht="11.25">
      <c r="A11" s="39" t="s">
        <v>88</v>
      </c>
      <c r="B11" s="98" t="s">
        <v>382</v>
      </c>
      <c r="C11" s="41" t="s">
        <v>383</v>
      </c>
      <c r="D11" s="42">
        <v>24873196</v>
      </c>
      <c r="E11" s="43">
        <v>72044991</v>
      </c>
      <c r="F11" s="43">
        <v>23268262</v>
      </c>
      <c r="G11" s="43">
        <v>0</v>
      </c>
      <c r="H11" s="44">
        <v>120186449</v>
      </c>
      <c r="I11" s="45">
        <v>16160792</v>
      </c>
      <c r="J11" s="46">
        <v>60984768</v>
      </c>
      <c r="K11" s="43">
        <v>29390739</v>
      </c>
      <c r="L11" s="46">
        <v>0</v>
      </c>
      <c r="M11" s="44">
        <v>106536299</v>
      </c>
    </row>
    <row r="12" spans="1:13" ht="11.25">
      <c r="A12" s="39" t="s">
        <v>88</v>
      </c>
      <c r="B12" s="98" t="s">
        <v>384</v>
      </c>
      <c r="C12" s="41" t="s">
        <v>385</v>
      </c>
      <c r="D12" s="42">
        <v>12151577</v>
      </c>
      <c r="E12" s="43">
        <v>55198283</v>
      </c>
      <c r="F12" s="43">
        <v>9315667</v>
      </c>
      <c r="G12" s="43">
        <v>0</v>
      </c>
      <c r="H12" s="44">
        <v>76665527</v>
      </c>
      <c r="I12" s="45">
        <v>7282175</v>
      </c>
      <c r="J12" s="46">
        <v>35894728</v>
      </c>
      <c r="K12" s="43">
        <v>4310791</v>
      </c>
      <c r="L12" s="46">
        <v>0</v>
      </c>
      <c r="M12" s="44">
        <v>47487694</v>
      </c>
    </row>
    <row r="13" spans="1:13" ht="11.25">
      <c r="A13" s="39" t="s">
        <v>88</v>
      </c>
      <c r="B13" s="98" t="s">
        <v>386</v>
      </c>
      <c r="C13" s="41" t="s">
        <v>387</v>
      </c>
      <c r="D13" s="42">
        <v>2596117</v>
      </c>
      <c r="E13" s="43">
        <v>666890</v>
      </c>
      <c r="F13" s="43">
        <v>12649079</v>
      </c>
      <c r="G13" s="43">
        <v>0</v>
      </c>
      <c r="H13" s="44">
        <v>15912086</v>
      </c>
      <c r="I13" s="45">
        <v>2004293</v>
      </c>
      <c r="J13" s="46">
        <v>893769</v>
      </c>
      <c r="K13" s="43">
        <v>11362888</v>
      </c>
      <c r="L13" s="46">
        <v>0</v>
      </c>
      <c r="M13" s="44">
        <v>14260950</v>
      </c>
    </row>
    <row r="14" spans="1:13" ht="11.25">
      <c r="A14" s="39" t="s">
        <v>107</v>
      </c>
      <c r="B14" s="98" t="s">
        <v>388</v>
      </c>
      <c r="C14" s="41" t="s">
        <v>389</v>
      </c>
      <c r="D14" s="42">
        <v>0</v>
      </c>
      <c r="E14" s="43">
        <v>364832</v>
      </c>
      <c r="F14" s="43">
        <v>28596623</v>
      </c>
      <c r="G14" s="43">
        <v>0</v>
      </c>
      <c r="H14" s="44">
        <v>28961455</v>
      </c>
      <c r="I14" s="45">
        <v>0</v>
      </c>
      <c r="J14" s="46">
        <v>0</v>
      </c>
      <c r="K14" s="43">
        <v>3176506</v>
      </c>
      <c r="L14" s="46">
        <v>0</v>
      </c>
      <c r="M14" s="44">
        <v>3176506</v>
      </c>
    </row>
    <row r="15" spans="1:13" s="102" customFormat="1" ht="11.25">
      <c r="A15" s="99"/>
      <c r="B15" s="100" t="s">
        <v>390</v>
      </c>
      <c r="C15" s="101"/>
      <c r="D15" s="50">
        <f aca="true" t="shared" si="0" ref="D15:M15">SUM(D9:D14)</f>
        <v>46207850</v>
      </c>
      <c r="E15" s="51">
        <f t="shared" si="0"/>
        <v>135808878</v>
      </c>
      <c r="F15" s="51">
        <f t="shared" si="0"/>
        <v>83466308</v>
      </c>
      <c r="G15" s="51">
        <f t="shared" si="0"/>
        <v>0</v>
      </c>
      <c r="H15" s="78">
        <f t="shared" si="0"/>
        <v>265483036</v>
      </c>
      <c r="I15" s="79">
        <f t="shared" si="0"/>
        <v>31053104</v>
      </c>
      <c r="J15" s="80">
        <f t="shared" si="0"/>
        <v>103626469</v>
      </c>
      <c r="K15" s="51">
        <f t="shared" si="0"/>
        <v>54859768</v>
      </c>
      <c r="L15" s="80">
        <f t="shared" si="0"/>
        <v>0</v>
      </c>
      <c r="M15" s="78">
        <f t="shared" si="0"/>
        <v>189539341</v>
      </c>
    </row>
    <row r="16" spans="1:13" ht="11.25">
      <c r="A16" s="39" t="s">
        <v>88</v>
      </c>
      <c r="B16" s="98" t="s">
        <v>391</v>
      </c>
      <c r="C16" s="41" t="s">
        <v>392</v>
      </c>
      <c r="D16" s="42">
        <v>2172635</v>
      </c>
      <c r="E16" s="43">
        <v>18227864</v>
      </c>
      <c r="F16" s="43">
        <v>32545000</v>
      </c>
      <c r="G16" s="43">
        <v>0</v>
      </c>
      <c r="H16" s="44">
        <v>52945499</v>
      </c>
      <c r="I16" s="45">
        <v>2132586</v>
      </c>
      <c r="J16" s="46">
        <v>21542555</v>
      </c>
      <c r="K16" s="43">
        <v>26311825</v>
      </c>
      <c r="L16" s="46">
        <v>0</v>
      </c>
      <c r="M16" s="44">
        <v>49986966</v>
      </c>
    </row>
    <row r="17" spans="1:13" ht="11.25">
      <c r="A17" s="39" t="s">
        <v>88</v>
      </c>
      <c r="B17" s="98" t="s">
        <v>393</v>
      </c>
      <c r="C17" s="41" t="s">
        <v>394</v>
      </c>
      <c r="D17" s="42">
        <v>1032194</v>
      </c>
      <c r="E17" s="43">
        <v>531744</v>
      </c>
      <c r="F17" s="43">
        <v>3477826</v>
      </c>
      <c r="G17" s="43">
        <v>0</v>
      </c>
      <c r="H17" s="44">
        <v>5041764</v>
      </c>
      <c r="I17" s="45">
        <v>991034</v>
      </c>
      <c r="J17" s="46">
        <v>565295</v>
      </c>
      <c r="K17" s="43">
        <v>6022917</v>
      </c>
      <c r="L17" s="46">
        <v>0</v>
      </c>
      <c r="M17" s="44">
        <v>7579246</v>
      </c>
    </row>
    <row r="18" spans="1:13" ht="11.25">
      <c r="A18" s="39" t="s">
        <v>88</v>
      </c>
      <c r="B18" s="98" t="s">
        <v>395</v>
      </c>
      <c r="C18" s="41" t="s">
        <v>396</v>
      </c>
      <c r="D18" s="42">
        <v>4313565</v>
      </c>
      <c r="E18" s="43">
        <v>8864298</v>
      </c>
      <c r="F18" s="43">
        <v>14887223</v>
      </c>
      <c r="G18" s="43">
        <v>0</v>
      </c>
      <c r="H18" s="44">
        <v>28065086</v>
      </c>
      <c r="I18" s="45">
        <v>4031378</v>
      </c>
      <c r="J18" s="46">
        <v>0</v>
      </c>
      <c r="K18" s="43">
        <v>78797095</v>
      </c>
      <c r="L18" s="46">
        <v>0</v>
      </c>
      <c r="M18" s="44">
        <v>82828473</v>
      </c>
    </row>
    <row r="19" spans="1:13" ht="11.25">
      <c r="A19" s="39" t="s">
        <v>88</v>
      </c>
      <c r="B19" s="98" t="s">
        <v>397</v>
      </c>
      <c r="C19" s="41" t="s">
        <v>398</v>
      </c>
      <c r="D19" s="42">
        <v>2527965</v>
      </c>
      <c r="E19" s="43">
        <v>42119511</v>
      </c>
      <c r="F19" s="43">
        <v>9106658</v>
      </c>
      <c r="G19" s="43">
        <v>0</v>
      </c>
      <c r="H19" s="44">
        <v>53754134</v>
      </c>
      <c r="I19" s="45">
        <v>6272232</v>
      </c>
      <c r="J19" s="46">
        <v>47385203</v>
      </c>
      <c r="K19" s="43">
        <v>7505607</v>
      </c>
      <c r="L19" s="46">
        <v>0</v>
      </c>
      <c r="M19" s="44">
        <v>61163042</v>
      </c>
    </row>
    <row r="20" spans="1:13" ht="11.25">
      <c r="A20" s="39" t="s">
        <v>107</v>
      </c>
      <c r="B20" s="98" t="s">
        <v>399</v>
      </c>
      <c r="C20" s="41" t="s">
        <v>400</v>
      </c>
      <c r="D20" s="42">
        <v>0</v>
      </c>
      <c r="E20" s="43">
        <v>0</v>
      </c>
      <c r="F20" s="43">
        <v>177117203</v>
      </c>
      <c r="G20" s="43">
        <v>0</v>
      </c>
      <c r="H20" s="44">
        <v>177117203</v>
      </c>
      <c r="I20" s="45">
        <v>0</v>
      </c>
      <c r="J20" s="46">
        <v>0</v>
      </c>
      <c r="K20" s="43">
        <v>28688803</v>
      </c>
      <c r="L20" s="46">
        <v>0</v>
      </c>
      <c r="M20" s="44">
        <v>28688803</v>
      </c>
    </row>
    <row r="21" spans="1:13" s="102" customFormat="1" ht="11.25">
      <c r="A21" s="99"/>
      <c r="B21" s="100" t="s">
        <v>401</v>
      </c>
      <c r="C21" s="101"/>
      <c r="D21" s="50">
        <f aca="true" t="shared" si="1" ref="D21:M21">SUM(D16:D20)</f>
        <v>10046359</v>
      </c>
      <c r="E21" s="51">
        <f t="shared" si="1"/>
        <v>69743417</v>
      </c>
      <c r="F21" s="51">
        <f t="shared" si="1"/>
        <v>237133910</v>
      </c>
      <c r="G21" s="51">
        <f t="shared" si="1"/>
        <v>0</v>
      </c>
      <c r="H21" s="78">
        <f t="shared" si="1"/>
        <v>316923686</v>
      </c>
      <c r="I21" s="79">
        <f t="shared" si="1"/>
        <v>13427230</v>
      </c>
      <c r="J21" s="80">
        <f t="shared" si="1"/>
        <v>69493053</v>
      </c>
      <c r="K21" s="51">
        <f t="shared" si="1"/>
        <v>147326247</v>
      </c>
      <c r="L21" s="80">
        <f t="shared" si="1"/>
        <v>0</v>
      </c>
      <c r="M21" s="78">
        <f t="shared" si="1"/>
        <v>230246530</v>
      </c>
    </row>
    <row r="22" spans="1:13" ht="11.25">
      <c r="A22" s="39" t="s">
        <v>88</v>
      </c>
      <c r="B22" s="98" t="s">
        <v>402</v>
      </c>
      <c r="C22" s="41" t="s">
        <v>403</v>
      </c>
      <c r="D22" s="42">
        <v>362269</v>
      </c>
      <c r="E22" s="43">
        <v>2766741</v>
      </c>
      <c r="F22" s="43">
        <v>4093567</v>
      </c>
      <c r="G22" s="43">
        <v>0</v>
      </c>
      <c r="H22" s="44">
        <v>7222577</v>
      </c>
      <c r="I22" s="45">
        <v>279514</v>
      </c>
      <c r="J22" s="46">
        <v>2366267</v>
      </c>
      <c r="K22" s="43">
        <v>2292152</v>
      </c>
      <c r="L22" s="46">
        <v>0</v>
      </c>
      <c r="M22" s="44">
        <v>4937933</v>
      </c>
    </row>
    <row r="23" spans="1:13" ht="11.25">
      <c r="A23" s="39" t="s">
        <v>88</v>
      </c>
      <c r="B23" s="98" t="s">
        <v>404</v>
      </c>
      <c r="C23" s="41" t="s">
        <v>405</v>
      </c>
      <c r="D23" s="42">
        <v>35931</v>
      </c>
      <c r="E23" s="43">
        <v>0</v>
      </c>
      <c r="F23" s="43">
        <v>2517755</v>
      </c>
      <c r="G23" s="43">
        <v>0</v>
      </c>
      <c r="H23" s="44">
        <v>2553686</v>
      </c>
      <c r="I23" s="45">
        <v>57837</v>
      </c>
      <c r="J23" s="46">
        <v>0</v>
      </c>
      <c r="K23" s="43">
        <v>1735243</v>
      </c>
      <c r="L23" s="46">
        <v>0</v>
      </c>
      <c r="M23" s="44">
        <v>1793080</v>
      </c>
    </row>
    <row r="24" spans="1:13" ht="11.25">
      <c r="A24" s="39" t="s">
        <v>88</v>
      </c>
      <c r="B24" s="98" t="s">
        <v>406</v>
      </c>
      <c r="C24" s="41" t="s">
        <v>407</v>
      </c>
      <c r="D24" s="42">
        <v>1958565</v>
      </c>
      <c r="E24" s="43">
        <v>1822278</v>
      </c>
      <c r="F24" s="43">
        <v>2827406</v>
      </c>
      <c r="G24" s="43">
        <v>0</v>
      </c>
      <c r="H24" s="44">
        <v>6608249</v>
      </c>
      <c r="I24" s="45">
        <v>970906</v>
      </c>
      <c r="J24" s="46">
        <v>1631298</v>
      </c>
      <c r="K24" s="43">
        <v>7334890</v>
      </c>
      <c r="L24" s="46">
        <v>0</v>
      </c>
      <c r="M24" s="44">
        <v>9937094</v>
      </c>
    </row>
    <row r="25" spans="1:13" ht="11.25">
      <c r="A25" s="39" t="s">
        <v>88</v>
      </c>
      <c r="B25" s="98" t="s">
        <v>59</v>
      </c>
      <c r="C25" s="41" t="s">
        <v>60</v>
      </c>
      <c r="D25" s="42">
        <v>56320436</v>
      </c>
      <c r="E25" s="43">
        <v>211899880</v>
      </c>
      <c r="F25" s="43">
        <v>-281870</v>
      </c>
      <c r="G25" s="43">
        <v>0</v>
      </c>
      <c r="H25" s="44">
        <v>267938446</v>
      </c>
      <c r="I25" s="45">
        <v>53561066</v>
      </c>
      <c r="J25" s="46">
        <v>175992403</v>
      </c>
      <c r="K25" s="43">
        <v>42185887</v>
      </c>
      <c r="L25" s="46">
        <v>0</v>
      </c>
      <c r="M25" s="44">
        <v>271739356</v>
      </c>
    </row>
    <row r="26" spans="1:13" ht="11.25">
      <c r="A26" s="39" t="s">
        <v>88</v>
      </c>
      <c r="B26" s="98" t="s">
        <v>408</v>
      </c>
      <c r="C26" s="41" t="s">
        <v>409</v>
      </c>
      <c r="D26" s="42">
        <v>12113761</v>
      </c>
      <c r="E26" s="43">
        <v>9890477</v>
      </c>
      <c r="F26" s="43">
        <v>11721127</v>
      </c>
      <c r="G26" s="43">
        <v>0</v>
      </c>
      <c r="H26" s="44">
        <v>33725365</v>
      </c>
      <c r="I26" s="45">
        <v>8413520</v>
      </c>
      <c r="J26" s="46">
        <v>7339996</v>
      </c>
      <c r="K26" s="43">
        <v>12651576</v>
      </c>
      <c r="L26" s="46">
        <v>0</v>
      </c>
      <c r="M26" s="44">
        <v>28405092</v>
      </c>
    </row>
    <row r="27" spans="1:13" ht="11.25">
      <c r="A27" s="39" t="s">
        <v>107</v>
      </c>
      <c r="B27" s="98" t="s">
        <v>410</v>
      </c>
      <c r="C27" s="41" t="s">
        <v>411</v>
      </c>
      <c r="D27" s="42">
        <v>0</v>
      </c>
      <c r="E27" s="43">
        <v>0</v>
      </c>
      <c r="F27" s="43">
        <v>80976265</v>
      </c>
      <c r="G27" s="43">
        <v>0</v>
      </c>
      <c r="H27" s="44">
        <v>80976265</v>
      </c>
      <c r="I27" s="45">
        <v>0</v>
      </c>
      <c r="J27" s="46">
        <v>0</v>
      </c>
      <c r="K27" s="43">
        <v>38664192</v>
      </c>
      <c r="L27" s="46">
        <v>0</v>
      </c>
      <c r="M27" s="44">
        <v>38664192</v>
      </c>
    </row>
    <row r="28" spans="1:13" s="102" customFormat="1" ht="11.25">
      <c r="A28" s="99"/>
      <c r="B28" s="100" t="s">
        <v>412</v>
      </c>
      <c r="C28" s="101"/>
      <c r="D28" s="50">
        <f aca="true" t="shared" si="2" ref="D28:M28">SUM(D22:D27)</f>
        <v>70790962</v>
      </c>
      <c r="E28" s="51">
        <f t="shared" si="2"/>
        <v>226379376</v>
      </c>
      <c r="F28" s="51">
        <f t="shared" si="2"/>
        <v>101854250</v>
      </c>
      <c r="G28" s="51">
        <f t="shared" si="2"/>
        <v>0</v>
      </c>
      <c r="H28" s="78">
        <f t="shared" si="2"/>
        <v>399024588</v>
      </c>
      <c r="I28" s="79">
        <f t="shared" si="2"/>
        <v>63282843</v>
      </c>
      <c r="J28" s="80">
        <f t="shared" si="2"/>
        <v>187329964</v>
      </c>
      <c r="K28" s="51">
        <f t="shared" si="2"/>
        <v>104863940</v>
      </c>
      <c r="L28" s="80">
        <f t="shared" si="2"/>
        <v>0</v>
      </c>
      <c r="M28" s="78">
        <f t="shared" si="2"/>
        <v>355476747</v>
      </c>
    </row>
    <row r="29" spans="1:13" ht="11.25">
      <c r="A29" s="39" t="s">
        <v>88</v>
      </c>
      <c r="B29" s="98" t="s">
        <v>413</v>
      </c>
      <c r="C29" s="41" t="s">
        <v>414</v>
      </c>
      <c r="D29" s="42">
        <v>1985683</v>
      </c>
      <c r="E29" s="43">
        <v>14612590</v>
      </c>
      <c r="F29" s="43">
        <v>35289784</v>
      </c>
      <c r="G29" s="43">
        <v>0</v>
      </c>
      <c r="H29" s="44">
        <v>51888057</v>
      </c>
      <c r="I29" s="45">
        <v>3576672</v>
      </c>
      <c r="J29" s="46">
        <v>14999391</v>
      </c>
      <c r="K29" s="43">
        <v>2477266</v>
      </c>
      <c r="L29" s="46">
        <v>0</v>
      </c>
      <c r="M29" s="44">
        <v>21053329</v>
      </c>
    </row>
    <row r="30" spans="1:13" ht="11.25">
      <c r="A30" s="39" t="s">
        <v>88</v>
      </c>
      <c r="B30" s="98" t="s">
        <v>415</v>
      </c>
      <c r="C30" s="41" t="s">
        <v>416</v>
      </c>
      <c r="D30" s="42">
        <v>3331261</v>
      </c>
      <c r="E30" s="43">
        <v>14398849</v>
      </c>
      <c r="F30" s="43">
        <v>3086440</v>
      </c>
      <c r="G30" s="43">
        <v>0</v>
      </c>
      <c r="H30" s="44">
        <v>20816550</v>
      </c>
      <c r="I30" s="45">
        <v>9503488</v>
      </c>
      <c r="J30" s="46">
        <v>9182563</v>
      </c>
      <c r="K30" s="43">
        <v>9065669</v>
      </c>
      <c r="L30" s="46">
        <v>0</v>
      </c>
      <c r="M30" s="44">
        <v>27751720</v>
      </c>
    </row>
    <row r="31" spans="1:13" ht="11.25">
      <c r="A31" s="39" t="s">
        <v>88</v>
      </c>
      <c r="B31" s="98" t="s">
        <v>417</v>
      </c>
      <c r="C31" s="41" t="s">
        <v>418</v>
      </c>
      <c r="D31" s="42">
        <v>2563577</v>
      </c>
      <c r="E31" s="43">
        <v>10007840</v>
      </c>
      <c r="F31" s="43">
        <v>5100731</v>
      </c>
      <c r="G31" s="43">
        <v>0</v>
      </c>
      <c r="H31" s="44">
        <v>17672148</v>
      </c>
      <c r="I31" s="45">
        <v>592005</v>
      </c>
      <c r="J31" s="46">
        <v>3061536</v>
      </c>
      <c r="K31" s="43">
        <v>730147</v>
      </c>
      <c r="L31" s="46">
        <v>0</v>
      </c>
      <c r="M31" s="44">
        <v>4383688</v>
      </c>
    </row>
    <row r="32" spans="1:13" ht="11.25">
      <c r="A32" s="39" t="s">
        <v>88</v>
      </c>
      <c r="B32" s="98" t="s">
        <v>419</v>
      </c>
      <c r="C32" s="41" t="s">
        <v>420</v>
      </c>
      <c r="D32" s="42">
        <v>4445687</v>
      </c>
      <c r="E32" s="43">
        <v>22312908</v>
      </c>
      <c r="F32" s="43">
        <v>8551909</v>
      </c>
      <c r="G32" s="43">
        <v>0</v>
      </c>
      <c r="H32" s="44">
        <v>35310504</v>
      </c>
      <c r="I32" s="45">
        <v>4010865</v>
      </c>
      <c r="J32" s="46">
        <v>20028725</v>
      </c>
      <c r="K32" s="43">
        <v>14902882</v>
      </c>
      <c r="L32" s="46">
        <v>0</v>
      </c>
      <c r="M32" s="44">
        <v>38942472</v>
      </c>
    </row>
    <row r="33" spans="1:13" ht="11.25">
      <c r="A33" s="39" t="s">
        <v>88</v>
      </c>
      <c r="B33" s="98" t="s">
        <v>421</v>
      </c>
      <c r="C33" s="41" t="s">
        <v>422</v>
      </c>
      <c r="D33" s="42">
        <v>12323198</v>
      </c>
      <c r="E33" s="43">
        <v>22256193</v>
      </c>
      <c r="F33" s="43">
        <v>9005626</v>
      </c>
      <c r="G33" s="43">
        <v>0</v>
      </c>
      <c r="H33" s="44">
        <v>43585017</v>
      </c>
      <c r="I33" s="45">
        <v>9739312</v>
      </c>
      <c r="J33" s="46">
        <v>16740501</v>
      </c>
      <c r="K33" s="43">
        <v>5461228</v>
      </c>
      <c r="L33" s="46">
        <v>0</v>
      </c>
      <c r="M33" s="44">
        <v>31941041</v>
      </c>
    </row>
    <row r="34" spans="1:13" ht="11.25">
      <c r="A34" s="39" t="s">
        <v>88</v>
      </c>
      <c r="B34" s="98" t="s">
        <v>423</v>
      </c>
      <c r="C34" s="41" t="s">
        <v>424</v>
      </c>
      <c r="D34" s="42">
        <v>9864359</v>
      </c>
      <c r="E34" s="43">
        <v>50409165</v>
      </c>
      <c r="F34" s="43">
        <v>85244840</v>
      </c>
      <c r="G34" s="43">
        <v>0</v>
      </c>
      <c r="H34" s="44">
        <v>145518364</v>
      </c>
      <c r="I34" s="45">
        <v>8878285</v>
      </c>
      <c r="J34" s="46">
        <v>43034126</v>
      </c>
      <c r="K34" s="43">
        <v>30457966</v>
      </c>
      <c r="L34" s="46">
        <v>0</v>
      </c>
      <c r="M34" s="44">
        <v>82370377</v>
      </c>
    </row>
    <row r="35" spans="1:13" ht="11.25">
      <c r="A35" s="39" t="s">
        <v>107</v>
      </c>
      <c r="B35" s="98" t="s">
        <v>425</v>
      </c>
      <c r="C35" s="41" t="s">
        <v>426</v>
      </c>
      <c r="D35" s="42">
        <v>0</v>
      </c>
      <c r="E35" s="43">
        <v>173337</v>
      </c>
      <c r="F35" s="43">
        <v>3412982</v>
      </c>
      <c r="G35" s="43">
        <v>0</v>
      </c>
      <c r="H35" s="44">
        <v>3586319</v>
      </c>
      <c r="I35" s="45">
        <v>0</v>
      </c>
      <c r="J35" s="46">
        <v>158276</v>
      </c>
      <c r="K35" s="43">
        <v>3426873</v>
      </c>
      <c r="L35" s="46">
        <v>0</v>
      </c>
      <c r="M35" s="44">
        <v>3585149</v>
      </c>
    </row>
    <row r="36" spans="1:13" s="102" customFormat="1" ht="11.25">
      <c r="A36" s="99"/>
      <c r="B36" s="100" t="s">
        <v>427</v>
      </c>
      <c r="C36" s="101"/>
      <c r="D36" s="50">
        <f aca="true" t="shared" si="3" ref="D36:M36">SUM(D29:D35)</f>
        <v>34513765</v>
      </c>
      <c r="E36" s="51">
        <f t="shared" si="3"/>
        <v>134170882</v>
      </c>
      <c r="F36" s="51">
        <f t="shared" si="3"/>
        <v>149692312</v>
      </c>
      <c r="G36" s="51">
        <f t="shared" si="3"/>
        <v>0</v>
      </c>
      <c r="H36" s="78">
        <f t="shared" si="3"/>
        <v>318376959</v>
      </c>
      <c r="I36" s="79">
        <f t="shared" si="3"/>
        <v>36300627</v>
      </c>
      <c r="J36" s="80">
        <f t="shared" si="3"/>
        <v>107205118</v>
      </c>
      <c r="K36" s="51">
        <f t="shared" si="3"/>
        <v>66522031</v>
      </c>
      <c r="L36" s="80">
        <f t="shared" si="3"/>
        <v>0</v>
      </c>
      <c r="M36" s="78">
        <f t="shared" si="3"/>
        <v>210027776</v>
      </c>
    </row>
    <row r="37" spans="1:13" ht="11.25">
      <c r="A37" s="39" t="s">
        <v>88</v>
      </c>
      <c r="B37" s="98" t="s">
        <v>428</v>
      </c>
      <c r="C37" s="41" t="s">
        <v>429</v>
      </c>
      <c r="D37" s="42">
        <v>2856616</v>
      </c>
      <c r="E37" s="43">
        <v>10514392</v>
      </c>
      <c r="F37" s="43">
        <v>5012194</v>
      </c>
      <c r="G37" s="43">
        <v>0</v>
      </c>
      <c r="H37" s="44">
        <v>18383202</v>
      </c>
      <c r="I37" s="45">
        <v>2262732</v>
      </c>
      <c r="J37" s="46">
        <v>5366438</v>
      </c>
      <c r="K37" s="43">
        <v>1515242</v>
      </c>
      <c r="L37" s="46">
        <v>0</v>
      </c>
      <c r="M37" s="44">
        <v>9144412</v>
      </c>
    </row>
    <row r="38" spans="1:13" ht="11.25">
      <c r="A38" s="39" t="s">
        <v>88</v>
      </c>
      <c r="B38" s="98" t="s">
        <v>430</v>
      </c>
      <c r="C38" s="41" t="s">
        <v>431</v>
      </c>
      <c r="D38" s="42">
        <v>4242980</v>
      </c>
      <c r="E38" s="43">
        <v>13496242</v>
      </c>
      <c r="F38" s="43">
        <v>31182334</v>
      </c>
      <c r="G38" s="43">
        <v>0</v>
      </c>
      <c r="H38" s="44">
        <v>48921556</v>
      </c>
      <c r="I38" s="45">
        <v>2618541</v>
      </c>
      <c r="J38" s="46">
        <v>8303888</v>
      </c>
      <c r="K38" s="43">
        <v>14200647</v>
      </c>
      <c r="L38" s="46">
        <v>0</v>
      </c>
      <c r="M38" s="44">
        <v>25123076</v>
      </c>
    </row>
    <row r="39" spans="1:13" ht="11.25">
      <c r="A39" s="39" t="s">
        <v>88</v>
      </c>
      <c r="B39" s="98" t="s">
        <v>432</v>
      </c>
      <c r="C39" s="41" t="s">
        <v>433</v>
      </c>
      <c r="D39" s="42">
        <v>3446504</v>
      </c>
      <c r="E39" s="43">
        <v>0</v>
      </c>
      <c r="F39" s="43">
        <v>1401370</v>
      </c>
      <c r="G39" s="43">
        <v>0</v>
      </c>
      <c r="H39" s="44">
        <v>4847874</v>
      </c>
      <c r="I39" s="45">
        <v>6570940</v>
      </c>
      <c r="J39" s="46">
        <v>0</v>
      </c>
      <c r="K39" s="43">
        <v>2086154</v>
      </c>
      <c r="L39" s="46">
        <v>0</v>
      </c>
      <c r="M39" s="44">
        <v>8657094</v>
      </c>
    </row>
    <row r="40" spans="1:13" ht="11.25">
      <c r="A40" s="39" t="s">
        <v>88</v>
      </c>
      <c r="B40" s="98" t="s">
        <v>434</v>
      </c>
      <c r="C40" s="41" t="s">
        <v>435</v>
      </c>
      <c r="D40" s="42">
        <v>913155</v>
      </c>
      <c r="E40" s="43">
        <v>0</v>
      </c>
      <c r="F40" s="43">
        <v>4358303</v>
      </c>
      <c r="G40" s="43">
        <v>0</v>
      </c>
      <c r="H40" s="44">
        <v>5271458</v>
      </c>
      <c r="I40" s="45">
        <v>0</v>
      </c>
      <c r="J40" s="46">
        <v>0</v>
      </c>
      <c r="K40" s="43">
        <v>10863993</v>
      </c>
      <c r="L40" s="46">
        <v>0</v>
      </c>
      <c r="M40" s="44">
        <v>10863993</v>
      </c>
    </row>
    <row r="41" spans="1:13" ht="11.25">
      <c r="A41" s="39" t="s">
        <v>88</v>
      </c>
      <c r="B41" s="98" t="s">
        <v>436</v>
      </c>
      <c r="C41" s="41" t="s">
        <v>437</v>
      </c>
      <c r="D41" s="42">
        <v>0</v>
      </c>
      <c r="E41" s="43">
        <v>0</v>
      </c>
      <c r="F41" s="43">
        <v>0</v>
      </c>
      <c r="G41" s="43">
        <v>0</v>
      </c>
      <c r="H41" s="44">
        <v>0</v>
      </c>
      <c r="I41" s="45">
        <v>8270422</v>
      </c>
      <c r="J41" s="46">
        <v>4203190</v>
      </c>
      <c r="K41" s="43">
        <v>4129210</v>
      </c>
      <c r="L41" s="46">
        <v>0</v>
      </c>
      <c r="M41" s="44">
        <v>16602822</v>
      </c>
    </row>
    <row r="42" spans="1:13" ht="11.25">
      <c r="A42" s="39" t="s">
        <v>107</v>
      </c>
      <c r="B42" s="98" t="s">
        <v>438</v>
      </c>
      <c r="C42" s="41" t="s">
        <v>439</v>
      </c>
      <c r="D42" s="42">
        <v>0</v>
      </c>
      <c r="E42" s="43">
        <v>5169433</v>
      </c>
      <c r="F42" s="43">
        <v>23233322</v>
      </c>
      <c r="G42" s="43">
        <v>0</v>
      </c>
      <c r="H42" s="44">
        <v>28402755</v>
      </c>
      <c r="I42" s="45">
        <v>0</v>
      </c>
      <c r="J42" s="46">
        <v>149756</v>
      </c>
      <c r="K42" s="43">
        <v>132352207</v>
      </c>
      <c r="L42" s="46">
        <v>0</v>
      </c>
      <c r="M42" s="44">
        <v>132501963</v>
      </c>
    </row>
    <row r="43" spans="1:13" s="102" customFormat="1" ht="11.25">
      <c r="A43" s="99"/>
      <c r="B43" s="100" t="s">
        <v>440</v>
      </c>
      <c r="C43" s="101"/>
      <c r="D43" s="50">
        <f aca="true" t="shared" si="4" ref="D43:M43">SUM(D37:D42)</f>
        <v>11459255</v>
      </c>
      <c r="E43" s="51">
        <f t="shared" si="4"/>
        <v>29180067</v>
      </c>
      <c r="F43" s="51">
        <f t="shared" si="4"/>
        <v>65187523</v>
      </c>
      <c r="G43" s="51">
        <f t="shared" si="4"/>
        <v>0</v>
      </c>
      <c r="H43" s="78">
        <f t="shared" si="4"/>
        <v>105826845</v>
      </c>
      <c r="I43" s="79">
        <f t="shared" si="4"/>
        <v>19722635</v>
      </c>
      <c r="J43" s="80">
        <f t="shared" si="4"/>
        <v>18023272</v>
      </c>
      <c r="K43" s="51">
        <f t="shared" si="4"/>
        <v>165147453</v>
      </c>
      <c r="L43" s="80">
        <f t="shared" si="4"/>
        <v>0</v>
      </c>
      <c r="M43" s="78">
        <f t="shared" si="4"/>
        <v>202893360</v>
      </c>
    </row>
    <row r="44" spans="1:13" s="102" customFormat="1" ht="11.25">
      <c r="A44" s="99"/>
      <c r="B44" s="100" t="s">
        <v>441</v>
      </c>
      <c r="C44" s="101"/>
      <c r="D44" s="50">
        <f aca="true" t="shared" si="5" ref="D44:M44">SUM(D9:D14,D16:D20,D22:D27,D29:D35,D37:D42)</f>
        <v>173018191</v>
      </c>
      <c r="E44" s="51">
        <f t="shared" si="5"/>
        <v>595282620</v>
      </c>
      <c r="F44" s="51">
        <f t="shared" si="5"/>
        <v>637334303</v>
      </c>
      <c r="G44" s="51">
        <f t="shared" si="5"/>
        <v>0</v>
      </c>
      <c r="H44" s="78">
        <f t="shared" si="5"/>
        <v>1405635114</v>
      </c>
      <c r="I44" s="79">
        <f t="shared" si="5"/>
        <v>163786439</v>
      </c>
      <c r="J44" s="80">
        <f t="shared" si="5"/>
        <v>485677876</v>
      </c>
      <c r="K44" s="51">
        <f t="shared" si="5"/>
        <v>538719439</v>
      </c>
      <c r="L44" s="80">
        <f t="shared" si="5"/>
        <v>0</v>
      </c>
      <c r="M44" s="78">
        <f t="shared" si="5"/>
        <v>1188183754</v>
      </c>
    </row>
    <row r="45" spans="1:13" ht="11.25">
      <c r="A45" s="103"/>
      <c r="B45" s="104"/>
      <c r="C45" s="71"/>
      <c r="D45" s="105"/>
      <c r="E45" s="106"/>
      <c r="F45" s="106"/>
      <c r="G45" s="106"/>
      <c r="H45" s="107"/>
      <c r="I45" s="105"/>
      <c r="J45" s="106"/>
      <c r="K45" s="106"/>
      <c r="L45" s="106"/>
      <c r="M45" s="107"/>
    </row>
    <row r="46" spans="1:13" s="67" customFormat="1" ht="11.25">
      <c r="A46" s="66"/>
      <c r="B46" s="75" t="s">
        <v>656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s="67" customFormat="1" ht="11.25">
      <c r="A47" s="66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s="67" customFormat="1" ht="11.25">
      <c r="A48" s="66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s="67" customFormat="1" ht="11.25">
      <c r="A49" s="66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s="67" customFormat="1" ht="11.25">
      <c r="A50" s="66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s="67" customFormat="1" ht="11.25">
      <c r="A51" s="66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s="67" customFormat="1" ht="11.25">
      <c r="A52" s="66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1:13" s="67" customFormat="1" ht="11.25">
      <c r="A53" s="66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s="67" customFormat="1" ht="11.25">
      <c r="A54" s="66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3" s="67" customFormat="1" ht="11.25">
      <c r="A55" s="66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3" s="67" customFormat="1" ht="11.25">
      <c r="A56" s="66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1:13" s="67" customFormat="1" ht="11.25">
      <c r="A57" s="66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s="67" customFormat="1" ht="11.25">
      <c r="A58" s="66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1:13" s="67" customFormat="1" ht="11.25">
      <c r="A59" s="66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1:13" s="67" customFormat="1" ht="11.25">
      <c r="A60" s="66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1:13" s="67" customFormat="1" ht="11.25">
      <c r="A61" s="66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1:13" s="67" customFormat="1" ht="11.25">
      <c r="A62" s="66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 s="67" customFormat="1" ht="11.25">
      <c r="A63" s="66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</row>
    <row r="64" spans="1:13" s="67" customFormat="1" ht="11.25">
      <c r="A64" s="66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</row>
    <row r="65" spans="1:13" s="67" customFormat="1" ht="11.25">
      <c r="A65" s="66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s="67" customFormat="1" ht="11.25">
      <c r="A66" s="66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spans="1:13" s="67" customFormat="1" ht="11.25">
      <c r="A67" s="66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3" s="67" customFormat="1" ht="11.25">
      <c r="A68" s="6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s="67" customFormat="1" ht="11.25">
      <c r="A69" s="66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spans="1:13" s="67" customFormat="1" ht="11.25">
      <c r="A70" s="66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</row>
    <row r="71" spans="1:13" s="67" customFormat="1" ht="11.25">
      <c r="A71" s="66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13" s="67" customFormat="1" ht="11.25">
      <c r="A72" s="66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</row>
    <row r="73" spans="1:13" s="67" customFormat="1" ht="11.25">
      <c r="A73" s="66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</row>
    <row r="74" spans="1:13" s="67" customFormat="1" ht="11.25">
      <c r="A74" s="66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3" s="67" customFormat="1" ht="11.25">
      <c r="A75" s="66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3" s="67" customFormat="1" ht="11.25">
      <c r="A76" s="66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3" s="67" customFormat="1" ht="11.25">
      <c r="A77" s="66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3" s="67" customFormat="1" ht="11.25">
      <c r="A78" s="66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3" s="67" customFormat="1" ht="11.25">
      <c r="A79" s="66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3" s="67" customFormat="1" ht="11.25">
      <c r="A80" s="66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</row>
    <row r="81" spans="1:13" s="67" customFormat="1" ht="11.25">
      <c r="A81" s="66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</row>
    <row r="82" spans="1:13" s="67" customFormat="1" ht="11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</row>
    <row r="83" spans="1:13" s="67" customFormat="1" ht="11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="67" customFormat="1" ht="11.25"/>
    <row r="85" s="67" customFormat="1" ht="11.25"/>
    <row r="86" s="67" customFormat="1" ht="11.25"/>
    <row r="87" s="67" customFormat="1" ht="11.25"/>
    <row r="88" s="67" customFormat="1" ht="11.25"/>
    <row r="89" s="67" customFormat="1" ht="11.25"/>
    <row r="90" s="67" customFormat="1" ht="11.25"/>
    <row r="91" s="67" customFormat="1" ht="11.25"/>
    <row r="92" s="67" customFormat="1" ht="11.25"/>
    <row r="93" s="67" customFormat="1" ht="11.25"/>
    <row r="94" s="67" customFormat="1" ht="11.25"/>
    <row r="95" s="67" customFormat="1" ht="11.25"/>
    <row r="96" s="67" customFormat="1" ht="11.25"/>
    <row r="97" s="67" customFormat="1" ht="11.25"/>
    <row r="98" s="67" customFormat="1" ht="11.25"/>
    <row r="99" s="67" customFormat="1" ht="11.25"/>
    <row r="100" s="67" customFormat="1" ht="11.25"/>
  </sheetData>
  <sheetProtection password="F954" sheet="1" objects="1" scenarios="1"/>
  <mergeCells count="7">
    <mergeCell ref="B46:M46"/>
    <mergeCell ref="B1:M1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6" customWidth="1"/>
    <col min="2" max="2" width="20.7109375" style="6" customWidth="1"/>
    <col min="3" max="3" width="6.7109375" style="6" customWidth="1"/>
    <col min="4" max="10" width="10.7109375" style="6" customWidth="1"/>
    <col min="11" max="11" width="11.7109375" style="6" customWidth="1"/>
    <col min="12" max="13" width="10.7109375" style="6" customWidth="1"/>
    <col min="14" max="16384" width="9.140625" style="6" customWidth="1"/>
  </cols>
  <sheetData>
    <row r="1" spans="1:13" ht="11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s="1" customFormat="1" ht="15.75" customHeight="1">
      <c r="A2" s="62"/>
      <c r="B2" s="63" t="s">
        <v>655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3" ht="11.25">
      <c r="A3" s="7"/>
      <c r="B3" s="8"/>
      <c r="C3" s="9"/>
      <c r="D3" s="10" t="s">
        <v>0</v>
      </c>
      <c r="E3" s="11"/>
      <c r="F3" s="11"/>
      <c r="G3" s="11"/>
      <c r="H3" s="12"/>
      <c r="I3" s="13" t="s">
        <v>1</v>
      </c>
      <c r="J3" s="14"/>
      <c r="K3" s="14"/>
      <c r="L3" s="14"/>
      <c r="M3" s="15"/>
    </row>
    <row r="4" spans="1:13" ht="16.5" customHeight="1">
      <c r="A4" s="16"/>
      <c r="B4" s="17"/>
      <c r="C4" s="18"/>
      <c r="D4" s="10" t="s">
        <v>2</v>
      </c>
      <c r="E4" s="11"/>
      <c r="F4" s="19"/>
      <c r="G4" s="20"/>
      <c r="H4" s="21"/>
      <c r="I4" s="10" t="s">
        <v>2</v>
      </c>
      <c r="J4" s="11"/>
      <c r="K4" s="19"/>
      <c r="L4" s="22"/>
      <c r="M4" s="21"/>
    </row>
    <row r="5" spans="1:13" ht="36.75" customHeight="1">
      <c r="A5" s="23"/>
      <c r="B5" s="24" t="s">
        <v>3</v>
      </c>
      <c r="C5" s="25" t="s">
        <v>4</v>
      </c>
      <c r="D5" s="26" t="s">
        <v>5</v>
      </c>
      <c r="E5" s="27" t="s">
        <v>6</v>
      </c>
      <c r="F5" s="27" t="s">
        <v>7</v>
      </c>
      <c r="G5" s="28" t="s">
        <v>8</v>
      </c>
      <c r="H5" s="29" t="s">
        <v>9</v>
      </c>
      <c r="I5" s="26" t="s">
        <v>5</v>
      </c>
      <c r="J5" s="27" t="s">
        <v>6</v>
      </c>
      <c r="K5" s="27" t="s">
        <v>7</v>
      </c>
      <c r="L5" s="28" t="s">
        <v>8</v>
      </c>
      <c r="M5" s="29" t="s">
        <v>9</v>
      </c>
    </row>
    <row r="6" spans="1:13" ht="11.25">
      <c r="A6" s="7"/>
      <c r="B6" s="91"/>
      <c r="C6" s="31"/>
      <c r="D6" s="32"/>
      <c r="E6" s="33"/>
      <c r="F6" s="33"/>
      <c r="G6" s="33"/>
      <c r="H6" s="34"/>
      <c r="I6" s="32"/>
      <c r="J6" s="33"/>
      <c r="K6" s="33"/>
      <c r="L6" s="33"/>
      <c r="M6" s="34"/>
    </row>
    <row r="7" spans="1:13" ht="11.25">
      <c r="A7" s="16"/>
      <c r="B7" s="64" t="s">
        <v>442</v>
      </c>
      <c r="C7" s="31"/>
      <c r="D7" s="35"/>
      <c r="E7" s="36"/>
      <c r="F7" s="36"/>
      <c r="G7" s="36"/>
      <c r="H7" s="37"/>
      <c r="I7" s="35"/>
      <c r="J7" s="36"/>
      <c r="K7" s="36"/>
      <c r="L7" s="36"/>
      <c r="M7" s="37"/>
    </row>
    <row r="8" spans="1:13" ht="11.25">
      <c r="A8" s="16"/>
      <c r="B8" s="31"/>
      <c r="C8" s="31"/>
      <c r="D8" s="35"/>
      <c r="E8" s="36"/>
      <c r="F8" s="36"/>
      <c r="G8" s="36"/>
      <c r="H8" s="37"/>
      <c r="I8" s="35"/>
      <c r="J8" s="36"/>
      <c r="K8" s="36"/>
      <c r="L8" s="36"/>
      <c r="M8" s="37"/>
    </row>
    <row r="9" spans="1:13" ht="11.25">
      <c r="A9" s="39" t="s">
        <v>88</v>
      </c>
      <c r="B9" s="98" t="s">
        <v>443</v>
      </c>
      <c r="C9" s="41" t="s">
        <v>444</v>
      </c>
      <c r="D9" s="42">
        <v>1629430</v>
      </c>
      <c r="E9" s="43">
        <v>4268441</v>
      </c>
      <c r="F9" s="43">
        <v>42564822</v>
      </c>
      <c r="G9" s="43">
        <v>0</v>
      </c>
      <c r="H9" s="44">
        <v>48462693</v>
      </c>
      <c r="I9" s="45">
        <v>791884</v>
      </c>
      <c r="J9" s="46">
        <v>31215312</v>
      </c>
      <c r="K9" s="43">
        <v>40147506</v>
      </c>
      <c r="L9" s="46">
        <v>0</v>
      </c>
      <c r="M9" s="44">
        <v>72154702</v>
      </c>
    </row>
    <row r="10" spans="1:13" ht="11.25">
      <c r="A10" s="39" t="s">
        <v>88</v>
      </c>
      <c r="B10" s="98" t="s">
        <v>445</v>
      </c>
      <c r="C10" s="41" t="s">
        <v>446</v>
      </c>
      <c r="D10" s="42">
        <v>13562313</v>
      </c>
      <c r="E10" s="43">
        <v>43950457</v>
      </c>
      <c r="F10" s="43">
        <v>7581645</v>
      </c>
      <c r="G10" s="43">
        <v>0</v>
      </c>
      <c r="H10" s="44">
        <v>65094415</v>
      </c>
      <c r="I10" s="45">
        <v>11536554</v>
      </c>
      <c r="J10" s="46">
        <v>37662895</v>
      </c>
      <c r="K10" s="43">
        <v>6002292</v>
      </c>
      <c r="L10" s="46">
        <v>0</v>
      </c>
      <c r="M10" s="44">
        <v>55201741</v>
      </c>
    </row>
    <row r="11" spans="1:13" ht="11.25">
      <c r="A11" s="39" t="s">
        <v>88</v>
      </c>
      <c r="B11" s="98" t="s">
        <v>447</v>
      </c>
      <c r="C11" s="41" t="s">
        <v>448</v>
      </c>
      <c r="D11" s="42">
        <v>3562101</v>
      </c>
      <c r="E11" s="43">
        <v>14249618</v>
      </c>
      <c r="F11" s="43">
        <v>2727896</v>
      </c>
      <c r="G11" s="43">
        <v>0</v>
      </c>
      <c r="H11" s="44">
        <v>20539615</v>
      </c>
      <c r="I11" s="45">
        <v>-1570834</v>
      </c>
      <c r="J11" s="46">
        <v>0</v>
      </c>
      <c r="K11" s="43">
        <v>27147769</v>
      </c>
      <c r="L11" s="46">
        <v>0</v>
      </c>
      <c r="M11" s="44">
        <v>25576935</v>
      </c>
    </row>
    <row r="12" spans="1:13" ht="11.25">
      <c r="A12" s="39" t="s">
        <v>88</v>
      </c>
      <c r="B12" s="98" t="s">
        <v>449</v>
      </c>
      <c r="C12" s="41" t="s">
        <v>450</v>
      </c>
      <c r="D12" s="42">
        <v>0</v>
      </c>
      <c r="E12" s="43">
        <v>0</v>
      </c>
      <c r="F12" s="43">
        <v>0</v>
      </c>
      <c r="G12" s="43">
        <v>0</v>
      </c>
      <c r="H12" s="44">
        <v>0</v>
      </c>
      <c r="I12" s="45">
        <v>2178988</v>
      </c>
      <c r="J12" s="46">
        <v>12663768</v>
      </c>
      <c r="K12" s="43">
        <v>2522743</v>
      </c>
      <c r="L12" s="46">
        <v>0</v>
      </c>
      <c r="M12" s="44">
        <v>17365499</v>
      </c>
    </row>
    <row r="13" spans="1:13" ht="11.25">
      <c r="A13" s="39" t="s">
        <v>88</v>
      </c>
      <c r="B13" s="98" t="s">
        <v>451</v>
      </c>
      <c r="C13" s="41" t="s">
        <v>452</v>
      </c>
      <c r="D13" s="42">
        <v>9060778</v>
      </c>
      <c r="E13" s="43">
        <v>45061793</v>
      </c>
      <c r="F13" s="43">
        <v>6426209</v>
      </c>
      <c r="G13" s="43">
        <v>0</v>
      </c>
      <c r="H13" s="44">
        <v>60548780</v>
      </c>
      <c r="I13" s="45">
        <v>9363935</v>
      </c>
      <c r="J13" s="46">
        <v>43937101</v>
      </c>
      <c r="K13" s="43">
        <v>10575132</v>
      </c>
      <c r="L13" s="46">
        <v>0</v>
      </c>
      <c r="M13" s="44">
        <v>63876168</v>
      </c>
    </row>
    <row r="14" spans="1:13" ht="11.25">
      <c r="A14" s="39" t="s">
        <v>88</v>
      </c>
      <c r="B14" s="98" t="s">
        <v>453</v>
      </c>
      <c r="C14" s="41" t="s">
        <v>454</v>
      </c>
      <c r="D14" s="42">
        <v>8823560</v>
      </c>
      <c r="E14" s="43">
        <v>16424901</v>
      </c>
      <c r="F14" s="43">
        <v>476065</v>
      </c>
      <c r="G14" s="43">
        <v>0</v>
      </c>
      <c r="H14" s="44">
        <v>25724526</v>
      </c>
      <c r="I14" s="45">
        <v>0</v>
      </c>
      <c r="J14" s="46">
        <v>0</v>
      </c>
      <c r="K14" s="43">
        <v>0</v>
      </c>
      <c r="L14" s="46">
        <v>0</v>
      </c>
      <c r="M14" s="44">
        <v>0</v>
      </c>
    </row>
    <row r="15" spans="1:13" ht="11.25">
      <c r="A15" s="39" t="s">
        <v>88</v>
      </c>
      <c r="B15" s="98" t="s">
        <v>61</v>
      </c>
      <c r="C15" s="41" t="s">
        <v>62</v>
      </c>
      <c r="D15" s="42">
        <v>39234023</v>
      </c>
      <c r="E15" s="43">
        <v>170147237</v>
      </c>
      <c r="F15" s="43">
        <v>48053125</v>
      </c>
      <c r="G15" s="43">
        <v>0</v>
      </c>
      <c r="H15" s="44">
        <v>257434385</v>
      </c>
      <c r="I15" s="45">
        <v>42836571</v>
      </c>
      <c r="J15" s="46">
        <v>140730304</v>
      </c>
      <c r="K15" s="43">
        <v>34990928</v>
      </c>
      <c r="L15" s="46">
        <v>0</v>
      </c>
      <c r="M15" s="44">
        <v>218557803</v>
      </c>
    </row>
    <row r="16" spans="1:13" ht="11.25">
      <c r="A16" s="39" t="s">
        <v>107</v>
      </c>
      <c r="B16" s="98" t="s">
        <v>455</v>
      </c>
      <c r="C16" s="41" t="s">
        <v>456</v>
      </c>
      <c r="D16" s="42">
        <v>0</v>
      </c>
      <c r="E16" s="43">
        <v>0</v>
      </c>
      <c r="F16" s="43">
        <v>2079873</v>
      </c>
      <c r="G16" s="43">
        <v>0</v>
      </c>
      <c r="H16" s="44">
        <v>2079873</v>
      </c>
      <c r="I16" s="45">
        <v>0</v>
      </c>
      <c r="J16" s="46">
        <v>0</v>
      </c>
      <c r="K16" s="43">
        <v>2736034</v>
      </c>
      <c r="L16" s="46">
        <v>0</v>
      </c>
      <c r="M16" s="44">
        <v>2736034</v>
      </c>
    </row>
    <row r="17" spans="1:13" s="102" customFormat="1" ht="11.25">
      <c r="A17" s="99"/>
      <c r="B17" s="100" t="s">
        <v>457</v>
      </c>
      <c r="C17" s="101"/>
      <c r="D17" s="50">
        <f aca="true" t="shared" si="0" ref="D17:M17">SUM(D9:D16)</f>
        <v>75872205</v>
      </c>
      <c r="E17" s="51">
        <f t="shared" si="0"/>
        <v>294102447</v>
      </c>
      <c r="F17" s="51">
        <f t="shared" si="0"/>
        <v>109909635</v>
      </c>
      <c r="G17" s="51">
        <f t="shared" si="0"/>
        <v>0</v>
      </c>
      <c r="H17" s="78">
        <f t="shared" si="0"/>
        <v>479884287</v>
      </c>
      <c r="I17" s="79">
        <f t="shared" si="0"/>
        <v>65137098</v>
      </c>
      <c r="J17" s="80">
        <f t="shared" si="0"/>
        <v>266209380</v>
      </c>
      <c r="K17" s="51">
        <f t="shared" si="0"/>
        <v>124122404</v>
      </c>
      <c r="L17" s="80">
        <f t="shared" si="0"/>
        <v>0</v>
      </c>
      <c r="M17" s="78">
        <f t="shared" si="0"/>
        <v>455468882</v>
      </c>
    </row>
    <row r="18" spans="1:13" ht="11.25">
      <c r="A18" s="39" t="s">
        <v>88</v>
      </c>
      <c r="B18" s="98" t="s">
        <v>458</v>
      </c>
      <c r="C18" s="41" t="s">
        <v>459</v>
      </c>
      <c r="D18" s="42">
        <v>7517126</v>
      </c>
      <c r="E18" s="43">
        <v>29778451</v>
      </c>
      <c r="F18" s="43">
        <v>10498283</v>
      </c>
      <c r="G18" s="43">
        <v>0</v>
      </c>
      <c r="H18" s="44">
        <v>47793860</v>
      </c>
      <c r="I18" s="45">
        <v>5797284</v>
      </c>
      <c r="J18" s="46">
        <v>28567553</v>
      </c>
      <c r="K18" s="43">
        <v>53249432</v>
      </c>
      <c r="L18" s="46">
        <v>0</v>
      </c>
      <c r="M18" s="44">
        <v>87614269</v>
      </c>
    </row>
    <row r="19" spans="1:13" ht="11.25">
      <c r="A19" s="39" t="s">
        <v>88</v>
      </c>
      <c r="B19" s="98" t="s">
        <v>63</v>
      </c>
      <c r="C19" s="41" t="s">
        <v>64</v>
      </c>
      <c r="D19" s="42">
        <v>3924274</v>
      </c>
      <c r="E19" s="43">
        <v>161076233</v>
      </c>
      <c r="F19" s="43">
        <v>13732401</v>
      </c>
      <c r="G19" s="43">
        <v>0</v>
      </c>
      <c r="H19" s="44">
        <v>178732908</v>
      </c>
      <c r="I19" s="45">
        <v>5106623</v>
      </c>
      <c r="J19" s="46">
        <v>204677528</v>
      </c>
      <c r="K19" s="43">
        <v>30954694</v>
      </c>
      <c r="L19" s="46">
        <v>0</v>
      </c>
      <c r="M19" s="44">
        <v>240738845</v>
      </c>
    </row>
    <row r="20" spans="1:13" ht="11.25">
      <c r="A20" s="39" t="s">
        <v>88</v>
      </c>
      <c r="B20" s="98" t="s">
        <v>65</v>
      </c>
      <c r="C20" s="41" t="s">
        <v>66</v>
      </c>
      <c r="D20" s="42">
        <v>50503820</v>
      </c>
      <c r="E20" s="43">
        <v>127723043</v>
      </c>
      <c r="F20" s="43">
        <v>35455558</v>
      </c>
      <c r="G20" s="43">
        <v>0</v>
      </c>
      <c r="H20" s="44">
        <v>213682421</v>
      </c>
      <c r="I20" s="45">
        <v>43189823</v>
      </c>
      <c r="J20" s="46">
        <v>107031531</v>
      </c>
      <c r="K20" s="43">
        <v>19644514</v>
      </c>
      <c r="L20" s="46">
        <v>0</v>
      </c>
      <c r="M20" s="44">
        <v>169865868</v>
      </c>
    </row>
    <row r="21" spans="1:13" ht="11.25">
      <c r="A21" s="39" t="s">
        <v>88</v>
      </c>
      <c r="B21" s="98" t="s">
        <v>460</v>
      </c>
      <c r="C21" s="41" t="s">
        <v>461</v>
      </c>
      <c r="D21" s="42">
        <v>2489427</v>
      </c>
      <c r="E21" s="43">
        <v>33501067</v>
      </c>
      <c r="F21" s="43">
        <v>9322556</v>
      </c>
      <c r="G21" s="43">
        <v>0</v>
      </c>
      <c r="H21" s="44">
        <v>45313050</v>
      </c>
      <c r="I21" s="45">
        <v>2918025</v>
      </c>
      <c r="J21" s="46">
        <v>12574160</v>
      </c>
      <c r="K21" s="43">
        <v>11849736</v>
      </c>
      <c r="L21" s="46">
        <v>0</v>
      </c>
      <c r="M21" s="44">
        <v>27341921</v>
      </c>
    </row>
    <row r="22" spans="1:13" ht="11.25">
      <c r="A22" s="39" t="s">
        <v>88</v>
      </c>
      <c r="B22" s="98" t="s">
        <v>462</v>
      </c>
      <c r="C22" s="41" t="s">
        <v>463</v>
      </c>
      <c r="D22" s="42">
        <v>25297</v>
      </c>
      <c r="E22" s="43">
        <v>69670</v>
      </c>
      <c r="F22" s="43">
        <v>49658605</v>
      </c>
      <c r="G22" s="43">
        <v>0</v>
      </c>
      <c r="H22" s="44">
        <v>49753572</v>
      </c>
      <c r="I22" s="45">
        <v>2830727</v>
      </c>
      <c r="J22" s="46">
        <v>16648348</v>
      </c>
      <c r="K22" s="43">
        <v>66997074</v>
      </c>
      <c r="L22" s="46">
        <v>0</v>
      </c>
      <c r="M22" s="44">
        <v>86476149</v>
      </c>
    </row>
    <row r="23" spans="1:13" ht="11.25">
      <c r="A23" s="39" t="s">
        <v>88</v>
      </c>
      <c r="B23" s="98" t="s">
        <v>464</v>
      </c>
      <c r="C23" s="41" t="s">
        <v>465</v>
      </c>
      <c r="D23" s="42">
        <v>0</v>
      </c>
      <c r="E23" s="43">
        <v>3494643</v>
      </c>
      <c r="F23" s="43">
        <v>2456246</v>
      </c>
      <c r="G23" s="43">
        <v>0</v>
      </c>
      <c r="H23" s="44">
        <v>5950889</v>
      </c>
      <c r="I23" s="45">
        <v>501707</v>
      </c>
      <c r="J23" s="46">
        <v>8606341</v>
      </c>
      <c r="K23" s="43">
        <v>9952214</v>
      </c>
      <c r="L23" s="46">
        <v>0</v>
      </c>
      <c r="M23" s="44">
        <v>19060262</v>
      </c>
    </row>
    <row r="24" spans="1:13" ht="11.25">
      <c r="A24" s="39" t="s">
        <v>107</v>
      </c>
      <c r="B24" s="98" t="s">
        <v>466</v>
      </c>
      <c r="C24" s="41" t="s">
        <v>467</v>
      </c>
      <c r="D24" s="42">
        <v>0</v>
      </c>
      <c r="E24" s="43">
        <v>0</v>
      </c>
      <c r="F24" s="43">
        <v>8201133</v>
      </c>
      <c r="G24" s="43">
        <v>0</v>
      </c>
      <c r="H24" s="44">
        <v>8201133</v>
      </c>
      <c r="I24" s="45">
        <v>0</v>
      </c>
      <c r="J24" s="46">
        <v>0</v>
      </c>
      <c r="K24" s="43">
        <v>5178517</v>
      </c>
      <c r="L24" s="46">
        <v>0</v>
      </c>
      <c r="M24" s="44">
        <v>5178517</v>
      </c>
    </row>
    <row r="25" spans="1:13" s="102" customFormat="1" ht="11.25">
      <c r="A25" s="99"/>
      <c r="B25" s="100" t="s">
        <v>468</v>
      </c>
      <c r="C25" s="101"/>
      <c r="D25" s="50">
        <f aca="true" t="shared" si="1" ref="D25:M25">SUM(D18:D24)</f>
        <v>64459944</v>
      </c>
      <c r="E25" s="51">
        <f t="shared" si="1"/>
        <v>355643107</v>
      </c>
      <c r="F25" s="51">
        <f t="shared" si="1"/>
        <v>129324782</v>
      </c>
      <c r="G25" s="51">
        <f t="shared" si="1"/>
        <v>0</v>
      </c>
      <c r="H25" s="78">
        <f t="shared" si="1"/>
        <v>549427833</v>
      </c>
      <c r="I25" s="79">
        <f t="shared" si="1"/>
        <v>60344189</v>
      </c>
      <c r="J25" s="80">
        <f t="shared" si="1"/>
        <v>378105461</v>
      </c>
      <c r="K25" s="51">
        <f t="shared" si="1"/>
        <v>197826181</v>
      </c>
      <c r="L25" s="80">
        <f t="shared" si="1"/>
        <v>0</v>
      </c>
      <c r="M25" s="78">
        <f t="shared" si="1"/>
        <v>636275831</v>
      </c>
    </row>
    <row r="26" spans="1:13" ht="11.25">
      <c r="A26" s="39" t="s">
        <v>88</v>
      </c>
      <c r="B26" s="98" t="s">
        <v>469</v>
      </c>
      <c r="C26" s="41" t="s">
        <v>470</v>
      </c>
      <c r="D26" s="42">
        <v>15079222</v>
      </c>
      <c r="E26" s="43">
        <v>8555574</v>
      </c>
      <c r="F26" s="43">
        <v>52991211</v>
      </c>
      <c r="G26" s="43">
        <v>0</v>
      </c>
      <c r="H26" s="44">
        <v>76626007</v>
      </c>
      <c r="I26" s="45">
        <v>6344157</v>
      </c>
      <c r="J26" s="46">
        <v>25527407</v>
      </c>
      <c r="K26" s="43">
        <v>14696732</v>
      </c>
      <c r="L26" s="46">
        <v>0</v>
      </c>
      <c r="M26" s="44">
        <v>46568296</v>
      </c>
    </row>
    <row r="27" spans="1:13" ht="11.25">
      <c r="A27" s="39" t="s">
        <v>88</v>
      </c>
      <c r="B27" s="98" t="s">
        <v>67</v>
      </c>
      <c r="C27" s="41" t="s">
        <v>68</v>
      </c>
      <c r="D27" s="42">
        <v>87737006</v>
      </c>
      <c r="E27" s="43">
        <v>125660477</v>
      </c>
      <c r="F27" s="43">
        <v>75296687</v>
      </c>
      <c r="G27" s="43">
        <v>0</v>
      </c>
      <c r="H27" s="44">
        <v>288694170</v>
      </c>
      <c r="I27" s="45">
        <v>75437127</v>
      </c>
      <c r="J27" s="46">
        <v>96905822</v>
      </c>
      <c r="K27" s="43">
        <v>30532033</v>
      </c>
      <c r="L27" s="46">
        <v>0</v>
      </c>
      <c r="M27" s="44">
        <v>202874982</v>
      </c>
    </row>
    <row r="28" spans="1:13" ht="11.25">
      <c r="A28" s="39" t="s">
        <v>88</v>
      </c>
      <c r="B28" s="98" t="s">
        <v>471</v>
      </c>
      <c r="C28" s="41" t="s">
        <v>472</v>
      </c>
      <c r="D28" s="42">
        <v>278626</v>
      </c>
      <c r="E28" s="43">
        <v>13605242</v>
      </c>
      <c r="F28" s="43">
        <v>8925298</v>
      </c>
      <c r="G28" s="43">
        <v>0</v>
      </c>
      <c r="H28" s="44">
        <v>22809166</v>
      </c>
      <c r="I28" s="45">
        <v>0</v>
      </c>
      <c r="J28" s="46">
        <v>0</v>
      </c>
      <c r="K28" s="43">
        <v>0</v>
      </c>
      <c r="L28" s="46">
        <v>0</v>
      </c>
      <c r="M28" s="44">
        <v>0</v>
      </c>
    </row>
    <row r="29" spans="1:13" ht="11.25">
      <c r="A29" s="39" t="s">
        <v>88</v>
      </c>
      <c r="B29" s="98" t="s">
        <v>473</v>
      </c>
      <c r="C29" s="41" t="s">
        <v>474</v>
      </c>
      <c r="D29" s="42">
        <v>14323912</v>
      </c>
      <c r="E29" s="43">
        <v>15054528</v>
      </c>
      <c r="F29" s="43">
        <v>9124614</v>
      </c>
      <c r="G29" s="43">
        <v>0</v>
      </c>
      <c r="H29" s="44">
        <v>38503054</v>
      </c>
      <c r="I29" s="45">
        <v>22943022</v>
      </c>
      <c r="J29" s="46">
        <v>16522482</v>
      </c>
      <c r="K29" s="43">
        <v>17201475</v>
      </c>
      <c r="L29" s="46">
        <v>0</v>
      </c>
      <c r="M29" s="44">
        <v>56666979</v>
      </c>
    </row>
    <row r="30" spans="1:13" ht="11.25">
      <c r="A30" s="39" t="s">
        <v>88</v>
      </c>
      <c r="B30" s="98" t="s">
        <v>475</v>
      </c>
      <c r="C30" s="41" t="s">
        <v>476</v>
      </c>
      <c r="D30" s="42">
        <v>1469918</v>
      </c>
      <c r="E30" s="43">
        <v>2093471</v>
      </c>
      <c r="F30" s="43">
        <v>296584</v>
      </c>
      <c r="G30" s="43">
        <v>0</v>
      </c>
      <c r="H30" s="44">
        <v>3859973</v>
      </c>
      <c r="I30" s="45">
        <v>322492</v>
      </c>
      <c r="J30" s="46">
        <v>-2283904</v>
      </c>
      <c r="K30" s="43">
        <v>19240070</v>
      </c>
      <c r="L30" s="46">
        <v>0</v>
      </c>
      <c r="M30" s="44">
        <v>17278658</v>
      </c>
    </row>
    <row r="31" spans="1:13" ht="11.25">
      <c r="A31" s="39" t="s">
        <v>107</v>
      </c>
      <c r="B31" s="98" t="s">
        <v>477</v>
      </c>
      <c r="C31" s="41" t="s">
        <v>478</v>
      </c>
      <c r="D31" s="42">
        <v>0</v>
      </c>
      <c r="E31" s="43">
        <v>0</v>
      </c>
      <c r="F31" s="43">
        <v>193222</v>
      </c>
      <c r="G31" s="43">
        <v>0</v>
      </c>
      <c r="H31" s="44">
        <v>193222</v>
      </c>
      <c r="I31" s="45">
        <v>0</v>
      </c>
      <c r="J31" s="46">
        <v>0</v>
      </c>
      <c r="K31" s="43">
        <v>18387033</v>
      </c>
      <c r="L31" s="46">
        <v>0</v>
      </c>
      <c r="M31" s="44">
        <v>18387033</v>
      </c>
    </row>
    <row r="32" spans="1:13" s="102" customFormat="1" ht="11.25">
      <c r="A32" s="99"/>
      <c r="B32" s="100" t="s">
        <v>479</v>
      </c>
      <c r="C32" s="101"/>
      <c r="D32" s="50">
        <f aca="true" t="shared" si="2" ref="D32:M32">SUM(D26:D31)</f>
        <v>118888684</v>
      </c>
      <c r="E32" s="51">
        <f t="shared" si="2"/>
        <v>164969292</v>
      </c>
      <c r="F32" s="51">
        <f t="shared" si="2"/>
        <v>146827616</v>
      </c>
      <c r="G32" s="51">
        <f t="shared" si="2"/>
        <v>0</v>
      </c>
      <c r="H32" s="78">
        <f t="shared" si="2"/>
        <v>430685592</v>
      </c>
      <c r="I32" s="79">
        <f t="shared" si="2"/>
        <v>105046798</v>
      </c>
      <c r="J32" s="80">
        <f t="shared" si="2"/>
        <v>136671807</v>
      </c>
      <c r="K32" s="51">
        <f t="shared" si="2"/>
        <v>100057343</v>
      </c>
      <c r="L32" s="80">
        <f t="shared" si="2"/>
        <v>0</v>
      </c>
      <c r="M32" s="78">
        <f t="shared" si="2"/>
        <v>341775948</v>
      </c>
    </row>
    <row r="33" spans="1:13" s="102" customFormat="1" ht="11.25">
      <c r="A33" s="99"/>
      <c r="B33" s="100" t="s">
        <v>480</v>
      </c>
      <c r="C33" s="101"/>
      <c r="D33" s="50">
        <f aca="true" t="shared" si="3" ref="D33:M33">SUM(D9:D16,D18:D24,D26:D31)</f>
        <v>259220833</v>
      </c>
      <c r="E33" s="51">
        <f t="shared" si="3"/>
        <v>814714846</v>
      </c>
      <c r="F33" s="51">
        <f t="shared" si="3"/>
        <v>386062033</v>
      </c>
      <c r="G33" s="51">
        <f t="shared" si="3"/>
        <v>0</v>
      </c>
      <c r="H33" s="78">
        <f t="shared" si="3"/>
        <v>1459997712</v>
      </c>
      <c r="I33" s="79">
        <f t="shared" si="3"/>
        <v>230528085</v>
      </c>
      <c r="J33" s="80">
        <f t="shared" si="3"/>
        <v>780986648</v>
      </c>
      <c r="K33" s="51">
        <f t="shared" si="3"/>
        <v>422005928</v>
      </c>
      <c r="L33" s="80">
        <f t="shared" si="3"/>
        <v>0</v>
      </c>
      <c r="M33" s="78">
        <f t="shared" si="3"/>
        <v>1433520661</v>
      </c>
    </row>
    <row r="34" spans="1:13" ht="11.25">
      <c r="A34" s="103"/>
      <c r="B34" s="104"/>
      <c r="C34" s="71"/>
      <c r="D34" s="105"/>
      <c r="E34" s="106"/>
      <c r="F34" s="106"/>
      <c r="G34" s="106"/>
      <c r="H34" s="107"/>
      <c r="I34" s="105"/>
      <c r="J34" s="106"/>
      <c r="K34" s="106"/>
      <c r="L34" s="106"/>
      <c r="M34" s="107"/>
    </row>
    <row r="35" spans="1:13" ht="11.25">
      <c r="A35" s="60"/>
      <c r="B35" s="75" t="s">
        <v>656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1.2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1.25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1.25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1.25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ht="11.25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11.25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1.2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1.2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1.2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1.2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1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1.2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1.2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1.2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1.2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1.25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1.2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1.2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1.2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1.2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1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11.2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1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1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1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1.2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ht="11.2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ht="11.25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ht="11.25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11.25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1.25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11.25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ht="11.25">
      <c r="A68" s="6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11.2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1.25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ht="11.25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ht="11.2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1.25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1.25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1.2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1.25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1.25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1.2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11.25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1.25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1.25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1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1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</sheetData>
  <sheetProtection password="F954" sheet="1" objects="1" scenarios="1"/>
  <mergeCells count="7">
    <mergeCell ref="B35:M35"/>
    <mergeCell ref="B1:M1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2012-08-10T11:15:31Z</cp:lastPrinted>
  <dcterms:created xsi:type="dcterms:W3CDTF">2012-08-01T08:08:05Z</dcterms:created>
  <dcterms:modified xsi:type="dcterms:W3CDTF">2012-08-10T11:15:59Z</dcterms:modified>
  <cp:category/>
  <cp:version/>
  <cp:contentType/>
  <cp:contentStatus/>
</cp:coreProperties>
</file>