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<sst xmlns="http://schemas.openxmlformats.org/spreadsheetml/2006/main" count="536" uniqueCount="252">
  <si>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Buffalo City(BUF)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</si>
  <si>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</si>
  <si>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</si>
  <si>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</si>
  <si>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</si>
  <si>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</si>
  <si>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</si>
  <si>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</si>
  <si>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</si>
  <si>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</si>
  <si>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</si>
  <si>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</si>
  <si>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</si>
  <si>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</si>
  <si>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</si>
  <si>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</si>
  <si>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</si>
  <si>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</si>
  <si>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</si>
  <si>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</si>
  <si>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</si>
  <si>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</si>
  <si>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</si>
  <si>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</si>
  <si>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</si>
  <si>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</si>
  <si>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</si>
  <si>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</si>
  <si>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</si>
  <si>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</si>
  <si>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</si>
  <si>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</si>
  <si>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</si>
  <si>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</si>
  <si>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</si>
  <si>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</si>
  <si>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</si>
  <si>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</si>
  <si>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</si>
  <si>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</si>
  <si>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</si>
  <si>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</si>
  <si>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</si>
  <si>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</si>
  <si>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</si>
  <si>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</si>
  <si>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</si>
  <si>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</si>
  <si>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</si>
  <si>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</si>
  <si>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</si>
  <si>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</si>
  <si>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</si>
  <si>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</si>
  <si>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</si>
  <si>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</si>
  <si>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</si>
  <si>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</si>
  <si>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</si>
  <si>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</si>
  <si>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</si>
  <si>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</si>
  <si>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</si>
  <si>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</si>
  <si>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</si>
  <si>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</si>
  <si>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</si>
  <si>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</si>
  <si>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</si>
  <si>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</si>
  <si>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Buffalo City(BUF)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</si>
  <si>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</si>
  <si>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</si>
  <si>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</si>
  <si>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</si>
  <si>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</si>
  <si>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</si>
  <si>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</si>
  <si>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</si>
  <si>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</si>
  <si>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</si>
  <si>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</si>
  <si>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</si>
  <si>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</si>
  <si>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</si>
  <si>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</si>
  <si>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</si>
  <si>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</si>
  <si>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</si>
  <si>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</si>
  <si>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</si>
  <si>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</si>
  <si>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</si>
  <si>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</si>
  <si>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</si>
  <si>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</si>
  <si>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</si>
  <si>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</si>
  <si>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</si>
  <si>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</si>
  <si>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Buffalo City(BUF)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</si>
  <si>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</si>
  <si>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</si>
  <si>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</si>
  <si>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</si>
  <si>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</si>
  <si>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</si>
  <si>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</si>
  <si>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</si>
  <si>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</si>
  <si>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</si>
  <si>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</si>
  <si>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</si>
  <si>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</si>
  <si>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</si>
  <si>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</si>
  <si>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</si>
  <si>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</si>
  <si>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</si>
  <si>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</si>
  <si>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</si>
  <si>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</si>
  <si>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</si>
  <si>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</si>
  <si>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</si>
  <si>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</si>
  <si>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</si>
  <si>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</si>
  <si>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</si>
  <si>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</si>
  <si>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</si>
  <si>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</si>
  <si>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</si>
  <si>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Buffalo City(BUF)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</si>
  <si>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</si>
  <si>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</si>
  <si>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</si>
  <si>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</si>
  <si>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</si>
  <si>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</si>
  <si>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</si>
  <si>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</si>
  <si>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</si>
  <si>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Buffalo City(BUF)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</si>
  <si>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</si>
  <si>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</si>
  <si>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</si>
  <si>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</si>
  <si>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</si>
  <si>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</si>
  <si>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</si>
  <si>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</si>
  <si>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</si>
  <si>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</si>
  <si>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</si>
  <si>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</si>
  <si>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</si>
  <si>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</si>
  <si>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</si>
  <si>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</si>
  <si>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</si>
  <si>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</si>
  <si>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</si>
  <si>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</si>
  <si>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</si>
  <si>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</si>
  <si>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</si>
  <si>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</si>
  <si>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</si>
  <si>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</si>
  <si>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</si>
  <si>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</si>
  <si>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</si>
  <si>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</si>
  <si>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</si>
  <si>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</si>
  <si>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</si>
  <si>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Buffalo City(BUF)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</si>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</sst>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470423286</v>
      </c>
      <c r="C5" s="19"/>
      <c r="D5" s="64">
        <v>521746694</v>
      </c>
      <c r="E5" s="65">
        <v>521071842</v>
      </c>
      <c r="F5" s="65">
        <v>544870901</v>
      </c>
      <c r="G5" s="65">
        <v>-873252</v>
      </c>
      <c r="H5" s="65">
        <v>460134</v>
      </c>
      <c r="I5" s="65">
        <v>544457783</v>
      </c>
      <c r="J5" s="65">
        <v>-321494</v>
      </c>
      <c r="K5" s="65">
        <v>77499</v>
      </c>
      <c r="L5" s="65">
        <v>-207455</v>
      </c>
      <c r="M5" s="65">
        <v>-451450</v>
      </c>
      <c r="N5" s="65">
        <v>-142878</v>
      </c>
      <c r="O5" s="65">
        <v>-162668</v>
      </c>
      <c r="P5" s="65">
        <v>888495</v>
      </c>
      <c r="Q5" s="65">
        <v>582949</v>
      </c>
      <c r="R5" s="65">
        <v>-77963</v>
      </c>
      <c r="S5" s="65">
        <v>-489873</v>
      </c>
      <c r="T5" s="65">
        <v>644568</v>
      </c>
      <c r="U5" s="65">
        <v>76732</v>
      </c>
      <c r="V5" s="65">
        <v>544666014</v>
      </c>
      <c r="W5" s="65">
        <v>521071842</v>
      </c>
      <c r="X5" s="65">
        <v>23594172</v>
      </c>
      <c r="Y5" s="66">
        <v>4.53</v>
      </c>
      <c r="Z5" s="67">
        <v>521071842</v>
      </c>
    </row>
    <row r="6" spans="1:26" ht="13.5">
      <c r="A6" s="63" t="s">
        <v>32</v>
      </c>
      <c r="B6" s="19">
        <v>1447882978</v>
      </c>
      <c r="C6" s="19"/>
      <c r="D6" s="64">
        <v>1752581550</v>
      </c>
      <c r="E6" s="65">
        <v>1750070984</v>
      </c>
      <c r="F6" s="65">
        <v>419352336</v>
      </c>
      <c r="G6" s="65">
        <v>25851546</v>
      </c>
      <c r="H6" s="65">
        <v>135621676</v>
      </c>
      <c r="I6" s="65">
        <v>580825558</v>
      </c>
      <c r="J6" s="65">
        <v>122792230</v>
      </c>
      <c r="K6" s="65">
        <v>125924150</v>
      </c>
      <c r="L6" s="65">
        <v>137467508</v>
      </c>
      <c r="M6" s="65">
        <v>386183888</v>
      </c>
      <c r="N6" s="65">
        <v>126764292</v>
      </c>
      <c r="O6" s="65">
        <v>106608950</v>
      </c>
      <c r="P6" s="65">
        <v>148047441</v>
      </c>
      <c r="Q6" s="65">
        <v>381420683</v>
      </c>
      <c r="R6" s="65">
        <v>119015805</v>
      </c>
      <c r="S6" s="65">
        <v>142413284</v>
      </c>
      <c r="T6" s="65">
        <v>136571067</v>
      </c>
      <c r="U6" s="65">
        <v>398000156</v>
      </c>
      <c r="V6" s="65">
        <v>1746430285</v>
      </c>
      <c r="W6" s="65">
        <v>1750070984</v>
      </c>
      <c r="X6" s="65">
        <v>-3640699</v>
      </c>
      <c r="Y6" s="66">
        <v>-0.21</v>
      </c>
      <c r="Z6" s="67">
        <v>1750070984</v>
      </c>
    </row>
    <row r="7" spans="1:26" ht="13.5">
      <c r="A7" s="63" t="s">
        <v>33</v>
      </c>
      <c r="B7" s="19">
        <v>32526922</v>
      </c>
      <c r="C7" s="19"/>
      <c r="D7" s="64">
        <v>30191671</v>
      </c>
      <c r="E7" s="65">
        <v>30191671</v>
      </c>
      <c r="F7" s="65">
        <v>598361</v>
      </c>
      <c r="G7" s="65">
        <v>3277962</v>
      </c>
      <c r="H7" s="65">
        <v>3564383</v>
      </c>
      <c r="I7" s="65">
        <v>7440706</v>
      </c>
      <c r="J7" s="65">
        <v>3443192</v>
      </c>
      <c r="K7" s="65">
        <v>3672034</v>
      </c>
      <c r="L7" s="65">
        <v>3556157</v>
      </c>
      <c r="M7" s="65">
        <v>10671383</v>
      </c>
      <c r="N7" s="65">
        <v>5256053</v>
      </c>
      <c r="O7" s="65">
        <v>5196966</v>
      </c>
      <c r="P7" s="65">
        <v>5363090</v>
      </c>
      <c r="Q7" s="65">
        <v>15816109</v>
      </c>
      <c r="R7" s="65">
        <v>6203919</v>
      </c>
      <c r="S7" s="65">
        <v>6375581</v>
      </c>
      <c r="T7" s="65">
        <v>6491416</v>
      </c>
      <c r="U7" s="65">
        <v>19070916</v>
      </c>
      <c r="V7" s="65">
        <v>52999114</v>
      </c>
      <c r="W7" s="65">
        <v>30191671</v>
      </c>
      <c r="X7" s="65">
        <v>22807443</v>
      </c>
      <c r="Y7" s="66">
        <v>75.54</v>
      </c>
      <c r="Z7" s="67">
        <v>30191671</v>
      </c>
    </row>
    <row r="8" spans="1:26" ht="13.5">
      <c r="A8" s="63" t="s">
        <v>34</v>
      </c>
      <c r="B8" s="19">
        <v>679071351</v>
      </c>
      <c r="C8" s="19"/>
      <c r="D8" s="64">
        <v>966570087</v>
      </c>
      <c r="E8" s="65">
        <v>763689501</v>
      </c>
      <c r="F8" s="65">
        <v>0</v>
      </c>
      <c r="G8" s="65">
        <v>245851000</v>
      </c>
      <c r="H8" s="65">
        <v>1444589</v>
      </c>
      <c r="I8" s="65">
        <v>247295589</v>
      </c>
      <c r="J8" s="65">
        <v>4258506</v>
      </c>
      <c r="K8" s="65">
        <v>7946067</v>
      </c>
      <c r="L8" s="65">
        <v>200037476</v>
      </c>
      <c r="M8" s="65">
        <v>212242049</v>
      </c>
      <c r="N8" s="65">
        <v>26643000</v>
      </c>
      <c r="O8" s="65">
        <v>5184008</v>
      </c>
      <c r="P8" s="65">
        <v>155501105</v>
      </c>
      <c r="Q8" s="65">
        <v>187328113</v>
      </c>
      <c r="R8" s="65">
        <v>2653472</v>
      </c>
      <c r="S8" s="65">
        <v>17983353</v>
      </c>
      <c r="T8" s="65">
        <v>3981913</v>
      </c>
      <c r="U8" s="65">
        <v>24618738</v>
      </c>
      <c r="V8" s="65">
        <v>671484489</v>
      </c>
      <c r="W8" s="65">
        <v>763689501</v>
      </c>
      <c r="X8" s="65">
        <v>-92205012</v>
      </c>
      <c r="Y8" s="66">
        <v>-12.07</v>
      </c>
      <c r="Z8" s="67">
        <v>763689501</v>
      </c>
    </row>
    <row r="9" spans="1:26" ht="13.5">
      <c r="A9" s="63" t="s">
        <v>35</v>
      </c>
      <c r="B9" s="19">
        <v>176715820</v>
      </c>
      <c r="C9" s="19"/>
      <c r="D9" s="64">
        <v>382199173</v>
      </c>
      <c r="E9" s="65">
        <v>383344589</v>
      </c>
      <c r="F9" s="65">
        <v>13079288</v>
      </c>
      <c r="G9" s="65">
        <v>77510279</v>
      </c>
      <c r="H9" s="65">
        <v>12449029</v>
      </c>
      <c r="I9" s="65">
        <v>103038596</v>
      </c>
      <c r="J9" s="65">
        <v>13797736</v>
      </c>
      <c r="K9" s="65">
        <v>18128956</v>
      </c>
      <c r="L9" s="65">
        <v>65038892</v>
      </c>
      <c r="M9" s="65">
        <v>96965584</v>
      </c>
      <c r="N9" s="65">
        <v>17135911</v>
      </c>
      <c r="O9" s="65">
        <v>15582835</v>
      </c>
      <c r="P9" s="65">
        <v>70525142</v>
      </c>
      <c r="Q9" s="65">
        <v>103243888</v>
      </c>
      <c r="R9" s="65">
        <v>11463468</v>
      </c>
      <c r="S9" s="65">
        <v>14503488</v>
      </c>
      <c r="T9" s="65">
        <v>14755475</v>
      </c>
      <c r="U9" s="65">
        <v>40722431</v>
      </c>
      <c r="V9" s="65">
        <v>343970499</v>
      </c>
      <c r="W9" s="65">
        <v>383344589</v>
      </c>
      <c r="X9" s="65">
        <v>-39374090</v>
      </c>
      <c r="Y9" s="66">
        <v>-10.27</v>
      </c>
      <c r="Z9" s="67">
        <v>383344589</v>
      </c>
    </row>
    <row r="10" spans="1:26" ht="25.5">
      <c r="A10" s="68" t="s">
        <v>213</v>
      </c>
      <c r="B10" s="69">
        <f>SUM(B5:B9)</f>
        <v>2806620357</v>
      </c>
      <c r="C10" s="69">
        <f>SUM(C5:C9)</f>
        <v>0</v>
      </c>
      <c r="D10" s="70">
        <f aca="true" t="shared" si="0" ref="D10:Z10">SUM(D5:D9)</f>
        <v>3653289175</v>
      </c>
      <c r="E10" s="71">
        <f t="shared" si="0"/>
        <v>3448368587</v>
      </c>
      <c r="F10" s="71">
        <f t="shared" si="0"/>
        <v>977900886</v>
      </c>
      <c r="G10" s="71">
        <f t="shared" si="0"/>
        <v>351617535</v>
      </c>
      <c r="H10" s="71">
        <f t="shared" si="0"/>
        <v>153539811</v>
      </c>
      <c r="I10" s="71">
        <f t="shared" si="0"/>
        <v>1483058232</v>
      </c>
      <c r="J10" s="71">
        <f t="shared" si="0"/>
        <v>143970170</v>
      </c>
      <c r="K10" s="71">
        <f t="shared" si="0"/>
        <v>155748706</v>
      </c>
      <c r="L10" s="71">
        <f t="shared" si="0"/>
        <v>405892578</v>
      </c>
      <c r="M10" s="71">
        <f t="shared" si="0"/>
        <v>705611454</v>
      </c>
      <c r="N10" s="71">
        <f t="shared" si="0"/>
        <v>175656378</v>
      </c>
      <c r="O10" s="71">
        <f t="shared" si="0"/>
        <v>132410091</v>
      </c>
      <c r="P10" s="71">
        <f t="shared" si="0"/>
        <v>380325273</v>
      </c>
      <c r="Q10" s="71">
        <f t="shared" si="0"/>
        <v>688391742</v>
      </c>
      <c r="R10" s="71">
        <f t="shared" si="0"/>
        <v>139258701</v>
      </c>
      <c r="S10" s="71">
        <f t="shared" si="0"/>
        <v>180785833</v>
      </c>
      <c r="T10" s="71">
        <f t="shared" si="0"/>
        <v>162444439</v>
      </c>
      <c r="U10" s="71">
        <f t="shared" si="0"/>
        <v>482488973</v>
      </c>
      <c r="V10" s="71">
        <f t="shared" si="0"/>
        <v>3359550401</v>
      </c>
      <c r="W10" s="71">
        <f t="shared" si="0"/>
        <v>3448368587</v>
      </c>
      <c r="X10" s="71">
        <f t="shared" si="0"/>
        <v>-88818186</v>
      </c>
      <c r="Y10" s="72">
        <f>+IF(W10&lt;&gt;0,(X10/W10)*100,0)</f>
        <v>-2.575658133960377</v>
      </c>
      <c r="Z10" s="73">
        <f t="shared" si="0"/>
        <v>3448368587</v>
      </c>
    </row>
    <row r="11" spans="1:26" ht="13.5">
      <c r="A11" s="63" t="s">
        <v>37</v>
      </c>
      <c r="B11" s="19">
        <v>837301318</v>
      </c>
      <c r="C11" s="19"/>
      <c r="D11" s="64">
        <v>983307224</v>
      </c>
      <c r="E11" s="65">
        <v>979841472</v>
      </c>
      <c r="F11" s="65">
        <v>69151369</v>
      </c>
      <c r="G11" s="65">
        <v>70810375</v>
      </c>
      <c r="H11" s="65">
        <v>72404370</v>
      </c>
      <c r="I11" s="65">
        <v>212366114</v>
      </c>
      <c r="J11" s="65">
        <v>87215979</v>
      </c>
      <c r="K11" s="65">
        <v>77207938</v>
      </c>
      <c r="L11" s="65">
        <v>77769511</v>
      </c>
      <c r="M11" s="65">
        <v>242193428</v>
      </c>
      <c r="N11" s="65">
        <v>81067373</v>
      </c>
      <c r="O11" s="65">
        <v>77141338</v>
      </c>
      <c r="P11" s="65">
        <v>79050054</v>
      </c>
      <c r="Q11" s="65">
        <v>237258765</v>
      </c>
      <c r="R11" s="65">
        <v>81233346</v>
      </c>
      <c r="S11" s="65">
        <v>77345032</v>
      </c>
      <c r="T11" s="65">
        <v>76994160</v>
      </c>
      <c r="U11" s="65">
        <v>235572538</v>
      </c>
      <c r="V11" s="65">
        <v>927390845</v>
      </c>
      <c r="W11" s="65">
        <v>979841472</v>
      </c>
      <c r="X11" s="65">
        <v>-52450627</v>
      </c>
      <c r="Y11" s="66">
        <v>-5.35</v>
      </c>
      <c r="Z11" s="67">
        <v>979841472</v>
      </c>
    </row>
    <row r="12" spans="1:26" ht="13.5">
      <c r="A12" s="63" t="s">
        <v>38</v>
      </c>
      <c r="B12" s="19">
        <v>23277826</v>
      </c>
      <c r="C12" s="19"/>
      <c r="D12" s="64">
        <v>28870622</v>
      </c>
      <c r="E12" s="65">
        <v>42074354</v>
      </c>
      <c r="F12" s="65">
        <v>2322298</v>
      </c>
      <c r="G12" s="65">
        <v>2120375</v>
      </c>
      <c r="H12" s="65">
        <v>2238105</v>
      </c>
      <c r="I12" s="65">
        <v>6680778</v>
      </c>
      <c r="J12" s="65">
        <v>3434853</v>
      </c>
      <c r="K12" s="65">
        <v>2109625</v>
      </c>
      <c r="L12" s="65">
        <v>2707141</v>
      </c>
      <c r="M12" s="65">
        <v>8251619</v>
      </c>
      <c r="N12" s="65">
        <v>2873465</v>
      </c>
      <c r="O12" s="65">
        <v>2216270</v>
      </c>
      <c r="P12" s="65">
        <v>2245369</v>
      </c>
      <c r="Q12" s="65">
        <v>7335104</v>
      </c>
      <c r="R12" s="65">
        <v>2245003</v>
      </c>
      <c r="S12" s="65">
        <v>14496293</v>
      </c>
      <c r="T12" s="65">
        <v>3421291</v>
      </c>
      <c r="U12" s="65">
        <v>20162587</v>
      </c>
      <c r="V12" s="65">
        <v>42430088</v>
      </c>
      <c r="W12" s="65">
        <v>42074354</v>
      </c>
      <c r="X12" s="65">
        <v>355734</v>
      </c>
      <c r="Y12" s="66">
        <v>0.85</v>
      </c>
      <c r="Z12" s="67">
        <v>42074354</v>
      </c>
    </row>
    <row r="13" spans="1:26" ht="13.5">
      <c r="A13" s="63" t="s">
        <v>214</v>
      </c>
      <c r="B13" s="19">
        <v>502616864</v>
      </c>
      <c r="C13" s="19"/>
      <c r="D13" s="64">
        <v>473248011</v>
      </c>
      <c r="E13" s="65">
        <v>473248011</v>
      </c>
      <c r="F13" s="65">
        <v>0</v>
      </c>
      <c r="G13" s="65">
        <v>0</v>
      </c>
      <c r="H13" s="65">
        <v>118312000</v>
      </c>
      <c r="I13" s="65">
        <v>118312000</v>
      </c>
      <c r="J13" s="65">
        <v>39437336</v>
      </c>
      <c r="K13" s="65">
        <v>39437336</v>
      </c>
      <c r="L13" s="65">
        <v>39437336</v>
      </c>
      <c r="M13" s="65">
        <v>118312008</v>
      </c>
      <c r="N13" s="65">
        <v>39437336</v>
      </c>
      <c r="O13" s="65">
        <v>39437336</v>
      </c>
      <c r="P13" s="65">
        <v>39437336</v>
      </c>
      <c r="Q13" s="65">
        <v>118312008</v>
      </c>
      <c r="R13" s="65">
        <v>39437336</v>
      </c>
      <c r="S13" s="65">
        <v>39437336</v>
      </c>
      <c r="T13" s="65">
        <v>39437336</v>
      </c>
      <c r="U13" s="65">
        <v>118312008</v>
      </c>
      <c r="V13" s="65">
        <v>473248024</v>
      </c>
      <c r="W13" s="65">
        <v>473248011</v>
      </c>
      <c r="X13" s="65">
        <v>13</v>
      </c>
      <c r="Y13" s="66">
        <v>0</v>
      </c>
      <c r="Z13" s="67">
        <v>473248011</v>
      </c>
    </row>
    <row r="14" spans="1:26" ht="13.5">
      <c r="A14" s="63" t="s">
        <v>40</v>
      </c>
      <c r="B14" s="19">
        <v>64776337</v>
      </c>
      <c r="C14" s="19"/>
      <c r="D14" s="64">
        <v>93951193</v>
      </c>
      <c r="E14" s="65">
        <v>93951193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348325</v>
      </c>
      <c r="U14" s="65">
        <v>348325</v>
      </c>
      <c r="V14" s="65">
        <v>348325</v>
      </c>
      <c r="W14" s="65">
        <v>93951193</v>
      </c>
      <c r="X14" s="65">
        <v>-93602868</v>
      </c>
      <c r="Y14" s="66">
        <v>-99.63</v>
      </c>
      <c r="Z14" s="67">
        <v>93951193</v>
      </c>
    </row>
    <row r="15" spans="1:26" ht="13.5">
      <c r="A15" s="63" t="s">
        <v>41</v>
      </c>
      <c r="B15" s="19">
        <v>771252978</v>
      </c>
      <c r="C15" s="19"/>
      <c r="D15" s="64">
        <v>940527839</v>
      </c>
      <c r="E15" s="65">
        <v>928118537</v>
      </c>
      <c r="F15" s="65">
        <v>111072737</v>
      </c>
      <c r="G15" s="65">
        <v>106466660</v>
      </c>
      <c r="H15" s="65">
        <v>110848399</v>
      </c>
      <c r="I15" s="65">
        <v>328387796</v>
      </c>
      <c r="J15" s="65">
        <v>36684689</v>
      </c>
      <c r="K15" s="65">
        <v>51336284</v>
      </c>
      <c r="L15" s="65">
        <v>70697920</v>
      </c>
      <c r="M15" s="65">
        <v>158718893</v>
      </c>
      <c r="N15" s="65">
        <v>54898747</v>
      </c>
      <c r="O15" s="65">
        <v>63154987</v>
      </c>
      <c r="P15" s="65">
        <v>83163160</v>
      </c>
      <c r="Q15" s="65">
        <v>201216894</v>
      </c>
      <c r="R15" s="65">
        <v>45134222</v>
      </c>
      <c r="S15" s="65">
        <v>68093661</v>
      </c>
      <c r="T15" s="65">
        <v>69364496</v>
      </c>
      <c r="U15" s="65">
        <v>182592379</v>
      </c>
      <c r="V15" s="65">
        <v>870915962</v>
      </c>
      <c r="W15" s="65">
        <v>928118537</v>
      </c>
      <c r="X15" s="65">
        <v>-57202575</v>
      </c>
      <c r="Y15" s="66">
        <v>-6.16</v>
      </c>
      <c r="Z15" s="67">
        <v>928118537</v>
      </c>
    </row>
    <row r="16" spans="1:26" ht="13.5">
      <c r="A16" s="74" t="s">
        <v>42</v>
      </c>
      <c r="B16" s="19">
        <v>2990030</v>
      </c>
      <c r="C16" s="19"/>
      <c r="D16" s="64">
        <v>27615564</v>
      </c>
      <c r="E16" s="65">
        <v>27615564</v>
      </c>
      <c r="F16" s="65">
        <v>0</v>
      </c>
      <c r="G16" s="65">
        <v>1115270</v>
      </c>
      <c r="H16" s="65">
        <v>-572766</v>
      </c>
      <c r="I16" s="65">
        <v>542504</v>
      </c>
      <c r="J16" s="65">
        <v>2997675</v>
      </c>
      <c r="K16" s="65">
        <v>516569</v>
      </c>
      <c r="L16" s="65">
        <v>7727374</v>
      </c>
      <c r="M16" s="65">
        <v>11241618</v>
      </c>
      <c r="N16" s="65">
        <v>408009</v>
      </c>
      <c r="O16" s="65">
        <v>249810</v>
      </c>
      <c r="P16" s="65">
        <v>109422</v>
      </c>
      <c r="Q16" s="65">
        <v>767241</v>
      </c>
      <c r="R16" s="65">
        <v>136561</v>
      </c>
      <c r="S16" s="65">
        <v>513820</v>
      </c>
      <c r="T16" s="65">
        <v>2184909</v>
      </c>
      <c r="U16" s="65">
        <v>2835290</v>
      </c>
      <c r="V16" s="65">
        <v>15386653</v>
      </c>
      <c r="W16" s="65">
        <v>27615564</v>
      </c>
      <c r="X16" s="65">
        <v>-12228911</v>
      </c>
      <c r="Y16" s="66">
        <v>-44.28</v>
      </c>
      <c r="Z16" s="67">
        <v>27615564</v>
      </c>
    </row>
    <row r="17" spans="1:26" ht="13.5">
      <c r="A17" s="63" t="s">
        <v>43</v>
      </c>
      <c r="B17" s="19">
        <v>1008795758</v>
      </c>
      <c r="C17" s="19"/>
      <c r="D17" s="64">
        <v>1068729093</v>
      </c>
      <c r="E17" s="65">
        <v>1178966480</v>
      </c>
      <c r="F17" s="65">
        <v>31332779</v>
      </c>
      <c r="G17" s="65">
        <v>65263939</v>
      </c>
      <c r="H17" s="65">
        <v>66646424</v>
      </c>
      <c r="I17" s="65">
        <v>163243142</v>
      </c>
      <c r="J17" s="65">
        <v>51171864</v>
      </c>
      <c r="K17" s="65">
        <v>72918699</v>
      </c>
      <c r="L17" s="65">
        <v>55706019</v>
      </c>
      <c r="M17" s="65">
        <v>179796582</v>
      </c>
      <c r="N17" s="65">
        <v>54913016</v>
      </c>
      <c r="O17" s="65">
        <v>58035566</v>
      </c>
      <c r="P17" s="65">
        <v>63749505</v>
      </c>
      <c r="Q17" s="65">
        <v>176698087</v>
      </c>
      <c r="R17" s="65">
        <v>53782812</v>
      </c>
      <c r="S17" s="65">
        <v>74987262</v>
      </c>
      <c r="T17" s="65">
        <v>114190772</v>
      </c>
      <c r="U17" s="65">
        <v>242960846</v>
      </c>
      <c r="V17" s="65">
        <v>762698657</v>
      </c>
      <c r="W17" s="65">
        <v>1178966480</v>
      </c>
      <c r="X17" s="65">
        <v>-416267823</v>
      </c>
      <c r="Y17" s="66">
        <v>-35.31</v>
      </c>
      <c r="Z17" s="67">
        <v>1178966480</v>
      </c>
    </row>
    <row r="18" spans="1:26" ht="13.5">
      <c r="A18" s="75" t="s">
        <v>44</v>
      </c>
      <c r="B18" s="76">
        <f>SUM(B11:B17)</f>
        <v>3211011111</v>
      </c>
      <c r="C18" s="76">
        <f>SUM(C11:C17)</f>
        <v>0</v>
      </c>
      <c r="D18" s="77">
        <f aca="true" t="shared" si="1" ref="D18:Z18">SUM(D11:D17)</f>
        <v>3616249546</v>
      </c>
      <c r="E18" s="78">
        <f t="shared" si="1"/>
        <v>3723815611</v>
      </c>
      <c r="F18" s="78">
        <f t="shared" si="1"/>
        <v>213879183</v>
      </c>
      <c r="G18" s="78">
        <f t="shared" si="1"/>
        <v>245776619</v>
      </c>
      <c r="H18" s="78">
        <f t="shared" si="1"/>
        <v>369876532</v>
      </c>
      <c r="I18" s="78">
        <f t="shared" si="1"/>
        <v>829532334</v>
      </c>
      <c r="J18" s="78">
        <f t="shared" si="1"/>
        <v>220942396</v>
      </c>
      <c r="K18" s="78">
        <f t="shared" si="1"/>
        <v>243526451</v>
      </c>
      <c r="L18" s="78">
        <f t="shared" si="1"/>
        <v>254045301</v>
      </c>
      <c r="M18" s="78">
        <f t="shared" si="1"/>
        <v>718514148</v>
      </c>
      <c r="N18" s="78">
        <f t="shared" si="1"/>
        <v>233597946</v>
      </c>
      <c r="O18" s="78">
        <f t="shared" si="1"/>
        <v>240235307</v>
      </c>
      <c r="P18" s="78">
        <f t="shared" si="1"/>
        <v>267754846</v>
      </c>
      <c r="Q18" s="78">
        <f t="shared" si="1"/>
        <v>741588099</v>
      </c>
      <c r="R18" s="78">
        <f t="shared" si="1"/>
        <v>221969280</v>
      </c>
      <c r="S18" s="78">
        <f t="shared" si="1"/>
        <v>274873404</v>
      </c>
      <c r="T18" s="78">
        <f t="shared" si="1"/>
        <v>305941289</v>
      </c>
      <c r="U18" s="78">
        <f t="shared" si="1"/>
        <v>802783973</v>
      </c>
      <c r="V18" s="78">
        <f t="shared" si="1"/>
        <v>3092418554</v>
      </c>
      <c r="W18" s="78">
        <f t="shared" si="1"/>
        <v>3723815611</v>
      </c>
      <c r="X18" s="78">
        <f t="shared" si="1"/>
        <v>-631397057</v>
      </c>
      <c r="Y18" s="72">
        <f>+IF(W18&lt;&gt;0,(X18/W18)*100,0)</f>
        <v>-16.95564772688741</v>
      </c>
      <c r="Z18" s="79">
        <f t="shared" si="1"/>
        <v>3723815611</v>
      </c>
    </row>
    <row r="19" spans="1:26" ht="13.5">
      <c r="A19" s="75" t="s">
        <v>45</v>
      </c>
      <c r="B19" s="80">
        <f>+B10-B18</f>
        <v>-404390754</v>
      </c>
      <c r="C19" s="80">
        <f>+C10-C18</f>
        <v>0</v>
      </c>
      <c r="D19" s="81">
        <f aca="true" t="shared" si="2" ref="D19:Z19">+D10-D18</f>
        <v>37039629</v>
      </c>
      <c r="E19" s="82">
        <f t="shared" si="2"/>
        <v>-275447024</v>
      </c>
      <c r="F19" s="82">
        <f t="shared" si="2"/>
        <v>764021703</v>
      </c>
      <c r="G19" s="82">
        <f t="shared" si="2"/>
        <v>105840916</v>
      </c>
      <c r="H19" s="82">
        <f t="shared" si="2"/>
        <v>-216336721</v>
      </c>
      <c r="I19" s="82">
        <f t="shared" si="2"/>
        <v>653525898</v>
      </c>
      <c r="J19" s="82">
        <f t="shared" si="2"/>
        <v>-76972226</v>
      </c>
      <c r="K19" s="82">
        <f t="shared" si="2"/>
        <v>-87777745</v>
      </c>
      <c r="L19" s="82">
        <f t="shared" si="2"/>
        <v>151847277</v>
      </c>
      <c r="M19" s="82">
        <f t="shared" si="2"/>
        <v>-12902694</v>
      </c>
      <c r="N19" s="82">
        <f t="shared" si="2"/>
        <v>-57941568</v>
      </c>
      <c r="O19" s="82">
        <f t="shared" si="2"/>
        <v>-107825216</v>
      </c>
      <c r="P19" s="82">
        <f t="shared" si="2"/>
        <v>112570427</v>
      </c>
      <c r="Q19" s="82">
        <f t="shared" si="2"/>
        <v>-53196357</v>
      </c>
      <c r="R19" s="82">
        <f t="shared" si="2"/>
        <v>-82710579</v>
      </c>
      <c r="S19" s="82">
        <f t="shared" si="2"/>
        <v>-94087571</v>
      </c>
      <c r="T19" s="82">
        <f t="shared" si="2"/>
        <v>-143496850</v>
      </c>
      <c r="U19" s="82">
        <f t="shared" si="2"/>
        <v>-320295000</v>
      </c>
      <c r="V19" s="82">
        <f t="shared" si="2"/>
        <v>267131847</v>
      </c>
      <c r="W19" s="82">
        <f>IF(E10=E18,0,W10-W18)</f>
        <v>-275447024</v>
      </c>
      <c r="X19" s="82">
        <f t="shared" si="2"/>
        <v>542578871</v>
      </c>
      <c r="Y19" s="83">
        <f>+IF(W19&lt;&gt;0,(X19/W19)*100,0)</f>
        <v>-196.98120644788668</v>
      </c>
      <c r="Z19" s="84">
        <f t="shared" si="2"/>
        <v>-275447024</v>
      </c>
    </row>
    <row r="20" spans="1:26" ht="13.5">
      <c r="A20" s="63" t="s">
        <v>46</v>
      </c>
      <c r="B20" s="19">
        <v>232733607</v>
      </c>
      <c r="C20" s="19"/>
      <c r="D20" s="64">
        <v>654418089</v>
      </c>
      <c r="E20" s="65">
        <v>567749415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567749415</v>
      </c>
      <c r="X20" s="65">
        <v>-567749415</v>
      </c>
      <c r="Y20" s="66">
        <v>-100</v>
      </c>
      <c r="Z20" s="67">
        <v>567749415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2789578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2789578</v>
      </c>
      <c r="X21" s="87">
        <v>-2789578</v>
      </c>
      <c r="Y21" s="88">
        <v>-100</v>
      </c>
      <c r="Z21" s="89">
        <v>2789578</v>
      </c>
    </row>
    <row r="22" spans="1:26" ht="25.5">
      <c r="A22" s="90" t="s">
        <v>216</v>
      </c>
      <c r="B22" s="91">
        <f>SUM(B19:B21)</f>
        <v>-171657147</v>
      </c>
      <c r="C22" s="91">
        <f>SUM(C19:C21)</f>
        <v>0</v>
      </c>
      <c r="D22" s="92">
        <f aca="true" t="shared" si="3" ref="D22:Z22">SUM(D19:D21)</f>
        <v>691457718</v>
      </c>
      <c r="E22" s="93">
        <f t="shared" si="3"/>
        <v>295091969</v>
      </c>
      <c r="F22" s="93">
        <f t="shared" si="3"/>
        <v>764021703</v>
      </c>
      <c r="G22" s="93">
        <f t="shared" si="3"/>
        <v>105840916</v>
      </c>
      <c r="H22" s="93">
        <f t="shared" si="3"/>
        <v>-216336721</v>
      </c>
      <c r="I22" s="93">
        <f t="shared" si="3"/>
        <v>653525898</v>
      </c>
      <c r="J22" s="93">
        <f t="shared" si="3"/>
        <v>-76972226</v>
      </c>
      <c r="K22" s="93">
        <f t="shared" si="3"/>
        <v>-87777745</v>
      </c>
      <c r="L22" s="93">
        <f t="shared" si="3"/>
        <v>151847277</v>
      </c>
      <c r="M22" s="93">
        <f t="shared" si="3"/>
        <v>-12902694</v>
      </c>
      <c r="N22" s="93">
        <f t="shared" si="3"/>
        <v>-57941568</v>
      </c>
      <c r="O22" s="93">
        <f t="shared" si="3"/>
        <v>-107825216</v>
      </c>
      <c r="P22" s="93">
        <f t="shared" si="3"/>
        <v>112570427</v>
      </c>
      <c r="Q22" s="93">
        <f t="shared" si="3"/>
        <v>-53196357</v>
      </c>
      <c r="R22" s="93">
        <f t="shared" si="3"/>
        <v>-82710579</v>
      </c>
      <c r="S22" s="93">
        <f t="shared" si="3"/>
        <v>-94087571</v>
      </c>
      <c r="T22" s="93">
        <f t="shared" si="3"/>
        <v>-143496850</v>
      </c>
      <c r="U22" s="93">
        <f t="shared" si="3"/>
        <v>-320295000</v>
      </c>
      <c r="V22" s="93">
        <f t="shared" si="3"/>
        <v>267131847</v>
      </c>
      <c r="W22" s="93">
        <f t="shared" si="3"/>
        <v>295091969</v>
      </c>
      <c r="X22" s="93">
        <f t="shared" si="3"/>
        <v>-27960122</v>
      </c>
      <c r="Y22" s="94">
        <f>+IF(W22&lt;&gt;0,(X22/W22)*100,0)</f>
        <v>-9.475053521365064</v>
      </c>
      <c r="Z22" s="95">
        <f t="shared" si="3"/>
        <v>295091969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-171657147</v>
      </c>
      <c r="C24" s="80">
        <f>SUM(C22:C23)</f>
        <v>0</v>
      </c>
      <c r="D24" s="81">
        <f aca="true" t="shared" si="4" ref="D24:Z24">SUM(D22:D23)</f>
        <v>691457718</v>
      </c>
      <c r="E24" s="82">
        <f t="shared" si="4"/>
        <v>295091969</v>
      </c>
      <c r="F24" s="82">
        <f t="shared" si="4"/>
        <v>764021703</v>
      </c>
      <c r="G24" s="82">
        <f t="shared" si="4"/>
        <v>105840916</v>
      </c>
      <c r="H24" s="82">
        <f t="shared" si="4"/>
        <v>-216336721</v>
      </c>
      <c r="I24" s="82">
        <f t="shared" si="4"/>
        <v>653525898</v>
      </c>
      <c r="J24" s="82">
        <f t="shared" si="4"/>
        <v>-76972226</v>
      </c>
      <c r="K24" s="82">
        <f t="shared" si="4"/>
        <v>-87777745</v>
      </c>
      <c r="L24" s="82">
        <f t="shared" si="4"/>
        <v>151847277</v>
      </c>
      <c r="M24" s="82">
        <f t="shared" si="4"/>
        <v>-12902694</v>
      </c>
      <c r="N24" s="82">
        <f t="shared" si="4"/>
        <v>-57941568</v>
      </c>
      <c r="O24" s="82">
        <f t="shared" si="4"/>
        <v>-107825216</v>
      </c>
      <c r="P24" s="82">
        <f t="shared" si="4"/>
        <v>112570427</v>
      </c>
      <c r="Q24" s="82">
        <f t="shared" si="4"/>
        <v>-53196357</v>
      </c>
      <c r="R24" s="82">
        <f t="shared" si="4"/>
        <v>-82710579</v>
      </c>
      <c r="S24" s="82">
        <f t="shared" si="4"/>
        <v>-94087571</v>
      </c>
      <c r="T24" s="82">
        <f t="shared" si="4"/>
        <v>-143496850</v>
      </c>
      <c r="U24" s="82">
        <f t="shared" si="4"/>
        <v>-320295000</v>
      </c>
      <c r="V24" s="82">
        <f t="shared" si="4"/>
        <v>267131847</v>
      </c>
      <c r="W24" s="82">
        <f t="shared" si="4"/>
        <v>295091969</v>
      </c>
      <c r="X24" s="82">
        <f t="shared" si="4"/>
        <v>-27960122</v>
      </c>
      <c r="Y24" s="83">
        <f>+IF(W24&lt;&gt;0,(X24/W24)*100,0)</f>
        <v>-9.475053521365064</v>
      </c>
      <c r="Z24" s="84">
        <f t="shared" si="4"/>
        <v>295091969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399110092</v>
      </c>
      <c r="C27" s="22"/>
      <c r="D27" s="104">
        <v>764669130</v>
      </c>
      <c r="E27" s="105">
        <v>725646383</v>
      </c>
      <c r="F27" s="105">
        <v>9731</v>
      </c>
      <c r="G27" s="105">
        <v>22511622</v>
      </c>
      <c r="H27" s="105">
        <v>14471845</v>
      </c>
      <c r="I27" s="105">
        <v>36993198</v>
      </c>
      <c r="J27" s="105">
        <v>12866035</v>
      </c>
      <c r="K27" s="105">
        <v>19318501</v>
      </c>
      <c r="L27" s="105">
        <v>17262510</v>
      </c>
      <c r="M27" s="105">
        <v>49447046</v>
      </c>
      <c r="N27" s="105">
        <v>22178705</v>
      </c>
      <c r="O27" s="105">
        <v>13017159</v>
      </c>
      <c r="P27" s="105">
        <v>15173022</v>
      </c>
      <c r="Q27" s="105">
        <v>50368886</v>
      </c>
      <c r="R27" s="105">
        <v>15091826</v>
      </c>
      <c r="S27" s="105">
        <v>20758132</v>
      </c>
      <c r="T27" s="105">
        <v>65275866</v>
      </c>
      <c r="U27" s="105">
        <v>101125824</v>
      </c>
      <c r="V27" s="105">
        <v>237934954</v>
      </c>
      <c r="W27" s="105">
        <v>725646383</v>
      </c>
      <c r="X27" s="105">
        <v>-487711429</v>
      </c>
      <c r="Y27" s="106">
        <v>-67.21</v>
      </c>
      <c r="Z27" s="107">
        <v>725646383</v>
      </c>
    </row>
    <row r="28" spans="1:26" ht="13.5">
      <c r="A28" s="108" t="s">
        <v>46</v>
      </c>
      <c r="B28" s="19">
        <v>0</v>
      </c>
      <c r="C28" s="19"/>
      <c r="D28" s="64">
        <v>654417837</v>
      </c>
      <c r="E28" s="65">
        <v>567749414</v>
      </c>
      <c r="F28" s="65">
        <v>0</v>
      </c>
      <c r="G28" s="65">
        <v>13398726</v>
      </c>
      <c r="H28" s="65">
        <v>11335208</v>
      </c>
      <c r="I28" s="65">
        <v>24733934</v>
      </c>
      <c r="J28" s="65">
        <v>10623312</v>
      </c>
      <c r="K28" s="65">
        <v>12058664</v>
      </c>
      <c r="L28" s="65">
        <v>13327209</v>
      </c>
      <c r="M28" s="65">
        <v>36009185</v>
      </c>
      <c r="N28" s="65">
        <v>13957895</v>
      </c>
      <c r="O28" s="65">
        <v>10652812</v>
      </c>
      <c r="P28" s="65">
        <v>11738726</v>
      </c>
      <c r="Q28" s="65">
        <v>36349433</v>
      </c>
      <c r="R28" s="65">
        <v>13066887</v>
      </c>
      <c r="S28" s="65">
        <v>15931858</v>
      </c>
      <c r="T28" s="65">
        <v>28797515</v>
      </c>
      <c r="U28" s="65">
        <v>57796260</v>
      </c>
      <c r="V28" s="65">
        <v>154888812</v>
      </c>
      <c r="W28" s="65">
        <v>567749414</v>
      </c>
      <c r="X28" s="65">
        <v>-412860602</v>
      </c>
      <c r="Y28" s="66">
        <v>-72.72</v>
      </c>
      <c r="Z28" s="67">
        <v>567749414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2789578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69960</v>
      </c>
      <c r="P29" s="65">
        <v>324949</v>
      </c>
      <c r="Q29" s="65">
        <v>394909</v>
      </c>
      <c r="R29" s="65">
        <v>0</v>
      </c>
      <c r="S29" s="65">
        <v>0</v>
      </c>
      <c r="T29" s="65">
        <v>26122</v>
      </c>
      <c r="U29" s="65">
        <v>26122</v>
      </c>
      <c r="V29" s="65">
        <v>421031</v>
      </c>
      <c r="W29" s="65">
        <v>2789578</v>
      </c>
      <c r="X29" s="65">
        <v>-2368547</v>
      </c>
      <c r="Y29" s="66">
        <v>-84.91</v>
      </c>
      <c r="Z29" s="67">
        <v>2789578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17577424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690168</v>
      </c>
      <c r="M30" s="65">
        <v>690168</v>
      </c>
      <c r="N30" s="65">
        <v>615922</v>
      </c>
      <c r="O30" s="65">
        <v>486544</v>
      </c>
      <c r="P30" s="65">
        <v>1235625</v>
      </c>
      <c r="Q30" s="65">
        <v>2338091</v>
      </c>
      <c r="R30" s="65">
        <v>553277</v>
      </c>
      <c r="S30" s="65">
        <v>143749</v>
      </c>
      <c r="T30" s="65">
        <v>2543403</v>
      </c>
      <c r="U30" s="65">
        <v>3240429</v>
      </c>
      <c r="V30" s="65">
        <v>6268688</v>
      </c>
      <c r="W30" s="65">
        <v>17577424</v>
      </c>
      <c r="X30" s="65">
        <v>-11308736</v>
      </c>
      <c r="Y30" s="66">
        <v>-64.34</v>
      </c>
      <c r="Z30" s="67">
        <v>17577424</v>
      </c>
    </row>
    <row r="31" spans="1:26" ht="13.5">
      <c r="A31" s="63" t="s">
        <v>53</v>
      </c>
      <c r="B31" s="19">
        <v>0</v>
      </c>
      <c r="C31" s="19"/>
      <c r="D31" s="64">
        <v>110251293</v>
      </c>
      <c r="E31" s="65">
        <v>137529967</v>
      </c>
      <c r="F31" s="65">
        <v>9731</v>
      </c>
      <c r="G31" s="65">
        <v>9112896</v>
      </c>
      <c r="H31" s="65">
        <v>3136637</v>
      </c>
      <c r="I31" s="65">
        <v>12259264</v>
      </c>
      <c r="J31" s="65">
        <v>2242723</v>
      </c>
      <c r="K31" s="65">
        <v>7259837</v>
      </c>
      <c r="L31" s="65">
        <v>3245133</v>
      </c>
      <c r="M31" s="65">
        <v>12747693</v>
      </c>
      <c r="N31" s="65">
        <v>7604888</v>
      </c>
      <c r="O31" s="65">
        <v>1807843</v>
      </c>
      <c r="P31" s="65">
        <v>1873722</v>
      </c>
      <c r="Q31" s="65">
        <v>11286453</v>
      </c>
      <c r="R31" s="65">
        <v>1471662</v>
      </c>
      <c r="S31" s="65">
        <v>4682525</v>
      </c>
      <c r="T31" s="65">
        <v>33908826</v>
      </c>
      <c r="U31" s="65">
        <v>40063013</v>
      </c>
      <c r="V31" s="65">
        <v>76356423</v>
      </c>
      <c r="W31" s="65">
        <v>137529967</v>
      </c>
      <c r="X31" s="65">
        <v>-61173544</v>
      </c>
      <c r="Y31" s="66">
        <v>-44.48</v>
      </c>
      <c r="Z31" s="67">
        <v>137529967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764669130</v>
      </c>
      <c r="E32" s="105">
        <f t="shared" si="5"/>
        <v>725646383</v>
      </c>
      <c r="F32" s="105">
        <f t="shared" si="5"/>
        <v>9731</v>
      </c>
      <c r="G32" s="105">
        <f t="shared" si="5"/>
        <v>22511622</v>
      </c>
      <c r="H32" s="105">
        <f t="shared" si="5"/>
        <v>14471845</v>
      </c>
      <c r="I32" s="105">
        <f t="shared" si="5"/>
        <v>36993198</v>
      </c>
      <c r="J32" s="105">
        <f t="shared" si="5"/>
        <v>12866035</v>
      </c>
      <c r="K32" s="105">
        <f t="shared" si="5"/>
        <v>19318501</v>
      </c>
      <c r="L32" s="105">
        <f t="shared" si="5"/>
        <v>17262510</v>
      </c>
      <c r="M32" s="105">
        <f t="shared" si="5"/>
        <v>49447046</v>
      </c>
      <c r="N32" s="105">
        <f t="shared" si="5"/>
        <v>22178705</v>
      </c>
      <c r="O32" s="105">
        <f t="shared" si="5"/>
        <v>13017159</v>
      </c>
      <c r="P32" s="105">
        <f t="shared" si="5"/>
        <v>15173022</v>
      </c>
      <c r="Q32" s="105">
        <f t="shared" si="5"/>
        <v>50368886</v>
      </c>
      <c r="R32" s="105">
        <f t="shared" si="5"/>
        <v>15091826</v>
      </c>
      <c r="S32" s="105">
        <f t="shared" si="5"/>
        <v>20758132</v>
      </c>
      <c r="T32" s="105">
        <f t="shared" si="5"/>
        <v>65275866</v>
      </c>
      <c r="U32" s="105">
        <f t="shared" si="5"/>
        <v>101125824</v>
      </c>
      <c r="V32" s="105">
        <f t="shared" si="5"/>
        <v>237934954</v>
      </c>
      <c r="W32" s="105">
        <f t="shared" si="5"/>
        <v>725646383</v>
      </c>
      <c r="X32" s="105">
        <f t="shared" si="5"/>
        <v>-487711429</v>
      </c>
      <c r="Y32" s="106">
        <f>+IF(W32&lt;&gt;0,(X32/W32)*100,0)</f>
        <v>-67.21061944575281</v>
      </c>
      <c r="Z32" s="107">
        <f t="shared" si="5"/>
        <v>725646383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1294469147</v>
      </c>
      <c r="C35" s="19"/>
      <c r="D35" s="64">
        <v>1558984000</v>
      </c>
      <c r="E35" s="65">
        <v>1543499000</v>
      </c>
      <c r="F35" s="65">
        <v>1614</v>
      </c>
      <c r="G35" s="65">
        <v>1687996658</v>
      </c>
      <c r="H35" s="65">
        <v>1641819846</v>
      </c>
      <c r="I35" s="65">
        <v>3329818118</v>
      </c>
      <c r="J35" s="65">
        <v>1681963000</v>
      </c>
      <c r="K35" s="65">
        <v>1668834467</v>
      </c>
      <c r="L35" s="65">
        <v>1917584877</v>
      </c>
      <c r="M35" s="65">
        <v>5268382344</v>
      </c>
      <c r="N35" s="65">
        <v>1915524122</v>
      </c>
      <c r="O35" s="65">
        <v>2071383333</v>
      </c>
      <c r="P35" s="65">
        <v>2259310277</v>
      </c>
      <c r="Q35" s="65">
        <v>6246217732</v>
      </c>
      <c r="R35" s="65">
        <v>2216297023</v>
      </c>
      <c r="S35" s="65">
        <v>2187570566</v>
      </c>
      <c r="T35" s="65">
        <v>2069432344</v>
      </c>
      <c r="U35" s="65">
        <v>6473299933</v>
      </c>
      <c r="V35" s="65">
        <v>21317718127</v>
      </c>
      <c r="W35" s="65">
        <v>1543499000</v>
      </c>
      <c r="X35" s="65">
        <v>19774219127</v>
      </c>
      <c r="Y35" s="66">
        <v>1281.13</v>
      </c>
      <c r="Z35" s="67">
        <v>1543499000</v>
      </c>
    </row>
    <row r="36" spans="1:26" ht="13.5">
      <c r="A36" s="63" t="s">
        <v>57</v>
      </c>
      <c r="B36" s="19">
        <v>11596683544</v>
      </c>
      <c r="C36" s="19"/>
      <c r="D36" s="64">
        <v>13189961000</v>
      </c>
      <c r="E36" s="65">
        <v>13189962000</v>
      </c>
      <c r="F36" s="65">
        <v>12749</v>
      </c>
      <c r="G36" s="65">
        <v>11637859307</v>
      </c>
      <c r="H36" s="65">
        <v>11534020660</v>
      </c>
      <c r="I36" s="65">
        <v>23171892716</v>
      </c>
      <c r="J36" s="65">
        <v>11507452677</v>
      </c>
      <c r="K36" s="65">
        <v>11468554019</v>
      </c>
      <c r="L36" s="65">
        <v>11446385077</v>
      </c>
      <c r="M36" s="65">
        <v>34422391773</v>
      </c>
      <c r="N36" s="65">
        <v>11429127205</v>
      </c>
      <c r="O36" s="65">
        <v>11402714857</v>
      </c>
      <c r="P36" s="65">
        <v>11378451250</v>
      </c>
      <c r="Q36" s="65">
        <v>34210293312</v>
      </c>
      <c r="R36" s="65">
        <v>11354106474</v>
      </c>
      <c r="S36" s="65">
        <v>11336107648</v>
      </c>
      <c r="T36" s="65">
        <v>11362696688</v>
      </c>
      <c r="U36" s="65">
        <v>34052910810</v>
      </c>
      <c r="V36" s="65">
        <v>125857488611</v>
      </c>
      <c r="W36" s="65">
        <v>13189962000</v>
      </c>
      <c r="X36" s="65">
        <v>112667526611</v>
      </c>
      <c r="Y36" s="66">
        <v>854.19</v>
      </c>
      <c r="Z36" s="67">
        <v>13189962000</v>
      </c>
    </row>
    <row r="37" spans="1:26" ht="13.5">
      <c r="A37" s="63" t="s">
        <v>58</v>
      </c>
      <c r="B37" s="19">
        <v>919748598</v>
      </c>
      <c r="C37" s="19"/>
      <c r="D37" s="64">
        <v>651378000</v>
      </c>
      <c r="E37" s="65">
        <v>655365000</v>
      </c>
      <c r="F37" s="65">
        <v>1015</v>
      </c>
      <c r="G37" s="65">
        <v>1061578922</v>
      </c>
      <c r="H37" s="65">
        <v>970819954</v>
      </c>
      <c r="I37" s="65">
        <v>2032399891</v>
      </c>
      <c r="J37" s="65">
        <v>1002117677</v>
      </c>
      <c r="K37" s="65">
        <v>1122564369</v>
      </c>
      <c r="L37" s="65">
        <v>1155038475</v>
      </c>
      <c r="M37" s="65">
        <v>3279720521</v>
      </c>
      <c r="N37" s="65">
        <v>1158619570</v>
      </c>
      <c r="O37" s="65">
        <v>1356691534</v>
      </c>
      <c r="P37" s="65">
        <v>1356494723</v>
      </c>
      <c r="Q37" s="65">
        <v>3871805827</v>
      </c>
      <c r="R37" s="65">
        <v>1339334384</v>
      </c>
      <c r="S37" s="65">
        <v>1344040550</v>
      </c>
      <c r="T37" s="65">
        <v>1320476550</v>
      </c>
      <c r="U37" s="65">
        <v>4003851484</v>
      </c>
      <c r="V37" s="65">
        <v>13187777723</v>
      </c>
      <c r="W37" s="65">
        <v>655365000</v>
      </c>
      <c r="X37" s="65">
        <v>12532412723</v>
      </c>
      <c r="Y37" s="66">
        <v>1912.28</v>
      </c>
      <c r="Z37" s="67">
        <v>655365000</v>
      </c>
    </row>
    <row r="38" spans="1:26" ht="13.5">
      <c r="A38" s="63" t="s">
        <v>59</v>
      </c>
      <c r="B38" s="19">
        <v>976425404</v>
      </c>
      <c r="C38" s="19"/>
      <c r="D38" s="64">
        <v>999214000</v>
      </c>
      <c r="E38" s="65">
        <v>1007497000</v>
      </c>
      <c r="F38" s="65">
        <v>967</v>
      </c>
      <c r="G38" s="65">
        <v>982177811</v>
      </c>
      <c r="H38" s="65">
        <v>974661869</v>
      </c>
      <c r="I38" s="65">
        <v>1956840647</v>
      </c>
      <c r="J38" s="65">
        <v>974661869</v>
      </c>
      <c r="K38" s="65">
        <v>974661869</v>
      </c>
      <c r="L38" s="65">
        <v>969567028</v>
      </c>
      <c r="M38" s="65">
        <v>2918890766</v>
      </c>
      <c r="N38" s="65">
        <v>951552869</v>
      </c>
      <c r="O38" s="65">
        <v>951552869</v>
      </c>
      <c r="P38" s="65">
        <v>951552869</v>
      </c>
      <c r="Q38" s="65">
        <v>2854658607</v>
      </c>
      <c r="R38" s="65">
        <v>940803567</v>
      </c>
      <c r="S38" s="65">
        <v>940803567</v>
      </c>
      <c r="T38" s="65">
        <v>932062739</v>
      </c>
      <c r="U38" s="65">
        <v>2813669873</v>
      </c>
      <c r="V38" s="65">
        <v>10544059893</v>
      </c>
      <c r="W38" s="65">
        <v>1007497000</v>
      </c>
      <c r="X38" s="65">
        <v>9536562893</v>
      </c>
      <c r="Y38" s="66">
        <v>946.56</v>
      </c>
      <c r="Z38" s="67">
        <v>1007497000</v>
      </c>
    </row>
    <row r="39" spans="1:26" ht="13.5">
      <c r="A39" s="63" t="s">
        <v>60</v>
      </c>
      <c r="B39" s="19">
        <v>10994978689</v>
      </c>
      <c r="C39" s="19"/>
      <c r="D39" s="64">
        <v>13098353000</v>
      </c>
      <c r="E39" s="65">
        <v>13070599000</v>
      </c>
      <c r="F39" s="65">
        <v>12381</v>
      </c>
      <c r="G39" s="65">
        <v>11282099232</v>
      </c>
      <c r="H39" s="65">
        <v>11230358683</v>
      </c>
      <c r="I39" s="65">
        <v>22512470296</v>
      </c>
      <c r="J39" s="65">
        <v>11212636131</v>
      </c>
      <c r="K39" s="65">
        <v>11040162248</v>
      </c>
      <c r="L39" s="65">
        <v>11239364451</v>
      </c>
      <c r="M39" s="65">
        <v>33492162830</v>
      </c>
      <c r="N39" s="65">
        <v>11234478888</v>
      </c>
      <c r="O39" s="65">
        <v>11165853787</v>
      </c>
      <c r="P39" s="65">
        <v>11329713935</v>
      </c>
      <c r="Q39" s="65">
        <v>33730046610</v>
      </c>
      <c r="R39" s="65">
        <v>11290265546</v>
      </c>
      <c r="S39" s="65">
        <v>11238834097</v>
      </c>
      <c r="T39" s="65">
        <v>11179589743</v>
      </c>
      <c r="U39" s="65">
        <v>33708689386</v>
      </c>
      <c r="V39" s="65">
        <v>123443369122</v>
      </c>
      <c r="W39" s="65">
        <v>13070599000</v>
      </c>
      <c r="X39" s="65">
        <v>110372770122</v>
      </c>
      <c r="Y39" s="66">
        <v>844.44</v>
      </c>
      <c r="Z39" s="67">
        <v>13070599000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208565833</v>
      </c>
      <c r="C42" s="19">
        <v>1053707519</v>
      </c>
      <c r="D42" s="64">
        <v>909071070</v>
      </c>
      <c r="E42" s="65">
        <v>819853257</v>
      </c>
      <c r="F42" s="65">
        <v>259439639</v>
      </c>
      <c r="G42" s="65">
        <v>323162</v>
      </c>
      <c r="H42" s="65">
        <v>-27137694</v>
      </c>
      <c r="I42" s="65">
        <v>232625107</v>
      </c>
      <c r="J42" s="65">
        <v>85599227</v>
      </c>
      <c r="K42" s="65">
        <v>125128329</v>
      </c>
      <c r="L42" s="65">
        <v>274513610</v>
      </c>
      <c r="M42" s="65">
        <v>485241166</v>
      </c>
      <c r="N42" s="65">
        <v>30478592</v>
      </c>
      <c r="O42" s="65">
        <v>184734116</v>
      </c>
      <c r="P42" s="65">
        <v>186569112</v>
      </c>
      <c r="Q42" s="65">
        <v>401781820</v>
      </c>
      <c r="R42" s="65">
        <v>-3056167</v>
      </c>
      <c r="S42" s="65">
        <v>-11984249</v>
      </c>
      <c r="T42" s="65">
        <v>-50900158</v>
      </c>
      <c r="U42" s="65">
        <v>-65940574</v>
      </c>
      <c r="V42" s="65">
        <v>1053707519</v>
      </c>
      <c r="W42" s="65">
        <v>819853257</v>
      </c>
      <c r="X42" s="65">
        <v>233854262</v>
      </c>
      <c r="Y42" s="66">
        <v>28.52</v>
      </c>
      <c r="Z42" s="67">
        <v>819853257</v>
      </c>
    </row>
    <row r="43" spans="1:26" ht="13.5">
      <c r="A43" s="63" t="s">
        <v>63</v>
      </c>
      <c r="B43" s="19">
        <v>3590981</v>
      </c>
      <c r="C43" s="19">
        <v>-237936024</v>
      </c>
      <c r="D43" s="64">
        <v>-762701000</v>
      </c>
      <c r="E43" s="65">
        <v>-792367384</v>
      </c>
      <c r="F43" s="65">
        <v>-9731</v>
      </c>
      <c r="G43" s="65">
        <v>-22511623</v>
      </c>
      <c r="H43" s="65">
        <v>-14472914</v>
      </c>
      <c r="I43" s="65">
        <v>-36994268</v>
      </c>
      <c r="J43" s="65">
        <v>-10778000</v>
      </c>
      <c r="K43" s="65">
        <v>-19318501</v>
      </c>
      <c r="L43" s="65">
        <v>-17262511</v>
      </c>
      <c r="M43" s="65">
        <v>-47359012</v>
      </c>
      <c r="N43" s="65">
        <v>-24353280</v>
      </c>
      <c r="O43" s="65">
        <v>-13017158</v>
      </c>
      <c r="P43" s="65">
        <v>-15086482</v>
      </c>
      <c r="Q43" s="65">
        <v>-52456920</v>
      </c>
      <c r="R43" s="65">
        <v>-15091826</v>
      </c>
      <c r="S43" s="65">
        <v>-20758132</v>
      </c>
      <c r="T43" s="65">
        <v>-65275866</v>
      </c>
      <c r="U43" s="65">
        <v>-101125824</v>
      </c>
      <c r="V43" s="65">
        <v>-237936024</v>
      </c>
      <c r="W43" s="65">
        <v>-792367384</v>
      </c>
      <c r="X43" s="65">
        <v>554431360</v>
      </c>
      <c r="Y43" s="66">
        <v>-69.97</v>
      </c>
      <c r="Z43" s="67">
        <v>-792367384</v>
      </c>
    </row>
    <row r="44" spans="1:26" ht="13.5">
      <c r="A44" s="63" t="s">
        <v>64</v>
      </c>
      <c r="B44" s="19">
        <v>-33509221</v>
      </c>
      <c r="C44" s="19">
        <v>-44996995</v>
      </c>
      <c r="D44" s="64">
        <v>-37681000</v>
      </c>
      <c r="E44" s="65">
        <v>-41669220</v>
      </c>
      <c r="F44" s="65">
        <v>0</v>
      </c>
      <c r="G44" s="65">
        <v>0</v>
      </c>
      <c r="H44" s="65">
        <v>-7515941</v>
      </c>
      <c r="I44" s="65">
        <v>-7515941</v>
      </c>
      <c r="J44" s="65">
        <v>0</v>
      </c>
      <c r="K44" s="65">
        <v>0</v>
      </c>
      <c r="L44" s="65">
        <v>-10000000</v>
      </c>
      <c r="M44" s="65">
        <v>-10000000</v>
      </c>
      <c r="N44" s="65">
        <v>-8014159</v>
      </c>
      <c r="O44" s="65">
        <v>0</v>
      </c>
      <c r="P44" s="65">
        <v>0</v>
      </c>
      <c r="Q44" s="65">
        <v>-8014159</v>
      </c>
      <c r="R44" s="65">
        <v>-10749302</v>
      </c>
      <c r="S44" s="65">
        <v>0</v>
      </c>
      <c r="T44" s="65">
        <v>-8717593</v>
      </c>
      <c r="U44" s="65">
        <v>-19466895</v>
      </c>
      <c r="V44" s="65">
        <v>-44996995</v>
      </c>
      <c r="W44" s="65">
        <v>-41669220</v>
      </c>
      <c r="X44" s="65">
        <v>-3327775</v>
      </c>
      <c r="Y44" s="66">
        <v>7.99</v>
      </c>
      <c r="Z44" s="67">
        <v>-41669220</v>
      </c>
    </row>
    <row r="45" spans="1:26" ht="13.5">
      <c r="A45" s="75" t="s">
        <v>65</v>
      </c>
      <c r="B45" s="22">
        <v>736941437</v>
      </c>
      <c r="C45" s="22">
        <v>1507715937</v>
      </c>
      <c r="D45" s="104">
        <v>747214070</v>
      </c>
      <c r="E45" s="105">
        <v>624341653</v>
      </c>
      <c r="F45" s="105">
        <v>996371345</v>
      </c>
      <c r="G45" s="105">
        <v>974182884</v>
      </c>
      <c r="H45" s="105">
        <v>925056335</v>
      </c>
      <c r="I45" s="105">
        <v>925056335</v>
      </c>
      <c r="J45" s="105">
        <v>999877562</v>
      </c>
      <c r="K45" s="105">
        <v>1105687390</v>
      </c>
      <c r="L45" s="105">
        <v>1352938489</v>
      </c>
      <c r="M45" s="105">
        <v>1352938489</v>
      </c>
      <c r="N45" s="105">
        <v>1351049642</v>
      </c>
      <c r="O45" s="105">
        <v>1522766600</v>
      </c>
      <c r="P45" s="105">
        <v>1694249230</v>
      </c>
      <c r="Q45" s="105">
        <v>1694249230</v>
      </c>
      <c r="R45" s="105">
        <v>1665351935</v>
      </c>
      <c r="S45" s="105">
        <v>1632609554</v>
      </c>
      <c r="T45" s="105">
        <v>1507715937</v>
      </c>
      <c r="U45" s="105">
        <v>1507715937</v>
      </c>
      <c r="V45" s="105">
        <v>1507715937</v>
      </c>
      <c r="W45" s="105">
        <v>624341653</v>
      </c>
      <c r="X45" s="105">
        <v>883374284</v>
      </c>
      <c r="Y45" s="106">
        <v>141.49</v>
      </c>
      <c r="Z45" s="107">
        <v>624341653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165380873</v>
      </c>
      <c r="C49" s="57"/>
      <c r="D49" s="134">
        <v>56454231</v>
      </c>
      <c r="E49" s="59">
        <v>42046401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875008064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341493364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341493364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99.89990888027586</v>
      </c>
      <c r="C58" s="5">
        <f>IF(C67=0,0,+(C76/C67)*100)</f>
        <v>0</v>
      </c>
      <c r="D58" s="6">
        <f aca="true" t="shared" si="6" ref="D58:Z58">IF(D67=0,0,+(D76/D67)*100)</f>
        <v>94.85968495055984</v>
      </c>
      <c r="E58" s="7">
        <f t="shared" si="6"/>
        <v>94.05768752221603</v>
      </c>
      <c r="F58" s="7">
        <f t="shared" si="6"/>
        <v>15.489598125969732</v>
      </c>
      <c r="G58" s="7">
        <f t="shared" si="6"/>
        <v>861.1211334356212</v>
      </c>
      <c r="H58" s="7">
        <f t="shared" si="6"/>
        <v>166.32323781729104</v>
      </c>
      <c r="I58" s="7">
        <f t="shared" si="6"/>
        <v>54.015628087949885</v>
      </c>
      <c r="J58" s="7">
        <f t="shared" si="6"/>
        <v>151.31855613562564</v>
      </c>
      <c r="K58" s="7">
        <f t="shared" si="6"/>
        <v>145.21530055143438</v>
      </c>
      <c r="L58" s="7">
        <f t="shared" si="6"/>
        <v>137.90803204636336</v>
      </c>
      <c r="M58" s="7">
        <f t="shared" si="6"/>
        <v>144.55745502843973</v>
      </c>
      <c r="N58" s="7">
        <f t="shared" si="6"/>
        <v>141.5270793149135</v>
      </c>
      <c r="O58" s="7">
        <f t="shared" si="6"/>
        <v>142.8341442322666</v>
      </c>
      <c r="P58" s="7">
        <f t="shared" si="6"/>
        <v>138.32125994861372</v>
      </c>
      <c r="Q58" s="7">
        <f t="shared" si="6"/>
        <v>140.6453343463135</v>
      </c>
      <c r="R58" s="7">
        <f t="shared" si="6"/>
        <v>142.6974078556805</v>
      </c>
      <c r="S58" s="7">
        <f t="shared" si="6"/>
        <v>143.61987899273123</v>
      </c>
      <c r="T58" s="7">
        <f t="shared" si="6"/>
        <v>137.32176080835484</v>
      </c>
      <c r="U58" s="7">
        <f t="shared" si="6"/>
        <v>141.17488345528994</v>
      </c>
      <c r="V58" s="7">
        <f t="shared" si="6"/>
        <v>99.07231899601427</v>
      </c>
      <c r="W58" s="7">
        <f t="shared" si="6"/>
        <v>94.05768752221603</v>
      </c>
      <c r="X58" s="7">
        <f t="shared" si="6"/>
        <v>0</v>
      </c>
      <c r="Y58" s="7">
        <f t="shared" si="6"/>
        <v>0</v>
      </c>
      <c r="Z58" s="8">
        <f t="shared" si="6"/>
        <v>94.05768752221603</v>
      </c>
    </row>
    <row r="59" spans="1:26" ht="13.5">
      <c r="A59" s="37" t="s">
        <v>31</v>
      </c>
      <c r="B59" s="9">
        <f aca="true" t="shared" si="7" ref="B59:Z66">IF(B68=0,0,+(B77/B68)*100)</f>
        <v>96.36139100478117</v>
      </c>
      <c r="C59" s="9">
        <f t="shared" si="7"/>
        <v>0</v>
      </c>
      <c r="D59" s="2">
        <f t="shared" si="7"/>
        <v>93.77732425075989</v>
      </c>
      <c r="E59" s="10">
        <f t="shared" si="7"/>
        <v>94.00000010772631</v>
      </c>
      <c r="F59" s="10">
        <f t="shared" si="7"/>
        <v>2.277850400383191</v>
      </c>
      <c r="G59" s="10">
        <f t="shared" si="7"/>
        <v>-7573.2783892851085</v>
      </c>
      <c r="H59" s="10">
        <f t="shared" si="7"/>
        <v>15836.037980240539</v>
      </c>
      <c r="I59" s="10">
        <f t="shared" si="7"/>
        <v>27.809712474989084</v>
      </c>
      <c r="J59" s="10">
        <f t="shared" si="7"/>
        <v>-14516.431099802796</v>
      </c>
      <c r="K59" s="10">
        <f t="shared" si="7"/>
        <v>54567.66151821314</v>
      </c>
      <c r="L59" s="10">
        <f t="shared" si="7"/>
        <v>-18822.111783278302</v>
      </c>
      <c r="M59" s="10">
        <f t="shared" si="7"/>
        <v>-28354.47092701296</v>
      </c>
      <c r="N59" s="10">
        <f t="shared" si="7"/>
        <v>-27854.1797897507</v>
      </c>
      <c r="O59" s="10">
        <f t="shared" si="7"/>
        <v>-22029.58295423808</v>
      </c>
      <c r="P59" s="10">
        <f t="shared" si="7"/>
        <v>4629.347154457819</v>
      </c>
      <c r="Q59" s="10">
        <f t="shared" si="7"/>
        <v>20029.898841922706</v>
      </c>
      <c r="R59" s="10">
        <f t="shared" si="7"/>
        <v>-50969.783102240806</v>
      </c>
      <c r="S59" s="10">
        <f t="shared" si="7"/>
        <v>-9720.765382048</v>
      </c>
      <c r="T59" s="10">
        <f t="shared" si="7"/>
        <v>5956.158077968499</v>
      </c>
      <c r="U59" s="10">
        <f t="shared" si="7"/>
        <v>163880.08392847836</v>
      </c>
      <c r="V59" s="10">
        <f t="shared" si="7"/>
        <v>95.82587321117487</v>
      </c>
      <c r="W59" s="10">
        <f t="shared" si="7"/>
        <v>94.00000010772631</v>
      </c>
      <c r="X59" s="10">
        <f t="shared" si="7"/>
        <v>0</v>
      </c>
      <c r="Y59" s="10">
        <f t="shared" si="7"/>
        <v>0</v>
      </c>
      <c r="Z59" s="11">
        <f t="shared" si="7"/>
        <v>94.00000010772631</v>
      </c>
    </row>
    <row r="60" spans="1:26" ht="13.5">
      <c r="A60" s="38" t="s">
        <v>32</v>
      </c>
      <c r="B60" s="12">
        <f t="shared" si="7"/>
        <v>101.05168899913679</v>
      </c>
      <c r="C60" s="12">
        <f t="shared" si="7"/>
        <v>0</v>
      </c>
      <c r="D60" s="3">
        <f t="shared" si="7"/>
        <v>93.99999857353285</v>
      </c>
      <c r="E60" s="13">
        <f t="shared" si="7"/>
        <v>94.00000005942616</v>
      </c>
      <c r="F60" s="13">
        <f t="shared" si="7"/>
        <v>32.25900832945402</v>
      </c>
      <c r="G60" s="13">
        <f t="shared" si="7"/>
        <v>633.3436267215894</v>
      </c>
      <c r="H60" s="13">
        <f t="shared" si="7"/>
        <v>114.09221487574005</v>
      </c>
      <c r="I60" s="13">
        <f t="shared" si="7"/>
        <v>78.1201501466986</v>
      </c>
      <c r="J60" s="13">
        <f t="shared" si="7"/>
        <v>113.66671083341349</v>
      </c>
      <c r="K60" s="13">
        <f t="shared" si="7"/>
        <v>112.43931366620303</v>
      </c>
      <c r="L60" s="13">
        <f t="shared" si="7"/>
        <v>109.7800485333596</v>
      </c>
      <c r="M60" s="13">
        <f t="shared" si="7"/>
        <v>111.88297840121182</v>
      </c>
      <c r="N60" s="13">
        <f t="shared" si="7"/>
        <v>110.60947194814136</v>
      </c>
      <c r="O60" s="13">
        <f t="shared" si="7"/>
        <v>109.88928884488591</v>
      </c>
      <c r="P60" s="13">
        <f t="shared" si="7"/>
        <v>111.93055677335212</v>
      </c>
      <c r="Q60" s="13">
        <f t="shared" si="7"/>
        <v>110.92095286295735</v>
      </c>
      <c r="R60" s="13">
        <f t="shared" si="7"/>
        <v>109.97131599454374</v>
      </c>
      <c r="S60" s="13">
        <f t="shared" si="7"/>
        <v>110.33371928983814</v>
      </c>
      <c r="T60" s="13">
        <f t="shared" si="7"/>
        <v>110.40771761708503</v>
      </c>
      <c r="U60" s="13">
        <f t="shared" si="7"/>
        <v>110.25074020322745</v>
      </c>
      <c r="V60" s="13">
        <f t="shared" si="7"/>
        <v>100.07209695175436</v>
      </c>
      <c r="W60" s="13">
        <f t="shared" si="7"/>
        <v>94.00000005942616</v>
      </c>
      <c r="X60" s="13">
        <f t="shared" si="7"/>
        <v>0</v>
      </c>
      <c r="Y60" s="13">
        <f t="shared" si="7"/>
        <v>0</v>
      </c>
      <c r="Z60" s="14">
        <f t="shared" si="7"/>
        <v>94.00000005942616</v>
      </c>
    </row>
    <row r="61" spans="1:26" ht="13.5">
      <c r="A61" s="39" t="s">
        <v>103</v>
      </c>
      <c r="B61" s="12">
        <f t="shared" si="7"/>
        <v>99.92513866224724</v>
      </c>
      <c r="C61" s="12">
        <f t="shared" si="7"/>
        <v>0</v>
      </c>
      <c r="D61" s="3">
        <f t="shared" si="7"/>
        <v>93.87162190555887</v>
      </c>
      <c r="E61" s="13">
        <f t="shared" si="7"/>
        <v>93.87162234253985</v>
      </c>
      <c r="F61" s="13">
        <f t="shared" si="7"/>
        <v>52.61331433750846</v>
      </c>
      <c r="G61" s="13">
        <f t="shared" si="7"/>
        <v>385.6193859857814</v>
      </c>
      <c r="H61" s="13">
        <f t="shared" si="7"/>
        <v>100.02594223810365</v>
      </c>
      <c r="I61" s="13">
        <f t="shared" si="7"/>
        <v>99.74313967816241</v>
      </c>
      <c r="J61" s="13">
        <f t="shared" si="7"/>
        <v>99.99641895592126</v>
      </c>
      <c r="K61" s="13">
        <f t="shared" si="7"/>
        <v>100.02463046987688</v>
      </c>
      <c r="L61" s="13">
        <f t="shared" si="7"/>
        <v>99.99153622671467</v>
      </c>
      <c r="M61" s="13">
        <f t="shared" si="7"/>
        <v>100.004820508439</v>
      </c>
      <c r="N61" s="13">
        <f t="shared" si="7"/>
        <v>100.00658352363563</v>
      </c>
      <c r="O61" s="13">
        <f t="shared" si="7"/>
        <v>100.0025178697204</v>
      </c>
      <c r="P61" s="13">
        <f t="shared" si="7"/>
        <v>100.00147808281805</v>
      </c>
      <c r="Q61" s="13">
        <f t="shared" si="7"/>
        <v>100.00338976417196</v>
      </c>
      <c r="R61" s="13">
        <f t="shared" si="7"/>
        <v>100.06817086843134</v>
      </c>
      <c r="S61" s="13">
        <f t="shared" si="7"/>
        <v>100.02694910696937</v>
      </c>
      <c r="T61" s="13">
        <f t="shared" si="7"/>
        <v>100.06034376169188</v>
      </c>
      <c r="U61" s="13">
        <f t="shared" si="7"/>
        <v>100.05022729955486</v>
      </c>
      <c r="V61" s="13">
        <f t="shared" si="7"/>
        <v>99.94628360834521</v>
      </c>
      <c r="W61" s="13">
        <f t="shared" si="7"/>
        <v>93.87162234253985</v>
      </c>
      <c r="X61" s="13">
        <f t="shared" si="7"/>
        <v>0</v>
      </c>
      <c r="Y61" s="13">
        <f t="shared" si="7"/>
        <v>0</v>
      </c>
      <c r="Z61" s="14">
        <f t="shared" si="7"/>
        <v>93.87162234253985</v>
      </c>
    </row>
    <row r="62" spans="1:26" ht="13.5">
      <c r="A62" s="39" t="s">
        <v>104</v>
      </c>
      <c r="B62" s="12">
        <f t="shared" si="7"/>
        <v>98.65950982516739</v>
      </c>
      <c r="C62" s="12">
        <f t="shared" si="7"/>
        <v>0</v>
      </c>
      <c r="D62" s="3">
        <f t="shared" si="7"/>
        <v>91.62842996627002</v>
      </c>
      <c r="E62" s="13">
        <f t="shared" si="7"/>
        <v>91.55259670466889</v>
      </c>
      <c r="F62" s="13">
        <f t="shared" si="7"/>
        <v>28.99874582030747</v>
      </c>
      <c r="G62" s="13">
        <f t="shared" si="7"/>
        <v>-120.63321677266097</v>
      </c>
      <c r="H62" s="13">
        <f t="shared" si="7"/>
        <v>100.54899941218738</v>
      </c>
      <c r="I62" s="13">
        <f t="shared" si="7"/>
        <v>97.05732397731764</v>
      </c>
      <c r="J62" s="13">
        <f t="shared" si="7"/>
        <v>99.58373730620931</v>
      </c>
      <c r="K62" s="13">
        <f t="shared" si="7"/>
        <v>97.5405113593877</v>
      </c>
      <c r="L62" s="13">
        <f t="shared" si="7"/>
        <v>99.5686700255975</v>
      </c>
      <c r="M62" s="13">
        <f t="shared" si="7"/>
        <v>99.24906570541057</v>
      </c>
      <c r="N62" s="13">
        <f t="shared" si="7"/>
        <v>99.71117203208267</v>
      </c>
      <c r="O62" s="13">
        <f t="shared" si="7"/>
        <v>99.26287585032438</v>
      </c>
      <c r="P62" s="13">
        <f t="shared" si="7"/>
        <v>99.026429458645</v>
      </c>
      <c r="Q62" s="13">
        <f t="shared" si="7"/>
        <v>99.34569861719449</v>
      </c>
      <c r="R62" s="13">
        <f t="shared" si="7"/>
        <v>99.65177451517611</v>
      </c>
      <c r="S62" s="13">
        <f t="shared" si="7"/>
        <v>99.37994445289465</v>
      </c>
      <c r="T62" s="13">
        <f t="shared" si="7"/>
        <v>99.73439428756082</v>
      </c>
      <c r="U62" s="13">
        <f t="shared" si="7"/>
        <v>99.59663343077757</v>
      </c>
      <c r="V62" s="13">
        <f t="shared" si="7"/>
        <v>98.81343074511551</v>
      </c>
      <c r="W62" s="13">
        <f t="shared" si="7"/>
        <v>91.55259670466889</v>
      </c>
      <c r="X62" s="13">
        <f t="shared" si="7"/>
        <v>0</v>
      </c>
      <c r="Y62" s="13">
        <f t="shared" si="7"/>
        <v>0</v>
      </c>
      <c r="Z62" s="14">
        <f t="shared" si="7"/>
        <v>91.55259670466889</v>
      </c>
    </row>
    <row r="63" spans="1:26" ht="13.5">
      <c r="A63" s="39" t="s">
        <v>105</v>
      </c>
      <c r="B63" s="12">
        <f t="shared" si="7"/>
        <v>99.83089862829158</v>
      </c>
      <c r="C63" s="12">
        <f t="shared" si="7"/>
        <v>0</v>
      </c>
      <c r="D63" s="3">
        <f t="shared" si="7"/>
        <v>88.26302544169859</v>
      </c>
      <c r="E63" s="13">
        <f t="shared" si="7"/>
        <v>88.34021034175912</v>
      </c>
      <c r="F63" s="13">
        <f t="shared" si="7"/>
        <v>6.217503108018461</v>
      </c>
      <c r="G63" s="13">
        <f t="shared" si="7"/>
        <v>1147.5225543847462</v>
      </c>
      <c r="H63" s="13">
        <f t="shared" si="7"/>
        <v>-893.9164767683018</v>
      </c>
      <c r="I63" s="13">
        <f t="shared" si="7"/>
        <v>24.110760714708455</v>
      </c>
      <c r="J63" s="13">
        <f t="shared" si="7"/>
        <v>1233.1271375956057</v>
      </c>
      <c r="K63" s="13">
        <f t="shared" si="7"/>
        <v>1378.600184507094</v>
      </c>
      <c r="L63" s="13">
        <f t="shared" si="7"/>
        <v>1120.5740985015784</v>
      </c>
      <c r="M63" s="13">
        <f t="shared" si="7"/>
        <v>1239.9490101133802</v>
      </c>
      <c r="N63" s="13">
        <f t="shared" si="7"/>
        <v>990.7414848546406</v>
      </c>
      <c r="O63" s="13">
        <f t="shared" si="7"/>
        <v>809.9157617437808</v>
      </c>
      <c r="P63" s="13">
        <f t="shared" si="7"/>
        <v>-3395.8815771892014</v>
      </c>
      <c r="Q63" s="13">
        <f t="shared" si="7"/>
        <v>1765.1556878075344</v>
      </c>
      <c r="R63" s="13">
        <f t="shared" si="7"/>
        <v>757.9084544137659</v>
      </c>
      <c r="S63" s="13">
        <f t="shared" si="7"/>
        <v>1472.641410906577</v>
      </c>
      <c r="T63" s="13">
        <f t="shared" si="7"/>
        <v>965.4145571678459</v>
      </c>
      <c r="U63" s="13">
        <f t="shared" si="7"/>
        <v>1004.5038768817985</v>
      </c>
      <c r="V63" s="13">
        <f t="shared" si="7"/>
        <v>92.63075956091798</v>
      </c>
      <c r="W63" s="13">
        <f t="shared" si="7"/>
        <v>88.34021034175912</v>
      </c>
      <c r="X63" s="13">
        <f t="shared" si="7"/>
        <v>0</v>
      </c>
      <c r="Y63" s="13">
        <f t="shared" si="7"/>
        <v>0</v>
      </c>
      <c r="Z63" s="14">
        <f t="shared" si="7"/>
        <v>88.34021034175912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93.9999959518178</v>
      </c>
      <c r="E64" s="13">
        <f t="shared" si="7"/>
        <v>94.00000003405354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100.0000070039248</v>
      </c>
      <c r="K64" s="13">
        <f t="shared" si="7"/>
        <v>100</v>
      </c>
      <c r="L64" s="13">
        <f t="shared" si="7"/>
        <v>100</v>
      </c>
      <c r="M64" s="13">
        <f t="shared" si="7"/>
        <v>100.00000228414456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99.38082150828404</v>
      </c>
      <c r="U64" s="13">
        <f t="shared" si="7"/>
        <v>99.79017699744851</v>
      </c>
      <c r="V64" s="13">
        <f t="shared" si="7"/>
        <v>99.94802690619635</v>
      </c>
      <c r="W64" s="13">
        <f t="shared" si="7"/>
        <v>94.00000003405354</v>
      </c>
      <c r="X64" s="13">
        <f t="shared" si="7"/>
        <v>0</v>
      </c>
      <c r="Y64" s="13">
        <f t="shared" si="7"/>
        <v>0</v>
      </c>
      <c r="Z64" s="14">
        <f t="shared" si="7"/>
        <v>94.00000003405354</v>
      </c>
    </row>
    <row r="65" spans="1:26" ht="13.5">
      <c r="A65" s="39" t="s">
        <v>107</v>
      </c>
      <c r="B65" s="12">
        <f t="shared" si="7"/>
        <v>-31.227075287568812</v>
      </c>
      <c r="C65" s="12">
        <f t="shared" si="7"/>
        <v>0</v>
      </c>
      <c r="D65" s="3">
        <f t="shared" si="7"/>
        <v>656.8714201825896</v>
      </c>
      <c r="E65" s="13">
        <f t="shared" si="7"/>
        <v>656.871668215841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656.871668215841</v>
      </c>
      <c r="X65" s="13">
        <f t="shared" si="7"/>
        <v>0</v>
      </c>
      <c r="Y65" s="13">
        <f t="shared" si="7"/>
        <v>0</v>
      </c>
      <c r="Z65" s="14">
        <f t="shared" si="7"/>
        <v>656.871668215841</v>
      </c>
    </row>
    <row r="66" spans="1:26" ht="13.5">
      <c r="A66" s="40" t="s">
        <v>110</v>
      </c>
      <c r="B66" s="15">
        <f t="shared" si="7"/>
        <v>99.75645280045558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1939508725</v>
      </c>
      <c r="C67" s="24"/>
      <c r="D67" s="25">
        <v>2274328244</v>
      </c>
      <c r="E67" s="26">
        <v>2291942918</v>
      </c>
      <c r="F67" s="26">
        <v>966192291</v>
      </c>
      <c r="G67" s="26">
        <v>26918794</v>
      </c>
      <c r="H67" s="26">
        <v>137989281</v>
      </c>
      <c r="I67" s="26">
        <v>1131100366</v>
      </c>
      <c r="J67" s="26">
        <v>124268126</v>
      </c>
      <c r="K67" s="26">
        <v>128000903</v>
      </c>
      <c r="L67" s="26">
        <v>139018707</v>
      </c>
      <c r="M67" s="26">
        <v>391287736</v>
      </c>
      <c r="N67" s="26">
        <v>128565254</v>
      </c>
      <c r="O67" s="26">
        <v>108653080</v>
      </c>
      <c r="P67" s="26">
        <v>151106480</v>
      </c>
      <c r="Q67" s="26">
        <v>388324814</v>
      </c>
      <c r="R67" s="26">
        <v>121044765</v>
      </c>
      <c r="S67" s="26">
        <v>144030356</v>
      </c>
      <c r="T67" s="26">
        <v>139224010</v>
      </c>
      <c r="U67" s="26">
        <v>404299131</v>
      </c>
      <c r="V67" s="26">
        <v>2315012047</v>
      </c>
      <c r="W67" s="26">
        <v>2291942918</v>
      </c>
      <c r="X67" s="26"/>
      <c r="Y67" s="25"/>
      <c r="Z67" s="27">
        <v>2291942918</v>
      </c>
    </row>
    <row r="68" spans="1:26" ht="13.5" hidden="1">
      <c r="A68" s="37" t="s">
        <v>31</v>
      </c>
      <c r="B68" s="19">
        <v>470423286</v>
      </c>
      <c r="C68" s="19"/>
      <c r="D68" s="20">
        <v>521746694</v>
      </c>
      <c r="E68" s="21">
        <v>519835876</v>
      </c>
      <c r="F68" s="21">
        <v>544870901</v>
      </c>
      <c r="G68" s="21">
        <v>-873252</v>
      </c>
      <c r="H68" s="21">
        <v>460134</v>
      </c>
      <c r="I68" s="21">
        <v>544457783</v>
      </c>
      <c r="J68" s="21">
        <v>-321494</v>
      </c>
      <c r="K68" s="21">
        <v>77499</v>
      </c>
      <c r="L68" s="21">
        <v>-207455</v>
      </c>
      <c r="M68" s="21">
        <v>-451450</v>
      </c>
      <c r="N68" s="21">
        <v>-142878</v>
      </c>
      <c r="O68" s="21">
        <v>-162668</v>
      </c>
      <c r="P68" s="21">
        <v>888495</v>
      </c>
      <c r="Q68" s="21">
        <v>582949</v>
      </c>
      <c r="R68" s="21">
        <v>-77963</v>
      </c>
      <c r="S68" s="21">
        <v>-489873</v>
      </c>
      <c r="T68" s="21">
        <v>644568</v>
      </c>
      <c r="U68" s="21">
        <v>76732</v>
      </c>
      <c r="V68" s="21">
        <v>544666014</v>
      </c>
      <c r="W68" s="21">
        <v>519835876</v>
      </c>
      <c r="X68" s="21"/>
      <c r="Y68" s="20"/>
      <c r="Z68" s="23">
        <v>519835876</v>
      </c>
    </row>
    <row r="69" spans="1:26" ht="13.5" hidden="1">
      <c r="A69" s="38" t="s">
        <v>32</v>
      </c>
      <c r="B69" s="19">
        <v>1447882978</v>
      </c>
      <c r="C69" s="19"/>
      <c r="D69" s="20">
        <v>1752581550</v>
      </c>
      <c r="E69" s="21">
        <v>1750070984</v>
      </c>
      <c r="F69" s="21">
        <v>419352336</v>
      </c>
      <c r="G69" s="21">
        <v>25851546</v>
      </c>
      <c r="H69" s="21">
        <v>135621676</v>
      </c>
      <c r="I69" s="21">
        <v>580825558</v>
      </c>
      <c r="J69" s="21">
        <v>122792230</v>
      </c>
      <c r="K69" s="21">
        <v>125924150</v>
      </c>
      <c r="L69" s="21">
        <v>137467508</v>
      </c>
      <c r="M69" s="21">
        <v>386183888</v>
      </c>
      <c r="N69" s="21">
        <v>126764292</v>
      </c>
      <c r="O69" s="21">
        <v>106608950</v>
      </c>
      <c r="P69" s="21">
        <v>148047441</v>
      </c>
      <c r="Q69" s="21">
        <v>381420683</v>
      </c>
      <c r="R69" s="21">
        <v>119015805</v>
      </c>
      <c r="S69" s="21">
        <v>142413284</v>
      </c>
      <c r="T69" s="21">
        <v>136571067</v>
      </c>
      <c r="U69" s="21">
        <v>398000156</v>
      </c>
      <c r="V69" s="21">
        <v>1746430285</v>
      </c>
      <c r="W69" s="21">
        <v>1750070984</v>
      </c>
      <c r="X69" s="21"/>
      <c r="Y69" s="20"/>
      <c r="Z69" s="23">
        <v>1750070984</v>
      </c>
    </row>
    <row r="70" spans="1:26" ht="13.5" hidden="1">
      <c r="A70" s="39" t="s">
        <v>103</v>
      </c>
      <c r="B70" s="19">
        <v>925210557</v>
      </c>
      <c r="C70" s="19"/>
      <c r="D70" s="20">
        <v>1144214569</v>
      </c>
      <c r="E70" s="21">
        <v>1144214569</v>
      </c>
      <c r="F70" s="21">
        <v>172930632</v>
      </c>
      <c r="G70" s="21">
        <v>28405922</v>
      </c>
      <c r="H70" s="21">
        <v>104709547</v>
      </c>
      <c r="I70" s="21">
        <v>306046101</v>
      </c>
      <c r="J70" s="21">
        <v>85226541</v>
      </c>
      <c r="K70" s="21">
        <v>100923775</v>
      </c>
      <c r="L70" s="21">
        <v>96599941</v>
      </c>
      <c r="M70" s="21">
        <v>282750257</v>
      </c>
      <c r="N70" s="21">
        <v>85364621</v>
      </c>
      <c r="O70" s="21">
        <v>72680488</v>
      </c>
      <c r="P70" s="21">
        <v>109466126</v>
      </c>
      <c r="Q70" s="21">
        <v>267511235</v>
      </c>
      <c r="R70" s="21">
        <v>84063767</v>
      </c>
      <c r="S70" s="21">
        <v>108137164</v>
      </c>
      <c r="T70" s="21">
        <v>99721990</v>
      </c>
      <c r="U70" s="21">
        <v>291922921</v>
      </c>
      <c r="V70" s="21">
        <v>1148230514</v>
      </c>
      <c r="W70" s="21">
        <v>1144214569</v>
      </c>
      <c r="X70" s="21"/>
      <c r="Y70" s="20"/>
      <c r="Z70" s="23">
        <v>1144214569</v>
      </c>
    </row>
    <row r="71" spans="1:26" ht="13.5" hidden="1">
      <c r="A71" s="39" t="s">
        <v>104</v>
      </c>
      <c r="B71" s="19">
        <v>202877205</v>
      </c>
      <c r="C71" s="19"/>
      <c r="D71" s="20">
        <v>239320903</v>
      </c>
      <c r="E71" s="21">
        <v>231905194</v>
      </c>
      <c r="F71" s="21">
        <v>62055701</v>
      </c>
      <c r="G71" s="21">
        <v>-19112507</v>
      </c>
      <c r="H71" s="21">
        <v>17988726</v>
      </c>
      <c r="I71" s="21">
        <v>60931920</v>
      </c>
      <c r="J71" s="21">
        <v>23002782</v>
      </c>
      <c r="K71" s="21">
        <v>9107137</v>
      </c>
      <c r="L71" s="21">
        <v>24598105</v>
      </c>
      <c r="M71" s="21">
        <v>56708024</v>
      </c>
      <c r="N71" s="21">
        <v>25041550</v>
      </c>
      <c r="O71" s="21">
        <v>17483622</v>
      </c>
      <c r="P71" s="21">
        <v>24130044</v>
      </c>
      <c r="Q71" s="21">
        <v>66655216</v>
      </c>
      <c r="R71" s="21">
        <v>18532245</v>
      </c>
      <c r="S71" s="21">
        <v>18914757</v>
      </c>
      <c r="T71" s="21">
        <v>22333857</v>
      </c>
      <c r="U71" s="21">
        <v>59780859</v>
      </c>
      <c r="V71" s="21">
        <v>244076019</v>
      </c>
      <c r="W71" s="21">
        <v>231905194</v>
      </c>
      <c r="X71" s="21"/>
      <c r="Y71" s="20"/>
      <c r="Z71" s="23">
        <v>231905194</v>
      </c>
    </row>
    <row r="72" spans="1:26" ht="13.5" hidden="1">
      <c r="A72" s="39" t="s">
        <v>105</v>
      </c>
      <c r="B72" s="19">
        <v>177008026</v>
      </c>
      <c r="C72" s="19"/>
      <c r="D72" s="20">
        <v>191915488</v>
      </c>
      <c r="E72" s="21">
        <v>194532746</v>
      </c>
      <c r="F72" s="21">
        <v>187834309</v>
      </c>
      <c r="G72" s="21">
        <v>1427882</v>
      </c>
      <c r="H72" s="21">
        <v>-1913743</v>
      </c>
      <c r="I72" s="21">
        <v>187348448</v>
      </c>
      <c r="J72" s="21">
        <v>1392043</v>
      </c>
      <c r="K72" s="21">
        <v>1230305</v>
      </c>
      <c r="L72" s="21">
        <v>1349420</v>
      </c>
      <c r="M72" s="21">
        <v>3971768</v>
      </c>
      <c r="N72" s="21">
        <v>1570349</v>
      </c>
      <c r="O72" s="21">
        <v>1516888</v>
      </c>
      <c r="P72" s="21">
        <v>-516387</v>
      </c>
      <c r="Q72" s="21">
        <v>2570850</v>
      </c>
      <c r="R72" s="21">
        <v>1822480</v>
      </c>
      <c r="S72" s="21">
        <v>1081971</v>
      </c>
      <c r="T72" s="21">
        <v>1460655</v>
      </c>
      <c r="U72" s="21">
        <v>4365106</v>
      </c>
      <c r="V72" s="21">
        <v>198256172</v>
      </c>
      <c r="W72" s="21">
        <v>194532746</v>
      </c>
      <c r="X72" s="21"/>
      <c r="Y72" s="20"/>
      <c r="Z72" s="23">
        <v>194532746</v>
      </c>
    </row>
    <row r="73" spans="1:26" ht="13.5" hidden="1">
      <c r="A73" s="39" t="s">
        <v>106</v>
      </c>
      <c r="B73" s="19">
        <v>157219214</v>
      </c>
      <c r="C73" s="19"/>
      <c r="D73" s="20">
        <v>173905216</v>
      </c>
      <c r="E73" s="21">
        <v>176193101</v>
      </c>
      <c r="F73" s="21">
        <v>14620389</v>
      </c>
      <c r="G73" s="21">
        <v>14749077</v>
      </c>
      <c r="H73" s="21">
        <v>14802315</v>
      </c>
      <c r="I73" s="21">
        <v>44171781</v>
      </c>
      <c r="J73" s="21">
        <v>14277709</v>
      </c>
      <c r="K73" s="21">
        <v>14795482</v>
      </c>
      <c r="L73" s="21">
        <v>14706875</v>
      </c>
      <c r="M73" s="21">
        <v>43780066</v>
      </c>
      <c r="N73" s="21">
        <v>14315751</v>
      </c>
      <c r="O73" s="21">
        <v>14829238</v>
      </c>
      <c r="P73" s="21">
        <v>14811569</v>
      </c>
      <c r="Q73" s="21">
        <v>43956558</v>
      </c>
      <c r="R73" s="21">
        <v>14481732</v>
      </c>
      <c r="S73" s="21">
        <v>14232539</v>
      </c>
      <c r="T73" s="21">
        <v>14718050</v>
      </c>
      <c r="U73" s="21">
        <v>43432321</v>
      </c>
      <c r="V73" s="21">
        <v>175340726</v>
      </c>
      <c r="W73" s="21">
        <v>176193101</v>
      </c>
      <c r="X73" s="21"/>
      <c r="Y73" s="20"/>
      <c r="Z73" s="23">
        <v>176193101</v>
      </c>
    </row>
    <row r="74" spans="1:26" ht="13.5" hidden="1">
      <c r="A74" s="39" t="s">
        <v>107</v>
      </c>
      <c r="B74" s="19">
        <v>-14432024</v>
      </c>
      <c r="C74" s="19"/>
      <c r="D74" s="20">
        <v>3225374</v>
      </c>
      <c r="E74" s="21">
        <v>3225374</v>
      </c>
      <c r="F74" s="21">
        <v>-18088695</v>
      </c>
      <c r="G74" s="21">
        <v>381172</v>
      </c>
      <c r="H74" s="21">
        <v>34831</v>
      </c>
      <c r="I74" s="21">
        <v>-17672692</v>
      </c>
      <c r="J74" s="21">
        <v>-1106845</v>
      </c>
      <c r="K74" s="21">
        <v>-132549</v>
      </c>
      <c r="L74" s="21">
        <v>213167</v>
      </c>
      <c r="M74" s="21">
        <v>-1026227</v>
      </c>
      <c r="N74" s="21">
        <v>472021</v>
      </c>
      <c r="O74" s="21">
        <v>98714</v>
      </c>
      <c r="P74" s="21">
        <v>156089</v>
      </c>
      <c r="Q74" s="21">
        <v>726824</v>
      </c>
      <c r="R74" s="21">
        <v>115581</v>
      </c>
      <c r="S74" s="21">
        <v>46853</v>
      </c>
      <c r="T74" s="21">
        <v>-1663485</v>
      </c>
      <c r="U74" s="21">
        <v>-1501051</v>
      </c>
      <c r="V74" s="21">
        <v>-19473146</v>
      </c>
      <c r="W74" s="21">
        <v>3225374</v>
      </c>
      <c r="X74" s="21"/>
      <c r="Y74" s="20"/>
      <c r="Z74" s="23">
        <v>3225374</v>
      </c>
    </row>
    <row r="75" spans="1:26" ht="13.5" hidden="1">
      <c r="A75" s="40" t="s">
        <v>110</v>
      </c>
      <c r="B75" s="28">
        <v>21202461</v>
      </c>
      <c r="C75" s="28"/>
      <c r="D75" s="29"/>
      <c r="E75" s="30">
        <v>22036058</v>
      </c>
      <c r="F75" s="30">
        <v>1969054</v>
      </c>
      <c r="G75" s="30">
        <v>1940500</v>
      </c>
      <c r="H75" s="30">
        <v>1907471</v>
      </c>
      <c r="I75" s="30">
        <v>5817025</v>
      </c>
      <c r="J75" s="30">
        <v>1797390</v>
      </c>
      <c r="K75" s="30">
        <v>1999254</v>
      </c>
      <c r="L75" s="30">
        <v>1758654</v>
      </c>
      <c r="M75" s="30">
        <v>5555298</v>
      </c>
      <c r="N75" s="30">
        <v>1943840</v>
      </c>
      <c r="O75" s="30">
        <v>2206798</v>
      </c>
      <c r="P75" s="30">
        <v>2170544</v>
      </c>
      <c r="Q75" s="30">
        <v>6321182</v>
      </c>
      <c r="R75" s="30">
        <v>2106923</v>
      </c>
      <c r="S75" s="30">
        <v>2106945</v>
      </c>
      <c r="T75" s="30">
        <v>2008375</v>
      </c>
      <c r="U75" s="30">
        <v>6222243</v>
      </c>
      <c r="V75" s="30">
        <v>23915748</v>
      </c>
      <c r="W75" s="30">
        <v>22036058</v>
      </c>
      <c r="X75" s="30"/>
      <c r="Y75" s="29"/>
      <c r="Z75" s="31">
        <v>22036058</v>
      </c>
    </row>
    <row r="76" spans="1:26" ht="13.5" hidden="1">
      <c r="A76" s="42" t="s">
        <v>222</v>
      </c>
      <c r="B76" s="32">
        <v>1937567449</v>
      </c>
      <c r="C76" s="32">
        <v>2293536120</v>
      </c>
      <c r="D76" s="33">
        <v>2157420607</v>
      </c>
      <c r="E76" s="34">
        <v>2155748508</v>
      </c>
      <c r="F76" s="34">
        <v>149659303</v>
      </c>
      <c r="G76" s="34">
        <v>231803424</v>
      </c>
      <c r="H76" s="34">
        <v>229508240</v>
      </c>
      <c r="I76" s="34">
        <v>610970967</v>
      </c>
      <c r="J76" s="34">
        <v>188040734</v>
      </c>
      <c r="K76" s="34">
        <v>185876896</v>
      </c>
      <c r="L76" s="34">
        <v>191717963</v>
      </c>
      <c r="M76" s="34">
        <v>565635593</v>
      </c>
      <c r="N76" s="34">
        <v>181954649</v>
      </c>
      <c r="O76" s="34">
        <v>155193697</v>
      </c>
      <c r="P76" s="34">
        <v>209012387</v>
      </c>
      <c r="Q76" s="34">
        <v>546160733</v>
      </c>
      <c r="R76" s="34">
        <v>172727742</v>
      </c>
      <c r="S76" s="34">
        <v>206856223</v>
      </c>
      <c r="T76" s="34">
        <v>191184862</v>
      </c>
      <c r="U76" s="34">
        <v>570768827</v>
      </c>
      <c r="V76" s="34">
        <v>2293536120</v>
      </c>
      <c r="W76" s="34">
        <v>2155748508</v>
      </c>
      <c r="X76" s="34"/>
      <c r="Y76" s="33"/>
      <c r="Z76" s="35">
        <v>2155748508</v>
      </c>
    </row>
    <row r="77" spans="1:26" ht="13.5" hidden="1">
      <c r="A77" s="37" t="s">
        <v>31</v>
      </c>
      <c r="B77" s="19">
        <v>453306422</v>
      </c>
      <c r="C77" s="19">
        <v>521930964</v>
      </c>
      <c r="D77" s="20">
        <v>489280089</v>
      </c>
      <c r="E77" s="21">
        <v>488645724</v>
      </c>
      <c r="F77" s="21">
        <v>12411344</v>
      </c>
      <c r="G77" s="21">
        <v>66133805</v>
      </c>
      <c r="H77" s="21">
        <v>72866995</v>
      </c>
      <c r="I77" s="21">
        <v>151412144</v>
      </c>
      <c r="J77" s="21">
        <v>46669455</v>
      </c>
      <c r="K77" s="21">
        <v>42289392</v>
      </c>
      <c r="L77" s="21">
        <v>39047412</v>
      </c>
      <c r="M77" s="21">
        <v>128006259</v>
      </c>
      <c r="N77" s="21">
        <v>39797495</v>
      </c>
      <c r="O77" s="21">
        <v>35835082</v>
      </c>
      <c r="P77" s="21">
        <v>41131518</v>
      </c>
      <c r="Q77" s="21">
        <v>116764095</v>
      </c>
      <c r="R77" s="21">
        <v>39737572</v>
      </c>
      <c r="S77" s="21">
        <v>47619405</v>
      </c>
      <c r="T77" s="21">
        <v>38391489</v>
      </c>
      <c r="U77" s="21">
        <v>125748466</v>
      </c>
      <c r="V77" s="21">
        <v>521930964</v>
      </c>
      <c r="W77" s="21">
        <v>488645724</v>
      </c>
      <c r="X77" s="21"/>
      <c r="Y77" s="20"/>
      <c r="Z77" s="23">
        <v>488645724</v>
      </c>
    </row>
    <row r="78" spans="1:26" ht="13.5" hidden="1">
      <c r="A78" s="38" t="s">
        <v>32</v>
      </c>
      <c r="B78" s="19">
        <v>1463110204</v>
      </c>
      <c r="C78" s="19">
        <v>1747689408</v>
      </c>
      <c r="D78" s="20">
        <v>1647426632</v>
      </c>
      <c r="E78" s="21">
        <v>1645066726</v>
      </c>
      <c r="F78" s="21">
        <v>135278905</v>
      </c>
      <c r="G78" s="21">
        <v>163729119</v>
      </c>
      <c r="H78" s="21">
        <v>154733774</v>
      </c>
      <c r="I78" s="21">
        <v>453741798</v>
      </c>
      <c r="J78" s="21">
        <v>139573889</v>
      </c>
      <c r="K78" s="21">
        <v>141588250</v>
      </c>
      <c r="L78" s="21">
        <v>150911897</v>
      </c>
      <c r="M78" s="21">
        <v>432074036</v>
      </c>
      <c r="N78" s="21">
        <v>140213314</v>
      </c>
      <c r="O78" s="21">
        <v>117151817</v>
      </c>
      <c r="P78" s="21">
        <v>165710325</v>
      </c>
      <c r="Q78" s="21">
        <v>423075456</v>
      </c>
      <c r="R78" s="21">
        <v>130883247</v>
      </c>
      <c r="S78" s="21">
        <v>157129873</v>
      </c>
      <c r="T78" s="21">
        <v>150784998</v>
      </c>
      <c r="U78" s="21">
        <v>438798118</v>
      </c>
      <c r="V78" s="21">
        <v>1747689408</v>
      </c>
      <c r="W78" s="21">
        <v>1645066726</v>
      </c>
      <c r="X78" s="21"/>
      <c r="Y78" s="20"/>
      <c r="Z78" s="23">
        <v>1645066726</v>
      </c>
    </row>
    <row r="79" spans="1:26" ht="13.5" hidden="1">
      <c r="A79" s="39" t="s">
        <v>103</v>
      </c>
      <c r="B79" s="19">
        <v>924517932</v>
      </c>
      <c r="C79" s="19">
        <v>1147613726</v>
      </c>
      <c r="D79" s="20">
        <v>1074092774</v>
      </c>
      <c r="E79" s="21">
        <v>1074092779</v>
      </c>
      <c r="F79" s="21">
        <v>90984537</v>
      </c>
      <c r="G79" s="21">
        <v>109538742</v>
      </c>
      <c r="H79" s="21">
        <v>104736711</v>
      </c>
      <c r="I79" s="21">
        <v>305259990</v>
      </c>
      <c r="J79" s="21">
        <v>85223489</v>
      </c>
      <c r="K79" s="21">
        <v>100948633</v>
      </c>
      <c r="L79" s="21">
        <v>96591765</v>
      </c>
      <c r="M79" s="21">
        <v>282763887</v>
      </c>
      <c r="N79" s="21">
        <v>85370241</v>
      </c>
      <c r="O79" s="21">
        <v>72682318</v>
      </c>
      <c r="P79" s="21">
        <v>109467744</v>
      </c>
      <c r="Q79" s="21">
        <v>267520303</v>
      </c>
      <c r="R79" s="21">
        <v>84121074</v>
      </c>
      <c r="S79" s="21">
        <v>108166306</v>
      </c>
      <c r="T79" s="21">
        <v>99782166</v>
      </c>
      <c r="U79" s="21">
        <v>292069546</v>
      </c>
      <c r="V79" s="21">
        <v>1147613726</v>
      </c>
      <c r="W79" s="21">
        <v>1074092779</v>
      </c>
      <c r="X79" s="21"/>
      <c r="Y79" s="20"/>
      <c r="Z79" s="23">
        <v>1074092779</v>
      </c>
    </row>
    <row r="80" spans="1:26" ht="13.5" hidden="1">
      <c r="A80" s="39" t="s">
        <v>104</v>
      </c>
      <c r="B80" s="19">
        <v>200157656</v>
      </c>
      <c r="C80" s="19">
        <v>241179888</v>
      </c>
      <c r="D80" s="20">
        <v>219285986</v>
      </c>
      <c r="E80" s="21">
        <v>212315227</v>
      </c>
      <c r="F80" s="21">
        <v>17995375</v>
      </c>
      <c r="G80" s="21">
        <v>23056032</v>
      </c>
      <c r="H80" s="21">
        <v>18087484</v>
      </c>
      <c r="I80" s="21">
        <v>59138891</v>
      </c>
      <c r="J80" s="21">
        <v>22907030</v>
      </c>
      <c r="K80" s="21">
        <v>8883148</v>
      </c>
      <c r="L80" s="21">
        <v>24492006</v>
      </c>
      <c r="M80" s="21">
        <v>56282184</v>
      </c>
      <c r="N80" s="21">
        <v>24969223</v>
      </c>
      <c r="O80" s="21">
        <v>17354746</v>
      </c>
      <c r="P80" s="21">
        <v>23895121</v>
      </c>
      <c r="Q80" s="21">
        <v>66219090</v>
      </c>
      <c r="R80" s="21">
        <v>18467711</v>
      </c>
      <c r="S80" s="21">
        <v>18797475</v>
      </c>
      <c r="T80" s="21">
        <v>22274537</v>
      </c>
      <c r="U80" s="21">
        <v>59539723</v>
      </c>
      <c r="V80" s="21">
        <v>241179888</v>
      </c>
      <c r="W80" s="21">
        <v>212315227</v>
      </c>
      <c r="X80" s="21"/>
      <c r="Y80" s="20"/>
      <c r="Z80" s="23">
        <v>212315227</v>
      </c>
    </row>
    <row r="81" spans="1:26" ht="13.5" hidden="1">
      <c r="A81" s="39" t="s">
        <v>105</v>
      </c>
      <c r="B81" s="19">
        <v>176708703</v>
      </c>
      <c r="C81" s="19">
        <v>183646198</v>
      </c>
      <c r="D81" s="20">
        <v>169390416</v>
      </c>
      <c r="E81" s="21">
        <v>171850637</v>
      </c>
      <c r="F81" s="21">
        <v>11678604</v>
      </c>
      <c r="G81" s="21">
        <v>16385268</v>
      </c>
      <c r="H81" s="21">
        <v>17107264</v>
      </c>
      <c r="I81" s="21">
        <v>45171136</v>
      </c>
      <c r="J81" s="21">
        <v>17165660</v>
      </c>
      <c r="K81" s="21">
        <v>16960987</v>
      </c>
      <c r="L81" s="21">
        <v>15121251</v>
      </c>
      <c r="M81" s="21">
        <v>49247898</v>
      </c>
      <c r="N81" s="21">
        <v>15558099</v>
      </c>
      <c r="O81" s="21">
        <v>12285515</v>
      </c>
      <c r="P81" s="21">
        <v>17535891</v>
      </c>
      <c r="Q81" s="21">
        <v>45379505</v>
      </c>
      <c r="R81" s="21">
        <v>13812730</v>
      </c>
      <c r="S81" s="21">
        <v>15933553</v>
      </c>
      <c r="T81" s="21">
        <v>14101376</v>
      </c>
      <c r="U81" s="21">
        <v>43847659</v>
      </c>
      <c r="V81" s="21">
        <v>183646198</v>
      </c>
      <c r="W81" s="21">
        <v>171850637</v>
      </c>
      <c r="X81" s="21"/>
      <c r="Y81" s="20"/>
      <c r="Z81" s="23">
        <v>171850637</v>
      </c>
    </row>
    <row r="82" spans="1:26" ht="13.5" hidden="1">
      <c r="A82" s="39" t="s">
        <v>106</v>
      </c>
      <c r="B82" s="19">
        <v>157219214</v>
      </c>
      <c r="C82" s="19">
        <v>175249596</v>
      </c>
      <c r="D82" s="20">
        <v>163470896</v>
      </c>
      <c r="E82" s="21">
        <v>165621515</v>
      </c>
      <c r="F82" s="21">
        <v>14620389</v>
      </c>
      <c r="G82" s="21">
        <v>14749077</v>
      </c>
      <c r="H82" s="21">
        <v>14802315</v>
      </c>
      <c r="I82" s="21">
        <v>44171781</v>
      </c>
      <c r="J82" s="21">
        <v>14277710</v>
      </c>
      <c r="K82" s="21">
        <v>14795482</v>
      </c>
      <c r="L82" s="21">
        <v>14706875</v>
      </c>
      <c r="M82" s="21">
        <v>43780067</v>
      </c>
      <c r="N82" s="21">
        <v>14315751</v>
      </c>
      <c r="O82" s="21">
        <v>14829238</v>
      </c>
      <c r="P82" s="21">
        <v>14811569</v>
      </c>
      <c r="Q82" s="21">
        <v>43956558</v>
      </c>
      <c r="R82" s="21">
        <v>14481732</v>
      </c>
      <c r="S82" s="21">
        <v>14232539</v>
      </c>
      <c r="T82" s="21">
        <v>14626919</v>
      </c>
      <c r="U82" s="21">
        <v>43341190</v>
      </c>
      <c r="V82" s="21">
        <v>175249596</v>
      </c>
      <c r="W82" s="21">
        <v>165621515</v>
      </c>
      <c r="X82" s="21"/>
      <c r="Y82" s="20"/>
      <c r="Z82" s="23">
        <v>165621515</v>
      </c>
    </row>
    <row r="83" spans="1:26" ht="13.5" hidden="1">
      <c r="A83" s="39" t="s">
        <v>107</v>
      </c>
      <c r="B83" s="19">
        <v>4506699</v>
      </c>
      <c r="C83" s="19"/>
      <c r="D83" s="20">
        <v>21186560</v>
      </c>
      <c r="E83" s="21">
        <v>21186568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21186568</v>
      </c>
      <c r="X83" s="21"/>
      <c r="Y83" s="20"/>
      <c r="Z83" s="23">
        <v>21186568</v>
      </c>
    </row>
    <row r="84" spans="1:26" ht="13.5" hidden="1">
      <c r="A84" s="40" t="s">
        <v>110</v>
      </c>
      <c r="B84" s="28">
        <v>21150823</v>
      </c>
      <c r="C84" s="28">
        <v>23915748</v>
      </c>
      <c r="D84" s="29">
        <v>20713886</v>
      </c>
      <c r="E84" s="30">
        <v>22036058</v>
      </c>
      <c r="F84" s="30">
        <v>1969054</v>
      </c>
      <c r="G84" s="30">
        <v>1940500</v>
      </c>
      <c r="H84" s="30">
        <v>1907471</v>
      </c>
      <c r="I84" s="30">
        <v>5817025</v>
      </c>
      <c r="J84" s="30">
        <v>1797390</v>
      </c>
      <c r="K84" s="30">
        <v>1999254</v>
      </c>
      <c r="L84" s="30">
        <v>1758654</v>
      </c>
      <c r="M84" s="30">
        <v>5555298</v>
      </c>
      <c r="N84" s="30">
        <v>1943840</v>
      </c>
      <c r="O84" s="30">
        <v>2206798</v>
      </c>
      <c r="P84" s="30">
        <v>2170544</v>
      </c>
      <c r="Q84" s="30">
        <v>6321182</v>
      </c>
      <c r="R84" s="30">
        <v>2106923</v>
      </c>
      <c r="S84" s="30">
        <v>2106945</v>
      </c>
      <c r="T84" s="30">
        <v>2008375</v>
      </c>
      <c r="U84" s="30">
        <v>6222243</v>
      </c>
      <c r="V84" s="30">
        <v>23915748</v>
      </c>
      <c r="W84" s="30">
        <v>22036058</v>
      </c>
      <c r="X84" s="30"/>
      <c r="Y84" s="29"/>
      <c r="Z84" s="31">
        <v>22036058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881329159</v>
      </c>
      <c r="D5" s="158">
        <f>SUM(D6:D8)</f>
        <v>0</v>
      </c>
      <c r="E5" s="159">
        <f t="shared" si="0"/>
        <v>1163271542</v>
      </c>
      <c r="F5" s="105">
        <f t="shared" si="0"/>
        <v>1179829806</v>
      </c>
      <c r="G5" s="105">
        <f t="shared" si="0"/>
        <v>529440621</v>
      </c>
      <c r="H5" s="105">
        <f t="shared" si="0"/>
        <v>218118984</v>
      </c>
      <c r="I5" s="105">
        <f t="shared" si="0"/>
        <v>6217281</v>
      </c>
      <c r="J5" s="105">
        <f t="shared" si="0"/>
        <v>753776886</v>
      </c>
      <c r="K5" s="105">
        <f t="shared" si="0"/>
        <v>3825314</v>
      </c>
      <c r="L5" s="105">
        <f t="shared" si="0"/>
        <v>7109121</v>
      </c>
      <c r="M5" s="105">
        <f t="shared" si="0"/>
        <v>189355503</v>
      </c>
      <c r="N5" s="105">
        <f t="shared" si="0"/>
        <v>200289938</v>
      </c>
      <c r="O5" s="105">
        <f t="shared" si="0"/>
        <v>7306788</v>
      </c>
      <c r="P5" s="105">
        <f t="shared" si="0"/>
        <v>7979629</v>
      </c>
      <c r="Q5" s="105">
        <f t="shared" si="0"/>
        <v>167161235</v>
      </c>
      <c r="R5" s="105">
        <f t="shared" si="0"/>
        <v>182447652</v>
      </c>
      <c r="S5" s="105">
        <f t="shared" si="0"/>
        <v>9023825</v>
      </c>
      <c r="T5" s="105">
        <f t="shared" si="0"/>
        <v>8610931</v>
      </c>
      <c r="U5" s="105">
        <f t="shared" si="0"/>
        <v>8184168</v>
      </c>
      <c r="V5" s="105">
        <f t="shared" si="0"/>
        <v>25818924</v>
      </c>
      <c r="W5" s="105">
        <f t="shared" si="0"/>
        <v>1162333400</v>
      </c>
      <c r="X5" s="105">
        <f t="shared" si="0"/>
        <v>1179829806</v>
      </c>
      <c r="Y5" s="105">
        <f t="shared" si="0"/>
        <v>-17496406</v>
      </c>
      <c r="Z5" s="142">
        <f>+IF(X5&lt;&gt;0,+(Y5/X5)*100,0)</f>
        <v>-1.4829601617981163</v>
      </c>
      <c r="AA5" s="158">
        <f>SUM(AA6:AA8)</f>
        <v>1179829806</v>
      </c>
    </row>
    <row r="6" spans="1:27" ht="13.5">
      <c r="A6" s="143" t="s">
        <v>75</v>
      </c>
      <c r="B6" s="141"/>
      <c r="C6" s="160">
        <v>22849696</v>
      </c>
      <c r="D6" s="160"/>
      <c r="E6" s="161"/>
      <c r="F6" s="65">
        <v>20892506</v>
      </c>
      <c r="G6" s="65">
        <v>1505</v>
      </c>
      <c r="H6" s="65"/>
      <c r="I6" s="65"/>
      <c r="J6" s="65">
        <v>1505</v>
      </c>
      <c r="K6" s="65"/>
      <c r="L6" s="65"/>
      <c r="M6" s="65"/>
      <c r="N6" s="65"/>
      <c r="O6" s="65"/>
      <c r="P6" s="65">
        <v>262987</v>
      </c>
      <c r="Q6" s="65">
        <v>97850</v>
      </c>
      <c r="R6" s="65">
        <v>360837</v>
      </c>
      <c r="S6" s="65">
        <v>188243</v>
      </c>
      <c r="T6" s="65">
        <v>290534</v>
      </c>
      <c r="U6" s="65">
        <v>42096</v>
      </c>
      <c r="V6" s="65">
        <v>520873</v>
      </c>
      <c r="W6" s="65">
        <v>883215</v>
      </c>
      <c r="X6" s="65">
        <v>20892506</v>
      </c>
      <c r="Y6" s="65">
        <v>-20009291</v>
      </c>
      <c r="Z6" s="145">
        <v>-95.77</v>
      </c>
      <c r="AA6" s="160">
        <v>20892506</v>
      </c>
    </row>
    <row r="7" spans="1:27" ht="13.5">
      <c r="A7" s="143" t="s">
        <v>76</v>
      </c>
      <c r="B7" s="141"/>
      <c r="C7" s="162">
        <v>850571967</v>
      </c>
      <c r="D7" s="162"/>
      <c r="E7" s="163">
        <v>1157024895</v>
      </c>
      <c r="F7" s="164">
        <v>1152224592</v>
      </c>
      <c r="G7" s="164">
        <v>529394840</v>
      </c>
      <c r="H7" s="164">
        <v>218080478</v>
      </c>
      <c r="I7" s="164">
        <v>6164473</v>
      </c>
      <c r="J7" s="164">
        <v>753639791</v>
      </c>
      <c r="K7" s="164">
        <v>3787947</v>
      </c>
      <c r="L7" s="164">
        <v>7070456</v>
      </c>
      <c r="M7" s="164">
        <v>189319526</v>
      </c>
      <c r="N7" s="164">
        <v>200177929</v>
      </c>
      <c r="O7" s="164">
        <v>7262484</v>
      </c>
      <c r="P7" s="164">
        <v>7675095</v>
      </c>
      <c r="Q7" s="164">
        <v>164052556</v>
      </c>
      <c r="R7" s="164">
        <v>178990135</v>
      </c>
      <c r="S7" s="164">
        <v>8527030</v>
      </c>
      <c r="T7" s="164">
        <v>8281237</v>
      </c>
      <c r="U7" s="164">
        <v>8100748</v>
      </c>
      <c r="V7" s="164">
        <v>24909015</v>
      </c>
      <c r="W7" s="164">
        <v>1157716870</v>
      </c>
      <c r="X7" s="164">
        <v>1152224592</v>
      </c>
      <c r="Y7" s="164">
        <v>5492278</v>
      </c>
      <c r="Z7" s="146">
        <v>0.48</v>
      </c>
      <c r="AA7" s="162">
        <v>1152224592</v>
      </c>
    </row>
    <row r="8" spans="1:27" ht="13.5">
      <c r="A8" s="143" t="s">
        <v>77</v>
      </c>
      <c r="B8" s="141"/>
      <c r="C8" s="160">
        <v>7907496</v>
      </c>
      <c r="D8" s="160"/>
      <c r="E8" s="161">
        <v>6246647</v>
      </c>
      <c r="F8" s="65">
        <v>6712708</v>
      </c>
      <c r="G8" s="65">
        <v>44276</v>
      </c>
      <c r="H8" s="65">
        <v>38506</v>
      </c>
      <c r="I8" s="65">
        <v>52808</v>
      </c>
      <c r="J8" s="65">
        <v>135590</v>
      </c>
      <c r="K8" s="65">
        <v>37367</v>
      </c>
      <c r="L8" s="65">
        <v>38665</v>
      </c>
      <c r="M8" s="65">
        <v>35977</v>
      </c>
      <c r="N8" s="65">
        <v>112009</v>
      </c>
      <c r="O8" s="65">
        <v>44304</v>
      </c>
      <c r="P8" s="65">
        <v>41547</v>
      </c>
      <c r="Q8" s="65">
        <v>3010829</v>
      </c>
      <c r="R8" s="65">
        <v>3096680</v>
      </c>
      <c r="S8" s="65">
        <v>308552</v>
      </c>
      <c r="T8" s="65">
        <v>39160</v>
      </c>
      <c r="U8" s="65">
        <v>41324</v>
      </c>
      <c r="V8" s="65">
        <v>389036</v>
      </c>
      <c r="W8" s="65">
        <v>3733315</v>
      </c>
      <c r="X8" s="65">
        <v>6712708</v>
      </c>
      <c r="Y8" s="65">
        <v>-2979393</v>
      </c>
      <c r="Z8" s="145">
        <v>-44.38</v>
      </c>
      <c r="AA8" s="160">
        <v>6712708</v>
      </c>
    </row>
    <row r="9" spans="1:27" ht="13.5">
      <c r="A9" s="140" t="s">
        <v>78</v>
      </c>
      <c r="B9" s="141"/>
      <c r="C9" s="158">
        <f aca="true" t="shared" si="1" ref="C9:Y9">SUM(C10:C14)</f>
        <v>232451298</v>
      </c>
      <c r="D9" s="158">
        <f>SUM(D10:D14)</f>
        <v>0</v>
      </c>
      <c r="E9" s="159">
        <f t="shared" si="1"/>
        <v>562417429</v>
      </c>
      <c r="F9" s="105">
        <f t="shared" si="1"/>
        <v>327880526</v>
      </c>
      <c r="G9" s="105">
        <f t="shared" si="1"/>
        <v>4615153</v>
      </c>
      <c r="H9" s="105">
        <f t="shared" si="1"/>
        <v>11831043</v>
      </c>
      <c r="I9" s="105">
        <f t="shared" si="1"/>
        <v>13002671</v>
      </c>
      <c r="J9" s="105">
        <f t="shared" si="1"/>
        <v>29448867</v>
      </c>
      <c r="K9" s="105">
        <f t="shared" si="1"/>
        <v>6910253</v>
      </c>
      <c r="L9" s="105">
        <f t="shared" si="1"/>
        <v>11154312</v>
      </c>
      <c r="M9" s="105">
        <f t="shared" si="1"/>
        <v>14376413</v>
      </c>
      <c r="N9" s="105">
        <f t="shared" si="1"/>
        <v>32440978</v>
      </c>
      <c r="O9" s="105">
        <f t="shared" si="1"/>
        <v>31616888</v>
      </c>
      <c r="P9" s="105">
        <f t="shared" si="1"/>
        <v>4615343</v>
      </c>
      <c r="Q9" s="105">
        <f t="shared" si="1"/>
        <v>12382208</v>
      </c>
      <c r="R9" s="105">
        <f t="shared" si="1"/>
        <v>48614439</v>
      </c>
      <c r="S9" s="105">
        <f t="shared" si="1"/>
        <v>6609644</v>
      </c>
      <c r="T9" s="105">
        <f t="shared" si="1"/>
        <v>18934197</v>
      </c>
      <c r="U9" s="105">
        <f t="shared" si="1"/>
        <v>7695017</v>
      </c>
      <c r="V9" s="105">
        <f t="shared" si="1"/>
        <v>33238858</v>
      </c>
      <c r="W9" s="105">
        <f t="shared" si="1"/>
        <v>143743142</v>
      </c>
      <c r="X9" s="105">
        <f t="shared" si="1"/>
        <v>327880526</v>
      </c>
      <c r="Y9" s="105">
        <f t="shared" si="1"/>
        <v>-184137384</v>
      </c>
      <c r="Z9" s="142">
        <f>+IF(X9&lt;&gt;0,+(Y9/X9)*100,0)</f>
        <v>-56.15990258598036</v>
      </c>
      <c r="AA9" s="158">
        <f>SUM(AA10:AA14)</f>
        <v>327880526</v>
      </c>
    </row>
    <row r="10" spans="1:27" ht="13.5">
      <c r="A10" s="143" t="s">
        <v>79</v>
      </c>
      <c r="B10" s="141"/>
      <c r="C10" s="160">
        <v>25221272</v>
      </c>
      <c r="D10" s="160"/>
      <c r="E10" s="161">
        <v>19347669</v>
      </c>
      <c r="F10" s="65">
        <v>20982376</v>
      </c>
      <c r="G10" s="65">
        <v>577839</v>
      </c>
      <c r="H10" s="65">
        <v>1029806</v>
      </c>
      <c r="I10" s="65">
        <v>977910</v>
      </c>
      <c r="J10" s="65">
        <v>2585555</v>
      </c>
      <c r="K10" s="65">
        <v>895646</v>
      </c>
      <c r="L10" s="65">
        <v>775382</v>
      </c>
      <c r="M10" s="65">
        <v>814356</v>
      </c>
      <c r="N10" s="65">
        <v>2485384</v>
      </c>
      <c r="O10" s="65">
        <v>774834</v>
      </c>
      <c r="P10" s="65">
        <v>482678</v>
      </c>
      <c r="Q10" s="65">
        <v>6470840</v>
      </c>
      <c r="R10" s="65">
        <v>7728352</v>
      </c>
      <c r="S10" s="65">
        <v>635190</v>
      </c>
      <c r="T10" s="65">
        <v>762404</v>
      </c>
      <c r="U10" s="65">
        <v>905378</v>
      </c>
      <c r="V10" s="65">
        <v>2302972</v>
      </c>
      <c r="W10" s="65">
        <v>15102263</v>
      </c>
      <c r="X10" s="65">
        <v>20982376</v>
      </c>
      <c r="Y10" s="65">
        <v>-5880113</v>
      </c>
      <c r="Z10" s="145">
        <v>-28.02</v>
      </c>
      <c r="AA10" s="160">
        <v>20982376</v>
      </c>
    </row>
    <row r="11" spans="1:27" ht="13.5">
      <c r="A11" s="143" t="s">
        <v>80</v>
      </c>
      <c r="B11" s="141"/>
      <c r="C11" s="160">
        <v>2665847</v>
      </c>
      <c r="D11" s="160"/>
      <c r="E11" s="161">
        <v>5453163</v>
      </c>
      <c r="F11" s="65">
        <v>6247895</v>
      </c>
      <c r="G11" s="65">
        <v>43051</v>
      </c>
      <c r="H11" s="65">
        <v>97417</v>
      </c>
      <c r="I11" s="65">
        <v>65130</v>
      </c>
      <c r="J11" s="65">
        <v>205598</v>
      </c>
      <c r="K11" s="65">
        <v>203129</v>
      </c>
      <c r="L11" s="65">
        <v>64600</v>
      </c>
      <c r="M11" s="65">
        <v>190849</v>
      </c>
      <c r="N11" s="65">
        <v>458578</v>
      </c>
      <c r="O11" s="65">
        <v>567296</v>
      </c>
      <c r="P11" s="65">
        <v>209693</v>
      </c>
      <c r="Q11" s="65">
        <v>165676</v>
      </c>
      <c r="R11" s="65">
        <v>942665</v>
      </c>
      <c r="S11" s="65">
        <v>100697</v>
      </c>
      <c r="T11" s="65">
        <v>90793</v>
      </c>
      <c r="U11" s="65">
        <v>52843</v>
      </c>
      <c r="V11" s="65">
        <v>244333</v>
      </c>
      <c r="W11" s="65">
        <v>1851174</v>
      </c>
      <c r="X11" s="65">
        <v>6247895</v>
      </c>
      <c r="Y11" s="65">
        <v>-4396721</v>
      </c>
      <c r="Z11" s="145">
        <v>-70.37</v>
      </c>
      <c r="AA11" s="160">
        <v>6247895</v>
      </c>
    </row>
    <row r="12" spans="1:27" ht="13.5">
      <c r="A12" s="143" t="s">
        <v>81</v>
      </c>
      <c r="B12" s="141"/>
      <c r="C12" s="160">
        <v>59193589</v>
      </c>
      <c r="D12" s="160"/>
      <c r="E12" s="161">
        <v>73143167</v>
      </c>
      <c r="F12" s="65">
        <v>72654356</v>
      </c>
      <c r="G12" s="65">
        <v>3929619</v>
      </c>
      <c r="H12" s="65">
        <v>10638535</v>
      </c>
      <c r="I12" s="65">
        <v>3827698</v>
      </c>
      <c r="J12" s="65">
        <v>18395852</v>
      </c>
      <c r="K12" s="65">
        <v>3885862</v>
      </c>
      <c r="L12" s="65">
        <v>3770696</v>
      </c>
      <c r="M12" s="65">
        <v>9752152</v>
      </c>
      <c r="N12" s="65">
        <v>17408710</v>
      </c>
      <c r="O12" s="65">
        <v>3567074</v>
      </c>
      <c r="P12" s="65">
        <v>3858492</v>
      </c>
      <c r="Q12" s="65">
        <v>7542095</v>
      </c>
      <c r="R12" s="65">
        <v>14967661</v>
      </c>
      <c r="S12" s="65">
        <v>3905757</v>
      </c>
      <c r="T12" s="65">
        <v>3867028</v>
      </c>
      <c r="U12" s="65">
        <v>4063783</v>
      </c>
      <c r="V12" s="65">
        <v>11836568</v>
      </c>
      <c r="W12" s="65">
        <v>62608791</v>
      </c>
      <c r="X12" s="65">
        <v>72654356</v>
      </c>
      <c r="Y12" s="65">
        <v>-10045565</v>
      </c>
      <c r="Z12" s="145">
        <v>-13.83</v>
      </c>
      <c r="AA12" s="160">
        <v>72654356</v>
      </c>
    </row>
    <row r="13" spans="1:27" ht="13.5">
      <c r="A13" s="143" t="s">
        <v>82</v>
      </c>
      <c r="B13" s="141"/>
      <c r="C13" s="160">
        <v>110231487</v>
      </c>
      <c r="D13" s="160"/>
      <c r="E13" s="161">
        <v>398527432</v>
      </c>
      <c r="F13" s="65">
        <v>162949901</v>
      </c>
      <c r="G13" s="65">
        <v>64698</v>
      </c>
      <c r="H13" s="65">
        <v>65231</v>
      </c>
      <c r="I13" s="65">
        <v>8131933</v>
      </c>
      <c r="J13" s="65">
        <v>8261862</v>
      </c>
      <c r="K13" s="65">
        <v>1925288</v>
      </c>
      <c r="L13" s="65">
        <v>2892415</v>
      </c>
      <c r="M13" s="65">
        <v>911573</v>
      </c>
      <c r="N13" s="65">
        <v>5729276</v>
      </c>
      <c r="O13" s="65">
        <v>64356</v>
      </c>
      <c r="P13" s="65">
        <v>64520</v>
      </c>
      <c r="Q13" s="65">
        <v>143616</v>
      </c>
      <c r="R13" s="65">
        <v>272492</v>
      </c>
      <c r="S13" s="65">
        <v>5559913</v>
      </c>
      <c r="T13" s="65">
        <v>1241670</v>
      </c>
      <c r="U13" s="65">
        <v>2595575</v>
      </c>
      <c r="V13" s="65">
        <v>9397158</v>
      </c>
      <c r="W13" s="65">
        <v>23660788</v>
      </c>
      <c r="X13" s="65">
        <v>162949901</v>
      </c>
      <c r="Y13" s="65">
        <v>-139289113</v>
      </c>
      <c r="Z13" s="145">
        <v>-85.48</v>
      </c>
      <c r="AA13" s="160">
        <v>162949901</v>
      </c>
    </row>
    <row r="14" spans="1:27" ht="13.5">
      <c r="A14" s="143" t="s">
        <v>83</v>
      </c>
      <c r="B14" s="141"/>
      <c r="C14" s="162">
        <v>35139103</v>
      </c>
      <c r="D14" s="162"/>
      <c r="E14" s="163">
        <v>65945998</v>
      </c>
      <c r="F14" s="164">
        <v>65045998</v>
      </c>
      <c r="G14" s="164">
        <v>-54</v>
      </c>
      <c r="H14" s="164">
        <v>54</v>
      </c>
      <c r="I14" s="164"/>
      <c r="J14" s="164"/>
      <c r="K14" s="164">
        <v>328</v>
      </c>
      <c r="L14" s="164">
        <v>3651219</v>
      </c>
      <c r="M14" s="164">
        <v>2707483</v>
      </c>
      <c r="N14" s="164">
        <v>6359030</v>
      </c>
      <c r="O14" s="164">
        <v>26643328</v>
      </c>
      <c r="P14" s="164">
        <v>-40</v>
      </c>
      <c r="Q14" s="164">
        <v>-1940019</v>
      </c>
      <c r="R14" s="164">
        <v>24703269</v>
      </c>
      <c r="S14" s="164">
        <v>-3591913</v>
      </c>
      <c r="T14" s="164">
        <v>12972302</v>
      </c>
      <c r="U14" s="164">
        <v>77438</v>
      </c>
      <c r="V14" s="164">
        <v>9457827</v>
      </c>
      <c r="W14" s="164">
        <v>40520126</v>
      </c>
      <c r="X14" s="164">
        <v>65045998</v>
      </c>
      <c r="Y14" s="164">
        <v>-24525872</v>
      </c>
      <c r="Z14" s="146">
        <v>-37.71</v>
      </c>
      <c r="AA14" s="162">
        <v>65045998</v>
      </c>
    </row>
    <row r="15" spans="1:27" ht="13.5">
      <c r="A15" s="140" t="s">
        <v>84</v>
      </c>
      <c r="B15" s="147"/>
      <c r="C15" s="158">
        <f aca="true" t="shared" si="2" ref="C15:Y15">SUM(C16:C18)</f>
        <v>108042835</v>
      </c>
      <c r="D15" s="158">
        <f>SUM(D16:D18)</f>
        <v>0</v>
      </c>
      <c r="E15" s="159">
        <f t="shared" si="2"/>
        <v>293733200</v>
      </c>
      <c r="F15" s="105">
        <f t="shared" si="2"/>
        <v>228781632</v>
      </c>
      <c r="G15" s="105">
        <f t="shared" si="2"/>
        <v>3416070</v>
      </c>
      <c r="H15" s="105">
        <f t="shared" si="2"/>
        <v>11310192</v>
      </c>
      <c r="I15" s="105">
        <f t="shared" si="2"/>
        <v>3398362</v>
      </c>
      <c r="J15" s="105">
        <f t="shared" si="2"/>
        <v>18124624</v>
      </c>
      <c r="K15" s="105">
        <f t="shared" si="2"/>
        <v>6075210</v>
      </c>
      <c r="L15" s="105">
        <f t="shared" si="2"/>
        <v>6394038</v>
      </c>
      <c r="M15" s="105">
        <f t="shared" si="2"/>
        <v>254908</v>
      </c>
      <c r="N15" s="105">
        <f t="shared" si="2"/>
        <v>12724156</v>
      </c>
      <c r="O15" s="105">
        <f t="shared" si="2"/>
        <v>6797537</v>
      </c>
      <c r="P15" s="105">
        <f t="shared" si="2"/>
        <v>7337882</v>
      </c>
      <c r="Q15" s="105">
        <f t="shared" si="2"/>
        <v>4560514</v>
      </c>
      <c r="R15" s="105">
        <f t="shared" si="2"/>
        <v>18695933</v>
      </c>
      <c r="S15" s="105">
        <f t="shared" si="2"/>
        <v>3793285</v>
      </c>
      <c r="T15" s="105">
        <f t="shared" si="2"/>
        <v>2732668</v>
      </c>
      <c r="U15" s="105">
        <f t="shared" si="2"/>
        <v>6372572</v>
      </c>
      <c r="V15" s="105">
        <f t="shared" si="2"/>
        <v>12898525</v>
      </c>
      <c r="W15" s="105">
        <f t="shared" si="2"/>
        <v>62443238</v>
      </c>
      <c r="X15" s="105">
        <f t="shared" si="2"/>
        <v>228781632</v>
      </c>
      <c r="Y15" s="105">
        <f t="shared" si="2"/>
        <v>-166338394</v>
      </c>
      <c r="Z15" s="142">
        <f>+IF(X15&lt;&gt;0,+(Y15/X15)*100,0)</f>
        <v>-72.70618386007493</v>
      </c>
      <c r="AA15" s="158">
        <f>SUM(AA16:AA18)</f>
        <v>228781632</v>
      </c>
    </row>
    <row r="16" spans="1:27" ht="13.5">
      <c r="A16" s="143" t="s">
        <v>85</v>
      </c>
      <c r="B16" s="141"/>
      <c r="C16" s="160">
        <v>24346670</v>
      </c>
      <c r="D16" s="160"/>
      <c r="E16" s="161">
        <v>23599314</v>
      </c>
      <c r="F16" s="65">
        <v>31313417</v>
      </c>
      <c r="G16" s="65">
        <v>867308</v>
      </c>
      <c r="H16" s="65">
        <v>750766</v>
      </c>
      <c r="I16" s="65">
        <v>1008021</v>
      </c>
      <c r="J16" s="65">
        <v>2626095</v>
      </c>
      <c r="K16" s="65">
        <v>1132772</v>
      </c>
      <c r="L16" s="65">
        <v>1263811</v>
      </c>
      <c r="M16" s="65">
        <v>724613</v>
      </c>
      <c r="N16" s="65">
        <v>3121196</v>
      </c>
      <c r="O16" s="65">
        <v>838478</v>
      </c>
      <c r="P16" s="65">
        <v>1217307</v>
      </c>
      <c r="Q16" s="65">
        <v>1003525</v>
      </c>
      <c r="R16" s="65">
        <v>3059310</v>
      </c>
      <c r="S16" s="65">
        <v>1231345</v>
      </c>
      <c r="T16" s="65">
        <v>873587</v>
      </c>
      <c r="U16" s="65">
        <v>4112486</v>
      </c>
      <c r="V16" s="65">
        <v>6217418</v>
      </c>
      <c r="W16" s="65">
        <v>15024019</v>
      </c>
      <c r="X16" s="65">
        <v>31313417</v>
      </c>
      <c r="Y16" s="65">
        <v>-16289398</v>
      </c>
      <c r="Z16" s="145">
        <v>-52.02</v>
      </c>
      <c r="AA16" s="160">
        <v>31313417</v>
      </c>
    </row>
    <row r="17" spans="1:27" ht="13.5">
      <c r="A17" s="143" t="s">
        <v>86</v>
      </c>
      <c r="B17" s="141"/>
      <c r="C17" s="160">
        <v>81472745</v>
      </c>
      <c r="D17" s="160"/>
      <c r="E17" s="161">
        <v>268821510</v>
      </c>
      <c r="F17" s="65">
        <v>196155839</v>
      </c>
      <c r="G17" s="65">
        <v>2541013</v>
      </c>
      <c r="H17" s="65">
        <v>10547314</v>
      </c>
      <c r="I17" s="65">
        <v>2378983</v>
      </c>
      <c r="J17" s="65">
        <v>15467310</v>
      </c>
      <c r="K17" s="65">
        <v>4928489</v>
      </c>
      <c r="L17" s="65">
        <v>5115732</v>
      </c>
      <c r="M17" s="65">
        <v>-478645</v>
      </c>
      <c r="N17" s="65">
        <v>9565576</v>
      </c>
      <c r="O17" s="65">
        <v>5890156</v>
      </c>
      <c r="P17" s="65">
        <v>6108412</v>
      </c>
      <c r="Q17" s="65">
        <v>3539502</v>
      </c>
      <c r="R17" s="65">
        <v>15538070</v>
      </c>
      <c r="S17" s="65">
        <v>2550977</v>
      </c>
      <c r="T17" s="65">
        <v>1851240</v>
      </c>
      <c r="U17" s="65">
        <v>2255636</v>
      </c>
      <c r="V17" s="65">
        <v>6657853</v>
      </c>
      <c r="W17" s="65">
        <v>47228809</v>
      </c>
      <c r="X17" s="65">
        <v>196155839</v>
      </c>
      <c r="Y17" s="65">
        <v>-148927030</v>
      </c>
      <c r="Z17" s="145">
        <v>-75.92</v>
      </c>
      <c r="AA17" s="160">
        <v>196155839</v>
      </c>
    </row>
    <row r="18" spans="1:27" ht="13.5">
      <c r="A18" s="143" t="s">
        <v>87</v>
      </c>
      <c r="B18" s="141"/>
      <c r="C18" s="160">
        <v>2223420</v>
      </c>
      <c r="D18" s="160"/>
      <c r="E18" s="161">
        <v>1312376</v>
      </c>
      <c r="F18" s="65">
        <v>1312376</v>
      </c>
      <c r="G18" s="65">
        <v>7749</v>
      </c>
      <c r="H18" s="65">
        <v>12112</v>
      </c>
      <c r="I18" s="65">
        <v>11358</v>
      </c>
      <c r="J18" s="65">
        <v>31219</v>
      </c>
      <c r="K18" s="65">
        <v>13949</v>
      </c>
      <c r="L18" s="65">
        <v>14495</v>
      </c>
      <c r="M18" s="65">
        <v>8940</v>
      </c>
      <c r="N18" s="65">
        <v>37384</v>
      </c>
      <c r="O18" s="65">
        <v>68903</v>
      </c>
      <c r="P18" s="65">
        <v>12163</v>
      </c>
      <c r="Q18" s="65">
        <v>17487</v>
      </c>
      <c r="R18" s="65">
        <v>98553</v>
      </c>
      <c r="S18" s="65">
        <v>10963</v>
      </c>
      <c r="T18" s="65">
        <v>7841</v>
      </c>
      <c r="U18" s="65">
        <v>4450</v>
      </c>
      <c r="V18" s="65">
        <v>23254</v>
      </c>
      <c r="W18" s="65">
        <v>190410</v>
      </c>
      <c r="X18" s="65">
        <v>1312376</v>
      </c>
      <c r="Y18" s="65">
        <v>-1121966</v>
      </c>
      <c r="Z18" s="145">
        <v>-85.49</v>
      </c>
      <c r="AA18" s="160">
        <v>1312376</v>
      </c>
    </row>
    <row r="19" spans="1:27" ht="13.5">
      <c r="A19" s="140" t="s">
        <v>88</v>
      </c>
      <c r="B19" s="147"/>
      <c r="C19" s="158">
        <f aca="true" t="shared" si="3" ref="C19:Y19">SUM(C20:C23)</f>
        <v>1802969528</v>
      </c>
      <c r="D19" s="158">
        <f>SUM(D20:D23)</f>
        <v>0</v>
      </c>
      <c r="E19" s="159">
        <f t="shared" si="3"/>
        <v>2271800049</v>
      </c>
      <c r="F19" s="105">
        <f t="shared" si="3"/>
        <v>2265930572</v>
      </c>
      <c r="G19" s="105">
        <f t="shared" si="3"/>
        <v>440429042</v>
      </c>
      <c r="H19" s="105">
        <f t="shared" si="3"/>
        <v>109246007</v>
      </c>
      <c r="I19" s="105">
        <f t="shared" si="3"/>
        <v>129692775</v>
      </c>
      <c r="J19" s="105">
        <f t="shared" si="3"/>
        <v>679367824</v>
      </c>
      <c r="K19" s="105">
        <f t="shared" si="3"/>
        <v>127159393</v>
      </c>
      <c r="L19" s="105">
        <f t="shared" si="3"/>
        <v>128566128</v>
      </c>
      <c r="M19" s="105">
        <f t="shared" si="3"/>
        <v>201905754</v>
      </c>
      <c r="N19" s="105">
        <f t="shared" si="3"/>
        <v>457631275</v>
      </c>
      <c r="O19" s="105">
        <f t="shared" si="3"/>
        <v>127044751</v>
      </c>
      <c r="P19" s="105">
        <f t="shared" si="3"/>
        <v>111287585</v>
      </c>
      <c r="Q19" s="105">
        <f t="shared" si="3"/>
        <v>195108680</v>
      </c>
      <c r="R19" s="105">
        <f t="shared" si="3"/>
        <v>433441016</v>
      </c>
      <c r="S19" s="105">
        <f t="shared" si="3"/>
        <v>119831947</v>
      </c>
      <c r="T19" s="105">
        <f t="shared" si="3"/>
        <v>148086364</v>
      </c>
      <c r="U19" s="105">
        <f t="shared" si="3"/>
        <v>140192682</v>
      </c>
      <c r="V19" s="105">
        <f t="shared" si="3"/>
        <v>408110993</v>
      </c>
      <c r="W19" s="105">
        <f t="shared" si="3"/>
        <v>1978551108</v>
      </c>
      <c r="X19" s="105">
        <f t="shared" si="3"/>
        <v>2265930572</v>
      </c>
      <c r="Y19" s="105">
        <f t="shared" si="3"/>
        <v>-287379464</v>
      </c>
      <c r="Z19" s="142">
        <f>+IF(X19&lt;&gt;0,+(Y19/X19)*100,0)</f>
        <v>-12.682624417143881</v>
      </c>
      <c r="AA19" s="158">
        <f>SUM(AA20:AA23)</f>
        <v>2265930572</v>
      </c>
    </row>
    <row r="20" spans="1:27" ht="13.5">
      <c r="A20" s="143" t="s">
        <v>89</v>
      </c>
      <c r="B20" s="141"/>
      <c r="C20" s="160">
        <v>981978063</v>
      </c>
      <c r="D20" s="160"/>
      <c r="E20" s="161">
        <v>1219127084</v>
      </c>
      <c r="F20" s="65">
        <v>1217787667</v>
      </c>
      <c r="G20" s="65">
        <v>175647142</v>
      </c>
      <c r="H20" s="65">
        <v>41181388</v>
      </c>
      <c r="I20" s="65">
        <v>105081036</v>
      </c>
      <c r="J20" s="65">
        <v>321909566</v>
      </c>
      <c r="K20" s="65">
        <v>85643670</v>
      </c>
      <c r="L20" s="65">
        <v>102039589</v>
      </c>
      <c r="M20" s="65">
        <v>106661755</v>
      </c>
      <c r="N20" s="65">
        <v>294345014</v>
      </c>
      <c r="O20" s="65">
        <v>86028603</v>
      </c>
      <c r="P20" s="65">
        <v>72904167</v>
      </c>
      <c r="Q20" s="65">
        <v>116902189</v>
      </c>
      <c r="R20" s="65">
        <v>275834959</v>
      </c>
      <c r="S20" s="65">
        <v>84876456</v>
      </c>
      <c r="T20" s="65">
        <v>109729359</v>
      </c>
      <c r="U20" s="65">
        <v>100636508</v>
      </c>
      <c r="V20" s="65">
        <v>295242323</v>
      </c>
      <c r="W20" s="65">
        <v>1187331862</v>
      </c>
      <c r="X20" s="65">
        <v>1217787667</v>
      </c>
      <c r="Y20" s="65">
        <v>-30455805</v>
      </c>
      <c r="Z20" s="145">
        <v>-2.5</v>
      </c>
      <c r="AA20" s="160">
        <v>1217787667</v>
      </c>
    </row>
    <row r="21" spans="1:27" ht="13.5">
      <c r="A21" s="143" t="s">
        <v>90</v>
      </c>
      <c r="B21" s="141"/>
      <c r="C21" s="160">
        <v>295039531</v>
      </c>
      <c r="D21" s="160"/>
      <c r="E21" s="161">
        <v>317638432</v>
      </c>
      <c r="F21" s="65">
        <v>318958744</v>
      </c>
      <c r="G21" s="65">
        <v>62107610</v>
      </c>
      <c r="H21" s="65">
        <v>6431368</v>
      </c>
      <c r="I21" s="65">
        <v>11279803</v>
      </c>
      <c r="J21" s="65">
        <v>79818781</v>
      </c>
      <c r="K21" s="65">
        <v>25364455</v>
      </c>
      <c r="L21" s="65">
        <v>10442348</v>
      </c>
      <c r="M21" s="65">
        <v>42014278</v>
      </c>
      <c r="N21" s="65">
        <v>77821081</v>
      </c>
      <c r="O21" s="65">
        <v>25048123</v>
      </c>
      <c r="P21" s="65">
        <v>21945396</v>
      </c>
      <c r="Q21" s="65">
        <v>37192056</v>
      </c>
      <c r="R21" s="65">
        <v>84185575</v>
      </c>
      <c r="S21" s="65">
        <v>18541731</v>
      </c>
      <c r="T21" s="65">
        <v>22396859</v>
      </c>
      <c r="U21" s="65">
        <v>23294796</v>
      </c>
      <c r="V21" s="65">
        <v>64233386</v>
      </c>
      <c r="W21" s="65">
        <v>306058823</v>
      </c>
      <c r="X21" s="65">
        <v>318958744</v>
      </c>
      <c r="Y21" s="65">
        <v>-12899921</v>
      </c>
      <c r="Z21" s="145">
        <v>-4.04</v>
      </c>
      <c r="AA21" s="160">
        <v>318958744</v>
      </c>
    </row>
    <row r="22" spans="1:27" ht="13.5">
      <c r="A22" s="143" t="s">
        <v>91</v>
      </c>
      <c r="B22" s="141"/>
      <c r="C22" s="162">
        <v>306625235</v>
      </c>
      <c r="D22" s="162"/>
      <c r="E22" s="163">
        <v>483378950</v>
      </c>
      <c r="F22" s="164">
        <v>490665095</v>
      </c>
      <c r="G22" s="164">
        <v>187873468</v>
      </c>
      <c r="H22" s="164">
        <v>18651933</v>
      </c>
      <c r="I22" s="164">
        <v>-1895414</v>
      </c>
      <c r="J22" s="164">
        <v>204629987</v>
      </c>
      <c r="K22" s="164">
        <v>1431909</v>
      </c>
      <c r="L22" s="164">
        <v>1251802</v>
      </c>
      <c r="M22" s="164">
        <v>15367264</v>
      </c>
      <c r="N22" s="164">
        <v>18050975</v>
      </c>
      <c r="O22" s="164">
        <v>1601418</v>
      </c>
      <c r="P22" s="164">
        <v>1549129</v>
      </c>
      <c r="Q22" s="164">
        <v>9349739</v>
      </c>
      <c r="R22" s="164">
        <v>12500286</v>
      </c>
      <c r="S22" s="164">
        <v>1849132</v>
      </c>
      <c r="T22" s="164">
        <v>1101863</v>
      </c>
      <c r="U22" s="164">
        <v>1486242</v>
      </c>
      <c r="V22" s="164">
        <v>4437237</v>
      </c>
      <c r="W22" s="164">
        <v>239618485</v>
      </c>
      <c r="X22" s="164">
        <v>490665095</v>
      </c>
      <c r="Y22" s="164">
        <v>-251046610</v>
      </c>
      <c r="Z22" s="146">
        <v>-51.16</v>
      </c>
      <c r="AA22" s="162">
        <v>490665095</v>
      </c>
    </row>
    <row r="23" spans="1:27" ht="13.5">
      <c r="A23" s="143" t="s">
        <v>92</v>
      </c>
      <c r="B23" s="141"/>
      <c r="C23" s="160">
        <v>219326699</v>
      </c>
      <c r="D23" s="160"/>
      <c r="E23" s="161">
        <v>251655583</v>
      </c>
      <c r="F23" s="65">
        <v>238519066</v>
      </c>
      <c r="G23" s="65">
        <v>14800822</v>
      </c>
      <c r="H23" s="65">
        <v>42981318</v>
      </c>
      <c r="I23" s="65">
        <v>15227350</v>
      </c>
      <c r="J23" s="65">
        <v>73009490</v>
      </c>
      <c r="K23" s="65">
        <v>14719359</v>
      </c>
      <c r="L23" s="65">
        <v>14832389</v>
      </c>
      <c r="M23" s="65">
        <v>37862457</v>
      </c>
      <c r="N23" s="65">
        <v>67414205</v>
      </c>
      <c r="O23" s="65">
        <v>14366607</v>
      </c>
      <c r="P23" s="65">
        <v>14888893</v>
      </c>
      <c r="Q23" s="65">
        <v>31664696</v>
      </c>
      <c r="R23" s="65">
        <v>60920196</v>
      </c>
      <c r="S23" s="65">
        <v>14564628</v>
      </c>
      <c r="T23" s="65">
        <v>14858283</v>
      </c>
      <c r="U23" s="65">
        <v>14775136</v>
      </c>
      <c r="V23" s="65">
        <v>44198047</v>
      </c>
      <c r="W23" s="65">
        <v>245541938</v>
      </c>
      <c r="X23" s="65">
        <v>238519066</v>
      </c>
      <c r="Y23" s="65">
        <v>7022872</v>
      </c>
      <c r="Z23" s="145">
        <v>2.94</v>
      </c>
      <c r="AA23" s="160">
        <v>238519066</v>
      </c>
    </row>
    <row r="24" spans="1:27" ht="13.5">
      <c r="A24" s="140" t="s">
        <v>93</v>
      </c>
      <c r="B24" s="147" t="s">
        <v>94</v>
      </c>
      <c r="C24" s="158">
        <v>14561144</v>
      </c>
      <c r="D24" s="158"/>
      <c r="E24" s="159">
        <v>16485044</v>
      </c>
      <c r="F24" s="105">
        <v>16485044</v>
      </c>
      <c r="G24" s="105"/>
      <c r="H24" s="105">
        <v>1111309</v>
      </c>
      <c r="I24" s="105">
        <v>1228722</v>
      </c>
      <c r="J24" s="105">
        <v>2340031</v>
      </c>
      <c r="K24" s="105"/>
      <c r="L24" s="105">
        <v>2525107</v>
      </c>
      <c r="M24" s="105"/>
      <c r="N24" s="105">
        <v>2525107</v>
      </c>
      <c r="O24" s="105">
        <v>2890414</v>
      </c>
      <c r="P24" s="105">
        <v>1189652</v>
      </c>
      <c r="Q24" s="105">
        <v>1112636</v>
      </c>
      <c r="R24" s="105">
        <v>5192702</v>
      </c>
      <c r="S24" s="105"/>
      <c r="T24" s="105">
        <v>2421673</v>
      </c>
      <c r="U24" s="105"/>
      <c r="V24" s="105">
        <v>2421673</v>
      </c>
      <c r="W24" s="105">
        <v>12479513</v>
      </c>
      <c r="X24" s="105">
        <v>16485044</v>
      </c>
      <c r="Y24" s="105">
        <v>-4005531</v>
      </c>
      <c r="Z24" s="142">
        <v>-24.3</v>
      </c>
      <c r="AA24" s="158">
        <v>16485044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3039353964</v>
      </c>
      <c r="D25" s="177">
        <f>+D5+D9+D15+D19+D24</f>
        <v>0</v>
      </c>
      <c r="E25" s="178">
        <f t="shared" si="4"/>
        <v>4307707264</v>
      </c>
      <c r="F25" s="78">
        <f t="shared" si="4"/>
        <v>4018907580</v>
      </c>
      <c r="G25" s="78">
        <f t="shared" si="4"/>
        <v>977900886</v>
      </c>
      <c r="H25" s="78">
        <f t="shared" si="4"/>
        <v>351617535</v>
      </c>
      <c r="I25" s="78">
        <f t="shared" si="4"/>
        <v>153539811</v>
      </c>
      <c r="J25" s="78">
        <f t="shared" si="4"/>
        <v>1483058232</v>
      </c>
      <c r="K25" s="78">
        <f t="shared" si="4"/>
        <v>143970170</v>
      </c>
      <c r="L25" s="78">
        <f t="shared" si="4"/>
        <v>155748706</v>
      </c>
      <c r="M25" s="78">
        <f t="shared" si="4"/>
        <v>405892578</v>
      </c>
      <c r="N25" s="78">
        <f t="shared" si="4"/>
        <v>705611454</v>
      </c>
      <c r="O25" s="78">
        <f t="shared" si="4"/>
        <v>175656378</v>
      </c>
      <c r="P25" s="78">
        <f t="shared" si="4"/>
        <v>132410091</v>
      </c>
      <c r="Q25" s="78">
        <f t="shared" si="4"/>
        <v>380325273</v>
      </c>
      <c r="R25" s="78">
        <f t="shared" si="4"/>
        <v>688391742</v>
      </c>
      <c r="S25" s="78">
        <f t="shared" si="4"/>
        <v>139258701</v>
      </c>
      <c r="T25" s="78">
        <f t="shared" si="4"/>
        <v>180785833</v>
      </c>
      <c r="U25" s="78">
        <f t="shared" si="4"/>
        <v>162444439</v>
      </c>
      <c r="V25" s="78">
        <f t="shared" si="4"/>
        <v>482488973</v>
      </c>
      <c r="W25" s="78">
        <f t="shared" si="4"/>
        <v>3359550401</v>
      </c>
      <c r="X25" s="78">
        <f t="shared" si="4"/>
        <v>4018907580</v>
      </c>
      <c r="Y25" s="78">
        <f t="shared" si="4"/>
        <v>-659357179</v>
      </c>
      <c r="Z25" s="179">
        <f>+IF(X25&lt;&gt;0,+(Y25/X25)*100,0)</f>
        <v>-16.40637824769287</v>
      </c>
      <c r="AA25" s="177">
        <f>+AA5+AA9+AA15+AA19+AA24</f>
        <v>4018907580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503340281</v>
      </c>
      <c r="D28" s="158">
        <f>SUM(D29:D31)</f>
        <v>0</v>
      </c>
      <c r="E28" s="159">
        <f t="shared" si="5"/>
        <v>653136030</v>
      </c>
      <c r="F28" s="105">
        <f t="shared" si="5"/>
        <v>676667815</v>
      </c>
      <c r="G28" s="105">
        <f t="shared" si="5"/>
        <v>33132649</v>
      </c>
      <c r="H28" s="105">
        <f t="shared" si="5"/>
        <v>42375335</v>
      </c>
      <c r="I28" s="105">
        <f t="shared" si="5"/>
        <v>36135077</v>
      </c>
      <c r="J28" s="105">
        <f t="shared" si="5"/>
        <v>111643061</v>
      </c>
      <c r="K28" s="105">
        <f t="shared" si="5"/>
        <v>39809081</v>
      </c>
      <c r="L28" s="105">
        <f t="shared" si="5"/>
        <v>40057996</v>
      </c>
      <c r="M28" s="105">
        <f t="shared" si="5"/>
        <v>43283962</v>
      </c>
      <c r="N28" s="105">
        <f t="shared" si="5"/>
        <v>123151039</v>
      </c>
      <c r="O28" s="105">
        <f t="shared" si="5"/>
        <v>38183409</v>
      </c>
      <c r="P28" s="105">
        <f t="shared" si="5"/>
        <v>37046210</v>
      </c>
      <c r="Q28" s="105">
        <f t="shared" si="5"/>
        <v>39713001</v>
      </c>
      <c r="R28" s="105">
        <f t="shared" si="5"/>
        <v>114942620</v>
      </c>
      <c r="S28" s="105">
        <f t="shared" si="5"/>
        <v>34469124</v>
      </c>
      <c r="T28" s="105">
        <f t="shared" si="5"/>
        <v>50470103</v>
      </c>
      <c r="U28" s="105">
        <f t="shared" si="5"/>
        <v>48581092</v>
      </c>
      <c r="V28" s="105">
        <f t="shared" si="5"/>
        <v>133520319</v>
      </c>
      <c r="W28" s="105">
        <f t="shared" si="5"/>
        <v>483257039</v>
      </c>
      <c r="X28" s="105">
        <f t="shared" si="5"/>
        <v>676667815</v>
      </c>
      <c r="Y28" s="105">
        <f t="shared" si="5"/>
        <v>-193410776</v>
      </c>
      <c r="Z28" s="142">
        <f>+IF(X28&lt;&gt;0,+(Y28/X28)*100,0)</f>
        <v>-28.582824794171717</v>
      </c>
      <c r="AA28" s="158">
        <f>SUM(AA29:AA31)</f>
        <v>676667815</v>
      </c>
    </row>
    <row r="29" spans="1:27" ht="13.5">
      <c r="A29" s="143" t="s">
        <v>75</v>
      </c>
      <c r="B29" s="141"/>
      <c r="C29" s="160">
        <v>99549588</v>
      </c>
      <c r="D29" s="160"/>
      <c r="E29" s="161">
        <v>75480964</v>
      </c>
      <c r="F29" s="65">
        <v>101751727</v>
      </c>
      <c r="G29" s="65">
        <v>5081331</v>
      </c>
      <c r="H29" s="65">
        <v>14790468</v>
      </c>
      <c r="I29" s="65">
        <v>7474672</v>
      </c>
      <c r="J29" s="65">
        <v>27346471</v>
      </c>
      <c r="K29" s="65">
        <v>7716023</v>
      </c>
      <c r="L29" s="65">
        <v>8297303</v>
      </c>
      <c r="M29" s="65">
        <v>7039337</v>
      </c>
      <c r="N29" s="65">
        <v>23052663</v>
      </c>
      <c r="O29" s="65">
        <v>6043661</v>
      </c>
      <c r="P29" s="65">
        <v>6852200</v>
      </c>
      <c r="Q29" s="65">
        <v>7343002</v>
      </c>
      <c r="R29" s="65">
        <v>20238863</v>
      </c>
      <c r="S29" s="65">
        <v>6722548</v>
      </c>
      <c r="T29" s="65">
        <v>20009397</v>
      </c>
      <c r="U29" s="65">
        <v>9730046</v>
      </c>
      <c r="V29" s="65">
        <v>36461991</v>
      </c>
      <c r="W29" s="65">
        <v>107099988</v>
      </c>
      <c r="X29" s="65">
        <v>101751727</v>
      </c>
      <c r="Y29" s="65">
        <v>5348261</v>
      </c>
      <c r="Z29" s="145">
        <v>5.26</v>
      </c>
      <c r="AA29" s="160">
        <v>101751727</v>
      </c>
    </row>
    <row r="30" spans="1:27" ht="13.5">
      <c r="A30" s="143" t="s">
        <v>76</v>
      </c>
      <c r="B30" s="141"/>
      <c r="C30" s="162">
        <v>214749863</v>
      </c>
      <c r="D30" s="162"/>
      <c r="E30" s="163">
        <v>369097690</v>
      </c>
      <c r="F30" s="164">
        <v>322692316</v>
      </c>
      <c r="G30" s="164">
        <v>17125625</v>
      </c>
      <c r="H30" s="164">
        <v>15649063</v>
      </c>
      <c r="I30" s="164">
        <v>15737819</v>
      </c>
      <c r="J30" s="164">
        <v>48512507</v>
      </c>
      <c r="K30" s="164">
        <v>15398616</v>
      </c>
      <c r="L30" s="164">
        <v>17713285</v>
      </c>
      <c r="M30" s="164">
        <v>16500261</v>
      </c>
      <c r="N30" s="164">
        <v>49612162</v>
      </c>
      <c r="O30" s="164">
        <v>15481160</v>
      </c>
      <c r="P30" s="164">
        <v>15905402</v>
      </c>
      <c r="Q30" s="164">
        <v>16028222</v>
      </c>
      <c r="R30" s="164">
        <v>47414784</v>
      </c>
      <c r="S30" s="164">
        <v>13232519</v>
      </c>
      <c r="T30" s="164">
        <v>15040797</v>
      </c>
      <c r="U30" s="164">
        <v>19646182</v>
      </c>
      <c r="V30" s="164">
        <v>47919498</v>
      </c>
      <c r="W30" s="164">
        <v>193458951</v>
      </c>
      <c r="X30" s="164">
        <v>322692316</v>
      </c>
      <c r="Y30" s="164">
        <v>-129233365</v>
      </c>
      <c r="Z30" s="146">
        <v>-40.05</v>
      </c>
      <c r="AA30" s="162">
        <v>322692316</v>
      </c>
    </row>
    <row r="31" spans="1:27" ht="13.5">
      <c r="A31" s="143" t="s">
        <v>77</v>
      </c>
      <c r="B31" s="141"/>
      <c r="C31" s="160">
        <v>189040830</v>
      </c>
      <c r="D31" s="160"/>
      <c r="E31" s="161">
        <v>208557376</v>
      </c>
      <c r="F31" s="65">
        <v>252223772</v>
      </c>
      <c r="G31" s="65">
        <v>10925693</v>
      </c>
      <c r="H31" s="65">
        <v>11935804</v>
      </c>
      <c r="I31" s="65">
        <v>12922586</v>
      </c>
      <c r="J31" s="65">
        <v>35784083</v>
      </c>
      <c r="K31" s="65">
        <v>16694442</v>
      </c>
      <c r="L31" s="65">
        <v>14047408</v>
      </c>
      <c r="M31" s="65">
        <v>19744364</v>
      </c>
      <c r="N31" s="65">
        <v>50486214</v>
      </c>
      <c r="O31" s="65">
        <v>16658588</v>
      </c>
      <c r="P31" s="65">
        <v>14288608</v>
      </c>
      <c r="Q31" s="65">
        <v>16341777</v>
      </c>
      <c r="R31" s="65">
        <v>47288973</v>
      </c>
      <c r="S31" s="65">
        <v>14514057</v>
      </c>
      <c r="T31" s="65">
        <v>15419909</v>
      </c>
      <c r="U31" s="65">
        <v>19204864</v>
      </c>
      <c r="V31" s="65">
        <v>49138830</v>
      </c>
      <c r="W31" s="65">
        <v>182698100</v>
      </c>
      <c r="X31" s="65">
        <v>252223772</v>
      </c>
      <c r="Y31" s="65">
        <v>-69525672</v>
      </c>
      <c r="Z31" s="145">
        <v>-27.57</v>
      </c>
      <c r="AA31" s="160">
        <v>252223772</v>
      </c>
    </row>
    <row r="32" spans="1:27" ht="13.5">
      <c r="A32" s="140" t="s">
        <v>78</v>
      </c>
      <c r="B32" s="141"/>
      <c r="C32" s="158">
        <f aca="true" t="shared" si="6" ref="C32:Y32">SUM(C33:C37)</f>
        <v>400189454</v>
      </c>
      <c r="D32" s="158">
        <f>SUM(D33:D37)</f>
        <v>0</v>
      </c>
      <c r="E32" s="159">
        <f t="shared" si="6"/>
        <v>667426601</v>
      </c>
      <c r="F32" s="105">
        <f t="shared" si="6"/>
        <v>479975982</v>
      </c>
      <c r="G32" s="105">
        <f t="shared" si="6"/>
        <v>26981826</v>
      </c>
      <c r="H32" s="105">
        <f t="shared" si="6"/>
        <v>30310483</v>
      </c>
      <c r="I32" s="105">
        <f t="shared" si="6"/>
        <v>30670301</v>
      </c>
      <c r="J32" s="105">
        <f t="shared" si="6"/>
        <v>87962610</v>
      </c>
      <c r="K32" s="105">
        <f t="shared" si="6"/>
        <v>36130059</v>
      </c>
      <c r="L32" s="105">
        <f t="shared" si="6"/>
        <v>33094721</v>
      </c>
      <c r="M32" s="105">
        <f t="shared" si="6"/>
        <v>30428613</v>
      </c>
      <c r="N32" s="105">
        <f t="shared" si="6"/>
        <v>99653393</v>
      </c>
      <c r="O32" s="105">
        <f t="shared" si="6"/>
        <v>31913939</v>
      </c>
      <c r="P32" s="105">
        <f t="shared" si="6"/>
        <v>30348953</v>
      </c>
      <c r="Q32" s="105">
        <f t="shared" si="6"/>
        <v>28832605</v>
      </c>
      <c r="R32" s="105">
        <f t="shared" si="6"/>
        <v>91095497</v>
      </c>
      <c r="S32" s="105">
        <f t="shared" si="6"/>
        <v>30662350</v>
      </c>
      <c r="T32" s="105">
        <f t="shared" si="6"/>
        <v>33600225</v>
      </c>
      <c r="U32" s="105">
        <f t="shared" si="6"/>
        <v>35106121</v>
      </c>
      <c r="V32" s="105">
        <f t="shared" si="6"/>
        <v>99368696</v>
      </c>
      <c r="W32" s="105">
        <f t="shared" si="6"/>
        <v>378080196</v>
      </c>
      <c r="X32" s="105">
        <f t="shared" si="6"/>
        <v>479975982</v>
      </c>
      <c r="Y32" s="105">
        <f t="shared" si="6"/>
        <v>-101895786</v>
      </c>
      <c r="Z32" s="142">
        <f>+IF(X32&lt;&gt;0,+(Y32/X32)*100,0)</f>
        <v>-21.229351013651346</v>
      </c>
      <c r="AA32" s="158">
        <f>SUM(AA33:AA37)</f>
        <v>479975982</v>
      </c>
    </row>
    <row r="33" spans="1:27" ht="13.5">
      <c r="A33" s="143" t="s">
        <v>79</v>
      </c>
      <c r="B33" s="141"/>
      <c r="C33" s="160">
        <v>74375444</v>
      </c>
      <c r="D33" s="160"/>
      <c r="E33" s="161">
        <v>86291132</v>
      </c>
      <c r="F33" s="65">
        <v>75672653</v>
      </c>
      <c r="G33" s="65">
        <v>4984868</v>
      </c>
      <c r="H33" s="65">
        <v>7110761</v>
      </c>
      <c r="I33" s="65">
        <v>6695347</v>
      </c>
      <c r="J33" s="65">
        <v>18790976</v>
      </c>
      <c r="K33" s="65">
        <v>7495094</v>
      </c>
      <c r="L33" s="65">
        <v>7100538</v>
      </c>
      <c r="M33" s="65">
        <v>6779983</v>
      </c>
      <c r="N33" s="65">
        <v>21375615</v>
      </c>
      <c r="O33" s="65">
        <v>7015531</v>
      </c>
      <c r="P33" s="65">
        <v>6870805</v>
      </c>
      <c r="Q33" s="65">
        <v>5644163</v>
      </c>
      <c r="R33" s="65">
        <v>19530499</v>
      </c>
      <c r="S33" s="65">
        <v>6551257</v>
      </c>
      <c r="T33" s="65">
        <v>6717660</v>
      </c>
      <c r="U33" s="65">
        <v>7200246</v>
      </c>
      <c r="V33" s="65">
        <v>20469163</v>
      </c>
      <c r="W33" s="65">
        <v>80166253</v>
      </c>
      <c r="X33" s="65">
        <v>75672653</v>
      </c>
      <c r="Y33" s="65">
        <v>4493600</v>
      </c>
      <c r="Z33" s="145">
        <v>5.94</v>
      </c>
      <c r="AA33" s="160">
        <v>75672653</v>
      </c>
    </row>
    <row r="34" spans="1:27" ht="13.5">
      <c r="A34" s="143" t="s">
        <v>80</v>
      </c>
      <c r="B34" s="141"/>
      <c r="C34" s="160">
        <v>58158638</v>
      </c>
      <c r="D34" s="160"/>
      <c r="E34" s="161">
        <v>45251117</v>
      </c>
      <c r="F34" s="65">
        <v>54987485</v>
      </c>
      <c r="G34" s="65">
        <v>2819486</v>
      </c>
      <c r="H34" s="65">
        <v>3537441</v>
      </c>
      <c r="I34" s="65">
        <v>3635358</v>
      </c>
      <c r="J34" s="65">
        <v>9992285</v>
      </c>
      <c r="K34" s="65">
        <v>4259617</v>
      </c>
      <c r="L34" s="65">
        <v>4217075</v>
      </c>
      <c r="M34" s="65">
        <v>3769534</v>
      </c>
      <c r="N34" s="65">
        <v>12246226</v>
      </c>
      <c r="O34" s="65">
        <v>4658706</v>
      </c>
      <c r="P34" s="65">
        <v>4680881</v>
      </c>
      <c r="Q34" s="65">
        <v>4178147</v>
      </c>
      <c r="R34" s="65">
        <v>13517734</v>
      </c>
      <c r="S34" s="65">
        <v>4357114</v>
      </c>
      <c r="T34" s="65">
        <v>4397707</v>
      </c>
      <c r="U34" s="65">
        <v>5032985</v>
      </c>
      <c r="V34" s="65">
        <v>13787806</v>
      </c>
      <c r="W34" s="65">
        <v>49544051</v>
      </c>
      <c r="X34" s="65">
        <v>54987485</v>
      </c>
      <c r="Y34" s="65">
        <v>-5443434</v>
      </c>
      <c r="Z34" s="145">
        <v>-9.9</v>
      </c>
      <c r="AA34" s="160">
        <v>54987485</v>
      </c>
    </row>
    <row r="35" spans="1:27" ht="13.5">
      <c r="A35" s="143" t="s">
        <v>81</v>
      </c>
      <c r="B35" s="141"/>
      <c r="C35" s="160">
        <v>125518738</v>
      </c>
      <c r="D35" s="160"/>
      <c r="E35" s="161">
        <v>162625516</v>
      </c>
      <c r="F35" s="65">
        <v>169990597</v>
      </c>
      <c r="G35" s="65">
        <v>9026943</v>
      </c>
      <c r="H35" s="65">
        <v>11065636</v>
      </c>
      <c r="I35" s="65">
        <v>12703579</v>
      </c>
      <c r="J35" s="65">
        <v>32796158</v>
      </c>
      <c r="K35" s="65">
        <v>14171709</v>
      </c>
      <c r="L35" s="65">
        <v>13007886</v>
      </c>
      <c r="M35" s="65">
        <v>12499764</v>
      </c>
      <c r="N35" s="65">
        <v>39679359</v>
      </c>
      <c r="O35" s="65">
        <v>12860932</v>
      </c>
      <c r="P35" s="65">
        <v>12744574</v>
      </c>
      <c r="Q35" s="65">
        <v>12504133</v>
      </c>
      <c r="R35" s="65">
        <v>38109639</v>
      </c>
      <c r="S35" s="65">
        <v>12694390</v>
      </c>
      <c r="T35" s="65">
        <v>13908750</v>
      </c>
      <c r="U35" s="65">
        <v>14696806</v>
      </c>
      <c r="V35" s="65">
        <v>41299946</v>
      </c>
      <c r="W35" s="65">
        <v>151885102</v>
      </c>
      <c r="X35" s="65">
        <v>169990597</v>
      </c>
      <c r="Y35" s="65">
        <v>-18105495</v>
      </c>
      <c r="Z35" s="145">
        <v>-10.65</v>
      </c>
      <c r="AA35" s="160">
        <v>169990597</v>
      </c>
    </row>
    <row r="36" spans="1:27" ht="13.5">
      <c r="A36" s="143" t="s">
        <v>82</v>
      </c>
      <c r="B36" s="141"/>
      <c r="C36" s="160">
        <v>82218211</v>
      </c>
      <c r="D36" s="160"/>
      <c r="E36" s="161">
        <v>304442191</v>
      </c>
      <c r="F36" s="65">
        <v>109907214</v>
      </c>
      <c r="G36" s="65">
        <v>5908693</v>
      </c>
      <c r="H36" s="65">
        <v>4052866</v>
      </c>
      <c r="I36" s="65">
        <v>2863307</v>
      </c>
      <c r="J36" s="65">
        <v>12824866</v>
      </c>
      <c r="K36" s="65">
        <v>4734086</v>
      </c>
      <c r="L36" s="65">
        <v>3807653</v>
      </c>
      <c r="M36" s="65">
        <v>2592408</v>
      </c>
      <c r="N36" s="65">
        <v>11134147</v>
      </c>
      <c r="O36" s="65">
        <v>2478932</v>
      </c>
      <c r="P36" s="65">
        <v>1314422</v>
      </c>
      <c r="Q36" s="65">
        <v>1536963</v>
      </c>
      <c r="R36" s="65">
        <v>5330317</v>
      </c>
      <c r="S36" s="65">
        <v>2381008</v>
      </c>
      <c r="T36" s="65">
        <v>3740282</v>
      </c>
      <c r="U36" s="65">
        <v>3108967</v>
      </c>
      <c r="V36" s="65">
        <v>9230257</v>
      </c>
      <c r="W36" s="65">
        <v>38519587</v>
      </c>
      <c r="X36" s="65">
        <v>109907214</v>
      </c>
      <c r="Y36" s="65">
        <v>-71387627</v>
      </c>
      <c r="Z36" s="145">
        <v>-64.95</v>
      </c>
      <c r="AA36" s="160">
        <v>109907214</v>
      </c>
    </row>
    <row r="37" spans="1:27" ht="13.5">
      <c r="A37" s="143" t="s">
        <v>83</v>
      </c>
      <c r="B37" s="141"/>
      <c r="C37" s="162">
        <v>59918423</v>
      </c>
      <c r="D37" s="162"/>
      <c r="E37" s="163">
        <v>68816645</v>
      </c>
      <c r="F37" s="164">
        <v>69418033</v>
      </c>
      <c r="G37" s="164">
        <v>4241836</v>
      </c>
      <c r="H37" s="164">
        <v>4543779</v>
      </c>
      <c r="I37" s="164">
        <v>4772710</v>
      </c>
      <c r="J37" s="164">
        <v>13558325</v>
      </c>
      <c r="K37" s="164">
        <v>5469553</v>
      </c>
      <c r="L37" s="164">
        <v>4961569</v>
      </c>
      <c r="M37" s="164">
        <v>4786924</v>
      </c>
      <c r="N37" s="164">
        <v>15218046</v>
      </c>
      <c r="O37" s="164">
        <v>4899838</v>
      </c>
      <c r="P37" s="164">
        <v>4738271</v>
      </c>
      <c r="Q37" s="164">
        <v>4969199</v>
      </c>
      <c r="R37" s="164">
        <v>14607308</v>
      </c>
      <c r="S37" s="164">
        <v>4678581</v>
      </c>
      <c r="T37" s="164">
        <v>4835826</v>
      </c>
      <c r="U37" s="164">
        <v>5067117</v>
      </c>
      <c r="V37" s="164">
        <v>14581524</v>
      </c>
      <c r="W37" s="164">
        <v>57965203</v>
      </c>
      <c r="X37" s="164">
        <v>69418033</v>
      </c>
      <c r="Y37" s="164">
        <v>-11452830</v>
      </c>
      <c r="Z37" s="146">
        <v>-16.5</v>
      </c>
      <c r="AA37" s="162">
        <v>69418033</v>
      </c>
    </row>
    <row r="38" spans="1:27" ht="13.5">
      <c r="A38" s="140" t="s">
        <v>84</v>
      </c>
      <c r="B38" s="147"/>
      <c r="C38" s="158">
        <f aca="true" t="shared" si="7" ref="C38:Y38">SUM(C39:C41)</f>
        <v>410355000</v>
      </c>
      <c r="D38" s="158">
        <f>SUM(D39:D41)</f>
        <v>0</v>
      </c>
      <c r="E38" s="159">
        <f t="shared" si="7"/>
        <v>377140643</v>
      </c>
      <c r="F38" s="105">
        <f t="shared" si="7"/>
        <v>582546011</v>
      </c>
      <c r="G38" s="105">
        <f t="shared" si="7"/>
        <v>12538655</v>
      </c>
      <c r="H38" s="105">
        <f t="shared" si="7"/>
        <v>13804457</v>
      </c>
      <c r="I38" s="105">
        <f t="shared" si="7"/>
        <v>80179371</v>
      </c>
      <c r="J38" s="105">
        <f t="shared" si="7"/>
        <v>106522483</v>
      </c>
      <c r="K38" s="105">
        <f t="shared" si="7"/>
        <v>36306990</v>
      </c>
      <c r="L38" s="105">
        <f t="shared" si="7"/>
        <v>38132057</v>
      </c>
      <c r="M38" s="105">
        <f t="shared" si="7"/>
        <v>38433285</v>
      </c>
      <c r="N38" s="105">
        <f t="shared" si="7"/>
        <v>112872332</v>
      </c>
      <c r="O38" s="105">
        <f t="shared" si="7"/>
        <v>37066445</v>
      </c>
      <c r="P38" s="105">
        <f t="shared" si="7"/>
        <v>38577334</v>
      </c>
      <c r="Q38" s="105">
        <f t="shared" si="7"/>
        <v>37752291</v>
      </c>
      <c r="R38" s="105">
        <f t="shared" si="7"/>
        <v>113396070</v>
      </c>
      <c r="S38" s="105">
        <f t="shared" si="7"/>
        <v>38380391</v>
      </c>
      <c r="T38" s="105">
        <f t="shared" si="7"/>
        <v>40881632</v>
      </c>
      <c r="U38" s="105">
        <f t="shared" si="7"/>
        <v>47148546</v>
      </c>
      <c r="V38" s="105">
        <f t="shared" si="7"/>
        <v>126410569</v>
      </c>
      <c r="W38" s="105">
        <f t="shared" si="7"/>
        <v>459201454</v>
      </c>
      <c r="X38" s="105">
        <f t="shared" si="7"/>
        <v>582546011</v>
      </c>
      <c r="Y38" s="105">
        <f t="shared" si="7"/>
        <v>-123344557</v>
      </c>
      <c r="Z38" s="142">
        <f>+IF(X38&lt;&gt;0,+(Y38/X38)*100,0)</f>
        <v>-21.173358785560374</v>
      </c>
      <c r="AA38" s="158">
        <f>SUM(AA39:AA41)</f>
        <v>582546011</v>
      </c>
    </row>
    <row r="39" spans="1:27" ht="13.5">
      <c r="A39" s="143" t="s">
        <v>85</v>
      </c>
      <c r="B39" s="141"/>
      <c r="C39" s="160">
        <v>130343114</v>
      </c>
      <c r="D39" s="160"/>
      <c r="E39" s="161">
        <v>159766698</v>
      </c>
      <c r="F39" s="65">
        <v>182419400</v>
      </c>
      <c r="G39" s="65">
        <v>4741784</v>
      </c>
      <c r="H39" s="65">
        <v>5218378</v>
      </c>
      <c r="I39" s="65">
        <v>21285785</v>
      </c>
      <c r="J39" s="65">
        <v>31245947</v>
      </c>
      <c r="K39" s="65">
        <v>10696306</v>
      </c>
      <c r="L39" s="65">
        <v>12173189</v>
      </c>
      <c r="M39" s="65">
        <v>13222869</v>
      </c>
      <c r="N39" s="65">
        <v>36092364</v>
      </c>
      <c r="O39" s="65">
        <v>10874281</v>
      </c>
      <c r="P39" s="65">
        <v>11998996</v>
      </c>
      <c r="Q39" s="65">
        <v>11152182</v>
      </c>
      <c r="R39" s="65">
        <v>34025459</v>
      </c>
      <c r="S39" s="65">
        <v>12008874</v>
      </c>
      <c r="T39" s="65">
        <v>13635731</v>
      </c>
      <c r="U39" s="65">
        <v>16502383</v>
      </c>
      <c r="V39" s="65">
        <v>42146988</v>
      </c>
      <c r="W39" s="65">
        <v>143510758</v>
      </c>
      <c r="X39" s="65">
        <v>182419400</v>
      </c>
      <c r="Y39" s="65">
        <v>-38908642</v>
      </c>
      <c r="Z39" s="145">
        <v>-21.33</v>
      </c>
      <c r="AA39" s="160">
        <v>182419400</v>
      </c>
    </row>
    <row r="40" spans="1:27" ht="13.5">
      <c r="A40" s="143" t="s">
        <v>86</v>
      </c>
      <c r="B40" s="141"/>
      <c r="C40" s="160">
        <v>204618352</v>
      </c>
      <c r="D40" s="160"/>
      <c r="E40" s="161">
        <v>140807847</v>
      </c>
      <c r="F40" s="65">
        <v>324678210</v>
      </c>
      <c r="G40" s="65">
        <v>2815784</v>
      </c>
      <c r="H40" s="65">
        <v>3267286</v>
      </c>
      <c r="I40" s="65">
        <v>51129130</v>
      </c>
      <c r="J40" s="65">
        <v>57212200</v>
      </c>
      <c r="K40" s="65">
        <v>19587837</v>
      </c>
      <c r="L40" s="65">
        <v>19590703</v>
      </c>
      <c r="M40" s="65">
        <v>19120217</v>
      </c>
      <c r="N40" s="65">
        <v>58298757</v>
      </c>
      <c r="O40" s="65">
        <v>19349616</v>
      </c>
      <c r="P40" s="65">
        <v>19961022</v>
      </c>
      <c r="Q40" s="65">
        <v>19734637</v>
      </c>
      <c r="R40" s="65">
        <v>59045275</v>
      </c>
      <c r="S40" s="65">
        <v>19842696</v>
      </c>
      <c r="T40" s="65">
        <v>20679252</v>
      </c>
      <c r="U40" s="65">
        <v>23587454</v>
      </c>
      <c r="V40" s="65">
        <v>64109402</v>
      </c>
      <c r="W40" s="65">
        <v>238665634</v>
      </c>
      <c r="X40" s="65">
        <v>324678210</v>
      </c>
      <c r="Y40" s="65">
        <v>-86012576</v>
      </c>
      <c r="Z40" s="145">
        <v>-26.49</v>
      </c>
      <c r="AA40" s="160">
        <v>324678210</v>
      </c>
    </row>
    <row r="41" spans="1:27" ht="13.5">
      <c r="A41" s="143" t="s">
        <v>87</v>
      </c>
      <c r="B41" s="141"/>
      <c r="C41" s="160">
        <v>75393534</v>
      </c>
      <c r="D41" s="160"/>
      <c r="E41" s="161">
        <v>76566098</v>
      </c>
      <c r="F41" s="65">
        <v>75448401</v>
      </c>
      <c r="G41" s="65">
        <v>4981087</v>
      </c>
      <c r="H41" s="65">
        <v>5318793</v>
      </c>
      <c r="I41" s="65">
        <v>7764456</v>
      </c>
      <c r="J41" s="65">
        <v>18064336</v>
      </c>
      <c r="K41" s="65">
        <v>6022847</v>
      </c>
      <c r="L41" s="65">
        <v>6368165</v>
      </c>
      <c r="M41" s="65">
        <v>6090199</v>
      </c>
      <c r="N41" s="65">
        <v>18481211</v>
      </c>
      <c r="O41" s="65">
        <v>6842548</v>
      </c>
      <c r="P41" s="65">
        <v>6617316</v>
      </c>
      <c r="Q41" s="65">
        <v>6865472</v>
      </c>
      <c r="R41" s="65">
        <v>20325336</v>
      </c>
      <c r="S41" s="65">
        <v>6528821</v>
      </c>
      <c r="T41" s="65">
        <v>6566649</v>
      </c>
      <c r="U41" s="65">
        <v>7058709</v>
      </c>
      <c r="V41" s="65">
        <v>20154179</v>
      </c>
      <c r="W41" s="65">
        <v>77025062</v>
      </c>
      <c r="X41" s="65">
        <v>75448401</v>
      </c>
      <c r="Y41" s="65">
        <v>1576661</v>
      </c>
      <c r="Z41" s="145">
        <v>2.09</v>
      </c>
      <c r="AA41" s="160">
        <v>75448401</v>
      </c>
    </row>
    <row r="42" spans="1:27" ht="13.5">
      <c r="A42" s="140" t="s">
        <v>88</v>
      </c>
      <c r="B42" s="147"/>
      <c r="C42" s="158">
        <f aca="true" t="shared" si="8" ref="C42:Y42">SUM(C43:C46)</f>
        <v>1884831336</v>
      </c>
      <c r="D42" s="158">
        <f>SUM(D43:D46)</f>
        <v>0</v>
      </c>
      <c r="E42" s="159">
        <f t="shared" si="8"/>
        <v>1905969967</v>
      </c>
      <c r="F42" s="105">
        <f t="shared" si="8"/>
        <v>1972327200</v>
      </c>
      <c r="G42" s="105">
        <f t="shared" si="8"/>
        <v>140470516</v>
      </c>
      <c r="H42" s="105">
        <f t="shared" si="8"/>
        <v>158369567</v>
      </c>
      <c r="I42" s="105">
        <f t="shared" si="8"/>
        <v>221921018</v>
      </c>
      <c r="J42" s="105">
        <f t="shared" si="8"/>
        <v>520761101</v>
      </c>
      <c r="K42" s="105">
        <f t="shared" si="8"/>
        <v>107611187</v>
      </c>
      <c r="L42" s="105">
        <f t="shared" si="8"/>
        <v>131260322</v>
      </c>
      <c r="M42" s="105">
        <f t="shared" si="8"/>
        <v>140798949</v>
      </c>
      <c r="N42" s="105">
        <f t="shared" si="8"/>
        <v>379670458</v>
      </c>
      <c r="O42" s="105">
        <f t="shared" si="8"/>
        <v>125502779</v>
      </c>
      <c r="P42" s="105">
        <f t="shared" si="8"/>
        <v>133275487</v>
      </c>
      <c r="Q42" s="105">
        <f t="shared" si="8"/>
        <v>160406525</v>
      </c>
      <c r="R42" s="105">
        <f t="shared" si="8"/>
        <v>419184791</v>
      </c>
      <c r="S42" s="105">
        <f t="shared" si="8"/>
        <v>117439646</v>
      </c>
      <c r="T42" s="105">
        <f t="shared" si="8"/>
        <v>148920528</v>
      </c>
      <c r="U42" s="105">
        <f t="shared" si="8"/>
        <v>173963689</v>
      </c>
      <c r="V42" s="105">
        <f t="shared" si="8"/>
        <v>440323863</v>
      </c>
      <c r="W42" s="105">
        <f t="shared" si="8"/>
        <v>1759940213</v>
      </c>
      <c r="X42" s="105">
        <f t="shared" si="8"/>
        <v>1972327200</v>
      </c>
      <c r="Y42" s="105">
        <f t="shared" si="8"/>
        <v>-212386987</v>
      </c>
      <c r="Z42" s="142">
        <f>+IF(X42&lt;&gt;0,+(Y42/X42)*100,0)</f>
        <v>-10.768344471444697</v>
      </c>
      <c r="AA42" s="158">
        <f>SUM(AA43:AA46)</f>
        <v>1972327200</v>
      </c>
    </row>
    <row r="43" spans="1:27" ht="13.5">
      <c r="A43" s="143" t="s">
        <v>89</v>
      </c>
      <c r="B43" s="141"/>
      <c r="C43" s="160">
        <v>930281729</v>
      </c>
      <c r="D43" s="160"/>
      <c r="E43" s="161">
        <v>1066194457</v>
      </c>
      <c r="F43" s="65">
        <v>1152937298</v>
      </c>
      <c r="G43" s="65">
        <v>106040935</v>
      </c>
      <c r="H43" s="65">
        <v>105735532</v>
      </c>
      <c r="I43" s="65">
        <v>139728745</v>
      </c>
      <c r="J43" s="65">
        <v>351505212</v>
      </c>
      <c r="K43" s="65">
        <v>37018078</v>
      </c>
      <c r="L43" s="65">
        <v>77821342</v>
      </c>
      <c r="M43" s="65">
        <v>82186747</v>
      </c>
      <c r="N43" s="65">
        <v>197026167</v>
      </c>
      <c r="O43" s="65">
        <v>60599952</v>
      </c>
      <c r="P43" s="65">
        <v>73992431</v>
      </c>
      <c r="Q43" s="65">
        <v>82313946</v>
      </c>
      <c r="R43" s="65">
        <v>216906329</v>
      </c>
      <c r="S43" s="65">
        <v>79867114</v>
      </c>
      <c r="T43" s="65">
        <v>74585948</v>
      </c>
      <c r="U43" s="65">
        <v>107283023</v>
      </c>
      <c r="V43" s="65">
        <v>261736085</v>
      </c>
      <c r="W43" s="65">
        <v>1027173793</v>
      </c>
      <c r="X43" s="65">
        <v>1152937298</v>
      </c>
      <c r="Y43" s="65">
        <v>-125763505</v>
      </c>
      <c r="Z43" s="145">
        <v>-10.91</v>
      </c>
      <c r="AA43" s="160">
        <v>1152937298</v>
      </c>
    </row>
    <row r="44" spans="1:27" ht="13.5">
      <c r="A44" s="143" t="s">
        <v>90</v>
      </c>
      <c r="B44" s="141"/>
      <c r="C44" s="160">
        <v>382727789</v>
      </c>
      <c r="D44" s="160"/>
      <c r="E44" s="161">
        <v>297383348</v>
      </c>
      <c r="F44" s="65">
        <v>340118229</v>
      </c>
      <c r="G44" s="65">
        <v>19270881</v>
      </c>
      <c r="H44" s="65">
        <v>23214313</v>
      </c>
      <c r="I44" s="65">
        <v>30660638</v>
      </c>
      <c r="J44" s="65">
        <v>73145832</v>
      </c>
      <c r="K44" s="65">
        <v>36765845</v>
      </c>
      <c r="L44" s="65">
        <v>15672056</v>
      </c>
      <c r="M44" s="65">
        <v>23712273</v>
      </c>
      <c r="N44" s="65">
        <v>76150174</v>
      </c>
      <c r="O44" s="65">
        <v>27991619</v>
      </c>
      <c r="P44" s="65">
        <v>23422244</v>
      </c>
      <c r="Q44" s="65">
        <v>39184138</v>
      </c>
      <c r="R44" s="65">
        <v>90598001</v>
      </c>
      <c r="S44" s="65">
        <v>-130884</v>
      </c>
      <c r="T44" s="65">
        <v>32090289</v>
      </c>
      <c r="U44" s="65">
        <v>24969293</v>
      </c>
      <c r="V44" s="65">
        <v>56928698</v>
      </c>
      <c r="W44" s="65">
        <v>296822705</v>
      </c>
      <c r="X44" s="65">
        <v>340118229</v>
      </c>
      <c r="Y44" s="65">
        <v>-43295524</v>
      </c>
      <c r="Z44" s="145">
        <v>-12.73</v>
      </c>
      <c r="AA44" s="160">
        <v>340118229</v>
      </c>
    </row>
    <row r="45" spans="1:27" ht="13.5">
      <c r="A45" s="143" t="s">
        <v>91</v>
      </c>
      <c r="B45" s="141"/>
      <c r="C45" s="162">
        <v>391271595</v>
      </c>
      <c r="D45" s="162"/>
      <c r="E45" s="163">
        <v>336815227</v>
      </c>
      <c r="F45" s="164">
        <v>252887214</v>
      </c>
      <c r="G45" s="164">
        <v>10257605</v>
      </c>
      <c r="H45" s="164">
        <v>18097430</v>
      </c>
      <c r="I45" s="164">
        <v>37875893</v>
      </c>
      <c r="J45" s="164">
        <v>66230928</v>
      </c>
      <c r="K45" s="164">
        <v>22930115</v>
      </c>
      <c r="L45" s="164">
        <v>27213546</v>
      </c>
      <c r="M45" s="164">
        <v>25086091</v>
      </c>
      <c r="N45" s="164">
        <v>75229752</v>
      </c>
      <c r="O45" s="164">
        <v>23202448</v>
      </c>
      <c r="P45" s="164">
        <v>25416413</v>
      </c>
      <c r="Q45" s="164">
        <v>24817695</v>
      </c>
      <c r="R45" s="164">
        <v>73436556</v>
      </c>
      <c r="S45" s="164">
        <v>26591879</v>
      </c>
      <c r="T45" s="164">
        <v>32035711</v>
      </c>
      <c r="U45" s="164">
        <v>26511389</v>
      </c>
      <c r="V45" s="164">
        <v>85138979</v>
      </c>
      <c r="W45" s="164">
        <v>300036215</v>
      </c>
      <c r="X45" s="164">
        <v>252887214</v>
      </c>
      <c r="Y45" s="164">
        <v>47149001</v>
      </c>
      <c r="Z45" s="146">
        <v>18.64</v>
      </c>
      <c r="AA45" s="162">
        <v>252887214</v>
      </c>
    </row>
    <row r="46" spans="1:27" ht="13.5">
      <c r="A46" s="143" t="s">
        <v>92</v>
      </c>
      <c r="B46" s="141"/>
      <c r="C46" s="160">
        <v>180550223</v>
      </c>
      <c r="D46" s="160"/>
      <c r="E46" s="161">
        <v>205576935</v>
      </c>
      <c r="F46" s="65">
        <v>226384459</v>
      </c>
      <c r="G46" s="65">
        <v>4901095</v>
      </c>
      <c r="H46" s="65">
        <v>11322292</v>
      </c>
      <c r="I46" s="65">
        <v>13655742</v>
      </c>
      <c r="J46" s="65">
        <v>29879129</v>
      </c>
      <c r="K46" s="65">
        <v>10897149</v>
      </c>
      <c r="L46" s="65">
        <v>10553378</v>
      </c>
      <c r="M46" s="65">
        <v>9813838</v>
      </c>
      <c r="N46" s="65">
        <v>31264365</v>
      </c>
      <c r="O46" s="65">
        <v>13708760</v>
      </c>
      <c r="P46" s="65">
        <v>10444399</v>
      </c>
      <c r="Q46" s="65">
        <v>14090746</v>
      </c>
      <c r="R46" s="65">
        <v>38243905</v>
      </c>
      <c r="S46" s="65">
        <v>11111537</v>
      </c>
      <c r="T46" s="65">
        <v>10208580</v>
      </c>
      <c r="U46" s="65">
        <v>15199984</v>
      </c>
      <c r="V46" s="65">
        <v>36520101</v>
      </c>
      <c r="W46" s="65">
        <v>135907500</v>
      </c>
      <c r="X46" s="65">
        <v>226384459</v>
      </c>
      <c r="Y46" s="65">
        <v>-90476959</v>
      </c>
      <c r="Z46" s="145">
        <v>-39.97</v>
      </c>
      <c r="AA46" s="160">
        <v>226384459</v>
      </c>
    </row>
    <row r="47" spans="1:27" ht="13.5">
      <c r="A47" s="140" t="s">
        <v>93</v>
      </c>
      <c r="B47" s="147" t="s">
        <v>94</v>
      </c>
      <c r="C47" s="158">
        <v>12295040</v>
      </c>
      <c r="D47" s="158"/>
      <c r="E47" s="159">
        <v>12576305</v>
      </c>
      <c r="F47" s="105">
        <v>12298603</v>
      </c>
      <c r="G47" s="105">
        <v>755537</v>
      </c>
      <c r="H47" s="105">
        <v>916777</v>
      </c>
      <c r="I47" s="105">
        <v>970765</v>
      </c>
      <c r="J47" s="105">
        <v>2643079</v>
      </c>
      <c r="K47" s="105">
        <v>1085079</v>
      </c>
      <c r="L47" s="105">
        <v>981355</v>
      </c>
      <c r="M47" s="105">
        <v>1100492</v>
      </c>
      <c r="N47" s="105">
        <v>3166926</v>
      </c>
      <c r="O47" s="105">
        <v>931374</v>
      </c>
      <c r="P47" s="105">
        <v>987323</v>
      </c>
      <c r="Q47" s="105">
        <v>1050424</v>
      </c>
      <c r="R47" s="105">
        <v>2969121</v>
      </c>
      <c r="S47" s="105">
        <v>1017769</v>
      </c>
      <c r="T47" s="105">
        <v>1000916</v>
      </c>
      <c r="U47" s="105">
        <v>1141841</v>
      </c>
      <c r="V47" s="105">
        <v>3160526</v>
      </c>
      <c r="W47" s="105">
        <v>11939652</v>
      </c>
      <c r="X47" s="105">
        <v>12298603</v>
      </c>
      <c r="Y47" s="105">
        <v>-358951</v>
      </c>
      <c r="Z47" s="142">
        <v>-2.92</v>
      </c>
      <c r="AA47" s="158">
        <v>12298603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3211011111</v>
      </c>
      <c r="D48" s="177">
        <f>+D28+D32+D38+D42+D47</f>
        <v>0</v>
      </c>
      <c r="E48" s="178">
        <f t="shared" si="9"/>
        <v>3616249546</v>
      </c>
      <c r="F48" s="78">
        <f t="shared" si="9"/>
        <v>3723815611</v>
      </c>
      <c r="G48" s="78">
        <f t="shared" si="9"/>
        <v>213879183</v>
      </c>
      <c r="H48" s="78">
        <f t="shared" si="9"/>
        <v>245776619</v>
      </c>
      <c r="I48" s="78">
        <f t="shared" si="9"/>
        <v>369876532</v>
      </c>
      <c r="J48" s="78">
        <f t="shared" si="9"/>
        <v>829532334</v>
      </c>
      <c r="K48" s="78">
        <f t="shared" si="9"/>
        <v>220942396</v>
      </c>
      <c r="L48" s="78">
        <f t="shared" si="9"/>
        <v>243526451</v>
      </c>
      <c r="M48" s="78">
        <f t="shared" si="9"/>
        <v>254045301</v>
      </c>
      <c r="N48" s="78">
        <f t="shared" si="9"/>
        <v>718514148</v>
      </c>
      <c r="O48" s="78">
        <f t="shared" si="9"/>
        <v>233597946</v>
      </c>
      <c r="P48" s="78">
        <f t="shared" si="9"/>
        <v>240235307</v>
      </c>
      <c r="Q48" s="78">
        <f t="shared" si="9"/>
        <v>267754846</v>
      </c>
      <c r="R48" s="78">
        <f t="shared" si="9"/>
        <v>741588099</v>
      </c>
      <c r="S48" s="78">
        <f t="shared" si="9"/>
        <v>221969280</v>
      </c>
      <c r="T48" s="78">
        <f t="shared" si="9"/>
        <v>274873404</v>
      </c>
      <c r="U48" s="78">
        <f t="shared" si="9"/>
        <v>305941289</v>
      </c>
      <c r="V48" s="78">
        <f t="shared" si="9"/>
        <v>802783973</v>
      </c>
      <c r="W48" s="78">
        <f t="shared" si="9"/>
        <v>3092418554</v>
      </c>
      <c r="X48" s="78">
        <f t="shared" si="9"/>
        <v>3723815611</v>
      </c>
      <c r="Y48" s="78">
        <f t="shared" si="9"/>
        <v>-631397057</v>
      </c>
      <c r="Z48" s="179">
        <f>+IF(X48&lt;&gt;0,+(Y48/X48)*100,0)</f>
        <v>-16.95564772688741</v>
      </c>
      <c r="AA48" s="177">
        <f>+AA28+AA32+AA38+AA42+AA47</f>
        <v>3723815611</v>
      </c>
    </row>
    <row r="49" spans="1:27" ht="13.5">
      <c r="A49" s="153" t="s">
        <v>49</v>
      </c>
      <c r="B49" s="154"/>
      <c r="C49" s="180">
        <f aca="true" t="shared" si="10" ref="C49:Y49">+C25-C48</f>
        <v>-171657147</v>
      </c>
      <c r="D49" s="180">
        <f>+D25-D48</f>
        <v>0</v>
      </c>
      <c r="E49" s="181">
        <f t="shared" si="10"/>
        <v>691457718</v>
      </c>
      <c r="F49" s="182">
        <f t="shared" si="10"/>
        <v>295091969</v>
      </c>
      <c r="G49" s="182">
        <f t="shared" si="10"/>
        <v>764021703</v>
      </c>
      <c r="H49" s="182">
        <f t="shared" si="10"/>
        <v>105840916</v>
      </c>
      <c r="I49" s="182">
        <f t="shared" si="10"/>
        <v>-216336721</v>
      </c>
      <c r="J49" s="182">
        <f t="shared" si="10"/>
        <v>653525898</v>
      </c>
      <c r="K49" s="182">
        <f t="shared" si="10"/>
        <v>-76972226</v>
      </c>
      <c r="L49" s="182">
        <f t="shared" si="10"/>
        <v>-87777745</v>
      </c>
      <c r="M49" s="182">
        <f t="shared" si="10"/>
        <v>151847277</v>
      </c>
      <c r="N49" s="182">
        <f t="shared" si="10"/>
        <v>-12902694</v>
      </c>
      <c r="O49" s="182">
        <f t="shared" si="10"/>
        <v>-57941568</v>
      </c>
      <c r="P49" s="182">
        <f t="shared" si="10"/>
        <v>-107825216</v>
      </c>
      <c r="Q49" s="182">
        <f t="shared" si="10"/>
        <v>112570427</v>
      </c>
      <c r="R49" s="182">
        <f t="shared" si="10"/>
        <v>-53196357</v>
      </c>
      <c r="S49" s="182">
        <f t="shared" si="10"/>
        <v>-82710579</v>
      </c>
      <c r="T49" s="182">
        <f t="shared" si="10"/>
        <v>-94087571</v>
      </c>
      <c r="U49" s="182">
        <f t="shared" si="10"/>
        <v>-143496850</v>
      </c>
      <c r="V49" s="182">
        <f t="shared" si="10"/>
        <v>-320295000</v>
      </c>
      <c r="W49" s="182">
        <f t="shared" si="10"/>
        <v>267131847</v>
      </c>
      <c r="X49" s="182">
        <f>IF(F25=F48,0,X25-X48)</f>
        <v>295091969</v>
      </c>
      <c r="Y49" s="182">
        <f t="shared" si="10"/>
        <v>-27960122</v>
      </c>
      <c r="Z49" s="183">
        <f>+IF(X49&lt;&gt;0,+(Y49/X49)*100,0)</f>
        <v>-9.475053521365064</v>
      </c>
      <c r="AA49" s="180">
        <f>+AA25-AA48</f>
        <v>295091969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470423286</v>
      </c>
      <c r="D5" s="160"/>
      <c r="E5" s="161">
        <v>521746694</v>
      </c>
      <c r="F5" s="65">
        <v>519835876</v>
      </c>
      <c r="G5" s="65">
        <v>544870901</v>
      </c>
      <c r="H5" s="65">
        <v>-873252</v>
      </c>
      <c r="I5" s="65">
        <v>460134</v>
      </c>
      <c r="J5" s="65">
        <v>544457783</v>
      </c>
      <c r="K5" s="65">
        <v>-321494</v>
      </c>
      <c r="L5" s="65">
        <v>77499</v>
      </c>
      <c r="M5" s="65">
        <v>-207455</v>
      </c>
      <c r="N5" s="65">
        <v>-451450</v>
      </c>
      <c r="O5" s="65">
        <v>-142878</v>
      </c>
      <c r="P5" s="65">
        <v>-162668</v>
      </c>
      <c r="Q5" s="65">
        <v>888495</v>
      </c>
      <c r="R5" s="65">
        <v>582949</v>
      </c>
      <c r="S5" s="65">
        <v>-77963</v>
      </c>
      <c r="T5" s="65">
        <v>-489873</v>
      </c>
      <c r="U5" s="65">
        <v>644568</v>
      </c>
      <c r="V5" s="65">
        <v>76732</v>
      </c>
      <c r="W5" s="65">
        <v>544666014</v>
      </c>
      <c r="X5" s="65">
        <v>519835876</v>
      </c>
      <c r="Y5" s="65">
        <v>24830138</v>
      </c>
      <c r="Z5" s="145">
        <v>4.78</v>
      </c>
      <c r="AA5" s="160">
        <v>519835876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1235966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1235966</v>
      </c>
      <c r="Y6" s="65">
        <v>-1235966</v>
      </c>
      <c r="Z6" s="145">
        <v>-100</v>
      </c>
      <c r="AA6" s="160">
        <v>1235966</v>
      </c>
    </row>
    <row r="7" spans="1:27" ht="13.5">
      <c r="A7" s="198" t="s">
        <v>103</v>
      </c>
      <c r="B7" s="197" t="s">
        <v>96</v>
      </c>
      <c r="C7" s="160">
        <v>925210557</v>
      </c>
      <c r="D7" s="160"/>
      <c r="E7" s="161">
        <v>1144214569</v>
      </c>
      <c r="F7" s="65">
        <v>1144214569</v>
      </c>
      <c r="G7" s="65">
        <v>172930632</v>
      </c>
      <c r="H7" s="65">
        <v>28405922</v>
      </c>
      <c r="I7" s="65">
        <v>104709547</v>
      </c>
      <c r="J7" s="65">
        <v>306046101</v>
      </c>
      <c r="K7" s="65">
        <v>85226541</v>
      </c>
      <c r="L7" s="65">
        <v>100923775</v>
      </c>
      <c r="M7" s="65">
        <v>96599941</v>
      </c>
      <c r="N7" s="65">
        <v>282750257</v>
      </c>
      <c r="O7" s="65">
        <v>85364621</v>
      </c>
      <c r="P7" s="65">
        <v>72680488</v>
      </c>
      <c r="Q7" s="65">
        <v>109466126</v>
      </c>
      <c r="R7" s="65">
        <v>267511235</v>
      </c>
      <c r="S7" s="65">
        <v>84063767</v>
      </c>
      <c r="T7" s="65">
        <v>108137164</v>
      </c>
      <c r="U7" s="65">
        <v>99721990</v>
      </c>
      <c r="V7" s="65">
        <v>291922921</v>
      </c>
      <c r="W7" s="65">
        <v>1148230514</v>
      </c>
      <c r="X7" s="65">
        <v>1144214569</v>
      </c>
      <c r="Y7" s="65">
        <v>4015945</v>
      </c>
      <c r="Z7" s="145">
        <v>0.35</v>
      </c>
      <c r="AA7" s="160">
        <v>1144214569</v>
      </c>
    </row>
    <row r="8" spans="1:27" ht="13.5">
      <c r="A8" s="198" t="s">
        <v>104</v>
      </c>
      <c r="B8" s="197" t="s">
        <v>96</v>
      </c>
      <c r="C8" s="160">
        <v>202877205</v>
      </c>
      <c r="D8" s="160"/>
      <c r="E8" s="161">
        <v>239320903</v>
      </c>
      <c r="F8" s="65">
        <v>231905194</v>
      </c>
      <c r="G8" s="65">
        <v>62055701</v>
      </c>
      <c r="H8" s="65">
        <v>-19112507</v>
      </c>
      <c r="I8" s="65">
        <v>17988726</v>
      </c>
      <c r="J8" s="65">
        <v>60931920</v>
      </c>
      <c r="K8" s="65">
        <v>23002782</v>
      </c>
      <c r="L8" s="65">
        <v>9107137</v>
      </c>
      <c r="M8" s="65">
        <v>24598105</v>
      </c>
      <c r="N8" s="65">
        <v>56708024</v>
      </c>
      <c r="O8" s="65">
        <v>25041550</v>
      </c>
      <c r="P8" s="65">
        <v>17483622</v>
      </c>
      <c r="Q8" s="65">
        <v>24130044</v>
      </c>
      <c r="R8" s="65">
        <v>66655216</v>
      </c>
      <c r="S8" s="65">
        <v>18532245</v>
      </c>
      <c r="T8" s="65">
        <v>18914757</v>
      </c>
      <c r="U8" s="65">
        <v>22333857</v>
      </c>
      <c r="V8" s="65">
        <v>59780859</v>
      </c>
      <c r="W8" s="65">
        <v>244076019</v>
      </c>
      <c r="X8" s="65">
        <v>231905194</v>
      </c>
      <c r="Y8" s="65">
        <v>12170825</v>
      </c>
      <c r="Z8" s="145">
        <v>5.25</v>
      </c>
      <c r="AA8" s="160">
        <v>231905194</v>
      </c>
    </row>
    <row r="9" spans="1:27" ht="13.5">
      <c r="A9" s="198" t="s">
        <v>105</v>
      </c>
      <c r="B9" s="197" t="s">
        <v>96</v>
      </c>
      <c r="C9" s="160">
        <v>177008026</v>
      </c>
      <c r="D9" s="160"/>
      <c r="E9" s="161">
        <v>191915488</v>
      </c>
      <c r="F9" s="65">
        <v>194532746</v>
      </c>
      <c r="G9" s="65">
        <v>187834309</v>
      </c>
      <c r="H9" s="65">
        <v>1427882</v>
      </c>
      <c r="I9" s="65">
        <v>-1913743</v>
      </c>
      <c r="J9" s="65">
        <v>187348448</v>
      </c>
      <c r="K9" s="65">
        <v>1392043</v>
      </c>
      <c r="L9" s="65">
        <v>1230305</v>
      </c>
      <c r="M9" s="65">
        <v>1349420</v>
      </c>
      <c r="N9" s="65">
        <v>3971768</v>
      </c>
      <c r="O9" s="65">
        <v>1570349</v>
      </c>
      <c r="P9" s="65">
        <v>1516888</v>
      </c>
      <c r="Q9" s="65">
        <v>-516387</v>
      </c>
      <c r="R9" s="65">
        <v>2570850</v>
      </c>
      <c r="S9" s="65">
        <v>1822480</v>
      </c>
      <c r="T9" s="65">
        <v>1081971</v>
      </c>
      <c r="U9" s="65">
        <v>1460655</v>
      </c>
      <c r="V9" s="65">
        <v>4365106</v>
      </c>
      <c r="W9" s="65">
        <v>198256172</v>
      </c>
      <c r="X9" s="65">
        <v>194532746</v>
      </c>
      <c r="Y9" s="65">
        <v>3723426</v>
      </c>
      <c r="Z9" s="145">
        <v>1.91</v>
      </c>
      <c r="AA9" s="160">
        <v>194532746</v>
      </c>
    </row>
    <row r="10" spans="1:27" ht="13.5">
      <c r="A10" s="198" t="s">
        <v>106</v>
      </c>
      <c r="B10" s="197" t="s">
        <v>96</v>
      </c>
      <c r="C10" s="160">
        <v>157219214</v>
      </c>
      <c r="D10" s="160"/>
      <c r="E10" s="161">
        <v>173905216</v>
      </c>
      <c r="F10" s="59">
        <v>176193101</v>
      </c>
      <c r="G10" s="59">
        <v>14620389</v>
      </c>
      <c r="H10" s="59">
        <v>14749077</v>
      </c>
      <c r="I10" s="59">
        <v>14802315</v>
      </c>
      <c r="J10" s="59">
        <v>44171781</v>
      </c>
      <c r="K10" s="59">
        <v>14277709</v>
      </c>
      <c r="L10" s="59">
        <v>14795482</v>
      </c>
      <c r="M10" s="59">
        <v>14706875</v>
      </c>
      <c r="N10" s="59">
        <v>43780066</v>
      </c>
      <c r="O10" s="59">
        <v>14315751</v>
      </c>
      <c r="P10" s="59">
        <v>14829238</v>
      </c>
      <c r="Q10" s="59">
        <v>14811569</v>
      </c>
      <c r="R10" s="59">
        <v>43956558</v>
      </c>
      <c r="S10" s="59">
        <v>14481732</v>
      </c>
      <c r="T10" s="59">
        <v>14232539</v>
      </c>
      <c r="U10" s="59">
        <v>14718050</v>
      </c>
      <c r="V10" s="59">
        <v>43432321</v>
      </c>
      <c r="W10" s="59">
        <v>175340726</v>
      </c>
      <c r="X10" s="59">
        <v>176193101</v>
      </c>
      <c r="Y10" s="59">
        <v>-852375</v>
      </c>
      <c r="Z10" s="199">
        <v>-0.48</v>
      </c>
      <c r="AA10" s="135">
        <v>176193101</v>
      </c>
    </row>
    <row r="11" spans="1:27" ht="13.5">
      <c r="A11" s="198" t="s">
        <v>107</v>
      </c>
      <c r="B11" s="200"/>
      <c r="C11" s="160">
        <v>-14432024</v>
      </c>
      <c r="D11" s="160"/>
      <c r="E11" s="161">
        <v>3225374</v>
      </c>
      <c r="F11" s="65">
        <v>3225374</v>
      </c>
      <c r="G11" s="65">
        <v>-18088695</v>
      </c>
      <c r="H11" s="65">
        <v>381172</v>
      </c>
      <c r="I11" s="65">
        <v>34831</v>
      </c>
      <c r="J11" s="65">
        <v>-17672692</v>
      </c>
      <c r="K11" s="65">
        <v>-1106845</v>
      </c>
      <c r="L11" s="65">
        <v>-132549</v>
      </c>
      <c r="M11" s="65">
        <v>213167</v>
      </c>
      <c r="N11" s="65">
        <v>-1026227</v>
      </c>
      <c r="O11" s="65">
        <v>472021</v>
      </c>
      <c r="P11" s="65">
        <v>98714</v>
      </c>
      <c r="Q11" s="65">
        <v>156089</v>
      </c>
      <c r="R11" s="65">
        <v>726824</v>
      </c>
      <c r="S11" s="65">
        <v>115581</v>
      </c>
      <c r="T11" s="65">
        <v>46853</v>
      </c>
      <c r="U11" s="65">
        <v>-1663485</v>
      </c>
      <c r="V11" s="65">
        <v>-1501051</v>
      </c>
      <c r="W11" s="65">
        <v>-19473146</v>
      </c>
      <c r="X11" s="65">
        <v>3225374</v>
      </c>
      <c r="Y11" s="65">
        <v>-22698520</v>
      </c>
      <c r="Z11" s="145">
        <v>-703.75</v>
      </c>
      <c r="AA11" s="160">
        <v>3225374</v>
      </c>
    </row>
    <row r="12" spans="1:27" ht="13.5">
      <c r="A12" s="198" t="s">
        <v>108</v>
      </c>
      <c r="B12" s="200"/>
      <c r="C12" s="160">
        <v>14107439</v>
      </c>
      <c r="D12" s="160"/>
      <c r="E12" s="161">
        <v>0</v>
      </c>
      <c r="F12" s="65">
        <v>12759013</v>
      </c>
      <c r="G12" s="65">
        <v>638041</v>
      </c>
      <c r="H12" s="65">
        <v>710898</v>
      </c>
      <c r="I12" s="65">
        <v>725229</v>
      </c>
      <c r="J12" s="65">
        <v>2074168</v>
      </c>
      <c r="K12" s="65">
        <v>1156614</v>
      </c>
      <c r="L12" s="65">
        <v>778917</v>
      </c>
      <c r="M12" s="65">
        <v>851708</v>
      </c>
      <c r="N12" s="65">
        <v>2787239</v>
      </c>
      <c r="O12" s="65">
        <v>1061877</v>
      </c>
      <c r="P12" s="65">
        <v>841299</v>
      </c>
      <c r="Q12" s="65">
        <v>816357</v>
      </c>
      <c r="R12" s="65">
        <v>2719533</v>
      </c>
      <c r="S12" s="65">
        <v>1150845</v>
      </c>
      <c r="T12" s="65">
        <v>918258</v>
      </c>
      <c r="U12" s="65">
        <v>3561782</v>
      </c>
      <c r="V12" s="65">
        <v>5630885</v>
      </c>
      <c r="W12" s="65">
        <v>13211825</v>
      </c>
      <c r="X12" s="65">
        <v>12759013</v>
      </c>
      <c r="Y12" s="65">
        <v>452812</v>
      </c>
      <c r="Z12" s="145">
        <v>3.55</v>
      </c>
      <c r="AA12" s="160">
        <v>12759013</v>
      </c>
    </row>
    <row r="13" spans="1:27" ht="13.5">
      <c r="A13" s="196" t="s">
        <v>109</v>
      </c>
      <c r="B13" s="200"/>
      <c r="C13" s="160">
        <v>32526922</v>
      </c>
      <c r="D13" s="160"/>
      <c r="E13" s="161">
        <v>30191671</v>
      </c>
      <c r="F13" s="65">
        <v>30191671</v>
      </c>
      <c r="G13" s="65">
        <v>598361</v>
      </c>
      <c r="H13" s="65">
        <v>3277962</v>
      </c>
      <c r="I13" s="65">
        <v>3564383</v>
      </c>
      <c r="J13" s="65">
        <v>7440706</v>
      </c>
      <c r="K13" s="65">
        <v>3443192</v>
      </c>
      <c r="L13" s="65">
        <v>3672034</v>
      </c>
      <c r="M13" s="65">
        <v>3556157</v>
      </c>
      <c r="N13" s="65">
        <v>10671383</v>
      </c>
      <c r="O13" s="65">
        <v>5256053</v>
      </c>
      <c r="P13" s="65">
        <v>5196966</v>
      </c>
      <c r="Q13" s="65">
        <v>5363090</v>
      </c>
      <c r="R13" s="65">
        <v>15816109</v>
      </c>
      <c r="S13" s="65">
        <v>6203919</v>
      </c>
      <c r="T13" s="65">
        <v>6375581</v>
      </c>
      <c r="U13" s="65">
        <v>6491416</v>
      </c>
      <c r="V13" s="65">
        <v>19070916</v>
      </c>
      <c r="W13" s="65">
        <v>52999114</v>
      </c>
      <c r="X13" s="65">
        <v>30191671</v>
      </c>
      <c r="Y13" s="65">
        <v>22807443</v>
      </c>
      <c r="Z13" s="145">
        <v>75.54</v>
      </c>
      <c r="AA13" s="160">
        <v>30191671</v>
      </c>
    </row>
    <row r="14" spans="1:27" ht="13.5">
      <c r="A14" s="196" t="s">
        <v>110</v>
      </c>
      <c r="B14" s="200"/>
      <c r="C14" s="160">
        <v>21202461</v>
      </c>
      <c r="D14" s="160"/>
      <c r="E14" s="161">
        <v>0</v>
      </c>
      <c r="F14" s="65">
        <v>22036058</v>
      </c>
      <c r="G14" s="65">
        <v>1969054</v>
      </c>
      <c r="H14" s="65">
        <v>1940500</v>
      </c>
      <c r="I14" s="65">
        <v>1907471</v>
      </c>
      <c r="J14" s="65">
        <v>5817025</v>
      </c>
      <c r="K14" s="65">
        <v>1797390</v>
      </c>
      <c r="L14" s="65">
        <v>1999254</v>
      </c>
      <c r="M14" s="65">
        <v>1758654</v>
      </c>
      <c r="N14" s="65">
        <v>5555298</v>
      </c>
      <c r="O14" s="65">
        <v>1943840</v>
      </c>
      <c r="P14" s="65">
        <v>2206798</v>
      </c>
      <c r="Q14" s="65">
        <v>2170544</v>
      </c>
      <c r="R14" s="65">
        <v>6321182</v>
      </c>
      <c r="S14" s="65">
        <v>2106923</v>
      </c>
      <c r="T14" s="65">
        <v>2106945</v>
      </c>
      <c r="U14" s="65">
        <v>2008375</v>
      </c>
      <c r="V14" s="65">
        <v>6222243</v>
      </c>
      <c r="W14" s="65">
        <v>23915748</v>
      </c>
      <c r="X14" s="65">
        <v>22036058</v>
      </c>
      <c r="Y14" s="65">
        <v>1879690</v>
      </c>
      <c r="Z14" s="145">
        <v>8.53</v>
      </c>
      <c r="AA14" s="160">
        <v>22036058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60334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60334</v>
      </c>
      <c r="Y15" s="65">
        <v>-60334</v>
      </c>
      <c r="Z15" s="145">
        <v>-100</v>
      </c>
      <c r="AA15" s="160">
        <v>60334</v>
      </c>
    </row>
    <row r="16" spans="1:27" ht="13.5">
      <c r="A16" s="196" t="s">
        <v>112</v>
      </c>
      <c r="B16" s="200"/>
      <c r="C16" s="160">
        <v>7320910</v>
      </c>
      <c r="D16" s="160"/>
      <c r="E16" s="161">
        <v>0</v>
      </c>
      <c r="F16" s="65">
        <v>10656828</v>
      </c>
      <c r="G16" s="65">
        <v>425076</v>
      </c>
      <c r="H16" s="65">
        <v>729775</v>
      </c>
      <c r="I16" s="65">
        <v>420485</v>
      </c>
      <c r="J16" s="65">
        <v>1575336</v>
      </c>
      <c r="K16" s="65">
        <v>372171</v>
      </c>
      <c r="L16" s="65">
        <v>319165</v>
      </c>
      <c r="M16" s="65">
        <v>494975</v>
      </c>
      <c r="N16" s="65">
        <v>1186311</v>
      </c>
      <c r="O16" s="65">
        <v>264780</v>
      </c>
      <c r="P16" s="65">
        <v>433976</v>
      </c>
      <c r="Q16" s="65">
        <v>395465</v>
      </c>
      <c r="R16" s="65">
        <v>1094221</v>
      </c>
      <c r="S16" s="65">
        <v>512121</v>
      </c>
      <c r="T16" s="65">
        <v>447798</v>
      </c>
      <c r="U16" s="65">
        <v>639950</v>
      </c>
      <c r="V16" s="65">
        <v>1599869</v>
      </c>
      <c r="W16" s="65">
        <v>5455737</v>
      </c>
      <c r="X16" s="65">
        <v>10656828</v>
      </c>
      <c r="Y16" s="65">
        <v>-5201091</v>
      </c>
      <c r="Z16" s="145">
        <v>-48.81</v>
      </c>
      <c r="AA16" s="160">
        <v>10656828</v>
      </c>
    </row>
    <row r="17" spans="1:27" ht="13.5">
      <c r="A17" s="196" t="s">
        <v>113</v>
      </c>
      <c r="B17" s="200"/>
      <c r="C17" s="160">
        <v>15052973</v>
      </c>
      <c r="D17" s="160"/>
      <c r="E17" s="161">
        <v>0</v>
      </c>
      <c r="F17" s="65">
        <v>15391120</v>
      </c>
      <c r="G17" s="65">
        <v>958968</v>
      </c>
      <c r="H17" s="65">
        <v>1829742</v>
      </c>
      <c r="I17" s="65">
        <v>1104875</v>
      </c>
      <c r="J17" s="65">
        <v>3893585</v>
      </c>
      <c r="K17" s="65">
        <v>1350431</v>
      </c>
      <c r="L17" s="65">
        <v>1565648</v>
      </c>
      <c r="M17" s="65">
        <v>1002799</v>
      </c>
      <c r="N17" s="65">
        <v>3918878</v>
      </c>
      <c r="O17" s="65">
        <v>1194855</v>
      </c>
      <c r="P17" s="65">
        <v>1685634</v>
      </c>
      <c r="Q17" s="65">
        <v>1139922</v>
      </c>
      <c r="R17" s="65">
        <v>4020411</v>
      </c>
      <c r="S17" s="65">
        <v>1032708</v>
      </c>
      <c r="T17" s="65">
        <v>1560201</v>
      </c>
      <c r="U17" s="65">
        <v>1433092</v>
      </c>
      <c r="V17" s="65">
        <v>4026001</v>
      </c>
      <c r="W17" s="65">
        <v>15858875</v>
      </c>
      <c r="X17" s="65">
        <v>15391120</v>
      </c>
      <c r="Y17" s="65">
        <v>467755</v>
      </c>
      <c r="Z17" s="145">
        <v>3.04</v>
      </c>
      <c r="AA17" s="160">
        <v>15391120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679071351</v>
      </c>
      <c r="D19" s="160"/>
      <c r="E19" s="161">
        <v>966570087</v>
      </c>
      <c r="F19" s="65">
        <v>763689501</v>
      </c>
      <c r="G19" s="65">
        <v>0</v>
      </c>
      <c r="H19" s="65">
        <v>245851000</v>
      </c>
      <c r="I19" s="65">
        <v>1444589</v>
      </c>
      <c r="J19" s="65">
        <v>247295589</v>
      </c>
      <c r="K19" s="65">
        <v>4258506</v>
      </c>
      <c r="L19" s="65">
        <v>7946067</v>
      </c>
      <c r="M19" s="65">
        <v>200037476</v>
      </c>
      <c r="N19" s="65">
        <v>212242049</v>
      </c>
      <c r="O19" s="65">
        <v>26643000</v>
      </c>
      <c r="P19" s="65">
        <v>5184008</v>
      </c>
      <c r="Q19" s="65">
        <v>155501105</v>
      </c>
      <c r="R19" s="65">
        <v>187328113</v>
      </c>
      <c r="S19" s="65">
        <v>2653472</v>
      </c>
      <c r="T19" s="65">
        <v>17983353</v>
      </c>
      <c r="U19" s="65">
        <v>3981913</v>
      </c>
      <c r="V19" s="65">
        <v>24618738</v>
      </c>
      <c r="W19" s="65">
        <v>671484489</v>
      </c>
      <c r="X19" s="65">
        <v>763689501</v>
      </c>
      <c r="Y19" s="65">
        <v>-92205012</v>
      </c>
      <c r="Z19" s="145">
        <v>-12.07</v>
      </c>
      <c r="AA19" s="160">
        <v>763689501</v>
      </c>
    </row>
    <row r="20" spans="1:27" ht="13.5">
      <c r="A20" s="196" t="s">
        <v>35</v>
      </c>
      <c r="B20" s="200" t="s">
        <v>96</v>
      </c>
      <c r="C20" s="160">
        <v>118595017</v>
      </c>
      <c r="D20" s="160"/>
      <c r="E20" s="161">
        <v>382199173</v>
      </c>
      <c r="F20" s="59">
        <v>322441236</v>
      </c>
      <c r="G20" s="59">
        <v>9088149</v>
      </c>
      <c r="H20" s="59">
        <v>72299364</v>
      </c>
      <c r="I20" s="59">
        <v>8290969</v>
      </c>
      <c r="J20" s="59">
        <v>89678482</v>
      </c>
      <c r="K20" s="59">
        <v>9121130</v>
      </c>
      <c r="L20" s="59">
        <v>13465972</v>
      </c>
      <c r="M20" s="59">
        <v>60930756</v>
      </c>
      <c r="N20" s="59">
        <v>83517858</v>
      </c>
      <c r="O20" s="59">
        <v>12670559</v>
      </c>
      <c r="P20" s="59">
        <v>10415128</v>
      </c>
      <c r="Q20" s="59">
        <v>66002854</v>
      </c>
      <c r="R20" s="59">
        <v>89088541</v>
      </c>
      <c r="S20" s="59">
        <v>6660871</v>
      </c>
      <c r="T20" s="59">
        <v>9470286</v>
      </c>
      <c r="U20" s="59">
        <v>7112276</v>
      </c>
      <c r="V20" s="59">
        <v>23243433</v>
      </c>
      <c r="W20" s="59">
        <v>285528314</v>
      </c>
      <c r="X20" s="59">
        <v>322441236</v>
      </c>
      <c r="Y20" s="59">
        <v>-36912922</v>
      </c>
      <c r="Z20" s="199">
        <v>-11.45</v>
      </c>
      <c r="AA20" s="135">
        <v>322441236</v>
      </c>
    </row>
    <row r="21" spans="1:27" ht="13.5">
      <c r="A21" s="196" t="s">
        <v>115</v>
      </c>
      <c r="B21" s="200"/>
      <c r="C21" s="160">
        <v>437020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2806620357</v>
      </c>
      <c r="D22" s="203">
        <f>SUM(D5:D21)</f>
        <v>0</v>
      </c>
      <c r="E22" s="204">
        <f t="shared" si="0"/>
        <v>3653289175</v>
      </c>
      <c r="F22" s="205">
        <f t="shared" si="0"/>
        <v>3448368587</v>
      </c>
      <c r="G22" s="205">
        <f t="shared" si="0"/>
        <v>977900886</v>
      </c>
      <c r="H22" s="205">
        <f t="shared" si="0"/>
        <v>351617535</v>
      </c>
      <c r="I22" s="205">
        <f t="shared" si="0"/>
        <v>153539811</v>
      </c>
      <c r="J22" s="205">
        <f t="shared" si="0"/>
        <v>1483058232</v>
      </c>
      <c r="K22" s="205">
        <f t="shared" si="0"/>
        <v>143970170</v>
      </c>
      <c r="L22" s="205">
        <f t="shared" si="0"/>
        <v>155748706</v>
      </c>
      <c r="M22" s="205">
        <f t="shared" si="0"/>
        <v>405892578</v>
      </c>
      <c r="N22" s="205">
        <f t="shared" si="0"/>
        <v>705611454</v>
      </c>
      <c r="O22" s="205">
        <f t="shared" si="0"/>
        <v>175656378</v>
      </c>
      <c r="P22" s="205">
        <f t="shared" si="0"/>
        <v>132410091</v>
      </c>
      <c r="Q22" s="205">
        <f t="shared" si="0"/>
        <v>380325273</v>
      </c>
      <c r="R22" s="205">
        <f t="shared" si="0"/>
        <v>688391742</v>
      </c>
      <c r="S22" s="205">
        <f t="shared" si="0"/>
        <v>139258701</v>
      </c>
      <c r="T22" s="205">
        <f t="shared" si="0"/>
        <v>180785833</v>
      </c>
      <c r="U22" s="205">
        <f t="shared" si="0"/>
        <v>162444439</v>
      </c>
      <c r="V22" s="205">
        <f t="shared" si="0"/>
        <v>482488973</v>
      </c>
      <c r="W22" s="205">
        <f t="shared" si="0"/>
        <v>3359550401</v>
      </c>
      <c r="X22" s="205">
        <f t="shared" si="0"/>
        <v>3448368587</v>
      </c>
      <c r="Y22" s="205">
        <f t="shared" si="0"/>
        <v>-88818186</v>
      </c>
      <c r="Z22" s="206">
        <f>+IF(X22&lt;&gt;0,+(Y22/X22)*100,0)</f>
        <v>-2.575658133960377</v>
      </c>
      <c r="AA22" s="203">
        <f>SUM(AA5:AA21)</f>
        <v>3448368587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837301318</v>
      </c>
      <c r="D25" s="160"/>
      <c r="E25" s="161">
        <v>983307224</v>
      </c>
      <c r="F25" s="65">
        <v>979841472</v>
      </c>
      <c r="G25" s="65">
        <v>69151369</v>
      </c>
      <c r="H25" s="65">
        <v>70810375</v>
      </c>
      <c r="I25" s="65">
        <v>72404370</v>
      </c>
      <c r="J25" s="65">
        <v>212366114</v>
      </c>
      <c r="K25" s="65">
        <v>87215979</v>
      </c>
      <c r="L25" s="65">
        <v>77207938</v>
      </c>
      <c r="M25" s="65">
        <v>77769511</v>
      </c>
      <c r="N25" s="65">
        <v>242193428</v>
      </c>
      <c r="O25" s="65">
        <v>81067373</v>
      </c>
      <c r="P25" s="65">
        <v>77141338</v>
      </c>
      <c r="Q25" s="65">
        <v>79050054</v>
      </c>
      <c r="R25" s="65">
        <v>237258765</v>
      </c>
      <c r="S25" s="65">
        <v>81233346</v>
      </c>
      <c r="T25" s="65">
        <v>77345032</v>
      </c>
      <c r="U25" s="65">
        <v>76994160</v>
      </c>
      <c r="V25" s="65">
        <v>235572538</v>
      </c>
      <c r="W25" s="65">
        <v>927390845</v>
      </c>
      <c r="X25" s="65">
        <v>979841472</v>
      </c>
      <c r="Y25" s="65">
        <v>-52450627</v>
      </c>
      <c r="Z25" s="145">
        <v>-5.35</v>
      </c>
      <c r="AA25" s="160">
        <v>979841472</v>
      </c>
    </row>
    <row r="26" spans="1:27" ht="13.5">
      <c r="A26" s="198" t="s">
        <v>38</v>
      </c>
      <c r="B26" s="197"/>
      <c r="C26" s="160">
        <v>23277826</v>
      </c>
      <c r="D26" s="160"/>
      <c r="E26" s="161">
        <v>28870622</v>
      </c>
      <c r="F26" s="65">
        <v>42074354</v>
      </c>
      <c r="G26" s="65">
        <v>2322298</v>
      </c>
      <c r="H26" s="65">
        <v>2120375</v>
      </c>
      <c r="I26" s="65">
        <v>2238105</v>
      </c>
      <c r="J26" s="65">
        <v>6680778</v>
      </c>
      <c r="K26" s="65">
        <v>3434853</v>
      </c>
      <c r="L26" s="65">
        <v>2109625</v>
      </c>
      <c r="M26" s="65">
        <v>2707141</v>
      </c>
      <c r="N26" s="65">
        <v>8251619</v>
      </c>
      <c r="O26" s="65">
        <v>2873465</v>
      </c>
      <c r="P26" s="65">
        <v>2216270</v>
      </c>
      <c r="Q26" s="65">
        <v>2245369</v>
      </c>
      <c r="R26" s="65">
        <v>7335104</v>
      </c>
      <c r="S26" s="65">
        <v>2245003</v>
      </c>
      <c r="T26" s="65">
        <v>14496293</v>
      </c>
      <c r="U26" s="65">
        <v>3421291</v>
      </c>
      <c r="V26" s="65">
        <v>20162587</v>
      </c>
      <c r="W26" s="65">
        <v>42430088</v>
      </c>
      <c r="X26" s="65">
        <v>42074354</v>
      </c>
      <c r="Y26" s="65">
        <v>355734</v>
      </c>
      <c r="Z26" s="145">
        <v>0.85</v>
      </c>
      <c r="AA26" s="160">
        <v>42074354</v>
      </c>
    </row>
    <row r="27" spans="1:27" ht="13.5">
      <c r="A27" s="198" t="s">
        <v>118</v>
      </c>
      <c r="B27" s="197" t="s">
        <v>99</v>
      </c>
      <c r="C27" s="160">
        <v>210998043</v>
      </c>
      <c r="D27" s="160"/>
      <c r="E27" s="161">
        <v>165450000</v>
      </c>
      <c r="F27" s="65">
        <v>165450000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165450000</v>
      </c>
      <c r="Y27" s="65">
        <v>-165450000</v>
      </c>
      <c r="Z27" s="145">
        <v>-100</v>
      </c>
      <c r="AA27" s="160">
        <v>165450000</v>
      </c>
    </row>
    <row r="28" spans="1:27" ht="13.5">
      <c r="A28" s="198" t="s">
        <v>39</v>
      </c>
      <c r="B28" s="197" t="s">
        <v>96</v>
      </c>
      <c r="C28" s="160">
        <v>502616864</v>
      </c>
      <c r="D28" s="160"/>
      <c r="E28" s="161">
        <v>473248011</v>
      </c>
      <c r="F28" s="65">
        <v>473248011</v>
      </c>
      <c r="G28" s="65">
        <v>0</v>
      </c>
      <c r="H28" s="65">
        <v>0</v>
      </c>
      <c r="I28" s="65">
        <v>118312000</v>
      </c>
      <c r="J28" s="65">
        <v>118312000</v>
      </c>
      <c r="K28" s="65">
        <v>39437336</v>
      </c>
      <c r="L28" s="65">
        <v>39437336</v>
      </c>
      <c r="M28" s="65">
        <v>39437336</v>
      </c>
      <c r="N28" s="65">
        <v>118312008</v>
      </c>
      <c r="O28" s="65">
        <v>39437336</v>
      </c>
      <c r="P28" s="65">
        <v>39437336</v>
      </c>
      <c r="Q28" s="65">
        <v>39437336</v>
      </c>
      <c r="R28" s="65">
        <v>118312008</v>
      </c>
      <c r="S28" s="65">
        <v>39437336</v>
      </c>
      <c r="T28" s="65">
        <v>39437336</v>
      </c>
      <c r="U28" s="65">
        <v>39437336</v>
      </c>
      <c r="V28" s="65">
        <v>118312008</v>
      </c>
      <c r="W28" s="65">
        <v>473248024</v>
      </c>
      <c r="X28" s="65">
        <v>473248011</v>
      </c>
      <c r="Y28" s="65">
        <v>13</v>
      </c>
      <c r="Z28" s="145">
        <v>0</v>
      </c>
      <c r="AA28" s="160">
        <v>473248011</v>
      </c>
    </row>
    <row r="29" spans="1:27" ht="13.5">
      <c r="A29" s="198" t="s">
        <v>40</v>
      </c>
      <c r="B29" s="197"/>
      <c r="C29" s="160">
        <v>64776337</v>
      </c>
      <c r="D29" s="160"/>
      <c r="E29" s="161">
        <v>93951193</v>
      </c>
      <c r="F29" s="65">
        <v>93951193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348325</v>
      </c>
      <c r="V29" s="65">
        <v>348325</v>
      </c>
      <c r="W29" s="65">
        <v>348325</v>
      </c>
      <c r="X29" s="65">
        <v>93951193</v>
      </c>
      <c r="Y29" s="65">
        <v>-93602868</v>
      </c>
      <c r="Z29" s="145">
        <v>-99.63</v>
      </c>
      <c r="AA29" s="160">
        <v>93951193</v>
      </c>
    </row>
    <row r="30" spans="1:27" ht="13.5">
      <c r="A30" s="198" t="s">
        <v>119</v>
      </c>
      <c r="B30" s="197" t="s">
        <v>96</v>
      </c>
      <c r="C30" s="160">
        <v>771252978</v>
      </c>
      <c r="D30" s="160"/>
      <c r="E30" s="161">
        <v>940527839</v>
      </c>
      <c r="F30" s="65">
        <v>928118537</v>
      </c>
      <c r="G30" s="65">
        <v>111072737</v>
      </c>
      <c r="H30" s="65">
        <v>106466660</v>
      </c>
      <c r="I30" s="65">
        <v>110848399</v>
      </c>
      <c r="J30" s="65">
        <v>328387796</v>
      </c>
      <c r="K30" s="65">
        <v>36684689</v>
      </c>
      <c r="L30" s="65">
        <v>51336284</v>
      </c>
      <c r="M30" s="65">
        <v>70697920</v>
      </c>
      <c r="N30" s="65">
        <v>158718893</v>
      </c>
      <c r="O30" s="65">
        <v>54898747</v>
      </c>
      <c r="P30" s="65">
        <v>63154987</v>
      </c>
      <c r="Q30" s="65">
        <v>83163160</v>
      </c>
      <c r="R30" s="65">
        <v>201216894</v>
      </c>
      <c r="S30" s="65">
        <v>45134222</v>
      </c>
      <c r="T30" s="65">
        <v>68093661</v>
      </c>
      <c r="U30" s="65">
        <v>69364496</v>
      </c>
      <c r="V30" s="65">
        <v>182592379</v>
      </c>
      <c r="W30" s="65">
        <v>870915962</v>
      </c>
      <c r="X30" s="65">
        <v>928118537</v>
      </c>
      <c r="Y30" s="65">
        <v>-57202575</v>
      </c>
      <c r="Z30" s="145">
        <v>-6.16</v>
      </c>
      <c r="AA30" s="160">
        <v>928118537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5907804</v>
      </c>
      <c r="D32" s="160"/>
      <c r="E32" s="161">
        <v>8317220</v>
      </c>
      <c r="F32" s="65">
        <v>8317220</v>
      </c>
      <c r="G32" s="65">
        <v>1204</v>
      </c>
      <c r="H32" s="65">
        <v>312563</v>
      </c>
      <c r="I32" s="65">
        <v>692256</v>
      </c>
      <c r="J32" s="65">
        <v>1006023</v>
      </c>
      <c r="K32" s="65">
        <v>520608</v>
      </c>
      <c r="L32" s="65">
        <v>280847</v>
      </c>
      <c r="M32" s="65">
        <v>182313</v>
      </c>
      <c r="N32" s="65">
        <v>983768</v>
      </c>
      <c r="O32" s="65">
        <v>361631</v>
      </c>
      <c r="P32" s="65">
        <v>606647</v>
      </c>
      <c r="Q32" s="65">
        <v>1224473</v>
      </c>
      <c r="R32" s="65">
        <v>2192751</v>
      </c>
      <c r="S32" s="65">
        <v>748045</v>
      </c>
      <c r="T32" s="65">
        <v>444875</v>
      </c>
      <c r="U32" s="65">
        <v>1464194</v>
      </c>
      <c r="V32" s="65">
        <v>2657114</v>
      </c>
      <c r="W32" s="65">
        <v>6839656</v>
      </c>
      <c r="X32" s="65">
        <v>8317220</v>
      </c>
      <c r="Y32" s="65">
        <v>-1477564</v>
      </c>
      <c r="Z32" s="145">
        <v>-17.77</v>
      </c>
      <c r="AA32" s="160">
        <v>8317220</v>
      </c>
    </row>
    <row r="33" spans="1:27" ht="13.5">
      <c r="A33" s="198" t="s">
        <v>42</v>
      </c>
      <c r="B33" s="197"/>
      <c r="C33" s="160">
        <v>2990030</v>
      </c>
      <c r="D33" s="160"/>
      <c r="E33" s="161">
        <v>27615564</v>
      </c>
      <c r="F33" s="65">
        <v>27615564</v>
      </c>
      <c r="G33" s="65">
        <v>0</v>
      </c>
      <c r="H33" s="65">
        <v>1115270</v>
      </c>
      <c r="I33" s="65">
        <v>-572766</v>
      </c>
      <c r="J33" s="65">
        <v>542504</v>
      </c>
      <c r="K33" s="65">
        <v>2997675</v>
      </c>
      <c r="L33" s="65">
        <v>516569</v>
      </c>
      <c r="M33" s="65">
        <v>7727374</v>
      </c>
      <c r="N33" s="65">
        <v>11241618</v>
      </c>
      <c r="O33" s="65">
        <v>408009</v>
      </c>
      <c r="P33" s="65">
        <v>249810</v>
      </c>
      <c r="Q33" s="65">
        <v>109422</v>
      </c>
      <c r="R33" s="65">
        <v>767241</v>
      </c>
      <c r="S33" s="65">
        <v>136561</v>
      </c>
      <c r="T33" s="65">
        <v>513820</v>
      </c>
      <c r="U33" s="65">
        <v>2184909</v>
      </c>
      <c r="V33" s="65">
        <v>2835290</v>
      </c>
      <c r="W33" s="65">
        <v>15386653</v>
      </c>
      <c r="X33" s="65">
        <v>27615564</v>
      </c>
      <c r="Y33" s="65">
        <v>-12228911</v>
      </c>
      <c r="Z33" s="145">
        <v>-44.28</v>
      </c>
      <c r="AA33" s="160">
        <v>27615564</v>
      </c>
    </row>
    <row r="34" spans="1:27" ht="13.5">
      <c r="A34" s="198" t="s">
        <v>43</v>
      </c>
      <c r="B34" s="197" t="s">
        <v>123</v>
      </c>
      <c r="C34" s="160">
        <v>857065781</v>
      </c>
      <c r="D34" s="160"/>
      <c r="E34" s="161">
        <v>894961873</v>
      </c>
      <c r="F34" s="65">
        <v>1005199260</v>
      </c>
      <c r="G34" s="65">
        <v>31331575</v>
      </c>
      <c r="H34" s="65">
        <v>64951376</v>
      </c>
      <c r="I34" s="65">
        <v>65954168</v>
      </c>
      <c r="J34" s="65">
        <v>162237119</v>
      </c>
      <c r="K34" s="65">
        <v>50651256</v>
      </c>
      <c r="L34" s="65">
        <v>72637852</v>
      </c>
      <c r="M34" s="65">
        <v>55523706</v>
      </c>
      <c r="N34" s="65">
        <v>178812814</v>
      </c>
      <c r="O34" s="65">
        <v>54551385</v>
      </c>
      <c r="P34" s="65">
        <v>57428919</v>
      </c>
      <c r="Q34" s="65">
        <v>62525032</v>
      </c>
      <c r="R34" s="65">
        <v>174505336</v>
      </c>
      <c r="S34" s="65">
        <v>53034767</v>
      </c>
      <c r="T34" s="65">
        <v>74542387</v>
      </c>
      <c r="U34" s="65">
        <v>112726578</v>
      </c>
      <c r="V34" s="65">
        <v>240303732</v>
      </c>
      <c r="W34" s="65">
        <v>755859001</v>
      </c>
      <c r="X34" s="65">
        <v>1005199260</v>
      </c>
      <c r="Y34" s="65">
        <v>-249340259</v>
      </c>
      <c r="Z34" s="145">
        <v>-24.81</v>
      </c>
      <c r="AA34" s="160">
        <v>1005199260</v>
      </c>
    </row>
    <row r="35" spans="1:27" ht="13.5">
      <c r="A35" s="196" t="s">
        <v>124</v>
      </c>
      <c r="B35" s="200"/>
      <c r="C35" s="160">
        <v>-65175870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3211011111</v>
      </c>
      <c r="D36" s="203">
        <f>SUM(D25:D35)</f>
        <v>0</v>
      </c>
      <c r="E36" s="204">
        <f t="shared" si="1"/>
        <v>3616249546</v>
      </c>
      <c r="F36" s="205">
        <f t="shared" si="1"/>
        <v>3723815611</v>
      </c>
      <c r="G36" s="205">
        <f t="shared" si="1"/>
        <v>213879183</v>
      </c>
      <c r="H36" s="205">
        <f t="shared" si="1"/>
        <v>245776619</v>
      </c>
      <c r="I36" s="205">
        <f t="shared" si="1"/>
        <v>369876532</v>
      </c>
      <c r="J36" s="205">
        <f t="shared" si="1"/>
        <v>829532334</v>
      </c>
      <c r="K36" s="205">
        <f t="shared" si="1"/>
        <v>220942396</v>
      </c>
      <c r="L36" s="205">
        <f t="shared" si="1"/>
        <v>243526451</v>
      </c>
      <c r="M36" s="205">
        <f t="shared" si="1"/>
        <v>254045301</v>
      </c>
      <c r="N36" s="205">
        <f t="shared" si="1"/>
        <v>718514148</v>
      </c>
      <c r="O36" s="205">
        <f t="shared" si="1"/>
        <v>233597946</v>
      </c>
      <c r="P36" s="205">
        <f t="shared" si="1"/>
        <v>240235307</v>
      </c>
      <c r="Q36" s="205">
        <f t="shared" si="1"/>
        <v>267754846</v>
      </c>
      <c r="R36" s="205">
        <f t="shared" si="1"/>
        <v>741588099</v>
      </c>
      <c r="S36" s="205">
        <f t="shared" si="1"/>
        <v>221969280</v>
      </c>
      <c r="T36" s="205">
        <f t="shared" si="1"/>
        <v>274873404</v>
      </c>
      <c r="U36" s="205">
        <f t="shared" si="1"/>
        <v>305941289</v>
      </c>
      <c r="V36" s="205">
        <f t="shared" si="1"/>
        <v>802783973</v>
      </c>
      <c r="W36" s="205">
        <f t="shared" si="1"/>
        <v>3092418554</v>
      </c>
      <c r="X36" s="205">
        <f t="shared" si="1"/>
        <v>3723815611</v>
      </c>
      <c r="Y36" s="205">
        <f t="shared" si="1"/>
        <v>-631397057</v>
      </c>
      <c r="Z36" s="206">
        <f>+IF(X36&lt;&gt;0,+(Y36/X36)*100,0)</f>
        <v>-16.95564772688741</v>
      </c>
      <c r="AA36" s="203">
        <f>SUM(AA25:AA35)</f>
        <v>3723815611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-404390754</v>
      </c>
      <c r="D38" s="214">
        <f>+D22-D36</f>
        <v>0</v>
      </c>
      <c r="E38" s="215">
        <f t="shared" si="2"/>
        <v>37039629</v>
      </c>
      <c r="F38" s="111">
        <f t="shared" si="2"/>
        <v>-275447024</v>
      </c>
      <c r="G38" s="111">
        <f t="shared" si="2"/>
        <v>764021703</v>
      </c>
      <c r="H38" s="111">
        <f t="shared" si="2"/>
        <v>105840916</v>
      </c>
      <c r="I38" s="111">
        <f t="shared" si="2"/>
        <v>-216336721</v>
      </c>
      <c r="J38" s="111">
        <f t="shared" si="2"/>
        <v>653525898</v>
      </c>
      <c r="K38" s="111">
        <f t="shared" si="2"/>
        <v>-76972226</v>
      </c>
      <c r="L38" s="111">
        <f t="shared" si="2"/>
        <v>-87777745</v>
      </c>
      <c r="M38" s="111">
        <f t="shared" si="2"/>
        <v>151847277</v>
      </c>
      <c r="N38" s="111">
        <f t="shared" si="2"/>
        <v>-12902694</v>
      </c>
      <c r="O38" s="111">
        <f t="shared" si="2"/>
        <v>-57941568</v>
      </c>
      <c r="P38" s="111">
        <f t="shared" si="2"/>
        <v>-107825216</v>
      </c>
      <c r="Q38" s="111">
        <f t="shared" si="2"/>
        <v>112570427</v>
      </c>
      <c r="R38" s="111">
        <f t="shared" si="2"/>
        <v>-53196357</v>
      </c>
      <c r="S38" s="111">
        <f t="shared" si="2"/>
        <v>-82710579</v>
      </c>
      <c r="T38" s="111">
        <f t="shared" si="2"/>
        <v>-94087571</v>
      </c>
      <c r="U38" s="111">
        <f t="shared" si="2"/>
        <v>-143496850</v>
      </c>
      <c r="V38" s="111">
        <f t="shared" si="2"/>
        <v>-320295000</v>
      </c>
      <c r="W38" s="111">
        <f t="shared" si="2"/>
        <v>267131847</v>
      </c>
      <c r="X38" s="111">
        <f>IF(F22=F36,0,X22-X36)</f>
        <v>-275447024</v>
      </c>
      <c r="Y38" s="111">
        <f t="shared" si="2"/>
        <v>542578871</v>
      </c>
      <c r="Z38" s="216">
        <f>+IF(X38&lt;&gt;0,+(Y38/X38)*100,0)</f>
        <v>-196.98120644788668</v>
      </c>
      <c r="AA38" s="214">
        <f>+AA22-AA36</f>
        <v>-275447024</v>
      </c>
    </row>
    <row r="39" spans="1:27" ht="13.5">
      <c r="A39" s="196" t="s">
        <v>46</v>
      </c>
      <c r="B39" s="200"/>
      <c r="C39" s="160">
        <v>232733607</v>
      </c>
      <c r="D39" s="160"/>
      <c r="E39" s="161">
        <v>654418089</v>
      </c>
      <c r="F39" s="65">
        <v>567749415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567749415</v>
      </c>
      <c r="Y39" s="65">
        <v>-567749415</v>
      </c>
      <c r="Z39" s="145">
        <v>-100</v>
      </c>
      <c r="AA39" s="160">
        <v>567749415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2789578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2789578</v>
      </c>
      <c r="Y41" s="217">
        <v>-2789578</v>
      </c>
      <c r="Z41" s="218">
        <v>-100</v>
      </c>
      <c r="AA41" s="219">
        <v>2789578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-171657147</v>
      </c>
      <c r="D42" s="221">
        <f>SUM(D38:D41)</f>
        <v>0</v>
      </c>
      <c r="E42" s="222">
        <f t="shared" si="3"/>
        <v>691457718</v>
      </c>
      <c r="F42" s="93">
        <f t="shared" si="3"/>
        <v>295091969</v>
      </c>
      <c r="G42" s="93">
        <f t="shared" si="3"/>
        <v>764021703</v>
      </c>
      <c r="H42" s="93">
        <f t="shared" si="3"/>
        <v>105840916</v>
      </c>
      <c r="I42" s="93">
        <f t="shared" si="3"/>
        <v>-216336721</v>
      </c>
      <c r="J42" s="93">
        <f t="shared" si="3"/>
        <v>653525898</v>
      </c>
      <c r="K42" s="93">
        <f t="shared" si="3"/>
        <v>-76972226</v>
      </c>
      <c r="L42" s="93">
        <f t="shared" si="3"/>
        <v>-87777745</v>
      </c>
      <c r="M42" s="93">
        <f t="shared" si="3"/>
        <v>151847277</v>
      </c>
      <c r="N42" s="93">
        <f t="shared" si="3"/>
        <v>-12902694</v>
      </c>
      <c r="O42" s="93">
        <f t="shared" si="3"/>
        <v>-57941568</v>
      </c>
      <c r="P42" s="93">
        <f t="shared" si="3"/>
        <v>-107825216</v>
      </c>
      <c r="Q42" s="93">
        <f t="shared" si="3"/>
        <v>112570427</v>
      </c>
      <c r="R42" s="93">
        <f t="shared" si="3"/>
        <v>-53196357</v>
      </c>
      <c r="S42" s="93">
        <f t="shared" si="3"/>
        <v>-82710579</v>
      </c>
      <c r="T42" s="93">
        <f t="shared" si="3"/>
        <v>-94087571</v>
      </c>
      <c r="U42" s="93">
        <f t="shared" si="3"/>
        <v>-143496850</v>
      </c>
      <c r="V42" s="93">
        <f t="shared" si="3"/>
        <v>-320295000</v>
      </c>
      <c r="W42" s="93">
        <f t="shared" si="3"/>
        <v>267131847</v>
      </c>
      <c r="X42" s="93">
        <f t="shared" si="3"/>
        <v>295091969</v>
      </c>
      <c r="Y42" s="93">
        <f t="shared" si="3"/>
        <v>-27960122</v>
      </c>
      <c r="Z42" s="223">
        <f>+IF(X42&lt;&gt;0,+(Y42/X42)*100,0)</f>
        <v>-9.475053521365064</v>
      </c>
      <c r="AA42" s="221">
        <f>SUM(AA38:AA41)</f>
        <v>295091969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-171657147</v>
      </c>
      <c r="D44" s="225">
        <f>+D42-D43</f>
        <v>0</v>
      </c>
      <c r="E44" s="226">
        <f t="shared" si="4"/>
        <v>691457718</v>
      </c>
      <c r="F44" s="82">
        <f t="shared" si="4"/>
        <v>295091969</v>
      </c>
      <c r="G44" s="82">
        <f t="shared" si="4"/>
        <v>764021703</v>
      </c>
      <c r="H44" s="82">
        <f t="shared" si="4"/>
        <v>105840916</v>
      </c>
      <c r="I44" s="82">
        <f t="shared" si="4"/>
        <v>-216336721</v>
      </c>
      <c r="J44" s="82">
        <f t="shared" si="4"/>
        <v>653525898</v>
      </c>
      <c r="K44" s="82">
        <f t="shared" si="4"/>
        <v>-76972226</v>
      </c>
      <c r="L44" s="82">
        <f t="shared" si="4"/>
        <v>-87777745</v>
      </c>
      <c r="M44" s="82">
        <f t="shared" si="4"/>
        <v>151847277</v>
      </c>
      <c r="N44" s="82">
        <f t="shared" si="4"/>
        <v>-12902694</v>
      </c>
      <c r="O44" s="82">
        <f t="shared" si="4"/>
        <v>-57941568</v>
      </c>
      <c r="P44" s="82">
        <f t="shared" si="4"/>
        <v>-107825216</v>
      </c>
      <c r="Q44" s="82">
        <f t="shared" si="4"/>
        <v>112570427</v>
      </c>
      <c r="R44" s="82">
        <f t="shared" si="4"/>
        <v>-53196357</v>
      </c>
      <c r="S44" s="82">
        <f t="shared" si="4"/>
        <v>-82710579</v>
      </c>
      <c r="T44" s="82">
        <f t="shared" si="4"/>
        <v>-94087571</v>
      </c>
      <c r="U44" s="82">
        <f t="shared" si="4"/>
        <v>-143496850</v>
      </c>
      <c r="V44" s="82">
        <f t="shared" si="4"/>
        <v>-320295000</v>
      </c>
      <c r="W44" s="82">
        <f t="shared" si="4"/>
        <v>267131847</v>
      </c>
      <c r="X44" s="82">
        <f t="shared" si="4"/>
        <v>295091969</v>
      </c>
      <c r="Y44" s="82">
        <f t="shared" si="4"/>
        <v>-27960122</v>
      </c>
      <c r="Z44" s="227">
        <f>+IF(X44&lt;&gt;0,+(Y44/X44)*100,0)</f>
        <v>-9.475053521365064</v>
      </c>
      <c r="AA44" s="225">
        <f>+AA42-AA43</f>
        <v>295091969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-171657147</v>
      </c>
      <c r="D46" s="221">
        <f>SUM(D44:D45)</f>
        <v>0</v>
      </c>
      <c r="E46" s="222">
        <f t="shared" si="5"/>
        <v>691457718</v>
      </c>
      <c r="F46" s="93">
        <f t="shared" si="5"/>
        <v>295091969</v>
      </c>
      <c r="G46" s="93">
        <f t="shared" si="5"/>
        <v>764021703</v>
      </c>
      <c r="H46" s="93">
        <f t="shared" si="5"/>
        <v>105840916</v>
      </c>
      <c r="I46" s="93">
        <f t="shared" si="5"/>
        <v>-216336721</v>
      </c>
      <c r="J46" s="93">
        <f t="shared" si="5"/>
        <v>653525898</v>
      </c>
      <c r="K46" s="93">
        <f t="shared" si="5"/>
        <v>-76972226</v>
      </c>
      <c r="L46" s="93">
        <f t="shared" si="5"/>
        <v>-87777745</v>
      </c>
      <c r="M46" s="93">
        <f t="shared" si="5"/>
        <v>151847277</v>
      </c>
      <c r="N46" s="93">
        <f t="shared" si="5"/>
        <v>-12902694</v>
      </c>
      <c r="O46" s="93">
        <f t="shared" si="5"/>
        <v>-57941568</v>
      </c>
      <c r="P46" s="93">
        <f t="shared" si="5"/>
        <v>-107825216</v>
      </c>
      <c r="Q46" s="93">
        <f t="shared" si="5"/>
        <v>112570427</v>
      </c>
      <c r="R46" s="93">
        <f t="shared" si="5"/>
        <v>-53196357</v>
      </c>
      <c r="S46" s="93">
        <f t="shared" si="5"/>
        <v>-82710579</v>
      </c>
      <c r="T46" s="93">
        <f t="shared" si="5"/>
        <v>-94087571</v>
      </c>
      <c r="U46" s="93">
        <f t="shared" si="5"/>
        <v>-143496850</v>
      </c>
      <c r="V46" s="93">
        <f t="shared" si="5"/>
        <v>-320295000</v>
      </c>
      <c r="W46" s="93">
        <f t="shared" si="5"/>
        <v>267131847</v>
      </c>
      <c r="X46" s="93">
        <f t="shared" si="5"/>
        <v>295091969</v>
      </c>
      <c r="Y46" s="93">
        <f t="shared" si="5"/>
        <v>-27960122</v>
      </c>
      <c r="Z46" s="223">
        <f>+IF(X46&lt;&gt;0,+(Y46/X46)*100,0)</f>
        <v>-9.475053521365064</v>
      </c>
      <c r="AA46" s="221">
        <f>SUM(AA44:AA45)</f>
        <v>295091969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-171657147</v>
      </c>
      <c r="D48" s="232">
        <f>SUM(D46:D47)</f>
        <v>0</v>
      </c>
      <c r="E48" s="233">
        <f t="shared" si="6"/>
        <v>691457718</v>
      </c>
      <c r="F48" s="234">
        <f t="shared" si="6"/>
        <v>295091969</v>
      </c>
      <c r="G48" s="234">
        <f t="shared" si="6"/>
        <v>764021703</v>
      </c>
      <c r="H48" s="235">
        <f t="shared" si="6"/>
        <v>105840916</v>
      </c>
      <c r="I48" s="235">
        <f t="shared" si="6"/>
        <v>-216336721</v>
      </c>
      <c r="J48" s="235">
        <f t="shared" si="6"/>
        <v>653525898</v>
      </c>
      <c r="K48" s="235">
        <f t="shared" si="6"/>
        <v>-76972226</v>
      </c>
      <c r="L48" s="235">
        <f t="shared" si="6"/>
        <v>-87777745</v>
      </c>
      <c r="M48" s="234">
        <f t="shared" si="6"/>
        <v>151847277</v>
      </c>
      <c r="N48" s="234">
        <f t="shared" si="6"/>
        <v>-12902694</v>
      </c>
      <c r="O48" s="235">
        <f t="shared" si="6"/>
        <v>-57941568</v>
      </c>
      <c r="P48" s="235">
        <f t="shared" si="6"/>
        <v>-107825216</v>
      </c>
      <c r="Q48" s="235">
        <f t="shared" si="6"/>
        <v>112570427</v>
      </c>
      <c r="R48" s="235">
        <f t="shared" si="6"/>
        <v>-53196357</v>
      </c>
      <c r="S48" s="235">
        <f t="shared" si="6"/>
        <v>-82710579</v>
      </c>
      <c r="T48" s="234">
        <f t="shared" si="6"/>
        <v>-94087571</v>
      </c>
      <c r="U48" s="234">
        <f t="shared" si="6"/>
        <v>-143496850</v>
      </c>
      <c r="V48" s="235">
        <f t="shared" si="6"/>
        <v>-320295000</v>
      </c>
      <c r="W48" s="235">
        <f t="shared" si="6"/>
        <v>267131847</v>
      </c>
      <c r="X48" s="235">
        <f t="shared" si="6"/>
        <v>295091969</v>
      </c>
      <c r="Y48" s="235">
        <f t="shared" si="6"/>
        <v>-27960122</v>
      </c>
      <c r="Z48" s="236">
        <f>+IF(X48&lt;&gt;0,+(Y48/X48)*100,0)</f>
        <v>-9.475053521365064</v>
      </c>
      <c r="AA48" s="237">
        <f>SUM(AA46:AA47)</f>
        <v>295091969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27637503</v>
      </c>
      <c r="D5" s="158">
        <f>SUM(D6:D8)</f>
        <v>0</v>
      </c>
      <c r="E5" s="159">
        <f t="shared" si="0"/>
        <v>14370489</v>
      </c>
      <c r="F5" s="105">
        <f t="shared" si="0"/>
        <v>23315024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46286</v>
      </c>
      <c r="L5" s="105">
        <f t="shared" si="0"/>
        <v>528371</v>
      </c>
      <c r="M5" s="105">
        <f t="shared" si="0"/>
        <v>271257</v>
      </c>
      <c r="N5" s="105">
        <f t="shared" si="0"/>
        <v>845914</v>
      </c>
      <c r="O5" s="105">
        <f t="shared" si="0"/>
        <v>221641</v>
      </c>
      <c r="P5" s="105">
        <f t="shared" si="0"/>
        <v>1507383</v>
      </c>
      <c r="Q5" s="105">
        <f t="shared" si="0"/>
        <v>617768</v>
      </c>
      <c r="R5" s="105">
        <f t="shared" si="0"/>
        <v>2346792</v>
      </c>
      <c r="S5" s="105">
        <f t="shared" si="0"/>
        <v>381075</v>
      </c>
      <c r="T5" s="105">
        <f t="shared" si="0"/>
        <v>1991668</v>
      </c>
      <c r="U5" s="105">
        <f t="shared" si="0"/>
        <v>2118017</v>
      </c>
      <c r="V5" s="105">
        <f t="shared" si="0"/>
        <v>4490760</v>
      </c>
      <c r="W5" s="105">
        <f t="shared" si="0"/>
        <v>7683466</v>
      </c>
      <c r="X5" s="105">
        <f t="shared" si="0"/>
        <v>23315024</v>
      </c>
      <c r="Y5" s="105">
        <f t="shared" si="0"/>
        <v>-15631558</v>
      </c>
      <c r="Z5" s="142">
        <f>+IF(X5&lt;&gt;0,+(Y5/X5)*100,0)</f>
        <v>-67.04500068282151</v>
      </c>
      <c r="AA5" s="158">
        <f>SUM(AA6:AA8)</f>
        <v>23315024</v>
      </c>
    </row>
    <row r="6" spans="1:27" ht="13.5">
      <c r="A6" s="143" t="s">
        <v>75</v>
      </c>
      <c r="B6" s="141"/>
      <c r="C6" s="160">
        <v>227682</v>
      </c>
      <c r="D6" s="160"/>
      <c r="E6" s="161">
        <v>1000000</v>
      </c>
      <c r="F6" s="65">
        <v>2110845</v>
      </c>
      <c r="G6" s="65"/>
      <c r="H6" s="65"/>
      <c r="I6" s="65"/>
      <c r="J6" s="65"/>
      <c r="K6" s="65"/>
      <c r="L6" s="65">
        <v>351482</v>
      </c>
      <c r="M6" s="65">
        <v>219545</v>
      </c>
      <c r="N6" s="65">
        <v>571027</v>
      </c>
      <c r="O6" s="65">
        <v>77391</v>
      </c>
      <c r="P6" s="65">
        <v>1125530</v>
      </c>
      <c r="Q6" s="65">
        <v>432330</v>
      </c>
      <c r="R6" s="65">
        <v>1635251</v>
      </c>
      <c r="S6" s="65">
        <v>139303</v>
      </c>
      <c r="T6" s="65">
        <v>424876</v>
      </c>
      <c r="U6" s="65">
        <v>221402</v>
      </c>
      <c r="V6" s="65">
        <v>785581</v>
      </c>
      <c r="W6" s="65">
        <v>2991859</v>
      </c>
      <c r="X6" s="65">
        <v>2110845</v>
      </c>
      <c r="Y6" s="65">
        <v>881014</v>
      </c>
      <c r="Z6" s="145">
        <v>41.74</v>
      </c>
      <c r="AA6" s="67">
        <v>2110845</v>
      </c>
    </row>
    <row r="7" spans="1:27" ht="13.5">
      <c r="A7" s="143" t="s">
        <v>76</v>
      </c>
      <c r="B7" s="141"/>
      <c r="C7" s="162">
        <v>27409821</v>
      </c>
      <c r="D7" s="162"/>
      <c r="E7" s="163">
        <v>5497194</v>
      </c>
      <c r="F7" s="164">
        <v>13566643</v>
      </c>
      <c r="G7" s="164"/>
      <c r="H7" s="164"/>
      <c r="I7" s="164"/>
      <c r="J7" s="164"/>
      <c r="K7" s="164"/>
      <c r="L7" s="164">
        <v>36000</v>
      </c>
      <c r="M7" s="164"/>
      <c r="N7" s="164">
        <v>36000</v>
      </c>
      <c r="O7" s="164"/>
      <c r="P7" s="164">
        <v>7492</v>
      </c>
      <c r="Q7" s="164"/>
      <c r="R7" s="164">
        <v>7492</v>
      </c>
      <c r="S7" s="164">
        <v>3299</v>
      </c>
      <c r="T7" s="164"/>
      <c r="U7" s="164"/>
      <c r="V7" s="164">
        <v>3299</v>
      </c>
      <c r="W7" s="164">
        <v>46791</v>
      </c>
      <c r="X7" s="164">
        <v>13566643</v>
      </c>
      <c r="Y7" s="164">
        <v>-13519852</v>
      </c>
      <c r="Z7" s="146">
        <v>-99.66</v>
      </c>
      <c r="AA7" s="239">
        <v>13566643</v>
      </c>
    </row>
    <row r="8" spans="1:27" ht="13.5">
      <c r="A8" s="143" t="s">
        <v>77</v>
      </c>
      <c r="B8" s="141"/>
      <c r="C8" s="160"/>
      <c r="D8" s="160"/>
      <c r="E8" s="161">
        <v>7873295</v>
      </c>
      <c r="F8" s="65">
        <v>7637536</v>
      </c>
      <c r="G8" s="65"/>
      <c r="H8" s="65"/>
      <c r="I8" s="65"/>
      <c r="J8" s="65"/>
      <c r="K8" s="65">
        <v>46286</v>
      </c>
      <c r="L8" s="65">
        <v>140889</v>
      </c>
      <c r="M8" s="65">
        <v>51712</v>
      </c>
      <c r="N8" s="65">
        <v>238887</v>
      </c>
      <c r="O8" s="65">
        <v>144250</v>
      </c>
      <c r="P8" s="65">
        <v>374361</v>
      </c>
      <c r="Q8" s="65">
        <v>185438</v>
      </c>
      <c r="R8" s="65">
        <v>704049</v>
      </c>
      <c r="S8" s="65">
        <v>238473</v>
      </c>
      <c r="T8" s="65">
        <v>1566792</v>
      </c>
      <c r="U8" s="65">
        <v>1896615</v>
      </c>
      <c r="V8" s="65">
        <v>3701880</v>
      </c>
      <c r="W8" s="65">
        <v>4644816</v>
      </c>
      <c r="X8" s="65">
        <v>7637536</v>
      </c>
      <c r="Y8" s="65">
        <v>-2992720</v>
      </c>
      <c r="Z8" s="145">
        <v>-39.18</v>
      </c>
      <c r="AA8" s="67">
        <v>7637536</v>
      </c>
    </row>
    <row r="9" spans="1:27" ht="13.5">
      <c r="A9" s="140" t="s">
        <v>78</v>
      </c>
      <c r="B9" s="141"/>
      <c r="C9" s="158">
        <f aca="true" t="shared" si="1" ref="C9:Y9">SUM(C10:C14)</f>
        <v>38251873</v>
      </c>
      <c r="D9" s="158">
        <f>SUM(D10:D14)</f>
        <v>0</v>
      </c>
      <c r="E9" s="159">
        <f t="shared" si="1"/>
        <v>191581432</v>
      </c>
      <c r="F9" s="105">
        <f t="shared" si="1"/>
        <v>138292265</v>
      </c>
      <c r="G9" s="105">
        <f t="shared" si="1"/>
        <v>0</v>
      </c>
      <c r="H9" s="105">
        <f t="shared" si="1"/>
        <v>6190771</v>
      </c>
      <c r="I9" s="105">
        <f t="shared" si="1"/>
        <v>1442591</v>
      </c>
      <c r="J9" s="105">
        <f t="shared" si="1"/>
        <v>7633362</v>
      </c>
      <c r="K9" s="105">
        <f t="shared" si="1"/>
        <v>1103659</v>
      </c>
      <c r="L9" s="105">
        <f t="shared" si="1"/>
        <v>3607306</v>
      </c>
      <c r="M9" s="105">
        <f t="shared" si="1"/>
        <v>4054706</v>
      </c>
      <c r="N9" s="105">
        <f t="shared" si="1"/>
        <v>8765671</v>
      </c>
      <c r="O9" s="105">
        <f t="shared" si="1"/>
        <v>6555329</v>
      </c>
      <c r="P9" s="105">
        <f t="shared" si="1"/>
        <v>561201</v>
      </c>
      <c r="Q9" s="105">
        <f t="shared" si="1"/>
        <v>2807747</v>
      </c>
      <c r="R9" s="105">
        <f t="shared" si="1"/>
        <v>9924277</v>
      </c>
      <c r="S9" s="105">
        <f t="shared" si="1"/>
        <v>2060247</v>
      </c>
      <c r="T9" s="105">
        <f t="shared" si="1"/>
        <v>5005067</v>
      </c>
      <c r="U9" s="105">
        <f t="shared" si="1"/>
        <v>6108395</v>
      </c>
      <c r="V9" s="105">
        <f t="shared" si="1"/>
        <v>13173709</v>
      </c>
      <c r="W9" s="105">
        <f t="shared" si="1"/>
        <v>39497019</v>
      </c>
      <c r="X9" s="105">
        <f t="shared" si="1"/>
        <v>138292265</v>
      </c>
      <c r="Y9" s="105">
        <f t="shared" si="1"/>
        <v>-98795246</v>
      </c>
      <c r="Z9" s="142">
        <f>+IF(X9&lt;&gt;0,+(Y9/X9)*100,0)</f>
        <v>-71.43945903265089</v>
      </c>
      <c r="AA9" s="107">
        <f>SUM(AA10:AA14)</f>
        <v>138292265</v>
      </c>
    </row>
    <row r="10" spans="1:27" ht="13.5">
      <c r="A10" s="143" t="s">
        <v>79</v>
      </c>
      <c r="B10" s="141"/>
      <c r="C10" s="160">
        <v>16956710</v>
      </c>
      <c r="D10" s="160"/>
      <c r="E10" s="161">
        <v>41642409</v>
      </c>
      <c r="F10" s="65">
        <v>28282804</v>
      </c>
      <c r="G10" s="65"/>
      <c r="H10" s="65"/>
      <c r="I10" s="65">
        <v>55900</v>
      </c>
      <c r="J10" s="65">
        <v>55900</v>
      </c>
      <c r="K10" s="65">
        <v>102924</v>
      </c>
      <c r="L10" s="65">
        <v>1458654</v>
      </c>
      <c r="M10" s="65">
        <v>3217369</v>
      </c>
      <c r="N10" s="65">
        <v>4778947</v>
      </c>
      <c r="O10" s="65">
        <v>28088</v>
      </c>
      <c r="P10" s="65">
        <v>337313</v>
      </c>
      <c r="Q10" s="65">
        <v>602799</v>
      </c>
      <c r="R10" s="65">
        <v>968200</v>
      </c>
      <c r="S10" s="65">
        <v>483015</v>
      </c>
      <c r="T10" s="65">
        <v>852065</v>
      </c>
      <c r="U10" s="65">
        <v>1400003</v>
      </c>
      <c r="V10" s="65">
        <v>2735083</v>
      </c>
      <c r="W10" s="65">
        <v>8538130</v>
      </c>
      <c r="X10" s="65">
        <v>28282804</v>
      </c>
      <c r="Y10" s="65">
        <v>-19744674</v>
      </c>
      <c r="Z10" s="145">
        <v>-69.81</v>
      </c>
      <c r="AA10" s="67">
        <v>28282804</v>
      </c>
    </row>
    <row r="11" spans="1:27" ht="13.5">
      <c r="A11" s="143" t="s">
        <v>80</v>
      </c>
      <c r="B11" s="141"/>
      <c r="C11" s="160">
        <v>1128636</v>
      </c>
      <c r="D11" s="160"/>
      <c r="E11" s="161">
        <v>6275463</v>
      </c>
      <c r="F11" s="65">
        <v>13584779</v>
      </c>
      <c r="G11" s="65"/>
      <c r="H11" s="65">
        <v>102035</v>
      </c>
      <c r="I11" s="65">
        <v>349894</v>
      </c>
      <c r="J11" s="65">
        <v>451929</v>
      </c>
      <c r="K11" s="65">
        <v>433419</v>
      </c>
      <c r="L11" s="65">
        <v>43304</v>
      </c>
      <c r="M11" s="65"/>
      <c r="N11" s="65">
        <v>476723</v>
      </c>
      <c r="O11" s="65"/>
      <c r="P11" s="65"/>
      <c r="Q11" s="65">
        <v>94179</v>
      </c>
      <c r="R11" s="65">
        <v>94179</v>
      </c>
      <c r="S11" s="65">
        <v>3105</v>
      </c>
      <c r="T11" s="65"/>
      <c r="U11" s="65">
        <v>376864</v>
      </c>
      <c r="V11" s="65">
        <v>379969</v>
      </c>
      <c r="W11" s="65">
        <v>1402800</v>
      </c>
      <c r="X11" s="65">
        <v>13584779</v>
      </c>
      <c r="Y11" s="65">
        <v>-12181979</v>
      </c>
      <c r="Z11" s="145">
        <v>-89.67</v>
      </c>
      <c r="AA11" s="67">
        <v>13584779</v>
      </c>
    </row>
    <row r="12" spans="1:27" ht="13.5">
      <c r="A12" s="143" t="s">
        <v>81</v>
      </c>
      <c r="B12" s="141"/>
      <c r="C12" s="160">
        <v>10756952</v>
      </c>
      <c r="D12" s="160"/>
      <c r="E12" s="161">
        <v>15935663</v>
      </c>
      <c r="F12" s="65">
        <v>27955023</v>
      </c>
      <c r="G12" s="65"/>
      <c r="H12" s="65">
        <v>6088736</v>
      </c>
      <c r="I12" s="65">
        <v>28500</v>
      </c>
      <c r="J12" s="65">
        <v>6117236</v>
      </c>
      <c r="K12" s="65">
        <v>488904</v>
      </c>
      <c r="L12" s="65">
        <v>742216</v>
      </c>
      <c r="M12" s="65">
        <v>24955</v>
      </c>
      <c r="N12" s="65">
        <v>1256075</v>
      </c>
      <c r="O12" s="65">
        <v>6232530</v>
      </c>
      <c r="P12" s="65">
        <v>147581</v>
      </c>
      <c r="Q12" s="65">
        <v>66744</v>
      </c>
      <c r="R12" s="65">
        <v>6446855</v>
      </c>
      <c r="S12" s="65">
        <v>467593</v>
      </c>
      <c r="T12" s="65">
        <v>33130</v>
      </c>
      <c r="U12" s="65">
        <v>1825458</v>
      </c>
      <c r="V12" s="65">
        <v>2326181</v>
      </c>
      <c r="W12" s="65">
        <v>16146347</v>
      </c>
      <c r="X12" s="65">
        <v>27955023</v>
      </c>
      <c r="Y12" s="65">
        <v>-11808676</v>
      </c>
      <c r="Z12" s="145">
        <v>-42.24</v>
      </c>
      <c r="AA12" s="67">
        <v>27955023</v>
      </c>
    </row>
    <row r="13" spans="1:27" ht="13.5">
      <c r="A13" s="143" t="s">
        <v>82</v>
      </c>
      <c r="B13" s="141"/>
      <c r="C13" s="160">
        <v>7113008</v>
      </c>
      <c r="D13" s="160"/>
      <c r="E13" s="161">
        <v>117254662</v>
      </c>
      <c r="F13" s="65">
        <v>65436040</v>
      </c>
      <c r="G13" s="65"/>
      <c r="H13" s="65"/>
      <c r="I13" s="65">
        <v>906608</v>
      </c>
      <c r="J13" s="65">
        <v>906608</v>
      </c>
      <c r="K13" s="65">
        <v>17413</v>
      </c>
      <c r="L13" s="65">
        <v>1299361</v>
      </c>
      <c r="M13" s="65">
        <v>618105</v>
      </c>
      <c r="N13" s="65">
        <v>1934879</v>
      </c>
      <c r="O13" s="65">
        <v>287482</v>
      </c>
      <c r="P13" s="65"/>
      <c r="Q13" s="65">
        <v>1504957</v>
      </c>
      <c r="R13" s="65">
        <v>1792439</v>
      </c>
      <c r="S13" s="65">
        <v>1106534</v>
      </c>
      <c r="T13" s="65">
        <v>3295461</v>
      </c>
      <c r="U13" s="65">
        <v>2398364</v>
      </c>
      <c r="V13" s="65">
        <v>6800359</v>
      </c>
      <c r="W13" s="65">
        <v>11434285</v>
      </c>
      <c r="X13" s="65">
        <v>65436040</v>
      </c>
      <c r="Y13" s="65">
        <v>-54001755</v>
      </c>
      <c r="Z13" s="145">
        <v>-82.53</v>
      </c>
      <c r="AA13" s="67">
        <v>65436040</v>
      </c>
    </row>
    <row r="14" spans="1:27" ht="13.5">
      <c r="A14" s="143" t="s">
        <v>83</v>
      </c>
      <c r="B14" s="141"/>
      <c r="C14" s="162">
        <v>2296567</v>
      </c>
      <c r="D14" s="162"/>
      <c r="E14" s="163">
        <v>10473235</v>
      </c>
      <c r="F14" s="164">
        <v>3033619</v>
      </c>
      <c r="G14" s="164"/>
      <c r="H14" s="164"/>
      <c r="I14" s="164">
        <v>101689</v>
      </c>
      <c r="J14" s="164">
        <v>101689</v>
      </c>
      <c r="K14" s="164">
        <v>60999</v>
      </c>
      <c r="L14" s="164">
        <v>63771</v>
      </c>
      <c r="M14" s="164">
        <v>194277</v>
      </c>
      <c r="N14" s="164">
        <v>319047</v>
      </c>
      <c r="O14" s="164">
        <v>7229</v>
      </c>
      <c r="P14" s="164">
        <v>76307</v>
      </c>
      <c r="Q14" s="164">
        <v>539068</v>
      </c>
      <c r="R14" s="164">
        <v>622604</v>
      </c>
      <c r="S14" s="164"/>
      <c r="T14" s="164">
        <v>824411</v>
      </c>
      <c r="U14" s="164">
        <v>107706</v>
      </c>
      <c r="V14" s="164">
        <v>932117</v>
      </c>
      <c r="W14" s="164">
        <v>1975457</v>
      </c>
      <c r="X14" s="164">
        <v>3033619</v>
      </c>
      <c r="Y14" s="164">
        <v>-1058162</v>
      </c>
      <c r="Z14" s="146">
        <v>-34.88</v>
      </c>
      <c r="AA14" s="239">
        <v>3033619</v>
      </c>
    </row>
    <row r="15" spans="1:27" ht="13.5">
      <c r="A15" s="140" t="s">
        <v>84</v>
      </c>
      <c r="B15" s="147"/>
      <c r="C15" s="158">
        <f aca="true" t="shared" si="2" ref="C15:Y15">SUM(C16:C18)</f>
        <v>113544241</v>
      </c>
      <c r="D15" s="158">
        <f>SUM(D16:D18)</f>
        <v>0</v>
      </c>
      <c r="E15" s="159">
        <f t="shared" si="2"/>
        <v>290335654</v>
      </c>
      <c r="F15" s="105">
        <f t="shared" si="2"/>
        <v>251073613</v>
      </c>
      <c r="G15" s="105">
        <f t="shared" si="2"/>
        <v>9731</v>
      </c>
      <c r="H15" s="105">
        <f t="shared" si="2"/>
        <v>9100252</v>
      </c>
      <c r="I15" s="105">
        <f t="shared" si="2"/>
        <v>4345955</v>
      </c>
      <c r="J15" s="105">
        <f t="shared" si="2"/>
        <v>13455938</v>
      </c>
      <c r="K15" s="105">
        <f t="shared" si="2"/>
        <v>2790078</v>
      </c>
      <c r="L15" s="105">
        <f t="shared" si="2"/>
        <v>3488630</v>
      </c>
      <c r="M15" s="105">
        <f t="shared" si="2"/>
        <v>5033536</v>
      </c>
      <c r="N15" s="105">
        <f t="shared" si="2"/>
        <v>11312244</v>
      </c>
      <c r="O15" s="105">
        <f t="shared" si="2"/>
        <v>3268043</v>
      </c>
      <c r="P15" s="105">
        <f t="shared" si="2"/>
        <v>4038029</v>
      </c>
      <c r="Q15" s="105">
        <f t="shared" si="2"/>
        <v>4752504</v>
      </c>
      <c r="R15" s="105">
        <f t="shared" si="2"/>
        <v>12058576</v>
      </c>
      <c r="S15" s="105">
        <f t="shared" si="2"/>
        <v>3320077</v>
      </c>
      <c r="T15" s="105">
        <f t="shared" si="2"/>
        <v>3447297</v>
      </c>
      <c r="U15" s="105">
        <f t="shared" si="2"/>
        <v>24121633</v>
      </c>
      <c r="V15" s="105">
        <f t="shared" si="2"/>
        <v>30889007</v>
      </c>
      <c r="W15" s="105">
        <f t="shared" si="2"/>
        <v>67715765</v>
      </c>
      <c r="X15" s="105">
        <f t="shared" si="2"/>
        <v>251073613</v>
      </c>
      <c r="Y15" s="105">
        <f t="shared" si="2"/>
        <v>-183357848</v>
      </c>
      <c r="Z15" s="142">
        <f>+IF(X15&lt;&gt;0,+(Y15/X15)*100,0)</f>
        <v>-73.0295174427589</v>
      </c>
      <c r="AA15" s="107">
        <f>SUM(AA16:AA18)</f>
        <v>251073613</v>
      </c>
    </row>
    <row r="16" spans="1:27" ht="13.5">
      <c r="A16" s="143" t="s">
        <v>85</v>
      </c>
      <c r="B16" s="141"/>
      <c r="C16" s="160">
        <v>28666205</v>
      </c>
      <c r="D16" s="160"/>
      <c r="E16" s="161">
        <v>212667050</v>
      </c>
      <c r="F16" s="65">
        <v>145604654</v>
      </c>
      <c r="G16" s="65">
        <v>9731</v>
      </c>
      <c r="H16" s="65">
        <v>38877</v>
      </c>
      <c r="I16" s="65">
        <v>2635537</v>
      </c>
      <c r="J16" s="65">
        <v>2684145</v>
      </c>
      <c r="K16" s="65">
        <v>722588</v>
      </c>
      <c r="L16" s="65">
        <v>1950729</v>
      </c>
      <c r="M16" s="65">
        <v>506941</v>
      </c>
      <c r="N16" s="65">
        <v>3180258</v>
      </c>
      <c r="O16" s="65">
        <v>1790474</v>
      </c>
      <c r="P16" s="65">
        <v>3231409</v>
      </c>
      <c r="Q16" s="65">
        <v>2026492</v>
      </c>
      <c r="R16" s="65">
        <v>7048375</v>
      </c>
      <c r="S16" s="65">
        <v>2187901</v>
      </c>
      <c r="T16" s="65">
        <v>703055</v>
      </c>
      <c r="U16" s="65">
        <v>5707349</v>
      </c>
      <c r="V16" s="65">
        <v>8598305</v>
      </c>
      <c r="W16" s="65">
        <v>21511083</v>
      </c>
      <c r="X16" s="65">
        <v>145604654</v>
      </c>
      <c r="Y16" s="65">
        <v>-124093571</v>
      </c>
      <c r="Z16" s="145">
        <v>-85.23</v>
      </c>
      <c r="AA16" s="67">
        <v>145604654</v>
      </c>
    </row>
    <row r="17" spans="1:27" ht="13.5">
      <c r="A17" s="143" t="s">
        <v>86</v>
      </c>
      <c r="B17" s="141"/>
      <c r="C17" s="160">
        <v>82685626</v>
      </c>
      <c r="D17" s="160"/>
      <c r="E17" s="161">
        <v>77168604</v>
      </c>
      <c r="F17" s="65">
        <v>101489544</v>
      </c>
      <c r="G17" s="65"/>
      <c r="H17" s="65">
        <v>9061375</v>
      </c>
      <c r="I17" s="65">
        <v>1710418</v>
      </c>
      <c r="J17" s="65">
        <v>10771793</v>
      </c>
      <c r="K17" s="65">
        <v>2067490</v>
      </c>
      <c r="L17" s="65">
        <v>1537901</v>
      </c>
      <c r="M17" s="65">
        <v>4526595</v>
      </c>
      <c r="N17" s="65">
        <v>8131986</v>
      </c>
      <c r="O17" s="65">
        <v>1477569</v>
      </c>
      <c r="P17" s="65">
        <v>806620</v>
      </c>
      <c r="Q17" s="65">
        <v>2726012</v>
      </c>
      <c r="R17" s="65">
        <v>5010201</v>
      </c>
      <c r="S17" s="65">
        <v>1132176</v>
      </c>
      <c r="T17" s="65">
        <v>2744242</v>
      </c>
      <c r="U17" s="65">
        <v>18414284</v>
      </c>
      <c r="V17" s="65">
        <v>22290702</v>
      </c>
      <c r="W17" s="65">
        <v>46204682</v>
      </c>
      <c r="X17" s="65">
        <v>101489544</v>
      </c>
      <c r="Y17" s="65">
        <v>-55284862</v>
      </c>
      <c r="Z17" s="145">
        <v>-54.47</v>
      </c>
      <c r="AA17" s="67">
        <v>101489544</v>
      </c>
    </row>
    <row r="18" spans="1:27" ht="13.5">
      <c r="A18" s="143" t="s">
        <v>87</v>
      </c>
      <c r="B18" s="141"/>
      <c r="C18" s="160">
        <v>2192410</v>
      </c>
      <c r="D18" s="160"/>
      <c r="E18" s="161">
        <v>500000</v>
      </c>
      <c r="F18" s="65">
        <v>3979415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v>3979415</v>
      </c>
      <c r="Y18" s="65">
        <v>-3979415</v>
      </c>
      <c r="Z18" s="145">
        <v>-100</v>
      </c>
      <c r="AA18" s="67">
        <v>3979415</v>
      </c>
    </row>
    <row r="19" spans="1:27" ht="13.5">
      <c r="A19" s="140" t="s">
        <v>88</v>
      </c>
      <c r="B19" s="147"/>
      <c r="C19" s="158">
        <f aca="true" t="shared" si="3" ref="C19:Y19">SUM(C20:C23)</f>
        <v>203554413</v>
      </c>
      <c r="D19" s="158">
        <f>SUM(D20:D23)</f>
        <v>0</v>
      </c>
      <c r="E19" s="159">
        <f t="shared" si="3"/>
        <v>268381555</v>
      </c>
      <c r="F19" s="105">
        <f t="shared" si="3"/>
        <v>312965481</v>
      </c>
      <c r="G19" s="105">
        <f t="shared" si="3"/>
        <v>0</v>
      </c>
      <c r="H19" s="105">
        <f t="shared" si="3"/>
        <v>7220599</v>
      </c>
      <c r="I19" s="105">
        <f t="shared" si="3"/>
        <v>8682228</v>
      </c>
      <c r="J19" s="105">
        <f t="shared" si="3"/>
        <v>15902827</v>
      </c>
      <c r="K19" s="105">
        <f t="shared" si="3"/>
        <v>8926012</v>
      </c>
      <c r="L19" s="105">
        <f t="shared" si="3"/>
        <v>11694194</v>
      </c>
      <c r="M19" s="105">
        <f t="shared" si="3"/>
        <v>7903011</v>
      </c>
      <c r="N19" s="105">
        <f t="shared" si="3"/>
        <v>28523217</v>
      </c>
      <c r="O19" s="105">
        <f t="shared" si="3"/>
        <v>12133692</v>
      </c>
      <c r="P19" s="105">
        <f t="shared" si="3"/>
        <v>6910546</v>
      </c>
      <c r="Q19" s="105">
        <f t="shared" si="3"/>
        <v>6766112</v>
      </c>
      <c r="R19" s="105">
        <f t="shared" si="3"/>
        <v>25810350</v>
      </c>
      <c r="S19" s="105">
        <f t="shared" si="3"/>
        <v>9330427</v>
      </c>
      <c r="T19" s="105">
        <f t="shared" si="3"/>
        <v>10300158</v>
      </c>
      <c r="U19" s="105">
        <f t="shared" si="3"/>
        <v>32722745</v>
      </c>
      <c r="V19" s="105">
        <f t="shared" si="3"/>
        <v>52353330</v>
      </c>
      <c r="W19" s="105">
        <f t="shared" si="3"/>
        <v>122589724</v>
      </c>
      <c r="X19" s="105">
        <f t="shared" si="3"/>
        <v>312965481</v>
      </c>
      <c r="Y19" s="105">
        <f t="shared" si="3"/>
        <v>-190375757</v>
      </c>
      <c r="Z19" s="142">
        <f>+IF(X19&lt;&gt;0,+(Y19/X19)*100,0)</f>
        <v>-60.829634115463364</v>
      </c>
      <c r="AA19" s="107">
        <f>SUM(AA20:AA23)</f>
        <v>312965481</v>
      </c>
    </row>
    <row r="20" spans="1:27" ht="13.5">
      <c r="A20" s="143" t="s">
        <v>89</v>
      </c>
      <c r="B20" s="141"/>
      <c r="C20" s="160">
        <v>57802070</v>
      </c>
      <c r="D20" s="160"/>
      <c r="E20" s="161">
        <v>31445000</v>
      </c>
      <c r="F20" s="65">
        <v>41273455</v>
      </c>
      <c r="G20" s="65"/>
      <c r="H20" s="65"/>
      <c r="I20" s="65"/>
      <c r="J20" s="65"/>
      <c r="K20" s="65">
        <v>2367680</v>
      </c>
      <c r="L20" s="65">
        <v>2220340</v>
      </c>
      <c r="M20" s="65">
        <v>161454</v>
      </c>
      <c r="N20" s="65">
        <v>4749474</v>
      </c>
      <c r="O20" s="65">
        <v>3291407</v>
      </c>
      <c r="P20" s="65">
        <v>5782243</v>
      </c>
      <c r="Q20" s="65">
        <v>1499223</v>
      </c>
      <c r="R20" s="65">
        <v>10572873</v>
      </c>
      <c r="S20" s="65">
        <v>1647126</v>
      </c>
      <c r="T20" s="65">
        <v>1675044</v>
      </c>
      <c r="U20" s="65">
        <v>15557577</v>
      </c>
      <c r="V20" s="65">
        <v>18879747</v>
      </c>
      <c r="W20" s="65">
        <v>34202094</v>
      </c>
      <c r="X20" s="65">
        <v>41273455</v>
      </c>
      <c r="Y20" s="65">
        <v>-7071361</v>
      </c>
      <c r="Z20" s="145">
        <v>-17.13</v>
      </c>
      <c r="AA20" s="67">
        <v>41273455</v>
      </c>
    </row>
    <row r="21" spans="1:27" ht="13.5">
      <c r="A21" s="143" t="s">
        <v>90</v>
      </c>
      <c r="B21" s="141"/>
      <c r="C21" s="160">
        <v>68055283</v>
      </c>
      <c r="D21" s="160"/>
      <c r="E21" s="161">
        <v>21000000</v>
      </c>
      <c r="F21" s="65">
        <v>24008936</v>
      </c>
      <c r="G21" s="65"/>
      <c r="H21" s="65">
        <v>2530336</v>
      </c>
      <c r="I21" s="65"/>
      <c r="J21" s="65">
        <v>2530336</v>
      </c>
      <c r="K21" s="65">
        <v>904292</v>
      </c>
      <c r="L21" s="65">
        <v>2282482</v>
      </c>
      <c r="M21" s="65">
        <v>2297568</v>
      </c>
      <c r="N21" s="65">
        <v>5484342</v>
      </c>
      <c r="O21" s="65">
        <v>3481599</v>
      </c>
      <c r="P21" s="65"/>
      <c r="Q21" s="65">
        <v>3077122</v>
      </c>
      <c r="R21" s="65">
        <v>6558721</v>
      </c>
      <c r="S21" s="65">
        <v>2925318</v>
      </c>
      <c r="T21" s="65">
        <v>4006739</v>
      </c>
      <c r="U21" s="65">
        <v>3383597</v>
      </c>
      <c r="V21" s="65">
        <v>10315654</v>
      </c>
      <c r="W21" s="65">
        <v>24889053</v>
      </c>
      <c r="X21" s="65">
        <v>24008936</v>
      </c>
      <c r="Y21" s="65">
        <v>880117</v>
      </c>
      <c r="Z21" s="145">
        <v>3.67</v>
      </c>
      <c r="AA21" s="67">
        <v>24008936</v>
      </c>
    </row>
    <row r="22" spans="1:27" ht="13.5">
      <c r="A22" s="143" t="s">
        <v>91</v>
      </c>
      <c r="B22" s="141"/>
      <c r="C22" s="162">
        <v>76971765</v>
      </c>
      <c r="D22" s="162"/>
      <c r="E22" s="163">
        <v>204868076</v>
      </c>
      <c r="F22" s="164">
        <v>208789766</v>
      </c>
      <c r="G22" s="164"/>
      <c r="H22" s="164">
        <v>4688433</v>
      </c>
      <c r="I22" s="164">
        <v>8680947</v>
      </c>
      <c r="J22" s="164">
        <v>13369380</v>
      </c>
      <c r="K22" s="164">
        <v>4051310</v>
      </c>
      <c r="L22" s="164">
        <v>2377077</v>
      </c>
      <c r="M22" s="164">
        <v>5443989</v>
      </c>
      <c r="N22" s="164">
        <v>11872376</v>
      </c>
      <c r="O22" s="164">
        <v>5358686</v>
      </c>
      <c r="P22" s="164">
        <v>1006834</v>
      </c>
      <c r="Q22" s="164">
        <v>2068707</v>
      </c>
      <c r="R22" s="164">
        <v>8434227</v>
      </c>
      <c r="S22" s="164">
        <v>4134880</v>
      </c>
      <c r="T22" s="164">
        <v>4145632</v>
      </c>
      <c r="U22" s="164">
        <v>10978889</v>
      </c>
      <c r="V22" s="164">
        <v>19259401</v>
      </c>
      <c r="W22" s="164">
        <v>52935384</v>
      </c>
      <c r="X22" s="164">
        <v>208789766</v>
      </c>
      <c r="Y22" s="164">
        <v>-155854382</v>
      </c>
      <c r="Z22" s="146">
        <v>-74.65</v>
      </c>
      <c r="AA22" s="239">
        <v>208789766</v>
      </c>
    </row>
    <row r="23" spans="1:27" ht="13.5">
      <c r="A23" s="143" t="s">
        <v>92</v>
      </c>
      <c r="B23" s="141"/>
      <c r="C23" s="160">
        <v>725295</v>
      </c>
      <c r="D23" s="160"/>
      <c r="E23" s="161">
        <v>11068479</v>
      </c>
      <c r="F23" s="65">
        <v>38893324</v>
      </c>
      <c r="G23" s="65"/>
      <c r="H23" s="65">
        <v>1830</v>
      </c>
      <c r="I23" s="65">
        <v>1281</v>
      </c>
      <c r="J23" s="65">
        <v>3111</v>
      </c>
      <c r="K23" s="65">
        <v>1602730</v>
      </c>
      <c r="L23" s="65">
        <v>4814295</v>
      </c>
      <c r="M23" s="65"/>
      <c r="N23" s="65">
        <v>6417025</v>
      </c>
      <c r="O23" s="65">
        <v>2000</v>
      </c>
      <c r="P23" s="65">
        <v>121469</v>
      </c>
      <c r="Q23" s="65">
        <v>121060</v>
      </c>
      <c r="R23" s="65">
        <v>244529</v>
      </c>
      <c r="S23" s="65">
        <v>623103</v>
      </c>
      <c r="T23" s="65">
        <v>472743</v>
      </c>
      <c r="U23" s="65">
        <v>2802682</v>
      </c>
      <c r="V23" s="65">
        <v>3898528</v>
      </c>
      <c r="W23" s="65">
        <v>10563193</v>
      </c>
      <c r="X23" s="65">
        <v>38893324</v>
      </c>
      <c r="Y23" s="65">
        <v>-28330131</v>
      </c>
      <c r="Z23" s="145">
        <v>-72.84</v>
      </c>
      <c r="AA23" s="67">
        <v>38893324</v>
      </c>
    </row>
    <row r="24" spans="1:27" ht="13.5">
      <c r="A24" s="140" t="s">
        <v>93</v>
      </c>
      <c r="B24" s="147"/>
      <c r="C24" s="158">
        <v>16122062</v>
      </c>
      <c r="D24" s="158"/>
      <c r="E24" s="159"/>
      <c r="F24" s="105"/>
      <c r="G24" s="105"/>
      <c r="H24" s="105"/>
      <c r="I24" s="105">
        <v>1071</v>
      </c>
      <c r="J24" s="105">
        <v>1071</v>
      </c>
      <c r="K24" s="105"/>
      <c r="L24" s="105"/>
      <c r="M24" s="105"/>
      <c r="N24" s="105"/>
      <c r="O24" s="105"/>
      <c r="P24" s="105"/>
      <c r="Q24" s="105">
        <v>228891</v>
      </c>
      <c r="R24" s="105">
        <v>228891</v>
      </c>
      <c r="S24" s="105"/>
      <c r="T24" s="105">
        <v>13942</v>
      </c>
      <c r="U24" s="105">
        <v>205076</v>
      </c>
      <c r="V24" s="105">
        <v>219018</v>
      </c>
      <c r="W24" s="105">
        <v>448980</v>
      </c>
      <c r="X24" s="105"/>
      <c r="Y24" s="105">
        <v>448980</v>
      </c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399110092</v>
      </c>
      <c r="D25" s="232">
        <f>+D5+D9+D15+D19+D24</f>
        <v>0</v>
      </c>
      <c r="E25" s="245">
        <f t="shared" si="4"/>
        <v>764669130</v>
      </c>
      <c r="F25" s="234">
        <f t="shared" si="4"/>
        <v>725646383</v>
      </c>
      <c r="G25" s="234">
        <f t="shared" si="4"/>
        <v>9731</v>
      </c>
      <c r="H25" s="234">
        <f t="shared" si="4"/>
        <v>22511622</v>
      </c>
      <c r="I25" s="234">
        <f t="shared" si="4"/>
        <v>14471845</v>
      </c>
      <c r="J25" s="234">
        <f t="shared" si="4"/>
        <v>36993198</v>
      </c>
      <c r="K25" s="234">
        <f t="shared" si="4"/>
        <v>12866035</v>
      </c>
      <c r="L25" s="234">
        <f t="shared" si="4"/>
        <v>19318501</v>
      </c>
      <c r="M25" s="234">
        <f t="shared" si="4"/>
        <v>17262510</v>
      </c>
      <c r="N25" s="234">
        <f t="shared" si="4"/>
        <v>49447046</v>
      </c>
      <c r="O25" s="234">
        <f t="shared" si="4"/>
        <v>22178705</v>
      </c>
      <c r="P25" s="234">
        <f t="shared" si="4"/>
        <v>13017159</v>
      </c>
      <c r="Q25" s="234">
        <f t="shared" si="4"/>
        <v>15173022</v>
      </c>
      <c r="R25" s="234">
        <f t="shared" si="4"/>
        <v>50368886</v>
      </c>
      <c r="S25" s="234">
        <f t="shared" si="4"/>
        <v>15091826</v>
      </c>
      <c r="T25" s="234">
        <f t="shared" si="4"/>
        <v>20758132</v>
      </c>
      <c r="U25" s="234">
        <f t="shared" si="4"/>
        <v>65275866</v>
      </c>
      <c r="V25" s="234">
        <f t="shared" si="4"/>
        <v>101125824</v>
      </c>
      <c r="W25" s="234">
        <f t="shared" si="4"/>
        <v>237934954</v>
      </c>
      <c r="X25" s="234">
        <f t="shared" si="4"/>
        <v>725646383</v>
      </c>
      <c r="Y25" s="234">
        <f t="shared" si="4"/>
        <v>-487711429</v>
      </c>
      <c r="Z25" s="246">
        <f>+IF(X25&lt;&gt;0,+(Y25/X25)*100,0)</f>
        <v>-67.21061944575281</v>
      </c>
      <c r="AA25" s="247">
        <f>+AA5+AA9+AA15+AA19+AA24</f>
        <v>725646383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654417837</v>
      </c>
      <c r="F28" s="65">
        <v>527383295</v>
      </c>
      <c r="G28" s="65"/>
      <c r="H28" s="65">
        <v>13398726</v>
      </c>
      <c r="I28" s="65">
        <v>10428600</v>
      </c>
      <c r="J28" s="65">
        <v>23827326</v>
      </c>
      <c r="K28" s="65">
        <v>10605899</v>
      </c>
      <c r="L28" s="65">
        <v>10536936</v>
      </c>
      <c r="M28" s="65">
        <v>12626339</v>
      </c>
      <c r="N28" s="65">
        <v>33769174</v>
      </c>
      <c r="O28" s="65">
        <v>10906985</v>
      </c>
      <c r="P28" s="65">
        <v>9900404</v>
      </c>
      <c r="Q28" s="65">
        <v>11267196</v>
      </c>
      <c r="R28" s="65">
        <v>32074585</v>
      </c>
      <c r="S28" s="65">
        <v>11958599</v>
      </c>
      <c r="T28" s="65">
        <v>13157841</v>
      </c>
      <c r="U28" s="65">
        <v>27608947</v>
      </c>
      <c r="V28" s="65">
        <v>52725387</v>
      </c>
      <c r="W28" s="65">
        <v>142396472</v>
      </c>
      <c r="X28" s="65">
        <v>527383295</v>
      </c>
      <c r="Y28" s="65">
        <v>-384986823</v>
      </c>
      <c r="Z28" s="145">
        <v>-73</v>
      </c>
      <c r="AA28" s="160">
        <v>527383295</v>
      </c>
    </row>
    <row r="29" spans="1:27" ht="13.5">
      <c r="A29" s="249" t="s">
        <v>138</v>
      </c>
      <c r="B29" s="141"/>
      <c r="C29" s="160"/>
      <c r="D29" s="160"/>
      <c r="E29" s="161"/>
      <c r="F29" s="65">
        <v>40366119</v>
      </c>
      <c r="G29" s="65"/>
      <c r="H29" s="65"/>
      <c r="I29" s="65">
        <v>906608</v>
      </c>
      <c r="J29" s="65">
        <v>906608</v>
      </c>
      <c r="K29" s="65">
        <v>17413</v>
      </c>
      <c r="L29" s="65">
        <v>1521728</v>
      </c>
      <c r="M29" s="65">
        <v>700870</v>
      </c>
      <c r="N29" s="65">
        <v>2240011</v>
      </c>
      <c r="O29" s="65">
        <v>3050910</v>
      </c>
      <c r="P29" s="65">
        <v>752408</v>
      </c>
      <c r="Q29" s="65">
        <v>471530</v>
      </c>
      <c r="R29" s="65">
        <v>4274848</v>
      </c>
      <c r="S29" s="65">
        <v>1108288</v>
      </c>
      <c r="T29" s="65">
        <v>2540128</v>
      </c>
      <c r="U29" s="65">
        <v>1188568</v>
      </c>
      <c r="V29" s="65">
        <v>4836984</v>
      </c>
      <c r="W29" s="65">
        <v>12258451</v>
      </c>
      <c r="X29" s="65">
        <v>40366119</v>
      </c>
      <c r="Y29" s="65">
        <v>-28107668</v>
      </c>
      <c r="Z29" s="145">
        <v>-69.63</v>
      </c>
      <c r="AA29" s="67">
        <v>40366119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>
        <v>233889</v>
      </c>
      <c r="U31" s="65"/>
      <c r="V31" s="65">
        <v>233889</v>
      </c>
      <c r="W31" s="65">
        <v>233889</v>
      </c>
      <c r="X31" s="65"/>
      <c r="Y31" s="65">
        <v>233889</v>
      </c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654417837</v>
      </c>
      <c r="F32" s="82">
        <f t="shared" si="5"/>
        <v>567749414</v>
      </c>
      <c r="G32" s="82">
        <f t="shared" si="5"/>
        <v>0</v>
      </c>
      <c r="H32" s="82">
        <f t="shared" si="5"/>
        <v>13398726</v>
      </c>
      <c r="I32" s="82">
        <f t="shared" si="5"/>
        <v>11335208</v>
      </c>
      <c r="J32" s="82">
        <f t="shared" si="5"/>
        <v>24733934</v>
      </c>
      <c r="K32" s="82">
        <f t="shared" si="5"/>
        <v>10623312</v>
      </c>
      <c r="L32" s="82">
        <f t="shared" si="5"/>
        <v>12058664</v>
      </c>
      <c r="M32" s="82">
        <f t="shared" si="5"/>
        <v>13327209</v>
      </c>
      <c r="N32" s="82">
        <f t="shared" si="5"/>
        <v>36009185</v>
      </c>
      <c r="O32" s="82">
        <f t="shared" si="5"/>
        <v>13957895</v>
      </c>
      <c r="P32" s="82">
        <f t="shared" si="5"/>
        <v>10652812</v>
      </c>
      <c r="Q32" s="82">
        <f t="shared" si="5"/>
        <v>11738726</v>
      </c>
      <c r="R32" s="82">
        <f t="shared" si="5"/>
        <v>36349433</v>
      </c>
      <c r="S32" s="82">
        <f t="shared" si="5"/>
        <v>13066887</v>
      </c>
      <c r="T32" s="82">
        <f t="shared" si="5"/>
        <v>15931858</v>
      </c>
      <c r="U32" s="82">
        <f t="shared" si="5"/>
        <v>28797515</v>
      </c>
      <c r="V32" s="82">
        <f t="shared" si="5"/>
        <v>57796260</v>
      </c>
      <c r="W32" s="82">
        <f t="shared" si="5"/>
        <v>154888812</v>
      </c>
      <c r="X32" s="82">
        <f t="shared" si="5"/>
        <v>567749414</v>
      </c>
      <c r="Y32" s="82">
        <f t="shared" si="5"/>
        <v>-412860602</v>
      </c>
      <c r="Z32" s="227">
        <f>+IF(X32&lt;&gt;0,+(Y32/X32)*100,0)</f>
        <v>-72.71880724477508</v>
      </c>
      <c r="AA32" s="84">
        <f>SUM(AA28:AA31)</f>
        <v>567749414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>
        <v>2789578</v>
      </c>
      <c r="G33" s="65"/>
      <c r="H33" s="65"/>
      <c r="I33" s="65"/>
      <c r="J33" s="65"/>
      <c r="K33" s="65"/>
      <c r="L33" s="65"/>
      <c r="M33" s="65"/>
      <c r="N33" s="65"/>
      <c r="O33" s="65"/>
      <c r="P33" s="65">
        <v>69960</v>
      </c>
      <c r="Q33" s="65">
        <v>324949</v>
      </c>
      <c r="R33" s="65">
        <v>394909</v>
      </c>
      <c r="S33" s="65"/>
      <c r="T33" s="65"/>
      <c r="U33" s="65">
        <v>26122</v>
      </c>
      <c r="V33" s="65">
        <v>26122</v>
      </c>
      <c r="W33" s="65">
        <v>421031</v>
      </c>
      <c r="X33" s="65">
        <v>2789578</v>
      </c>
      <c r="Y33" s="65">
        <v>-2368547</v>
      </c>
      <c r="Z33" s="145">
        <v>-84.91</v>
      </c>
      <c r="AA33" s="67">
        <v>2789578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>
        <v>17577424</v>
      </c>
      <c r="G34" s="65"/>
      <c r="H34" s="65"/>
      <c r="I34" s="65"/>
      <c r="J34" s="65"/>
      <c r="K34" s="65"/>
      <c r="L34" s="65"/>
      <c r="M34" s="65">
        <v>690168</v>
      </c>
      <c r="N34" s="65">
        <v>690168</v>
      </c>
      <c r="O34" s="65">
        <v>615922</v>
      </c>
      <c r="P34" s="65">
        <v>486544</v>
      </c>
      <c r="Q34" s="65">
        <v>1235625</v>
      </c>
      <c r="R34" s="65">
        <v>2338091</v>
      </c>
      <c r="S34" s="65">
        <v>553277</v>
      </c>
      <c r="T34" s="65">
        <v>143749</v>
      </c>
      <c r="U34" s="65">
        <v>2543403</v>
      </c>
      <c r="V34" s="65">
        <v>3240429</v>
      </c>
      <c r="W34" s="65">
        <v>6268688</v>
      </c>
      <c r="X34" s="65">
        <v>17577424</v>
      </c>
      <c r="Y34" s="65">
        <v>-11308736</v>
      </c>
      <c r="Z34" s="145">
        <v>-64.34</v>
      </c>
      <c r="AA34" s="67">
        <v>17577424</v>
      </c>
    </row>
    <row r="35" spans="1:27" ht="13.5">
      <c r="A35" s="252" t="s">
        <v>53</v>
      </c>
      <c r="B35" s="141"/>
      <c r="C35" s="160"/>
      <c r="D35" s="160"/>
      <c r="E35" s="161">
        <v>110251293</v>
      </c>
      <c r="F35" s="65">
        <v>137529967</v>
      </c>
      <c r="G35" s="65">
        <v>9731</v>
      </c>
      <c r="H35" s="65">
        <v>9112896</v>
      </c>
      <c r="I35" s="65">
        <v>3136637</v>
      </c>
      <c r="J35" s="65">
        <v>12259264</v>
      </c>
      <c r="K35" s="65">
        <v>2242723</v>
      </c>
      <c r="L35" s="65">
        <v>7259837</v>
      </c>
      <c r="M35" s="65">
        <v>3245133</v>
      </c>
      <c r="N35" s="65">
        <v>12747693</v>
      </c>
      <c r="O35" s="65">
        <v>7604888</v>
      </c>
      <c r="P35" s="65">
        <v>1807843</v>
      </c>
      <c r="Q35" s="65">
        <v>1873722</v>
      </c>
      <c r="R35" s="65">
        <v>11286453</v>
      </c>
      <c r="S35" s="65">
        <v>1471662</v>
      </c>
      <c r="T35" s="65">
        <v>4682525</v>
      </c>
      <c r="U35" s="65">
        <v>33908826</v>
      </c>
      <c r="V35" s="65">
        <v>40063013</v>
      </c>
      <c r="W35" s="65">
        <v>76356423</v>
      </c>
      <c r="X35" s="65">
        <v>137529967</v>
      </c>
      <c r="Y35" s="65">
        <v>-61173544</v>
      </c>
      <c r="Z35" s="145">
        <v>-44.48</v>
      </c>
      <c r="AA35" s="67">
        <v>137529967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764669130</v>
      </c>
      <c r="F36" s="235">
        <f t="shared" si="6"/>
        <v>725646383</v>
      </c>
      <c r="G36" s="235">
        <f t="shared" si="6"/>
        <v>9731</v>
      </c>
      <c r="H36" s="235">
        <f t="shared" si="6"/>
        <v>22511622</v>
      </c>
      <c r="I36" s="235">
        <f t="shared" si="6"/>
        <v>14471845</v>
      </c>
      <c r="J36" s="235">
        <f t="shared" si="6"/>
        <v>36993198</v>
      </c>
      <c r="K36" s="235">
        <f t="shared" si="6"/>
        <v>12866035</v>
      </c>
      <c r="L36" s="235">
        <f t="shared" si="6"/>
        <v>19318501</v>
      </c>
      <c r="M36" s="235">
        <f t="shared" si="6"/>
        <v>17262510</v>
      </c>
      <c r="N36" s="235">
        <f t="shared" si="6"/>
        <v>49447046</v>
      </c>
      <c r="O36" s="235">
        <f t="shared" si="6"/>
        <v>22178705</v>
      </c>
      <c r="P36" s="235">
        <f t="shared" si="6"/>
        <v>13017159</v>
      </c>
      <c r="Q36" s="235">
        <f t="shared" si="6"/>
        <v>15173022</v>
      </c>
      <c r="R36" s="235">
        <f t="shared" si="6"/>
        <v>50368886</v>
      </c>
      <c r="S36" s="235">
        <f t="shared" si="6"/>
        <v>15091826</v>
      </c>
      <c r="T36" s="235">
        <f t="shared" si="6"/>
        <v>20758132</v>
      </c>
      <c r="U36" s="235">
        <f t="shared" si="6"/>
        <v>65275866</v>
      </c>
      <c r="V36" s="235">
        <f t="shared" si="6"/>
        <v>101125824</v>
      </c>
      <c r="W36" s="235">
        <f t="shared" si="6"/>
        <v>237934954</v>
      </c>
      <c r="X36" s="235">
        <f t="shared" si="6"/>
        <v>725646383</v>
      </c>
      <c r="Y36" s="235">
        <f t="shared" si="6"/>
        <v>-487711429</v>
      </c>
      <c r="Z36" s="236">
        <f>+IF(X36&lt;&gt;0,+(Y36/X36)*100,0)</f>
        <v>-67.21061944575281</v>
      </c>
      <c r="AA36" s="254">
        <f>SUM(AA32:AA35)</f>
        <v>725646383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44258292</v>
      </c>
      <c r="D6" s="160"/>
      <c r="E6" s="64">
        <v>85810000</v>
      </c>
      <c r="F6" s="65">
        <v>80000000</v>
      </c>
      <c r="G6" s="65">
        <v>137</v>
      </c>
      <c r="H6" s="65">
        <v>161518243</v>
      </c>
      <c r="I6" s="65">
        <v>89821228</v>
      </c>
      <c r="J6" s="65">
        <v>251339608</v>
      </c>
      <c r="K6" s="65">
        <v>129827229</v>
      </c>
      <c r="L6" s="65">
        <v>243160719</v>
      </c>
      <c r="M6" s="65">
        <v>82489206</v>
      </c>
      <c r="N6" s="65">
        <v>455477154</v>
      </c>
      <c r="O6" s="65">
        <v>154875306</v>
      </c>
      <c r="P6" s="65">
        <v>90835329</v>
      </c>
      <c r="Q6" s="65">
        <v>107054288</v>
      </c>
      <c r="R6" s="65">
        <v>352764923</v>
      </c>
      <c r="S6" s="65">
        <v>72623501</v>
      </c>
      <c r="T6" s="65">
        <v>78735772</v>
      </c>
      <c r="U6" s="65">
        <v>51672085</v>
      </c>
      <c r="V6" s="65">
        <v>203031358</v>
      </c>
      <c r="W6" s="65">
        <v>1262613043</v>
      </c>
      <c r="X6" s="65">
        <v>80000000</v>
      </c>
      <c r="Y6" s="65">
        <v>1182613043</v>
      </c>
      <c r="Z6" s="145">
        <v>1478.27</v>
      </c>
      <c r="AA6" s="67">
        <v>80000000</v>
      </c>
    </row>
    <row r="7" spans="1:27" ht="13.5">
      <c r="A7" s="264" t="s">
        <v>147</v>
      </c>
      <c r="B7" s="197" t="s">
        <v>72</v>
      </c>
      <c r="C7" s="160">
        <v>693935659</v>
      </c>
      <c r="D7" s="160"/>
      <c r="E7" s="64">
        <v>661405000</v>
      </c>
      <c r="F7" s="65">
        <v>621457000</v>
      </c>
      <c r="G7" s="65">
        <v>859</v>
      </c>
      <c r="H7" s="65">
        <v>812664642</v>
      </c>
      <c r="I7" s="65">
        <v>835235107</v>
      </c>
      <c r="J7" s="65">
        <v>1647900608</v>
      </c>
      <c r="K7" s="65">
        <v>870050333</v>
      </c>
      <c r="L7" s="65">
        <v>862526674</v>
      </c>
      <c r="M7" s="65">
        <v>1270449282</v>
      </c>
      <c r="N7" s="65">
        <v>3003026289</v>
      </c>
      <c r="O7" s="65">
        <v>1196174337</v>
      </c>
      <c r="P7" s="65">
        <v>1431931271</v>
      </c>
      <c r="Q7" s="65">
        <v>1587194942</v>
      </c>
      <c r="R7" s="65">
        <v>4215300550</v>
      </c>
      <c r="S7" s="65">
        <v>1592728434</v>
      </c>
      <c r="T7" s="65">
        <v>1553873783</v>
      </c>
      <c r="U7" s="65">
        <v>1456043852</v>
      </c>
      <c r="V7" s="65">
        <v>4602646069</v>
      </c>
      <c r="W7" s="65">
        <v>13468873516</v>
      </c>
      <c r="X7" s="65">
        <v>621457000</v>
      </c>
      <c r="Y7" s="65">
        <v>12847416516</v>
      </c>
      <c r="Z7" s="145">
        <v>2067.31</v>
      </c>
      <c r="AA7" s="67">
        <v>621457000</v>
      </c>
    </row>
    <row r="8" spans="1:27" ht="13.5">
      <c r="A8" s="264" t="s">
        <v>148</v>
      </c>
      <c r="B8" s="197" t="s">
        <v>72</v>
      </c>
      <c r="C8" s="160">
        <v>304078592</v>
      </c>
      <c r="D8" s="160"/>
      <c r="E8" s="64">
        <v>582969000</v>
      </c>
      <c r="F8" s="65">
        <v>582969000</v>
      </c>
      <c r="G8" s="65">
        <v>436</v>
      </c>
      <c r="H8" s="65">
        <v>462924727</v>
      </c>
      <c r="I8" s="65">
        <v>472943399</v>
      </c>
      <c r="J8" s="65">
        <v>935868562</v>
      </c>
      <c r="K8" s="65">
        <v>460497944</v>
      </c>
      <c r="L8" s="65">
        <v>337442879</v>
      </c>
      <c r="M8" s="65">
        <v>347164949</v>
      </c>
      <c r="N8" s="65">
        <v>1145105772</v>
      </c>
      <c r="O8" s="65">
        <v>343359403</v>
      </c>
      <c r="P8" s="65">
        <v>321353265</v>
      </c>
      <c r="Q8" s="65">
        <v>342844288</v>
      </c>
      <c r="R8" s="65">
        <v>1007556956</v>
      </c>
      <c r="S8" s="65">
        <v>335494712</v>
      </c>
      <c r="T8" s="65">
        <v>342732245</v>
      </c>
      <c r="U8" s="65">
        <v>340425518</v>
      </c>
      <c r="V8" s="65">
        <v>1018652475</v>
      </c>
      <c r="W8" s="65">
        <v>4107183765</v>
      </c>
      <c r="X8" s="65">
        <v>582969000</v>
      </c>
      <c r="Y8" s="65">
        <v>3524214765</v>
      </c>
      <c r="Z8" s="145">
        <v>604.53</v>
      </c>
      <c r="AA8" s="67">
        <v>582969000</v>
      </c>
    </row>
    <row r="9" spans="1:27" ht="13.5">
      <c r="A9" s="264" t="s">
        <v>149</v>
      </c>
      <c r="B9" s="197"/>
      <c r="C9" s="160">
        <v>109770669</v>
      </c>
      <c r="D9" s="160"/>
      <c r="E9" s="64">
        <v>106700000</v>
      </c>
      <c r="F9" s="65">
        <v>136973000</v>
      </c>
      <c r="G9" s="65">
        <v>83</v>
      </c>
      <c r="H9" s="65">
        <v>106938884</v>
      </c>
      <c r="I9" s="65">
        <v>100212454</v>
      </c>
      <c r="J9" s="65">
        <v>207151421</v>
      </c>
      <c r="K9" s="65">
        <v>80142114</v>
      </c>
      <c r="L9" s="65">
        <v>81319448</v>
      </c>
      <c r="M9" s="65">
        <v>70868239</v>
      </c>
      <c r="N9" s="65">
        <v>232329801</v>
      </c>
      <c r="O9" s="65">
        <v>75240193</v>
      </c>
      <c r="P9" s="65">
        <v>80556050</v>
      </c>
      <c r="Q9" s="65">
        <v>73802351</v>
      </c>
      <c r="R9" s="65">
        <v>229598594</v>
      </c>
      <c r="S9" s="65">
        <v>70953778</v>
      </c>
      <c r="T9" s="65">
        <v>71530585</v>
      </c>
      <c r="U9" s="65">
        <v>85883120</v>
      </c>
      <c r="V9" s="65">
        <v>228367483</v>
      </c>
      <c r="W9" s="65">
        <v>897447299</v>
      </c>
      <c r="X9" s="65">
        <v>136973000</v>
      </c>
      <c r="Y9" s="65">
        <v>760474299</v>
      </c>
      <c r="Z9" s="145">
        <v>555.2</v>
      </c>
      <c r="AA9" s="67">
        <v>136973000</v>
      </c>
    </row>
    <row r="10" spans="1:27" ht="13.5">
      <c r="A10" s="264" t="s">
        <v>150</v>
      </c>
      <c r="B10" s="197"/>
      <c r="C10" s="160">
        <v>11880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142414055</v>
      </c>
      <c r="D11" s="160"/>
      <c r="E11" s="64">
        <v>122100000</v>
      </c>
      <c r="F11" s="65">
        <v>122100000</v>
      </c>
      <c r="G11" s="65">
        <v>99</v>
      </c>
      <c r="H11" s="65">
        <v>143950162</v>
      </c>
      <c r="I11" s="65">
        <v>143607658</v>
      </c>
      <c r="J11" s="65">
        <v>287557919</v>
      </c>
      <c r="K11" s="65">
        <v>141445380</v>
      </c>
      <c r="L11" s="65">
        <v>144384747</v>
      </c>
      <c r="M11" s="65">
        <v>146613201</v>
      </c>
      <c r="N11" s="65">
        <v>432443328</v>
      </c>
      <c r="O11" s="65">
        <v>145874883</v>
      </c>
      <c r="P11" s="65">
        <v>146707418</v>
      </c>
      <c r="Q11" s="65">
        <v>148414408</v>
      </c>
      <c r="R11" s="65">
        <v>440996709</v>
      </c>
      <c r="S11" s="65">
        <v>144496598</v>
      </c>
      <c r="T11" s="65">
        <v>140698181</v>
      </c>
      <c r="U11" s="65">
        <v>135407769</v>
      </c>
      <c r="V11" s="65">
        <v>420602548</v>
      </c>
      <c r="W11" s="65">
        <v>1581600504</v>
      </c>
      <c r="X11" s="65">
        <v>122100000</v>
      </c>
      <c r="Y11" s="65">
        <v>1459500504</v>
      </c>
      <c r="Z11" s="145">
        <v>1195.33</v>
      </c>
      <c r="AA11" s="67">
        <v>122100000</v>
      </c>
    </row>
    <row r="12" spans="1:27" ht="13.5">
      <c r="A12" s="265" t="s">
        <v>56</v>
      </c>
      <c r="B12" s="266"/>
      <c r="C12" s="177">
        <f aca="true" t="shared" si="0" ref="C12:Y12">SUM(C6:C11)</f>
        <v>1294469147</v>
      </c>
      <c r="D12" s="177">
        <f>SUM(D6:D11)</f>
        <v>0</v>
      </c>
      <c r="E12" s="77">
        <f t="shared" si="0"/>
        <v>1558984000</v>
      </c>
      <c r="F12" s="78">
        <f t="shared" si="0"/>
        <v>1543499000</v>
      </c>
      <c r="G12" s="78">
        <f t="shared" si="0"/>
        <v>1614</v>
      </c>
      <c r="H12" s="78">
        <f t="shared" si="0"/>
        <v>1687996658</v>
      </c>
      <c r="I12" s="78">
        <f t="shared" si="0"/>
        <v>1641819846</v>
      </c>
      <c r="J12" s="78">
        <f t="shared" si="0"/>
        <v>3329818118</v>
      </c>
      <c r="K12" s="78">
        <f t="shared" si="0"/>
        <v>1681963000</v>
      </c>
      <c r="L12" s="78">
        <f t="shared" si="0"/>
        <v>1668834467</v>
      </c>
      <c r="M12" s="78">
        <f t="shared" si="0"/>
        <v>1917584877</v>
      </c>
      <c r="N12" s="78">
        <f t="shared" si="0"/>
        <v>5268382344</v>
      </c>
      <c r="O12" s="78">
        <f t="shared" si="0"/>
        <v>1915524122</v>
      </c>
      <c r="P12" s="78">
        <f t="shared" si="0"/>
        <v>2071383333</v>
      </c>
      <c r="Q12" s="78">
        <f t="shared" si="0"/>
        <v>2259310277</v>
      </c>
      <c r="R12" s="78">
        <f t="shared" si="0"/>
        <v>6246217732</v>
      </c>
      <c r="S12" s="78">
        <f t="shared" si="0"/>
        <v>2216297023</v>
      </c>
      <c r="T12" s="78">
        <f t="shared" si="0"/>
        <v>2187570566</v>
      </c>
      <c r="U12" s="78">
        <f t="shared" si="0"/>
        <v>2069432344</v>
      </c>
      <c r="V12" s="78">
        <f t="shared" si="0"/>
        <v>6473299933</v>
      </c>
      <c r="W12" s="78">
        <f t="shared" si="0"/>
        <v>21317718127</v>
      </c>
      <c r="X12" s="78">
        <f t="shared" si="0"/>
        <v>1543499000</v>
      </c>
      <c r="Y12" s="78">
        <f t="shared" si="0"/>
        <v>19774219127</v>
      </c>
      <c r="Z12" s="179">
        <f>+IF(X12&lt;&gt;0,+(Y12/X12)*100,0)</f>
        <v>1281.1293772785082</v>
      </c>
      <c r="AA12" s="79">
        <f>SUM(AA6:AA11)</f>
        <v>1543499000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70451</v>
      </c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819965</v>
      </c>
      <c r="D16" s="160"/>
      <c r="E16" s="64">
        <v>777000</v>
      </c>
      <c r="F16" s="65">
        <v>777000</v>
      </c>
      <c r="G16" s="164">
        <v>1</v>
      </c>
      <c r="H16" s="164">
        <v>829051</v>
      </c>
      <c r="I16" s="164">
        <v>829492</v>
      </c>
      <c r="J16" s="65">
        <v>1658544</v>
      </c>
      <c r="K16" s="164">
        <v>832809</v>
      </c>
      <c r="L16" s="164">
        <v>838475</v>
      </c>
      <c r="M16" s="65">
        <v>844356</v>
      </c>
      <c r="N16" s="164">
        <v>2515640</v>
      </c>
      <c r="O16" s="164">
        <v>845112</v>
      </c>
      <c r="P16" s="164">
        <v>852941</v>
      </c>
      <c r="Q16" s="65">
        <v>853645</v>
      </c>
      <c r="R16" s="164">
        <v>2551698</v>
      </c>
      <c r="S16" s="164">
        <v>854377</v>
      </c>
      <c r="T16" s="65">
        <v>855120</v>
      </c>
      <c r="U16" s="164">
        <v>855838</v>
      </c>
      <c r="V16" s="164">
        <v>2565335</v>
      </c>
      <c r="W16" s="164">
        <v>9291217</v>
      </c>
      <c r="X16" s="65">
        <v>777000</v>
      </c>
      <c r="Y16" s="164">
        <v>8514217</v>
      </c>
      <c r="Z16" s="146">
        <v>1095.78</v>
      </c>
      <c r="AA16" s="239">
        <v>777000</v>
      </c>
    </row>
    <row r="17" spans="1:27" ht="13.5">
      <c r="A17" s="264" t="s">
        <v>155</v>
      </c>
      <c r="B17" s="197"/>
      <c r="C17" s="160">
        <v>220776439</v>
      </c>
      <c r="D17" s="160"/>
      <c r="E17" s="64">
        <v>243571000</v>
      </c>
      <c r="F17" s="65"/>
      <c r="G17" s="65">
        <v>201</v>
      </c>
      <c r="H17" s="65">
        <v>201198657</v>
      </c>
      <c r="I17" s="65">
        <v>201198657</v>
      </c>
      <c r="J17" s="65">
        <v>402397515</v>
      </c>
      <c r="K17" s="65">
        <v>201198657</v>
      </c>
      <c r="L17" s="65">
        <v>220776439</v>
      </c>
      <c r="M17" s="65">
        <v>220776439</v>
      </c>
      <c r="N17" s="65">
        <v>642751535</v>
      </c>
      <c r="O17" s="65">
        <v>220776439</v>
      </c>
      <c r="P17" s="65">
        <v>220776439</v>
      </c>
      <c r="Q17" s="65">
        <v>220776439</v>
      </c>
      <c r="R17" s="65">
        <v>662329317</v>
      </c>
      <c r="S17" s="65">
        <v>220776439</v>
      </c>
      <c r="T17" s="65">
        <v>220776439</v>
      </c>
      <c r="U17" s="65">
        <v>220776439</v>
      </c>
      <c r="V17" s="65">
        <v>662329317</v>
      </c>
      <c r="W17" s="65">
        <v>2369807684</v>
      </c>
      <c r="X17" s="65"/>
      <c r="Y17" s="65">
        <v>2369807684</v>
      </c>
      <c r="Z17" s="145"/>
      <c r="AA17" s="67"/>
    </row>
    <row r="18" spans="1:27" ht="13.5">
      <c r="A18" s="264" t="s">
        <v>156</v>
      </c>
      <c r="B18" s="197"/>
      <c r="C18" s="160">
        <v>12088092</v>
      </c>
      <c r="D18" s="160"/>
      <c r="E18" s="64"/>
      <c r="F18" s="65"/>
      <c r="G18" s="65"/>
      <c r="H18" s="65">
        <v>12088092</v>
      </c>
      <c r="I18" s="65">
        <v>12088092</v>
      </c>
      <c r="J18" s="65">
        <v>24176184</v>
      </c>
      <c r="K18" s="65">
        <v>12088092</v>
      </c>
      <c r="L18" s="65">
        <v>12088092</v>
      </c>
      <c r="M18" s="65">
        <v>12088092</v>
      </c>
      <c r="N18" s="65">
        <v>36264276</v>
      </c>
      <c r="O18" s="65">
        <v>12088092</v>
      </c>
      <c r="P18" s="65">
        <v>12088092</v>
      </c>
      <c r="Q18" s="65">
        <v>12088092</v>
      </c>
      <c r="R18" s="65">
        <v>36264276</v>
      </c>
      <c r="S18" s="65">
        <v>12088092</v>
      </c>
      <c r="T18" s="65">
        <v>12088092</v>
      </c>
      <c r="U18" s="65">
        <v>12088092</v>
      </c>
      <c r="V18" s="65">
        <v>36264276</v>
      </c>
      <c r="W18" s="65">
        <v>132969012</v>
      </c>
      <c r="X18" s="65"/>
      <c r="Y18" s="65">
        <v>132969012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11348030709</v>
      </c>
      <c r="D19" s="160"/>
      <c r="E19" s="64">
        <v>12930801000</v>
      </c>
      <c r="F19" s="65">
        <v>13189185000</v>
      </c>
      <c r="G19" s="65">
        <v>12535</v>
      </c>
      <c r="H19" s="65">
        <v>11408053850</v>
      </c>
      <c r="I19" s="65">
        <v>11304561684</v>
      </c>
      <c r="J19" s="65">
        <v>22712628069</v>
      </c>
      <c r="K19" s="65">
        <v>11278106025</v>
      </c>
      <c r="L19" s="65">
        <v>11220578846</v>
      </c>
      <c r="M19" s="65">
        <v>11198519663</v>
      </c>
      <c r="N19" s="65">
        <v>33697204534</v>
      </c>
      <c r="O19" s="65">
        <v>11181376676</v>
      </c>
      <c r="P19" s="65">
        <v>11155072140</v>
      </c>
      <c r="Q19" s="65">
        <v>11130923470</v>
      </c>
      <c r="R19" s="65">
        <v>33467372286</v>
      </c>
      <c r="S19" s="65">
        <v>11106693602</v>
      </c>
      <c r="T19" s="65">
        <v>11088809674</v>
      </c>
      <c r="U19" s="65">
        <v>11115513637</v>
      </c>
      <c r="V19" s="65">
        <v>33311016913</v>
      </c>
      <c r="W19" s="65">
        <v>123188221802</v>
      </c>
      <c r="X19" s="65">
        <v>13189185000</v>
      </c>
      <c r="Y19" s="65">
        <v>109999036802</v>
      </c>
      <c r="Z19" s="145">
        <v>834.01</v>
      </c>
      <c r="AA19" s="67">
        <v>13189185000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14850375</v>
      </c>
      <c r="D22" s="160"/>
      <c r="E22" s="64">
        <v>14761000</v>
      </c>
      <c r="F22" s="65"/>
      <c r="G22" s="65">
        <v>12</v>
      </c>
      <c r="H22" s="65">
        <v>15689657</v>
      </c>
      <c r="I22" s="65">
        <v>15342735</v>
      </c>
      <c r="J22" s="65">
        <v>31032404</v>
      </c>
      <c r="K22" s="65">
        <v>15227094</v>
      </c>
      <c r="L22" s="65">
        <v>14272167</v>
      </c>
      <c r="M22" s="65">
        <v>14156527</v>
      </c>
      <c r="N22" s="65">
        <v>43655788</v>
      </c>
      <c r="O22" s="65">
        <v>14040886</v>
      </c>
      <c r="P22" s="65">
        <v>13925245</v>
      </c>
      <c r="Q22" s="65">
        <v>13809604</v>
      </c>
      <c r="R22" s="65">
        <v>41775735</v>
      </c>
      <c r="S22" s="65">
        <v>13693964</v>
      </c>
      <c r="T22" s="65">
        <v>13578323</v>
      </c>
      <c r="U22" s="65">
        <v>13462682</v>
      </c>
      <c r="V22" s="65">
        <v>40734969</v>
      </c>
      <c r="W22" s="65">
        <v>157198896</v>
      </c>
      <c r="X22" s="65"/>
      <c r="Y22" s="65">
        <v>157198896</v>
      </c>
      <c r="Z22" s="145"/>
      <c r="AA22" s="67"/>
    </row>
    <row r="23" spans="1:27" ht="13.5">
      <c r="A23" s="264" t="s">
        <v>161</v>
      </c>
      <c r="B23" s="197"/>
      <c r="C23" s="160">
        <v>47513</v>
      </c>
      <c r="D23" s="160"/>
      <c r="E23" s="64">
        <v>51000</v>
      </c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11596683544</v>
      </c>
      <c r="D24" s="177">
        <f>SUM(D15:D23)</f>
        <v>0</v>
      </c>
      <c r="E24" s="81">
        <f t="shared" si="1"/>
        <v>13189961000</v>
      </c>
      <c r="F24" s="82">
        <f t="shared" si="1"/>
        <v>13189962000</v>
      </c>
      <c r="G24" s="82">
        <f t="shared" si="1"/>
        <v>12749</v>
      </c>
      <c r="H24" s="82">
        <f t="shared" si="1"/>
        <v>11637859307</v>
      </c>
      <c r="I24" s="82">
        <f t="shared" si="1"/>
        <v>11534020660</v>
      </c>
      <c r="J24" s="82">
        <f t="shared" si="1"/>
        <v>23171892716</v>
      </c>
      <c r="K24" s="82">
        <f t="shared" si="1"/>
        <v>11507452677</v>
      </c>
      <c r="L24" s="82">
        <f t="shared" si="1"/>
        <v>11468554019</v>
      </c>
      <c r="M24" s="82">
        <f t="shared" si="1"/>
        <v>11446385077</v>
      </c>
      <c r="N24" s="82">
        <f t="shared" si="1"/>
        <v>34422391773</v>
      </c>
      <c r="O24" s="82">
        <f t="shared" si="1"/>
        <v>11429127205</v>
      </c>
      <c r="P24" s="82">
        <f t="shared" si="1"/>
        <v>11402714857</v>
      </c>
      <c r="Q24" s="82">
        <f t="shared" si="1"/>
        <v>11378451250</v>
      </c>
      <c r="R24" s="82">
        <f t="shared" si="1"/>
        <v>34210293312</v>
      </c>
      <c r="S24" s="82">
        <f t="shared" si="1"/>
        <v>11354106474</v>
      </c>
      <c r="T24" s="82">
        <f t="shared" si="1"/>
        <v>11336107648</v>
      </c>
      <c r="U24" s="82">
        <f t="shared" si="1"/>
        <v>11362696688</v>
      </c>
      <c r="V24" s="82">
        <f t="shared" si="1"/>
        <v>34052910810</v>
      </c>
      <c r="W24" s="82">
        <f t="shared" si="1"/>
        <v>125857488611</v>
      </c>
      <c r="X24" s="82">
        <f t="shared" si="1"/>
        <v>13189962000</v>
      </c>
      <c r="Y24" s="82">
        <f t="shared" si="1"/>
        <v>112667526611</v>
      </c>
      <c r="Z24" s="227">
        <f>+IF(X24&lt;&gt;0,+(Y24/X24)*100,0)</f>
        <v>854.1914420299315</v>
      </c>
      <c r="AA24" s="84">
        <f>SUM(AA15:AA23)</f>
        <v>13189962000</v>
      </c>
    </row>
    <row r="25" spans="1:27" ht="13.5">
      <c r="A25" s="265" t="s">
        <v>162</v>
      </c>
      <c r="B25" s="266"/>
      <c r="C25" s="177">
        <f aca="true" t="shared" si="2" ref="C25:Y25">+C12+C24</f>
        <v>12891152691</v>
      </c>
      <c r="D25" s="177">
        <f>+D12+D24</f>
        <v>0</v>
      </c>
      <c r="E25" s="77">
        <f t="shared" si="2"/>
        <v>14748945000</v>
      </c>
      <c r="F25" s="78">
        <f t="shared" si="2"/>
        <v>14733461000</v>
      </c>
      <c r="G25" s="78">
        <f t="shared" si="2"/>
        <v>14363</v>
      </c>
      <c r="H25" s="78">
        <f t="shared" si="2"/>
        <v>13325855965</v>
      </c>
      <c r="I25" s="78">
        <f t="shared" si="2"/>
        <v>13175840506</v>
      </c>
      <c r="J25" s="78">
        <f t="shared" si="2"/>
        <v>26501710834</v>
      </c>
      <c r="K25" s="78">
        <f t="shared" si="2"/>
        <v>13189415677</v>
      </c>
      <c r="L25" s="78">
        <f t="shared" si="2"/>
        <v>13137388486</v>
      </c>
      <c r="M25" s="78">
        <f t="shared" si="2"/>
        <v>13363969954</v>
      </c>
      <c r="N25" s="78">
        <f t="shared" si="2"/>
        <v>39690774117</v>
      </c>
      <c r="O25" s="78">
        <f t="shared" si="2"/>
        <v>13344651327</v>
      </c>
      <c r="P25" s="78">
        <f t="shared" si="2"/>
        <v>13474098190</v>
      </c>
      <c r="Q25" s="78">
        <f t="shared" si="2"/>
        <v>13637761527</v>
      </c>
      <c r="R25" s="78">
        <f t="shared" si="2"/>
        <v>40456511044</v>
      </c>
      <c r="S25" s="78">
        <f t="shared" si="2"/>
        <v>13570403497</v>
      </c>
      <c r="T25" s="78">
        <f t="shared" si="2"/>
        <v>13523678214</v>
      </c>
      <c r="U25" s="78">
        <f t="shared" si="2"/>
        <v>13432129032</v>
      </c>
      <c r="V25" s="78">
        <f t="shared" si="2"/>
        <v>40526210743</v>
      </c>
      <c r="W25" s="78">
        <f t="shared" si="2"/>
        <v>147175206738</v>
      </c>
      <c r="X25" s="78">
        <f t="shared" si="2"/>
        <v>14733461000</v>
      </c>
      <c r="Y25" s="78">
        <f t="shared" si="2"/>
        <v>132441745738</v>
      </c>
      <c r="Z25" s="179">
        <f>+IF(X25&lt;&gt;0,+(Y25/X25)*100,0)</f>
        <v>898.9180867821892</v>
      </c>
      <c r="AA25" s="79">
        <f>+AA12+AA24</f>
        <v>14733461000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45760289</v>
      </c>
      <c r="D30" s="160"/>
      <c r="E30" s="64">
        <v>41013000</v>
      </c>
      <c r="F30" s="65">
        <v>45000000</v>
      </c>
      <c r="G30" s="65">
        <v>40</v>
      </c>
      <c r="H30" s="65">
        <v>39905379</v>
      </c>
      <c r="I30" s="65">
        <v>39905379</v>
      </c>
      <c r="J30" s="65">
        <v>79810798</v>
      </c>
      <c r="K30" s="65">
        <v>39905379</v>
      </c>
      <c r="L30" s="65">
        <v>39905379</v>
      </c>
      <c r="M30" s="65">
        <v>45000220</v>
      </c>
      <c r="N30" s="65">
        <v>124810978</v>
      </c>
      <c r="O30" s="65">
        <v>45000220</v>
      </c>
      <c r="P30" s="65">
        <v>45000220</v>
      </c>
      <c r="Q30" s="65">
        <v>45000220</v>
      </c>
      <c r="R30" s="65">
        <v>135000660</v>
      </c>
      <c r="S30" s="65">
        <v>45000220</v>
      </c>
      <c r="T30" s="65">
        <v>45000220</v>
      </c>
      <c r="U30" s="65">
        <v>45000220</v>
      </c>
      <c r="V30" s="65">
        <v>135000660</v>
      </c>
      <c r="W30" s="65">
        <v>474623096</v>
      </c>
      <c r="X30" s="65">
        <v>45000000</v>
      </c>
      <c r="Y30" s="65">
        <v>429623096</v>
      </c>
      <c r="Z30" s="145">
        <v>954.72</v>
      </c>
      <c r="AA30" s="67">
        <v>45000000</v>
      </c>
    </row>
    <row r="31" spans="1:27" ht="13.5">
      <c r="A31" s="264" t="s">
        <v>166</v>
      </c>
      <c r="B31" s="197"/>
      <c r="C31" s="160">
        <v>33454333</v>
      </c>
      <c r="D31" s="160"/>
      <c r="E31" s="64">
        <v>36643000</v>
      </c>
      <c r="F31" s="65">
        <v>36643000</v>
      </c>
      <c r="G31" s="65">
        <v>34</v>
      </c>
      <c r="H31" s="65">
        <v>34338510</v>
      </c>
      <c r="I31" s="65">
        <v>34569660</v>
      </c>
      <c r="J31" s="65">
        <v>68908204</v>
      </c>
      <c r="K31" s="65">
        <v>34869110</v>
      </c>
      <c r="L31" s="65">
        <v>35475640</v>
      </c>
      <c r="M31" s="65">
        <v>35645104</v>
      </c>
      <c r="N31" s="65">
        <v>105989854</v>
      </c>
      <c r="O31" s="65">
        <v>35844147</v>
      </c>
      <c r="P31" s="65">
        <v>36073537</v>
      </c>
      <c r="Q31" s="65">
        <v>36246333</v>
      </c>
      <c r="R31" s="65">
        <v>108164017</v>
      </c>
      <c r="S31" s="65">
        <v>36308509</v>
      </c>
      <c r="T31" s="65">
        <v>36671023</v>
      </c>
      <c r="U31" s="65">
        <v>36919893</v>
      </c>
      <c r="V31" s="65">
        <v>109899425</v>
      </c>
      <c r="W31" s="65">
        <v>392961500</v>
      </c>
      <c r="X31" s="65">
        <v>36643000</v>
      </c>
      <c r="Y31" s="65">
        <v>356318500</v>
      </c>
      <c r="Z31" s="145">
        <v>972.41</v>
      </c>
      <c r="AA31" s="67">
        <v>36643000</v>
      </c>
    </row>
    <row r="32" spans="1:27" ht="13.5">
      <c r="A32" s="264" t="s">
        <v>167</v>
      </c>
      <c r="B32" s="197" t="s">
        <v>94</v>
      </c>
      <c r="C32" s="160">
        <v>723542084</v>
      </c>
      <c r="D32" s="160"/>
      <c r="E32" s="64">
        <v>452300000</v>
      </c>
      <c r="F32" s="65">
        <v>452300000</v>
      </c>
      <c r="G32" s="65">
        <v>831</v>
      </c>
      <c r="H32" s="65">
        <v>870505709</v>
      </c>
      <c r="I32" s="65">
        <v>779515591</v>
      </c>
      <c r="J32" s="65">
        <v>1650022131</v>
      </c>
      <c r="K32" s="65">
        <v>810513864</v>
      </c>
      <c r="L32" s="65">
        <v>930354026</v>
      </c>
      <c r="M32" s="65">
        <v>957563827</v>
      </c>
      <c r="N32" s="65">
        <v>2698431717</v>
      </c>
      <c r="O32" s="65">
        <v>960945879</v>
      </c>
      <c r="P32" s="65">
        <v>1158788453</v>
      </c>
      <c r="Q32" s="65">
        <v>1158418846</v>
      </c>
      <c r="R32" s="65">
        <v>3278153178</v>
      </c>
      <c r="S32" s="65">
        <v>1141196331</v>
      </c>
      <c r="T32" s="65">
        <v>1145539983</v>
      </c>
      <c r="U32" s="65">
        <v>1121727113</v>
      </c>
      <c r="V32" s="65">
        <v>3408463427</v>
      </c>
      <c r="W32" s="65">
        <v>11035070453</v>
      </c>
      <c r="X32" s="65">
        <v>452300000</v>
      </c>
      <c r="Y32" s="65">
        <v>10582770453</v>
      </c>
      <c r="Z32" s="145">
        <v>2339.77</v>
      </c>
      <c r="AA32" s="67">
        <v>452300000</v>
      </c>
    </row>
    <row r="33" spans="1:27" ht="13.5">
      <c r="A33" s="264" t="s">
        <v>168</v>
      </c>
      <c r="B33" s="197"/>
      <c r="C33" s="160">
        <v>116991892</v>
      </c>
      <c r="D33" s="160"/>
      <c r="E33" s="64">
        <v>121422000</v>
      </c>
      <c r="F33" s="65">
        <v>121422000</v>
      </c>
      <c r="G33" s="65">
        <v>110</v>
      </c>
      <c r="H33" s="65">
        <v>116829324</v>
      </c>
      <c r="I33" s="65">
        <v>116829324</v>
      </c>
      <c r="J33" s="65">
        <v>233658758</v>
      </c>
      <c r="K33" s="65">
        <v>116829324</v>
      </c>
      <c r="L33" s="65">
        <v>116829324</v>
      </c>
      <c r="M33" s="65">
        <v>116829324</v>
      </c>
      <c r="N33" s="65">
        <v>350487972</v>
      </c>
      <c r="O33" s="65">
        <v>116829324</v>
      </c>
      <c r="P33" s="65">
        <v>116829324</v>
      </c>
      <c r="Q33" s="65">
        <v>116829324</v>
      </c>
      <c r="R33" s="65">
        <v>350487972</v>
      </c>
      <c r="S33" s="65">
        <v>116829324</v>
      </c>
      <c r="T33" s="65">
        <v>116829324</v>
      </c>
      <c r="U33" s="65">
        <v>116829324</v>
      </c>
      <c r="V33" s="65">
        <v>350487972</v>
      </c>
      <c r="W33" s="65">
        <v>1285122674</v>
      </c>
      <c r="X33" s="65">
        <v>121422000</v>
      </c>
      <c r="Y33" s="65">
        <v>1163700674</v>
      </c>
      <c r="Z33" s="145">
        <v>958.39</v>
      </c>
      <c r="AA33" s="67">
        <v>121422000</v>
      </c>
    </row>
    <row r="34" spans="1:27" ht="13.5">
      <c r="A34" s="265" t="s">
        <v>58</v>
      </c>
      <c r="B34" s="266"/>
      <c r="C34" s="177">
        <f aca="true" t="shared" si="3" ref="C34:Y34">SUM(C29:C33)</f>
        <v>919748598</v>
      </c>
      <c r="D34" s="177">
        <f>SUM(D29:D33)</f>
        <v>0</v>
      </c>
      <c r="E34" s="77">
        <f t="shared" si="3"/>
        <v>651378000</v>
      </c>
      <c r="F34" s="78">
        <f t="shared" si="3"/>
        <v>655365000</v>
      </c>
      <c r="G34" s="78">
        <f t="shared" si="3"/>
        <v>1015</v>
      </c>
      <c r="H34" s="78">
        <f t="shared" si="3"/>
        <v>1061578922</v>
      </c>
      <c r="I34" s="78">
        <f t="shared" si="3"/>
        <v>970819954</v>
      </c>
      <c r="J34" s="78">
        <f t="shared" si="3"/>
        <v>2032399891</v>
      </c>
      <c r="K34" s="78">
        <f t="shared" si="3"/>
        <v>1002117677</v>
      </c>
      <c r="L34" s="78">
        <f t="shared" si="3"/>
        <v>1122564369</v>
      </c>
      <c r="M34" s="78">
        <f t="shared" si="3"/>
        <v>1155038475</v>
      </c>
      <c r="N34" s="78">
        <f t="shared" si="3"/>
        <v>3279720521</v>
      </c>
      <c r="O34" s="78">
        <f t="shared" si="3"/>
        <v>1158619570</v>
      </c>
      <c r="P34" s="78">
        <f t="shared" si="3"/>
        <v>1356691534</v>
      </c>
      <c r="Q34" s="78">
        <f t="shared" si="3"/>
        <v>1356494723</v>
      </c>
      <c r="R34" s="78">
        <f t="shared" si="3"/>
        <v>3871805827</v>
      </c>
      <c r="S34" s="78">
        <f t="shared" si="3"/>
        <v>1339334384</v>
      </c>
      <c r="T34" s="78">
        <f t="shared" si="3"/>
        <v>1344040550</v>
      </c>
      <c r="U34" s="78">
        <f t="shared" si="3"/>
        <v>1320476550</v>
      </c>
      <c r="V34" s="78">
        <f t="shared" si="3"/>
        <v>4003851484</v>
      </c>
      <c r="W34" s="78">
        <f t="shared" si="3"/>
        <v>13187777723</v>
      </c>
      <c r="X34" s="78">
        <f t="shared" si="3"/>
        <v>655365000</v>
      </c>
      <c r="Y34" s="78">
        <f t="shared" si="3"/>
        <v>12532412723</v>
      </c>
      <c r="Z34" s="179">
        <f>+IF(X34&lt;&gt;0,+(Y34/X34)*100,0)</f>
        <v>1912.2798323071877</v>
      </c>
      <c r="AA34" s="79">
        <f>SUM(AA29:AA33)</f>
        <v>655365000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646503459</v>
      </c>
      <c r="D37" s="160"/>
      <c r="E37" s="64">
        <v>647719000</v>
      </c>
      <c r="F37" s="65">
        <v>647264000</v>
      </c>
      <c r="G37" s="65">
        <v>653</v>
      </c>
      <c r="H37" s="65">
        <v>652358366</v>
      </c>
      <c r="I37" s="65">
        <v>644842424</v>
      </c>
      <c r="J37" s="65">
        <v>1297201443</v>
      </c>
      <c r="K37" s="65">
        <v>644842424</v>
      </c>
      <c r="L37" s="65">
        <v>644842424</v>
      </c>
      <c r="M37" s="65">
        <v>639747583</v>
      </c>
      <c r="N37" s="65">
        <v>1929432431</v>
      </c>
      <c r="O37" s="65">
        <v>621733424</v>
      </c>
      <c r="P37" s="65">
        <v>621733424</v>
      </c>
      <c r="Q37" s="65">
        <v>621733424</v>
      </c>
      <c r="R37" s="65">
        <v>1865200272</v>
      </c>
      <c r="S37" s="65">
        <v>610984122</v>
      </c>
      <c r="T37" s="65">
        <v>610984122</v>
      </c>
      <c r="U37" s="65">
        <v>602243294</v>
      </c>
      <c r="V37" s="65">
        <v>1824211538</v>
      </c>
      <c r="W37" s="65">
        <v>6916045684</v>
      </c>
      <c r="X37" s="65">
        <v>647264000</v>
      </c>
      <c r="Y37" s="65">
        <v>6268781684</v>
      </c>
      <c r="Z37" s="145">
        <v>968.5</v>
      </c>
      <c r="AA37" s="67">
        <v>647264000</v>
      </c>
    </row>
    <row r="38" spans="1:27" ht="13.5">
      <c r="A38" s="264" t="s">
        <v>168</v>
      </c>
      <c r="B38" s="197"/>
      <c r="C38" s="160">
        <v>329921945</v>
      </c>
      <c r="D38" s="160"/>
      <c r="E38" s="64">
        <v>351495000</v>
      </c>
      <c r="F38" s="65">
        <v>360233000</v>
      </c>
      <c r="G38" s="65">
        <v>314</v>
      </c>
      <c r="H38" s="65">
        <v>329819445</v>
      </c>
      <c r="I38" s="65">
        <v>329819445</v>
      </c>
      <c r="J38" s="65">
        <v>659639204</v>
      </c>
      <c r="K38" s="65">
        <v>329819445</v>
      </c>
      <c r="L38" s="65">
        <v>329819445</v>
      </c>
      <c r="M38" s="65">
        <v>329819445</v>
      </c>
      <c r="N38" s="65">
        <v>989458335</v>
      </c>
      <c r="O38" s="65">
        <v>329819445</v>
      </c>
      <c r="P38" s="65">
        <v>329819445</v>
      </c>
      <c r="Q38" s="65">
        <v>329819445</v>
      </c>
      <c r="R38" s="65">
        <v>989458335</v>
      </c>
      <c r="S38" s="65">
        <v>329819445</v>
      </c>
      <c r="T38" s="65">
        <v>329819445</v>
      </c>
      <c r="U38" s="65">
        <v>329819445</v>
      </c>
      <c r="V38" s="65">
        <v>989458335</v>
      </c>
      <c r="W38" s="65">
        <v>3628014209</v>
      </c>
      <c r="X38" s="65">
        <v>360233000</v>
      </c>
      <c r="Y38" s="65">
        <v>3267781209</v>
      </c>
      <c r="Z38" s="145">
        <v>907.13</v>
      </c>
      <c r="AA38" s="67">
        <v>360233000</v>
      </c>
    </row>
    <row r="39" spans="1:27" ht="13.5">
      <c r="A39" s="265" t="s">
        <v>59</v>
      </c>
      <c r="B39" s="268"/>
      <c r="C39" s="177">
        <f aca="true" t="shared" si="4" ref="C39:Y39">SUM(C37:C38)</f>
        <v>976425404</v>
      </c>
      <c r="D39" s="177">
        <f>SUM(D37:D38)</f>
        <v>0</v>
      </c>
      <c r="E39" s="81">
        <f t="shared" si="4"/>
        <v>999214000</v>
      </c>
      <c r="F39" s="82">
        <f t="shared" si="4"/>
        <v>1007497000</v>
      </c>
      <c r="G39" s="82">
        <f t="shared" si="4"/>
        <v>967</v>
      </c>
      <c r="H39" s="82">
        <f t="shared" si="4"/>
        <v>982177811</v>
      </c>
      <c r="I39" s="82">
        <f t="shared" si="4"/>
        <v>974661869</v>
      </c>
      <c r="J39" s="82">
        <f t="shared" si="4"/>
        <v>1956840647</v>
      </c>
      <c r="K39" s="82">
        <f t="shared" si="4"/>
        <v>974661869</v>
      </c>
      <c r="L39" s="82">
        <f t="shared" si="4"/>
        <v>974661869</v>
      </c>
      <c r="M39" s="82">
        <f t="shared" si="4"/>
        <v>969567028</v>
      </c>
      <c r="N39" s="82">
        <f t="shared" si="4"/>
        <v>2918890766</v>
      </c>
      <c r="O39" s="82">
        <f t="shared" si="4"/>
        <v>951552869</v>
      </c>
      <c r="P39" s="82">
        <f t="shared" si="4"/>
        <v>951552869</v>
      </c>
      <c r="Q39" s="82">
        <f t="shared" si="4"/>
        <v>951552869</v>
      </c>
      <c r="R39" s="82">
        <f t="shared" si="4"/>
        <v>2854658607</v>
      </c>
      <c r="S39" s="82">
        <f t="shared" si="4"/>
        <v>940803567</v>
      </c>
      <c r="T39" s="82">
        <f t="shared" si="4"/>
        <v>940803567</v>
      </c>
      <c r="U39" s="82">
        <f t="shared" si="4"/>
        <v>932062739</v>
      </c>
      <c r="V39" s="82">
        <f t="shared" si="4"/>
        <v>2813669873</v>
      </c>
      <c r="W39" s="82">
        <f t="shared" si="4"/>
        <v>10544059893</v>
      </c>
      <c r="X39" s="82">
        <f t="shared" si="4"/>
        <v>1007497000</v>
      </c>
      <c r="Y39" s="82">
        <f t="shared" si="4"/>
        <v>9536562893</v>
      </c>
      <c r="Z39" s="227">
        <f>+IF(X39&lt;&gt;0,+(Y39/X39)*100,0)</f>
        <v>946.5599295084751</v>
      </c>
      <c r="AA39" s="84">
        <f>SUM(AA37:AA38)</f>
        <v>1007497000</v>
      </c>
    </row>
    <row r="40" spans="1:27" ht="13.5">
      <c r="A40" s="265" t="s">
        <v>170</v>
      </c>
      <c r="B40" s="266"/>
      <c r="C40" s="177">
        <f aca="true" t="shared" si="5" ref="C40:Y40">+C34+C39</f>
        <v>1896174002</v>
      </c>
      <c r="D40" s="177">
        <f>+D34+D39</f>
        <v>0</v>
      </c>
      <c r="E40" s="77">
        <f t="shared" si="5"/>
        <v>1650592000</v>
      </c>
      <c r="F40" s="78">
        <f t="shared" si="5"/>
        <v>1662862000</v>
      </c>
      <c r="G40" s="78">
        <f t="shared" si="5"/>
        <v>1982</v>
      </c>
      <c r="H40" s="78">
        <f t="shared" si="5"/>
        <v>2043756733</v>
      </c>
      <c r="I40" s="78">
        <f t="shared" si="5"/>
        <v>1945481823</v>
      </c>
      <c r="J40" s="78">
        <f t="shared" si="5"/>
        <v>3989240538</v>
      </c>
      <c r="K40" s="78">
        <f t="shared" si="5"/>
        <v>1976779546</v>
      </c>
      <c r="L40" s="78">
        <f t="shared" si="5"/>
        <v>2097226238</v>
      </c>
      <c r="M40" s="78">
        <f t="shared" si="5"/>
        <v>2124605503</v>
      </c>
      <c r="N40" s="78">
        <f t="shared" si="5"/>
        <v>6198611287</v>
      </c>
      <c r="O40" s="78">
        <f t="shared" si="5"/>
        <v>2110172439</v>
      </c>
      <c r="P40" s="78">
        <f t="shared" si="5"/>
        <v>2308244403</v>
      </c>
      <c r="Q40" s="78">
        <f t="shared" si="5"/>
        <v>2308047592</v>
      </c>
      <c r="R40" s="78">
        <f t="shared" si="5"/>
        <v>6726464434</v>
      </c>
      <c r="S40" s="78">
        <f t="shared" si="5"/>
        <v>2280137951</v>
      </c>
      <c r="T40" s="78">
        <f t="shared" si="5"/>
        <v>2284844117</v>
      </c>
      <c r="U40" s="78">
        <f t="shared" si="5"/>
        <v>2252539289</v>
      </c>
      <c r="V40" s="78">
        <f t="shared" si="5"/>
        <v>6817521357</v>
      </c>
      <c r="W40" s="78">
        <f t="shared" si="5"/>
        <v>23731837616</v>
      </c>
      <c r="X40" s="78">
        <f t="shared" si="5"/>
        <v>1662862000</v>
      </c>
      <c r="Y40" s="78">
        <f t="shared" si="5"/>
        <v>22068975616</v>
      </c>
      <c r="Z40" s="179">
        <f>+IF(X40&lt;&gt;0,+(Y40/X40)*100,0)</f>
        <v>1327.1681965190137</v>
      </c>
      <c r="AA40" s="79">
        <f>+AA34+AA39</f>
        <v>1662862000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10994978689</v>
      </c>
      <c r="D42" s="272">
        <f>+D25-D40</f>
        <v>0</v>
      </c>
      <c r="E42" s="273">
        <f t="shared" si="6"/>
        <v>13098353000</v>
      </c>
      <c r="F42" s="274">
        <f t="shared" si="6"/>
        <v>13070599000</v>
      </c>
      <c r="G42" s="274">
        <f t="shared" si="6"/>
        <v>12381</v>
      </c>
      <c r="H42" s="274">
        <f t="shared" si="6"/>
        <v>11282099232</v>
      </c>
      <c r="I42" s="274">
        <f t="shared" si="6"/>
        <v>11230358683</v>
      </c>
      <c r="J42" s="274">
        <f t="shared" si="6"/>
        <v>22512470296</v>
      </c>
      <c r="K42" s="274">
        <f t="shared" si="6"/>
        <v>11212636131</v>
      </c>
      <c r="L42" s="274">
        <f t="shared" si="6"/>
        <v>11040162248</v>
      </c>
      <c r="M42" s="274">
        <f t="shared" si="6"/>
        <v>11239364451</v>
      </c>
      <c r="N42" s="274">
        <f t="shared" si="6"/>
        <v>33492162830</v>
      </c>
      <c r="O42" s="274">
        <f t="shared" si="6"/>
        <v>11234478888</v>
      </c>
      <c r="P42" s="274">
        <f t="shared" si="6"/>
        <v>11165853787</v>
      </c>
      <c r="Q42" s="274">
        <f t="shared" si="6"/>
        <v>11329713935</v>
      </c>
      <c r="R42" s="274">
        <f t="shared" si="6"/>
        <v>33730046610</v>
      </c>
      <c r="S42" s="274">
        <f t="shared" si="6"/>
        <v>11290265546</v>
      </c>
      <c r="T42" s="274">
        <f t="shared" si="6"/>
        <v>11238834097</v>
      </c>
      <c r="U42" s="274">
        <f t="shared" si="6"/>
        <v>11179589743</v>
      </c>
      <c r="V42" s="274">
        <f t="shared" si="6"/>
        <v>33708689386</v>
      </c>
      <c r="W42" s="274">
        <f t="shared" si="6"/>
        <v>123443369122</v>
      </c>
      <c r="X42" s="274">
        <f t="shared" si="6"/>
        <v>13070599000</v>
      </c>
      <c r="Y42" s="274">
        <f t="shared" si="6"/>
        <v>110372770122</v>
      </c>
      <c r="Z42" s="275">
        <f>+IF(X42&lt;&gt;0,+(Y42/X42)*100,0)</f>
        <v>844.4354395846739</v>
      </c>
      <c r="AA42" s="276">
        <f>+AA25-AA40</f>
        <v>13070599000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10978930863</v>
      </c>
      <c r="D45" s="160"/>
      <c r="E45" s="64">
        <v>13080069000</v>
      </c>
      <c r="F45" s="65">
        <v>13052315000</v>
      </c>
      <c r="G45" s="65">
        <v>12364</v>
      </c>
      <c r="H45" s="65">
        <v>11266051405</v>
      </c>
      <c r="I45" s="65">
        <v>11214310856</v>
      </c>
      <c r="J45" s="65">
        <v>22480374625</v>
      </c>
      <c r="K45" s="65">
        <v>11196588304</v>
      </c>
      <c r="L45" s="65">
        <v>11024114421</v>
      </c>
      <c r="M45" s="65">
        <v>11223316624</v>
      </c>
      <c r="N45" s="65">
        <v>33444019349</v>
      </c>
      <c r="O45" s="65">
        <v>11218431061</v>
      </c>
      <c r="P45" s="65">
        <v>11149805960</v>
      </c>
      <c r="Q45" s="65">
        <v>11313666108</v>
      </c>
      <c r="R45" s="65">
        <v>33681903129</v>
      </c>
      <c r="S45" s="65">
        <v>11274217719</v>
      </c>
      <c r="T45" s="65">
        <v>11222786270</v>
      </c>
      <c r="U45" s="65">
        <v>11163541916</v>
      </c>
      <c r="V45" s="65">
        <v>33660545905</v>
      </c>
      <c r="W45" s="65">
        <v>123266843008</v>
      </c>
      <c r="X45" s="65">
        <v>13052315000</v>
      </c>
      <c r="Y45" s="65">
        <v>110214528008</v>
      </c>
      <c r="Z45" s="144">
        <v>844.41</v>
      </c>
      <c r="AA45" s="67">
        <v>13052315000</v>
      </c>
    </row>
    <row r="46" spans="1:27" ht="13.5">
      <c r="A46" s="264" t="s">
        <v>174</v>
      </c>
      <c r="B46" s="197" t="s">
        <v>94</v>
      </c>
      <c r="C46" s="160">
        <v>16047826</v>
      </c>
      <c r="D46" s="160"/>
      <c r="E46" s="64">
        <v>18284000</v>
      </c>
      <c r="F46" s="65">
        <v>18284000</v>
      </c>
      <c r="G46" s="65">
        <v>17</v>
      </c>
      <c r="H46" s="65">
        <v>16047827</v>
      </c>
      <c r="I46" s="65">
        <v>16047827</v>
      </c>
      <c r="J46" s="65">
        <v>32095671</v>
      </c>
      <c r="K46" s="65">
        <v>16047827</v>
      </c>
      <c r="L46" s="65">
        <v>16047827</v>
      </c>
      <c r="M46" s="65">
        <v>16047827</v>
      </c>
      <c r="N46" s="65">
        <v>48143481</v>
      </c>
      <c r="O46" s="65">
        <v>16047827</v>
      </c>
      <c r="P46" s="65">
        <v>16047827</v>
      </c>
      <c r="Q46" s="65">
        <v>16047827</v>
      </c>
      <c r="R46" s="65">
        <v>48143481</v>
      </c>
      <c r="S46" s="65">
        <v>16047827</v>
      </c>
      <c r="T46" s="65">
        <v>16047827</v>
      </c>
      <c r="U46" s="65">
        <v>16047827</v>
      </c>
      <c r="V46" s="65">
        <v>48143481</v>
      </c>
      <c r="W46" s="65">
        <v>176526114</v>
      </c>
      <c r="X46" s="65">
        <v>18284000</v>
      </c>
      <c r="Y46" s="65">
        <v>158242114</v>
      </c>
      <c r="Z46" s="144">
        <v>865.47</v>
      </c>
      <c r="AA46" s="67">
        <v>18284000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10994978689</v>
      </c>
      <c r="D48" s="232">
        <f>SUM(D45:D47)</f>
        <v>0</v>
      </c>
      <c r="E48" s="279">
        <f t="shared" si="7"/>
        <v>13098353000</v>
      </c>
      <c r="F48" s="234">
        <f t="shared" si="7"/>
        <v>13070599000</v>
      </c>
      <c r="G48" s="234">
        <f t="shared" si="7"/>
        <v>12381</v>
      </c>
      <c r="H48" s="234">
        <f t="shared" si="7"/>
        <v>11282099232</v>
      </c>
      <c r="I48" s="234">
        <f t="shared" si="7"/>
        <v>11230358683</v>
      </c>
      <c r="J48" s="234">
        <f t="shared" si="7"/>
        <v>22512470296</v>
      </c>
      <c r="K48" s="234">
        <f t="shared" si="7"/>
        <v>11212636131</v>
      </c>
      <c r="L48" s="234">
        <f t="shared" si="7"/>
        <v>11040162248</v>
      </c>
      <c r="M48" s="234">
        <f t="shared" si="7"/>
        <v>11239364451</v>
      </c>
      <c r="N48" s="234">
        <f t="shared" si="7"/>
        <v>33492162830</v>
      </c>
      <c r="O48" s="234">
        <f t="shared" si="7"/>
        <v>11234478888</v>
      </c>
      <c r="P48" s="234">
        <f t="shared" si="7"/>
        <v>11165853787</v>
      </c>
      <c r="Q48" s="234">
        <f t="shared" si="7"/>
        <v>11329713935</v>
      </c>
      <c r="R48" s="234">
        <f t="shared" si="7"/>
        <v>33730046610</v>
      </c>
      <c r="S48" s="234">
        <f t="shared" si="7"/>
        <v>11290265546</v>
      </c>
      <c r="T48" s="234">
        <f t="shared" si="7"/>
        <v>11238834097</v>
      </c>
      <c r="U48" s="234">
        <f t="shared" si="7"/>
        <v>11179589743</v>
      </c>
      <c r="V48" s="234">
        <f t="shared" si="7"/>
        <v>33708689386</v>
      </c>
      <c r="W48" s="234">
        <f t="shared" si="7"/>
        <v>123443369122</v>
      </c>
      <c r="X48" s="234">
        <f t="shared" si="7"/>
        <v>13070599000</v>
      </c>
      <c r="Y48" s="234">
        <f t="shared" si="7"/>
        <v>110372770122</v>
      </c>
      <c r="Z48" s="280">
        <f>+IF(X48&lt;&gt;0,+(Y48/X48)*100,0)</f>
        <v>844.4354395846739</v>
      </c>
      <c r="AA48" s="247">
        <f>SUM(AA45:AA47)</f>
        <v>13070599000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2138925277</v>
      </c>
      <c r="D6" s="160">
        <v>2612749900</v>
      </c>
      <c r="E6" s="64">
        <v>2467045941</v>
      </c>
      <c r="F6" s="65">
        <v>2463763641</v>
      </c>
      <c r="G6" s="65">
        <v>160142885</v>
      </c>
      <c r="H6" s="65">
        <v>307129165</v>
      </c>
      <c r="I6" s="65">
        <v>237643676</v>
      </c>
      <c r="J6" s="65">
        <v>704915726</v>
      </c>
      <c r="K6" s="65">
        <v>202471935</v>
      </c>
      <c r="L6" s="65">
        <v>201612935</v>
      </c>
      <c r="M6" s="65">
        <v>253964551</v>
      </c>
      <c r="N6" s="65">
        <v>658049421</v>
      </c>
      <c r="O6" s="65">
        <v>197483382</v>
      </c>
      <c r="P6" s="65">
        <v>169361984</v>
      </c>
      <c r="Q6" s="65">
        <v>274754156</v>
      </c>
      <c r="R6" s="65">
        <v>641599522</v>
      </c>
      <c r="S6" s="65">
        <v>182220678</v>
      </c>
      <c r="T6" s="65">
        <v>218085266</v>
      </c>
      <c r="U6" s="65">
        <v>207879287</v>
      </c>
      <c r="V6" s="65">
        <v>608185231</v>
      </c>
      <c r="W6" s="65">
        <v>2612749900</v>
      </c>
      <c r="X6" s="65">
        <v>2463763641</v>
      </c>
      <c r="Y6" s="65">
        <v>148986259</v>
      </c>
      <c r="Z6" s="145">
        <v>6.05</v>
      </c>
      <c r="AA6" s="67">
        <v>2463763641</v>
      </c>
    </row>
    <row r="7" spans="1:27" ht="13.5">
      <c r="A7" s="264" t="s">
        <v>181</v>
      </c>
      <c r="B7" s="197" t="s">
        <v>72</v>
      </c>
      <c r="C7" s="160">
        <v>901582926</v>
      </c>
      <c r="D7" s="160">
        <v>674499026</v>
      </c>
      <c r="E7" s="64">
        <v>966570081</v>
      </c>
      <c r="F7" s="65">
        <v>763689499</v>
      </c>
      <c r="G7" s="65">
        <v>243491896</v>
      </c>
      <c r="H7" s="65">
        <v>5273138</v>
      </c>
      <c r="I7" s="65">
        <v>5234453</v>
      </c>
      <c r="J7" s="65">
        <v>253999487</v>
      </c>
      <c r="K7" s="65">
        <v>5402714</v>
      </c>
      <c r="L7" s="65">
        <v>11544215</v>
      </c>
      <c r="M7" s="65">
        <v>202028747</v>
      </c>
      <c r="N7" s="65">
        <v>218975676</v>
      </c>
      <c r="O7" s="65">
        <v>32698438</v>
      </c>
      <c r="P7" s="65">
        <v>5989049</v>
      </c>
      <c r="Q7" s="65">
        <v>159009708</v>
      </c>
      <c r="R7" s="65">
        <v>197697195</v>
      </c>
      <c r="S7" s="65">
        <v>544693</v>
      </c>
      <c r="T7" s="65">
        <v>346887</v>
      </c>
      <c r="U7" s="65">
        <v>2935088</v>
      </c>
      <c r="V7" s="65">
        <v>3826668</v>
      </c>
      <c r="W7" s="65">
        <v>674499026</v>
      </c>
      <c r="X7" s="65">
        <v>763689499</v>
      </c>
      <c r="Y7" s="65">
        <v>-89190473</v>
      </c>
      <c r="Z7" s="145">
        <v>-11.68</v>
      </c>
      <c r="AA7" s="67">
        <v>763689499</v>
      </c>
    </row>
    <row r="8" spans="1:27" ht="13.5">
      <c r="A8" s="264" t="s">
        <v>182</v>
      </c>
      <c r="B8" s="197" t="s">
        <v>72</v>
      </c>
      <c r="C8" s="160"/>
      <c r="D8" s="160">
        <v>634130526</v>
      </c>
      <c r="E8" s="64">
        <v>654418000</v>
      </c>
      <c r="F8" s="65">
        <v>567749415</v>
      </c>
      <c r="G8" s="65">
        <v>142040785</v>
      </c>
      <c r="H8" s="65">
        <v>23402</v>
      </c>
      <c r="I8" s="65">
        <v>1219522</v>
      </c>
      <c r="J8" s="65">
        <v>143283709</v>
      </c>
      <c r="K8" s="65">
        <v>62903636</v>
      </c>
      <c r="L8" s="65">
        <v>146649000</v>
      </c>
      <c r="M8" s="65">
        <v>61000000</v>
      </c>
      <c r="N8" s="65">
        <v>270552636</v>
      </c>
      <c r="O8" s="65">
        <v>9473863</v>
      </c>
      <c r="P8" s="65">
        <v>210820318</v>
      </c>
      <c r="Q8" s="65"/>
      <c r="R8" s="65">
        <v>220294181</v>
      </c>
      <c r="S8" s="65"/>
      <c r="T8" s="65"/>
      <c r="U8" s="65"/>
      <c r="V8" s="65"/>
      <c r="W8" s="65">
        <v>634130526</v>
      </c>
      <c r="X8" s="65">
        <v>567749415</v>
      </c>
      <c r="Y8" s="65">
        <v>66381111</v>
      </c>
      <c r="Z8" s="145">
        <v>11.69</v>
      </c>
      <c r="AA8" s="67">
        <v>567749415</v>
      </c>
    </row>
    <row r="9" spans="1:27" ht="13.5">
      <c r="A9" s="264" t="s">
        <v>183</v>
      </c>
      <c r="B9" s="197"/>
      <c r="C9" s="160">
        <v>47414249</v>
      </c>
      <c r="D9" s="160">
        <v>76914862</v>
      </c>
      <c r="E9" s="64">
        <v>50905550</v>
      </c>
      <c r="F9" s="65">
        <v>52227728</v>
      </c>
      <c r="G9" s="65">
        <v>2567415</v>
      </c>
      <c r="H9" s="65">
        <v>5218462</v>
      </c>
      <c r="I9" s="65">
        <v>5471854</v>
      </c>
      <c r="J9" s="65">
        <v>13257731</v>
      </c>
      <c r="K9" s="65">
        <v>5240582</v>
      </c>
      <c r="L9" s="65">
        <v>5671288</v>
      </c>
      <c r="M9" s="65">
        <v>5314811</v>
      </c>
      <c r="N9" s="65">
        <v>16226681</v>
      </c>
      <c r="O9" s="65">
        <v>7199893</v>
      </c>
      <c r="P9" s="65">
        <v>7403764</v>
      </c>
      <c r="Q9" s="65">
        <v>7533634</v>
      </c>
      <c r="R9" s="65">
        <v>22137291</v>
      </c>
      <c r="S9" s="65">
        <v>8310842</v>
      </c>
      <c r="T9" s="65">
        <v>8482526</v>
      </c>
      <c r="U9" s="65">
        <v>8499791</v>
      </c>
      <c r="V9" s="65">
        <v>25293159</v>
      </c>
      <c r="W9" s="65">
        <v>76914862</v>
      </c>
      <c r="X9" s="65">
        <v>52227728</v>
      </c>
      <c r="Y9" s="65">
        <v>24687134</v>
      </c>
      <c r="Z9" s="145">
        <v>47.27</v>
      </c>
      <c r="AA9" s="67">
        <v>52227728</v>
      </c>
    </row>
    <row r="10" spans="1:27" ht="13.5">
      <c r="A10" s="264" t="s">
        <v>184</v>
      </c>
      <c r="B10" s="197"/>
      <c r="C10" s="160"/>
      <c r="D10" s="160"/>
      <c r="E10" s="64">
        <v>56711</v>
      </c>
      <c r="F10" s="65">
        <v>60334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60334</v>
      </c>
      <c r="Y10" s="65">
        <v>-60334</v>
      </c>
      <c r="Z10" s="145">
        <v>-100</v>
      </c>
      <c r="AA10" s="67">
        <v>60334</v>
      </c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-2766938364</v>
      </c>
      <c r="D12" s="160">
        <v>-2874443689</v>
      </c>
      <c r="E12" s="64">
        <v>-3114201550</v>
      </c>
      <c r="F12" s="65">
        <v>-2906070602</v>
      </c>
      <c r="G12" s="65">
        <v>-288803342</v>
      </c>
      <c r="H12" s="65">
        <v>-316343326</v>
      </c>
      <c r="I12" s="65">
        <v>-276707199</v>
      </c>
      <c r="J12" s="65">
        <v>-881853867</v>
      </c>
      <c r="K12" s="65">
        <v>-190419640</v>
      </c>
      <c r="L12" s="65">
        <v>-240364109</v>
      </c>
      <c r="M12" s="65">
        <v>-231203970</v>
      </c>
      <c r="N12" s="65">
        <v>-661987719</v>
      </c>
      <c r="O12" s="65">
        <v>-197041945</v>
      </c>
      <c r="P12" s="65">
        <v>-209655889</v>
      </c>
      <c r="Q12" s="65">
        <v>-254733386</v>
      </c>
      <c r="R12" s="65">
        <v>-661431220</v>
      </c>
      <c r="S12" s="65">
        <v>-178715723</v>
      </c>
      <c r="T12" s="65">
        <v>-238914698</v>
      </c>
      <c r="U12" s="65">
        <v>-251540462</v>
      </c>
      <c r="V12" s="65">
        <v>-669170883</v>
      </c>
      <c r="W12" s="65">
        <v>-2874443689</v>
      </c>
      <c r="X12" s="65">
        <v>-2906070602</v>
      </c>
      <c r="Y12" s="65">
        <v>31626913</v>
      </c>
      <c r="Z12" s="145">
        <v>-1.09</v>
      </c>
      <c r="AA12" s="67">
        <v>-2906070602</v>
      </c>
    </row>
    <row r="13" spans="1:27" ht="13.5">
      <c r="A13" s="264" t="s">
        <v>40</v>
      </c>
      <c r="B13" s="197"/>
      <c r="C13" s="160">
        <v>-91546171</v>
      </c>
      <c r="D13" s="160">
        <v>-70143106</v>
      </c>
      <c r="E13" s="64">
        <v>-88314118</v>
      </c>
      <c r="F13" s="65">
        <v>-93951193</v>
      </c>
      <c r="G13" s="65"/>
      <c r="H13" s="65"/>
      <c r="I13" s="65"/>
      <c r="J13" s="65"/>
      <c r="K13" s="65"/>
      <c r="L13" s="65"/>
      <c r="M13" s="65">
        <v>-16580197</v>
      </c>
      <c r="N13" s="65">
        <v>-16580197</v>
      </c>
      <c r="O13" s="65">
        <v>-19486050</v>
      </c>
      <c r="P13" s="65"/>
      <c r="Q13" s="65"/>
      <c r="R13" s="65">
        <v>-19486050</v>
      </c>
      <c r="S13" s="65">
        <v>-15402997</v>
      </c>
      <c r="T13" s="65"/>
      <c r="U13" s="65">
        <v>-18673862</v>
      </c>
      <c r="V13" s="65">
        <v>-34076859</v>
      </c>
      <c r="W13" s="65">
        <v>-70143106</v>
      </c>
      <c r="X13" s="65">
        <v>-93951193</v>
      </c>
      <c r="Y13" s="65">
        <v>23808087</v>
      </c>
      <c r="Z13" s="145">
        <v>-25.34</v>
      </c>
      <c r="AA13" s="67">
        <v>-93951193</v>
      </c>
    </row>
    <row r="14" spans="1:27" ht="13.5">
      <c r="A14" s="264" t="s">
        <v>42</v>
      </c>
      <c r="B14" s="197" t="s">
        <v>72</v>
      </c>
      <c r="C14" s="160">
        <v>-20872084</v>
      </c>
      <c r="D14" s="160"/>
      <c r="E14" s="64">
        <v>-27409545</v>
      </c>
      <c r="F14" s="65">
        <v>-27615565</v>
      </c>
      <c r="G14" s="65"/>
      <c r="H14" s="65">
        <v>-977679</v>
      </c>
      <c r="I14" s="65"/>
      <c r="J14" s="65">
        <v>-977679</v>
      </c>
      <c r="K14" s="65"/>
      <c r="L14" s="65">
        <v>15000</v>
      </c>
      <c r="M14" s="65">
        <v>-10332</v>
      </c>
      <c r="N14" s="65">
        <v>4668</v>
      </c>
      <c r="O14" s="65">
        <v>151011</v>
      </c>
      <c r="P14" s="65">
        <v>814890</v>
      </c>
      <c r="Q14" s="65">
        <v>5000</v>
      </c>
      <c r="R14" s="65">
        <v>970901</v>
      </c>
      <c r="S14" s="65">
        <v>-13660</v>
      </c>
      <c r="T14" s="65">
        <v>15770</v>
      </c>
      <c r="U14" s="65"/>
      <c r="V14" s="65">
        <v>2110</v>
      </c>
      <c r="W14" s="65"/>
      <c r="X14" s="65">
        <v>-27615565</v>
      </c>
      <c r="Y14" s="65">
        <v>27615565</v>
      </c>
      <c r="Z14" s="145">
        <v>-100</v>
      </c>
      <c r="AA14" s="67">
        <v>-27615565</v>
      </c>
    </row>
    <row r="15" spans="1:27" ht="13.5">
      <c r="A15" s="265" t="s">
        <v>187</v>
      </c>
      <c r="B15" s="266"/>
      <c r="C15" s="177">
        <f aca="true" t="shared" si="0" ref="C15:Y15">SUM(C6:C14)</f>
        <v>208565833</v>
      </c>
      <c r="D15" s="177">
        <f>SUM(D6:D14)</f>
        <v>1053707519</v>
      </c>
      <c r="E15" s="77">
        <f t="shared" si="0"/>
        <v>909071070</v>
      </c>
      <c r="F15" s="78">
        <f t="shared" si="0"/>
        <v>819853257</v>
      </c>
      <c r="G15" s="78">
        <f t="shared" si="0"/>
        <v>259439639</v>
      </c>
      <c r="H15" s="78">
        <f t="shared" si="0"/>
        <v>323162</v>
      </c>
      <c r="I15" s="78">
        <f t="shared" si="0"/>
        <v>-27137694</v>
      </c>
      <c r="J15" s="78">
        <f t="shared" si="0"/>
        <v>232625107</v>
      </c>
      <c r="K15" s="78">
        <f t="shared" si="0"/>
        <v>85599227</v>
      </c>
      <c r="L15" s="78">
        <f t="shared" si="0"/>
        <v>125128329</v>
      </c>
      <c r="M15" s="78">
        <f t="shared" si="0"/>
        <v>274513610</v>
      </c>
      <c r="N15" s="78">
        <f t="shared" si="0"/>
        <v>485241166</v>
      </c>
      <c r="O15" s="78">
        <f t="shared" si="0"/>
        <v>30478592</v>
      </c>
      <c r="P15" s="78">
        <f t="shared" si="0"/>
        <v>184734116</v>
      </c>
      <c r="Q15" s="78">
        <f t="shared" si="0"/>
        <v>186569112</v>
      </c>
      <c r="R15" s="78">
        <f t="shared" si="0"/>
        <v>401781820</v>
      </c>
      <c r="S15" s="78">
        <f t="shared" si="0"/>
        <v>-3056167</v>
      </c>
      <c r="T15" s="78">
        <f t="shared" si="0"/>
        <v>-11984249</v>
      </c>
      <c r="U15" s="78">
        <f t="shared" si="0"/>
        <v>-50900158</v>
      </c>
      <c r="V15" s="78">
        <f t="shared" si="0"/>
        <v>-65940574</v>
      </c>
      <c r="W15" s="78">
        <f t="shared" si="0"/>
        <v>1053707519</v>
      </c>
      <c r="X15" s="78">
        <f t="shared" si="0"/>
        <v>819853257</v>
      </c>
      <c r="Y15" s="78">
        <f t="shared" si="0"/>
        <v>233854262</v>
      </c>
      <c r="Z15" s="179">
        <f>+IF(X15&lt;&gt;0,+(Y15/X15)*100,0)</f>
        <v>28.52391693310063</v>
      </c>
      <c r="AA15" s="79">
        <f>SUM(AA6:AA14)</f>
        <v>819853257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>
        <v>2789000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2789000</v>
      </c>
      <c r="Y19" s="164">
        <v>-2789000</v>
      </c>
      <c r="Z19" s="146">
        <v>-100</v>
      </c>
      <c r="AA19" s="239">
        <v>2789000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3590981</v>
      </c>
      <c r="D22" s="160"/>
      <c r="E22" s="64">
        <v>1968000</v>
      </c>
      <c r="F22" s="65">
        <v>1968000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1968000</v>
      </c>
      <c r="Y22" s="65">
        <v>-1968000</v>
      </c>
      <c r="Z22" s="145">
        <v>-100</v>
      </c>
      <c r="AA22" s="67">
        <v>1968000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-237936024</v>
      </c>
      <c r="E24" s="64">
        <v>-764669000</v>
      </c>
      <c r="F24" s="65">
        <v>-797124384</v>
      </c>
      <c r="G24" s="65">
        <v>-9731</v>
      </c>
      <c r="H24" s="65">
        <v>-22511623</v>
      </c>
      <c r="I24" s="65">
        <v>-14472914</v>
      </c>
      <c r="J24" s="65">
        <v>-36994268</v>
      </c>
      <c r="K24" s="65">
        <v>-10778000</v>
      </c>
      <c r="L24" s="65">
        <v>-19318501</v>
      </c>
      <c r="M24" s="65">
        <v>-17262511</v>
      </c>
      <c r="N24" s="65">
        <v>-47359012</v>
      </c>
      <c r="O24" s="65">
        <v>-24353280</v>
      </c>
      <c r="P24" s="65">
        <v>-13017158</v>
      </c>
      <c r="Q24" s="65">
        <v>-15086482</v>
      </c>
      <c r="R24" s="65">
        <v>-52456920</v>
      </c>
      <c r="S24" s="65">
        <v>-15091826</v>
      </c>
      <c r="T24" s="65">
        <v>-20758132</v>
      </c>
      <c r="U24" s="65">
        <v>-65275866</v>
      </c>
      <c r="V24" s="65">
        <v>-101125824</v>
      </c>
      <c r="W24" s="65">
        <v>-237936024</v>
      </c>
      <c r="X24" s="65">
        <v>-797124384</v>
      </c>
      <c r="Y24" s="65">
        <v>559188360</v>
      </c>
      <c r="Z24" s="145">
        <v>-70.15</v>
      </c>
      <c r="AA24" s="67">
        <v>-797124384</v>
      </c>
    </row>
    <row r="25" spans="1:27" ht="13.5">
      <c r="A25" s="265" t="s">
        <v>194</v>
      </c>
      <c r="B25" s="266"/>
      <c r="C25" s="177">
        <f aca="true" t="shared" si="1" ref="C25:Y25">SUM(C19:C24)</f>
        <v>3590981</v>
      </c>
      <c r="D25" s="177">
        <f>SUM(D19:D24)</f>
        <v>-237936024</v>
      </c>
      <c r="E25" s="77">
        <f t="shared" si="1"/>
        <v>-762701000</v>
      </c>
      <c r="F25" s="78">
        <f t="shared" si="1"/>
        <v>-792367384</v>
      </c>
      <c r="G25" s="78">
        <f t="shared" si="1"/>
        <v>-9731</v>
      </c>
      <c r="H25" s="78">
        <f t="shared" si="1"/>
        <v>-22511623</v>
      </c>
      <c r="I25" s="78">
        <f t="shared" si="1"/>
        <v>-14472914</v>
      </c>
      <c r="J25" s="78">
        <f t="shared" si="1"/>
        <v>-36994268</v>
      </c>
      <c r="K25" s="78">
        <f t="shared" si="1"/>
        <v>-10778000</v>
      </c>
      <c r="L25" s="78">
        <f t="shared" si="1"/>
        <v>-19318501</v>
      </c>
      <c r="M25" s="78">
        <f t="shared" si="1"/>
        <v>-17262511</v>
      </c>
      <c r="N25" s="78">
        <f t="shared" si="1"/>
        <v>-47359012</v>
      </c>
      <c r="O25" s="78">
        <f t="shared" si="1"/>
        <v>-24353280</v>
      </c>
      <c r="P25" s="78">
        <f t="shared" si="1"/>
        <v>-13017158</v>
      </c>
      <c r="Q25" s="78">
        <f t="shared" si="1"/>
        <v>-15086482</v>
      </c>
      <c r="R25" s="78">
        <f t="shared" si="1"/>
        <v>-52456920</v>
      </c>
      <c r="S25" s="78">
        <f t="shared" si="1"/>
        <v>-15091826</v>
      </c>
      <c r="T25" s="78">
        <f t="shared" si="1"/>
        <v>-20758132</v>
      </c>
      <c r="U25" s="78">
        <f t="shared" si="1"/>
        <v>-65275866</v>
      </c>
      <c r="V25" s="78">
        <f t="shared" si="1"/>
        <v>-101125824</v>
      </c>
      <c r="W25" s="78">
        <f t="shared" si="1"/>
        <v>-237936024</v>
      </c>
      <c r="X25" s="78">
        <f t="shared" si="1"/>
        <v>-792367384</v>
      </c>
      <c r="Y25" s="78">
        <f t="shared" si="1"/>
        <v>554431360</v>
      </c>
      <c r="Z25" s="179">
        <f>+IF(X25&lt;&gt;0,+(Y25/X25)*100,0)</f>
        <v>-69.97150200720529</v>
      </c>
      <c r="AA25" s="79">
        <f>SUM(AA19:AA24)</f>
        <v>-792367384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>
        <v>3331000</v>
      </c>
      <c r="F31" s="65">
        <v>3331000</v>
      </c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>
        <v>3331000</v>
      </c>
      <c r="Y31" s="65">
        <v>-3331000</v>
      </c>
      <c r="Z31" s="145">
        <v>-100</v>
      </c>
      <c r="AA31" s="67">
        <v>3331000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-33509221</v>
      </c>
      <c r="D33" s="160">
        <v>-44996995</v>
      </c>
      <c r="E33" s="64">
        <v>-41012000</v>
      </c>
      <c r="F33" s="65">
        <v>-45000220</v>
      </c>
      <c r="G33" s="65"/>
      <c r="H33" s="65"/>
      <c r="I33" s="65">
        <v>-7515941</v>
      </c>
      <c r="J33" s="65">
        <v>-7515941</v>
      </c>
      <c r="K33" s="65"/>
      <c r="L33" s="65"/>
      <c r="M33" s="65">
        <v>-10000000</v>
      </c>
      <c r="N33" s="65">
        <v>-10000000</v>
      </c>
      <c r="O33" s="65">
        <v>-8014159</v>
      </c>
      <c r="P33" s="65"/>
      <c r="Q33" s="65"/>
      <c r="R33" s="65">
        <v>-8014159</v>
      </c>
      <c r="S33" s="65">
        <v>-10749302</v>
      </c>
      <c r="T33" s="65"/>
      <c r="U33" s="65">
        <v>-8717593</v>
      </c>
      <c r="V33" s="65">
        <v>-19466895</v>
      </c>
      <c r="W33" s="65">
        <v>-44996995</v>
      </c>
      <c r="X33" s="65">
        <v>-45000220</v>
      </c>
      <c r="Y33" s="65">
        <v>3225</v>
      </c>
      <c r="Z33" s="145">
        <v>-0.01</v>
      </c>
      <c r="AA33" s="67">
        <v>-45000220</v>
      </c>
    </row>
    <row r="34" spans="1:27" ht="13.5">
      <c r="A34" s="265" t="s">
        <v>200</v>
      </c>
      <c r="B34" s="266"/>
      <c r="C34" s="177">
        <f aca="true" t="shared" si="2" ref="C34:Y34">SUM(C29:C33)</f>
        <v>-33509221</v>
      </c>
      <c r="D34" s="177">
        <f>SUM(D29:D33)</f>
        <v>-44996995</v>
      </c>
      <c r="E34" s="77">
        <f t="shared" si="2"/>
        <v>-37681000</v>
      </c>
      <c r="F34" s="78">
        <f t="shared" si="2"/>
        <v>-41669220</v>
      </c>
      <c r="G34" s="78">
        <f t="shared" si="2"/>
        <v>0</v>
      </c>
      <c r="H34" s="78">
        <f t="shared" si="2"/>
        <v>0</v>
      </c>
      <c r="I34" s="78">
        <f t="shared" si="2"/>
        <v>-7515941</v>
      </c>
      <c r="J34" s="78">
        <f t="shared" si="2"/>
        <v>-7515941</v>
      </c>
      <c r="K34" s="78">
        <f t="shared" si="2"/>
        <v>0</v>
      </c>
      <c r="L34" s="78">
        <f t="shared" si="2"/>
        <v>0</v>
      </c>
      <c r="M34" s="78">
        <f t="shared" si="2"/>
        <v>-10000000</v>
      </c>
      <c r="N34" s="78">
        <f t="shared" si="2"/>
        <v>-10000000</v>
      </c>
      <c r="O34" s="78">
        <f t="shared" si="2"/>
        <v>-8014159</v>
      </c>
      <c r="P34" s="78">
        <f t="shared" si="2"/>
        <v>0</v>
      </c>
      <c r="Q34" s="78">
        <f t="shared" si="2"/>
        <v>0</v>
      </c>
      <c r="R34" s="78">
        <f t="shared" si="2"/>
        <v>-8014159</v>
      </c>
      <c r="S34" s="78">
        <f t="shared" si="2"/>
        <v>-10749302</v>
      </c>
      <c r="T34" s="78">
        <f t="shared" si="2"/>
        <v>0</v>
      </c>
      <c r="U34" s="78">
        <f t="shared" si="2"/>
        <v>-8717593</v>
      </c>
      <c r="V34" s="78">
        <f t="shared" si="2"/>
        <v>-19466895</v>
      </c>
      <c r="W34" s="78">
        <f t="shared" si="2"/>
        <v>-44996995</v>
      </c>
      <c r="X34" s="78">
        <f t="shared" si="2"/>
        <v>-41669220</v>
      </c>
      <c r="Y34" s="78">
        <f t="shared" si="2"/>
        <v>-3327775</v>
      </c>
      <c r="Z34" s="179">
        <f>+IF(X34&lt;&gt;0,+(Y34/X34)*100,0)</f>
        <v>7.986170607465175</v>
      </c>
      <c r="AA34" s="79">
        <f>SUM(AA29:AA33)</f>
        <v>-41669220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178647593</v>
      </c>
      <c r="D36" s="158">
        <f>+D15+D25+D34</f>
        <v>770774500</v>
      </c>
      <c r="E36" s="104">
        <f t="shared" si="3"/>
        <v>108689070</v>
      </c>
      <c r="F36" s="105">
        <f t="shared" si="3"/>
        <v>-14183347</v>
      </c>
      <c r="G36" s="105">
        <f t="shared" si="3"/>
        <v>259429908</v>
      </c>
      <c r="H36" s="105">
        <f t="shared" si="3"/>
        <v>-22188461</v>
      </c>
      <c r="I36" s="105">
        <f t="shared" si="3"/>
        <v>-49126549</v>
      </c>
      <c r="J36" s="105">
        <f t="shared" si="3"/>
        <v>188114898</v>
      </c>
      <c r="K36" s="105">
        <f t="shared" si="3"/>
        <v>74821227</v>
      </c>
      <c r="L36" s="105">
        <f t="shared" si="3"/>
        <v>105809828</v>
      </c>
      <c r="M36" s="105">
        <f t="shared" si="3"/>
        <v>247251099</v>
      </c>
      <c r="N36" s="105">
        <f t="shared" si="3"/>
        <v>427882154</v>
      </c>
      <c r="O36" s="105">
        <f t="shared" si="3"/>
        <v>-1888847</v>
      </c>
      <c r="P36" s="105">
        <f t="shared" si="3"/>
        <v>171716958</v>
      </c>
      <c r="Q36" s="105">
        <f t="shared" si="3"/>
        <v>171482630</v>
      </c>
      <c r="R36" s="105">
        <f t="shared" si="3"/>
        <v>341310741</v>
      </c>
      <c r="S36" s="105">
        <f t="shared" si="3"/>
        <v>-28897295</v>
      </c>
      <c r="T36" s="105">
        <f t="shared" si="3"/>
        <v>-32742381</v>
      </c>
      <c r="U36" s="105">
        <f t="shared" si="3"/>
        <v>-124893617</v>
      </c>
      <c r="V36" s="105">
        <f t="shared" si="3"/>
        <v>-186533293</v>
      </c>
      <c r="W36" s="105">
        <f t="shared" si="3"/>
        <v>770774500</v>
      </c>
      <c r="X36" s="105">
        <f t="shared" si="3"/>
        <v>-14183347</v>
      </c>
      <c r="Y36" s="105">
        <f t="shared" si="3"/>
        <v>784957847</v>
      </c>
      <c r="Z36" s="142">
        <f>+IF(X36&lt;&gt;0,+(Y36/X36)*100,0)</f>
        <v>-5534.3625661841315</v>
      </c>
      <c r="AA36" s="107">
        <f>+AA15+AA25+AA34</f>
        <v>-14183347</v>
      </c>
    </row>
    <row r="37" spans="1:27" ht="13.5">
      <c r="A37" s="264" t="s">
        <v>202</v>
      </c>
      <c r="B37" s="197" t="s">
        <v>96</v>
      </c>
      <c r="C37" s="158">
        <v>558293844</v>
      </c>
      <c r="D37" s="158">
        <v>736941437</v>
      </c>
      <c r="E37" s="104">
        <v>638525000</v>
      </c>
      <c r="F37" s="105">
        <v>638525000</v>
      </c>
      <c r="G37" s="105">
        <v>736941437</v>
      </c>
      <c r="H37" s="105">
        <v>996371345</v>
      </c>
      <c r="I37" s="105">
        <v>974182884</v>
      </c>
      <c r="J37" s="105">
        <v>736941437</v>
      </c>
      <c r="K37" s="105">
        <v>925056335</v>
      </c>
      <c r="L37" s="105">
        <v>999877562</v>
      </c>
      <c r="M37" s="105">
        <v>1105687390</v>
      </c>
      <c r="N37" s="105">
        <v>925056335</v>
      </c>
      <c r="O37" s="105">
        <v>1352938489</v>
      </c>
      <c r="P37" s="105">
        <v>1351049642</v>
      </c>
      <c r="Q37" s="105">
        <v>1522766600</v>
      </c>
      <c r="R37" s="105">
        <v>1352938489</v>
      </c>
      <c r="S37" s="105">
        <v>1694249230</v>
      </c>
      <c r="T37" s="105">
        <v>1665351935</v>
      </c>
      <c r="U37" s="105">
        <v>1632609554</v>
      </c>
      <c r="V37" s="105">
        <v>1694249230</v>
      </c>
      <c r="W37" s="105">
        <v>736941437</v>
      </c>
      <c r="X37" s="105">
        <v>638525000</v>
      </c>
      <c r="Y37" s="105">
        <v>98416437</v>
      </c>
      <c r="Z37" s="142">
        <v>15.41</v>
      </c>
      <c r="AA37" s="107">
        <v>638525000</v>
      </c>
    </row>
    <row r="38" spans="1:27" ht="13.5">
      <c r="A38" s="282" t="s">
        <v>203</v>
      </c>
      <c r="B38" s="271" t="s">
        <v>96</v>
      </c>
      <c r="C38" s="272">
        <v>736941437</v>
      </c>
      <c r="D38" s="272">
        <v>1507715937</v>
      </c>
      <c r="E38" s="273">
        <v>747214070</v>
      </c>
      <c r="F38" s="274">
        <v>624341653</v>
      </c>
      <c r="G38" s="274">
        <v>996371345</v>
      </c>
      <c r="H38" s="274">
        <v>974182884</v>
      </c>
      <c r="I38" s="274">
        <v>925056335</v>
      </c>
      <c r="J38" s="274">
        <v>925056335</v>
      </c>
      <c r="K38" s="274">
        <v>999877562</v>
      </c>
      <c r="L38" s="274">
        <v>1105687390</v>
      </c>
      <c r="M38" s="274">
        <v>1352938489</v>
      </c>
      <c r="N38" s="274">
        <v>1352938489</v>
      </c>
      <c r="O38" s="274">
        <v>1351049642</v>
      </c>
      <c r="P38" s="274">
        <v>1522766600</v>
      </c>
      <c r="Q38" s="274">
        <v>1694249230</v>
      </c>
      <c r="R38" s="274">
        <v>1694249230</v>
      </c>
      <c r="S38" s="274">
        <v>1665351935</v>
      </c>
      <c r="T38" s="274">
        <v>1632609554</v>
      </c>
      <c r="U38" s="274">
        <v>1507715937</v>
      </c>
      <c r="V38" s="274">
        <v>1507715937</v>
      </c>
      <c r="W38" s="274">
        <v>1507715937</v>
      </c>
      <c r="X38" s="274">
        <v>624341653</v>
      </c>
      <c r="Y38" s="274">
        <v>883374284</v>
      </c>
      <c r="Z38" s="275">
        <v>141.49</v>
      </c>
      <c r="AA38" s="276">
        <v>624341653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2012-08-01T07:11:10Z</dcterms:created>
  <dcterms:modified xsi:type="dcterms:W3CDTF">2012-08-01T07:11:10Z</dcterms:modified>
  <cp:category/>
  <cp:version/>
  <cp:contentType/>
  <cp:contentStatus/>
</cp:coreProperties>
</file>