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<sst xmlns="http://schemas.openxmlformats.org/spreadsheetml/2006/main" count="536" uniqueCount="252">
  <si>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Western Cape: Cape Town(CPT)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</si>
  <si>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</si>
  <si>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</si>
  <si>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</si>
  <si>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</si>
  <si>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</si>
  <si>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</si>
  <si>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</si>
  <si>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</si>
  <si>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</si>
  <si>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</si>
  <si>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</si>
  <si>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</si>
  <si>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</si>
  <si>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</si>
  <si>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</si>
  <si>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</si>
  <si>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</si>
  <si>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</si>
  <si>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</si>
  <si>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</si>
  <si>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</si>
  <si>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</si>
  <si>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</si>
  <si>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</si>
  <si>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</si>
  <si>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</si>
  <si>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</si>
  <si>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</si>
  <si>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</si>
  <si>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</si>
  <si>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</si>
  <si>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</si>
  <si>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</si>
  <si>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</si>
  <si>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</si>
  <si>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</si>
  <si>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</si>
  <si>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</si>
  <si>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</si>
  <si>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</si>
  <si>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</si>
  <si>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</si>
  <si>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</si>
  <si>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</si>
  <si>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</si>
  <si>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</si>
  <si>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</si>
  <si>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</si>
  <si>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</si>
  <si>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</si>
  <si>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</si>
  <si>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</si>
  <si>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</si>
  <si>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</si>
  <si>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</si>
  <si>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</si>
  <si>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</si>
  <si>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</si>
  <si>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</si>
  <si>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</si>
  <si>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</si>
  <si>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</si>
  <si>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</si>
  <si>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</si>
  <si>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</si>
  <si>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</si>
  <si>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</si>
  <si>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</si>
  <si>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</si>
  <si>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</si>
  <si>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</si>
  <si>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</si>
  <si>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</si>
  <si>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</si>
  <si>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</si>
  <si>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</si>
  <si>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</si>
  <si>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</si>
  <si>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</si>
  <si>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</si>
  <si>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</si>
  <si>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</si>
  <si>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</si>
  <si>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</si>
  <si>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</si>
  <si>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</si>
  <si>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</si>
  <si>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</si>
  <si>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</si>
  <si>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</si>
  <si>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</si>
  <si>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</si>
  <si>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</si>
  <si>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</si>
  <si>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</si>
  <si>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</si>
  <si>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</si>
  <si>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</si>
  <si>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</si>
  <si>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</si>
  <si>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</si>
  <si>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</si>
  <si>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</si>
  <si>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</si>
  <si>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</si>
  <si>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</si>
  <si>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</si>
  <si>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</si>
  <si>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</si>
  <si>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</si>
  <si>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</si>
  <si>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</si>
  <si>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</si>
  <si>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</si>
  <si>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</si>
  <si>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</si>
  <si>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</si>
  <si>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</si>
  <si>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</si>
  <si>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</si>
  <si>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</si>
  <si>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</si>
  <si>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</si>
  <si>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</si>
  <si>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</si>
  <si>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</si>
  <si>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</si>
  <si>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</si>
  <si>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</si>
  <si>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</si>
  <si>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</si>
  <si>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</si>
  <si>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Cape Town(CPT)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</si>
  <si>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</si>
  <si>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</si>
  <si>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</si>
  <si>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</si>
  <si>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</si>
  <si>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</si>
  <si>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</si>
  <si>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</si>
  <si>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</si>
  <si>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Cape Town(CPT)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</si>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</sst>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5371874106</v>
      </c>
      <c r="C5" s="19"/>
      <c r="D5" s="64">
        <v>5654533390</v>
      </c>
      <c r="E5" s="65">
        <v>5684533390</v>
      </c>
      <c r="F5" s="65">
        <v>441194127</v>
      </c>
      <c r="G5" s="65">
        <v>438575477</v>
      </c>
      <c r="H5" s="65">
        <v>521178770</v>
      </c>
      <c r="I5" s="65">
        <v>1400948374</v>
      </c>
      <c r="J5" s="65">
        <v>465335460</v>
      </c>
      <c r="K5" s="65">
        <v>444800731</v>
      </c>
      <c r="L5" s="65">
        <v>475073761</v>
      </c>
      <c r="M5" s="65">
        <v>1385209952</v>
      </c>
      <c r="N5" s="65">
        <v>483609766</v>
      </c>
      <c r="O5" s="65">
        <v>446807851</v>
      </c>
      <c r="P5" s="65">
        <v>446636398</v>
      </c>
      <c r="Q5" s="65">
        <v>1377054015</v>
      </c>
      <c r="R5" s="65">
        <v>315499354</v>
      </c>
      <c r="S5" s="65">
        <v>620966355</v>
      </c>
      <c r="T5" s="65">
        <v>489136206</v>
      </c>
      <c r="U5" s="65">
        <v>1425601915</v>
      </c>
      <c r="V5" s="65">
        <v>5588814256</v>
      </c>
      <c r="W5" s="65">
        <v>5684533390</v>
      </c>
      <c r="X5" s="65">
        <v>-95719134</v>
      </c>
      <c r="Y5" s="66">
        <v>-1.68</v>
      </c>
      <c r="Z5" s="67">
        <v>5684533390</v>
      </c>
    </row>
    <row r="6" spans="1:26" ht="13.5">
      <c r="A6" s="63" t="s">
        <v>32</v>
      </c>
      <c r="B6" s="19">
        <v>9484435152</v>
      </c>
      <c r="C6" s="19"/>
      <c r="D6" s="64">
        <v>11367151253</v>
      </c>
      <c r="E6" s="65">
        <v>11058345141</v>
      </c>
      <c r="F6" s="65">
        <v>780264137</v>
      </c>
      <c r="G6" s="65">
        <v>1065550043</v>
      </c>
      <c r="H6" s="65">
        <v>908314803</v>
      </c>
      <c r="I6" s="65">
        <v>2754128983</v>
      </c>
      <c r="J6" s="65">
        <v>852645845</v>
      </c>
      <c r="K6" s="65">
        <v>852641597</v>
      </c>
      <c r="L6" s="65">
        <v>883297271</v>
      </c>
      <c r="M6" s="65">
        <v>2588584713</v>
      </c>
      <c r="N6" s="65">
        <v>983264681</v>
      </c>
      <c r="O6" s="65">
        <v>904561071</v>
      </c>
      <c r="P6" s="65">
        <v>953558189</v>
      </c>
      <c r="Q6" s="65">
        <v>2841383941</v>
      </c>
      <c r="R6" s="65">
        <v>891368671</v>
      </c>
      <c r="S6" s="65">
        <v>940357562</v>
      </c>
      <c r="T6" s="65">
        <v>980563886</v>
      </c>
      <c r="U6" s="65">
        <v>2812290119</v>
      </c>
      <c r="V6" s="65">
        <v>10996387756</v>
      </c>
      <c r="W6" s="65">
        <v>11058345141</v>
      </c>
      <c r="X6" s="65">
        <v>-61957385</v>
      </c>
      <c r="Y6" s="66">
        <v>-0.56</v>
      </c>
      <c r="Z6" s="67">
        <v>11058345141</v>
      </c>
    </row>
    <row r="7" spans="1:26" ht="13.5">
      <c r="A7" s="63" t="s">
        <v>33</v>
      </c>
      <c r="B7" s="19">
        <v>291679443</v>
      </c>
      <c r="C7" s="19"/>
      <c r="D7" s="64">
        <v>192426077</v>
      </c>
      <c r="E7" s="65">
        <v>192426077</v>
      </c>
      <c r="F7" s="65">
        <v>16831225</v>
      </c>
      <c r="G7" s="65">
        <v>16367595</v>
      </c>
      <c r="H7" s="65">
        <v>6877646</v>
      </c>
      <c r="I7" s="65">
        <v>40076466</v>
      </c>
      <c r="J7" s="65">
        <v>24828664</v>
      </c>
      <c r="K7" s="65">
        <v>21921116</v>
      </c>
      <c r="L7" s="65">
        <v>15184142</v>
      </c>
      <c r="M7" s="65">
        <v>61933922</v>
      </c>
      <c r="N7" s="65">
        <v>5367739</v>
      </c>
      <c r="O7" s="65">
        <v>26597492</v>
      </c>
      <c r="P7" s="65">
        <v>7851626</v>
      </c>
      <c r="Q7" s="65">
        <v>39816857</v>
      </c>
      <c r="R7" s="65">
        <v>61716685</v>
      </c>
      <c r="S7" s="65">
        <v>27517046</v>
      </c>
      <c r="T7" s="65">
        <v>30445342</v>
      </c>
      <c r="U7" s="65">
        <v>119679073</v>
      </c>
      <c r="V7" s="65">
        <v>261506318</v>
      </c>
      <c r="W7" s="65">
        <v>192426077</v>
      </c>
      <c r="X7" s="65">
        <v>69080241</v>
      </c>
      <c r="Y7" s="66">
        <v>35.9</v>
      </c>
      <c r="Z7" s="67">
        <v>192426077</v>
      </c>
    </row>
    <row r="8" spans="1:26" ht="13.5">
      <c r="A8" s="63" t="s">
        <v>34</v>
      </c>
      <c r="B8" s="19">
        <v>1400627372</v>
      </c>
      <c r="C8" s="19"/>
      <c r="D8" s="64">
        <v>1897815788</v>
      </c>
      <c r="E8" s="65">
        <v>1778579468</v>
      </c>
      <c r="F8" s="65">
        <v>418437666</v>
      </c>
      <c r="G8" s="65">
        <v>40415750</v>
      </c>
      <c r="H8" s="65">
        <v>48960420</v>
      </c>
      <c r="I8" s="65">
        <v>507813836</v>
      </c>
      <c r="J8" s="65">
        <v>49501690</v>
      </c>
      <c r="K8" s="65">
        <v>62549493</v>
      </c>
      <c r="L8" s="65">
        <v>66238658</v>
      </c>
      <c r="M8" s="65">
        <v>178289841</v>
      </c>
      <c r="N8" s="65">
        <v>67524046</v>
      </c>
      <c r="O8" s="65">
        <v>348011397</v>
      </c>
      <c r="P8" s="65">
        <v>43502024</v>
      </c>
      <c r="Q8" s="65">
        <v>459037467</v>
      </c>
      <c r="R8" s="65">
        <v>273500362</v>
      </c>
      <c r="S8" s="65">
        <v>74954726</v>
      </c>
      <c r="T8" s="65">
        <v>12132882</v>
      </c>
      <c r="U8" s="65">
        <v>360587970</v>
      </c>
      <c r="V8" s="65">
        <v>1505729114</v>
      </c>
      <c r="W8" s="65">
        <v>1778579468</v>
      </c>
      <c r="X8" s="65">
        <v>-272850354</v>
      </c>
      <c r="Y8" s="66">
        <v>-15.34</v>
      </c>
      <c r="Z8" s="67">
        <v>1778579468</v>
      </c>
    </row>
    <row r="9" spans="1:26" ht="13.5">
      <c r="A9" s="63" t="s">
        <v>35</v>
      </c>
      <c r="B9" s="19">
        <v>2612672568</v>
      </c>
      <c r="C9" s="19"/>
      <c r="D9" s="64">
        <v>2869308741</v>
      </c>
      <c r="E9" s="65">
        <v>2858943029</v>
      </c>
      <c r="F9" s="65">
        <v>80756989</v>
      </c>
      <c r="G9" s="65">
        <v>646613017</v>
      </c>
      <c r="H9" s="65">
        <v>103495137</v>
      </c>
      <c r="I9" s="65">
        <v>830865143</v>
      </c>
      <c r="J9" s="65">
        <v>102460232</v>
      </c>
      <c r="K9" s="65">
        <v>96892365</v>
      </c>
      <c r="L9" s="65">
        <v>639063662</v>
      </c>
      <c r="M9" s="65">
        <v>838416259</v>
      </c>
      <c r="N9" s="65">
        <v>90773953</v>
      </c>
      <c r="O9" s="65">
        <v>187832376</v>
      </c>
      <c r="P9" s="65">
        <v>648158003</v>
      </c>
      <c r="Q9" s="65">
        <v>926764332</v>
      </c>
      <c r="R9" s="65">
        <v>96232491</v>
      </c>
      <c r="S9" s="65">
        <v>93925845</v>
      </c>
      <c r="T9" s="65">
        <v>47675160</v>
      </c>
      <c r="U9" s="65">
        <v>237833496</v>
      </c>
      <c r="V9" s="65">
        <v>2833879230</v>
      </c>
      <c r="W9" s="65">
        <v>2858943029</v>
      </c>
      <c r="X9" s="65">
        <v>-25063799</v>
      </c>
      <c r="Y9" s="66">
        <v>-0.88</v>
      </c>
      <c r="Z9" s="67">
        <v>2858943029</v>
      </c>
    </row>
    <row r="10" spans="1:26" ht="25.5">
      <c r="A10" s="68" t="s">
        <v>213</v>
      </c>
      <c r="B10" s="69">
        <f>SUM(B5:B9)</f>
        <v>19161288641</v>
      </c>
      <c r="C10" s="69">
        <f>SUM(C5:C9)</f>
        <v>0</v>
      </c>
      <c r="D10" s="70">
        <f aca="true" t="shared" si="0" ref="D10:Z10">SUM(D5:D9)</f>
        <v>21981235249</v>
      </c>
      <c r="E10" s="71">
        <f t="shared" si="0"/>
        <v>21572827105</v>
      </c>
      <c r="F10" s="71">
        <f t="shared" si="0"/>
        <v>1737484144</v>
      </c>
      <c r="G10" s="71">
        <f t="shared" si="0"/>
        <v>2207521882</v>
      </c>
      <c r="H10" s="71">
        <f t="shared" si="0"/>
        <v>1588826776</v>
      </c>
      <c r="I10" s="71">
        <f t="shared" si="0"/>
        <v>5533832802</v>
      </c>
      <c r="J10" s="71">
        <f t="shared" si="0"/>
        <v>1494771891</v>
      </c>
      <c r="K10" s="71">
        <f t="shared" si="0"/>
        <v>1478805302</v>
      </c>
      <c r="L10" s="71">
        <f t="shared" si="0"/>
        <v>2078857494</v>
      </c>
      <c r="M10" s="71">
        <f t="shared" si="0"/>
        <v>5052434687</v>
      </c>
      <c r="N10" s="71">
        <f t="shared" si="0"/>
        <v>1630540185</v>
      </c>
      <c r="O10" s="71">
        <f t="shared" si="0"/>
        <v>1913810187</v>
      </c>
      <c r="P10" s="71">
        <f t="shared" si="0"/>
        <v>2099706240</v>
      </c>
      <c r="Q10" s="71">
        <f t="shared" si="0"/>
        <v>5644056612</v>
      </c>
      <c r="R10" s="71">
        <f t="shared" si="0"/>
        <v>1638317563</v>
      </c>
      <c r="S10" s="71">
        <f t="shared" si="0"/>
        <v>1757721534</v>
      </c>
      <c r="T10" s="71">
        <f t="shared" si="0"/>
        <v>1559953476</v>
      </c>
      <c r="U10" s="71">
        <f t="shared" si="0"/>
        <v>4955992573</v>
      </c>
      <c r="V10" s="71">
        <f t="shared" si="0"/>
        <v>21186316674</v>
      </c>
      <c r="W10" s="71">
        <f t="shared" si="0"/>
        <v>21572827105</v>
      </c>
      <c r="X10" s="71">
        <f t="shared" si="0"/>
        <v>-386510431</v>
      </c>
      <c r="Y10" s="72">
        <f>+IF(W10&lt;&gt;0,(X10/W10)*100,0)</f>
        <v>-1.7916540521961413</v>
      </c>
      <c r="Z10" s="73">
        <f t="shared" si="0"/>
        <v>21572827105</v>
      </c>
    </row>
    <row r="11" spans="1:26" ht="13.5">
      <c r="A11" s="63" t="s">
        <v>37</v>
      </c>
      <c r="B11" s="19">
        <v>6123767910</v>
      </c>
      <c r="C11" s="19"/>
      <c r="D11" s="64">
        <v>7091648252</v>
      </c>
      <c r="E11" s="65">
        <v>7003137849</v>
      </c>
      <c r="F11" s="65">
        <v>449497378</v>
      </c>
      <c r="G11" s="65">
        <v>473926735</v>
      </c>
      <c r="H11" s="65">
        <v>543802701</v>
      </c>
      <c r="I11" s="65">
        <v>1467226814</v>
      </c>
      <c r="J11" s="65">
        <v>494284654</v>
      </c>
      <c r="K11" s="65">
        <v>767245864</v>
      </c>
      <c r="L11" s="65">
        <v>502005323</v>
      </c>
      <c r="M11" s="65">
        <v>1763535841</v>
      </c>
      <c r="N11" s="65">
        <v>494723943</v>
      </c>
      <c r="O11" s="65">
        <v>523788813</v>
      </c>
      <c r="P11" s="65">
        <v>509319930</v>
      </c>
      <c r="Q11" s="65">
        <v>1527832686</v>
      </c>
      <c r="R11" s="65">
        <v>514145762</v>
      </c>
      <c r="S11" s="65">
        <v>512997470</v>
      </c>
      <c r="T11" s="65">
        <v>510859696</v>
      </c>
      <c r="U11" s="65">
        <v>1538002928</v>
      </c>
      <c r="V11" s="65">
        <v>6296598269</v>
      </c>
      <c r="W11" s="65">
        <v>7003137849</v>
      </c>
      <c r="X11" s="65">
        <v>-706539580</v>
      </c>
      <c r="Y11" s="66">
        <v>-10.09</v>
      </c>
      <c r="Z11" s="67">
        <v>7003137849</v>
      </c>
    </row>
    <row r="12" spans="1:26" ht="13.5">
      <c r="A12" s="63" t="s">
        <v>38</v>
      </c>
      <c r="B12" s="19">
        <v>88621272</v>
      </c>
      <c r="C12" s="19"/>
      <c r="D12" s="64">
        <v>108785820</v>
      </c>
      <c r="E12" s="65">
        <v>108785820</v>
      </c>
      <c r="F12" s="65">
        <v>7038509</v>
      </c>
      <c r="G12" s="65">
        <v>7435680</v>
      </c>
      <c r="H12" s="65">
        <v>7773564</v>
      </c>
      <c r="I12" s="65">
        <v>22247753</v>
      </c>
      <c r="J12" s="65">
        <v>7758711</v>
      </c>
      <c r="K12" s="65">
        <v>7665035</v>
      </c>
      <c r="L12" s="65">
        <v>7741389</v>
      </c>
      <c r="M12" s="65">
        <v>23165135</v>
      </c>
      <c r="N12" s="65">
        <v>7691880</v>
      </c>
      <c r="O12" s="65">
        <v>11078395</v>
      </c>
      <c r="P12" s="65">
        <v>8276565</v>
      </c>
      <c r="Q12" s="65">
        <v>27046840</v>
      </c>
      <c r="R12" s="65">
        <v>8402772</v>
      </c>
      <c r="S12" s="65">
        <v>8292809</v>
      </c>
      <c r="T12" s="65">
        <v>8616626</v>
      </c>
      <c r="U12" s="65">
        <v>25312207</v>
      </c>
      <c r="V12" s="65">
        <v>97771935</v>
      </c>
      <c r="W12" s="65">
        <v>108785820</v>
      </c>
      <c r="X12" s="65">
        <v>-11013885</v>
      </c>
      <c r="Y12" s="66">
        <v>-10.12</v>
      </c>
      <c r="Z12" s="67">
        <v>108785820</v>
      </c>
    </row>
    <row r="13" spans="1:26" ht="13.5">
      <c r="A13" s="63" t="s">
        <v>214</v>
      </c>
      <c r="B13" s="19">
        <v>1271964895</v>
      </c>
      <c r="C13" s="19"/>
      <c r="D13" s="64">
        <v>1392823441</v>
      </c>
      <c r="E13" s="65">
        <v>1377623441</v>
      </c>
      <c r="F13" s="65">
        <v>112678855</v>
      </c>
      <c r="G13" s="65">
        <v>112315567</v>
      </c>
      <c r="H13" s="65">
        <v>115322501</v>
      </c>
      <c r="I13" s="65">
        <v>340316923</v>
      </c>
      <c r="J13" s="65">
        <v>112591017</v>
      </c>
      <c r="K13" s="65">
        <v>112691106</v>
      </c>
      <c r="L13" s="65">
        <v>107976228</v>
      </c>
      <c r="M13" s="65">
        <v>333258351</v>
      </c>
      <c r="N13" s="65">
        <v>112102553</v>
      </c>
      <c r="O13" s="65">
        <v>112809371</v>
      </c>
      <c r="P13" s="65">
        <v>112857517</v>
      </c>
      <c r="Q13" s="65">
        <v>337769441</v>
      </c>
      <c r="R13" s="65">
        <v>111428942</v>
      </c>
      <c r="S13" s="65">
        <v>112476548</v>
      </c>
      <c r="T13" s="65">
        <v>115264104</v>
      </c>
      <c r="U13" s="65">
        <v>339169594</v>
      </c>
      <c r="V13" s="65">
        <v>1350514309</v>
      </c>
      <c r="W13" s="65">
        <v>1377623441</v>
      </c>
      <c r="X13" s="65">
        <v>-27109132</v>
      </c>
      <c r="Y13" s="66">
        <v>-1.97</v>
      </c>
      <c r="Z13" s="67">
        <v>1377623441</v>
      </c>
    </row>
    <row r="14" spans="1:26" ht="13.5">
      <c r="A14" s="63" t="s">
        <v>40</v>
      </c>
      <c r="B14" s="19">
        <v>717475776</v>
      </c>
      <c r="C14" s="19"/>
      <c r="D14" s="64">
        <v>766367316</v>
      </c>
      <c r="E14" s="65">
        <v>766367316</v>
      </c>
      <c r="F14" s="65">
        <v>54130355</v>
      </c>
      <c r="G14" s="65">
        <v>54132348</v>
      </c>
      <c r="H14" s="65">
        <v>54132348</v>
      </c>
      <c r="I14" s="65">
        <v>162395051</v>
      </c>
      <c r="J14" s="65">
        <v>54132503</v>
      </c>
      <c r="K14" s="65">
        <v>54179441</v>
      </c>
      <c r="L14" s="65">
        <v>54179424</v>
      </c>
      <c r="M14" s="65">
        <v>162491368</v>
      </c>
      <c r="N14" s="65">
        <v>53337767</v>
      </c>
      <c r="O14" s="65">
        <v>53337767</v>
      </c>
      <c r="P14" s="65">
        <v>53337767</v>
      </c>
      <c r="Q14" s="65">
        <v>160013301</v>
      </c>
      <c r="R14" s="65">
        <v>53397565</v>
      </c>
      <c r="S14" s="65">
        <v>53337767</v>
      </c>
      <c r="T14" s="65">
        <v>54548769</v>
      </c>
      <c r="U14" s="65">
        <v>161284101</v>
      </c>
      <c r="V14" s="65">
        <v>646183821</v>
      </c>
      <c r="W14" s="65">
        <v>766367316</v>
      </c>
      <c r="X14" s="65">
        <v>-120183495</v>
      </c>
      <c r="Y14" s="66">
        <v>-15.68</v>
      </c>
      <c r="Z14" s="67">
        <v>766367316</v>
      </c>
    </row>
    <row r="15" spans="1:26" ht="13.5">
      <c r="A15" s="63" t="s">
        <v>41</v>
      </c>
      <c r="B15" s="19">
        <v>4899438079</v>
      </c>
      <c r="C15" s="19"/>
      <c r="D15" s="64">
        <v>6105191120</v>
      </c>
      <c r="E15" s="65">
        <v>5960101262</v>
      </c>
      <c r="F15" s="65">
        <v>41481030</v>
      </c>
      <c r="G15" s="65">
        <v>720459222</v>
      </c>
      <c r="H15" s="65">
        <v>735971234</v>
      </c>
      <c r="I15" s="65">
        <v>1497911486</v>
      </c>
      <c r="J15" s="65">
        <v>419744648</v>
      </c>
      <c r="K15" s="65">
        <v>413177761</v>
      </c>
      <c r="L15" s="65">
        <v>402654558</v>
      </c>
      <c r="M15" s="65">
        <v>1235576967</v>
      </c>
      <c r="N15" s="65">
        <v>379405399</v>
      </c>
      <c r="O15" s="65">
        <v>414907598</v>
      </c>
      <c r="P15" s="65">
        <v>472982404</v>
      </c>
      <c r="Q15" s="65">
        <v>1267295401</v>
      </c>
      <c r="R15" s="65">
        <v>408922227</v>
      </c>
      <c r="S15" s="65">
        <v>408373077</v>
      </c>
      <c r="T15" s="65">
        <v>427843953</v>
      </c>
      <c r="U15" s="65">
        <v>1245139257</v>
      </c>
      <c r="V15" s="65">
        <v>5245923111</v>
      </c>
      <c r="W15" s="65">
        <v>5960101262</v>
      </c>
      <c r="X15" s="65">
        <v>-714178151</v>
      </c>
      <c r="Y15" s="66">
        <v>-11.98</v>
      </c>
      <c r="Z15" s="67">
        <v>5960101262</v>
      </c>
    </row>
    <row r="16" spans="1:26" ht="13.5">
      <c r="A16" s="74" t="s">
        <v>42</v>
      </c>
      <c r="B16" s="19">
        <v>93381667</v>
      </c>
      <c r="C16" s="19"/>
      <c r="D16" s="64">
        <v>96418574</v>
      </c>
      <c r="E16" s="65">
        <v>100297291</v>
      </c>
      <c r="F16" s="65">
        <v>397382</v>
      </c>
      <c r="G16" s="65">
        <v>7645926</v>
      </c>
      <c r="H16" s="65">
        <v>9090994</v>
      </c>
      <c r="I16" s="65">
        <v>17134302</v>
      </c>
      <c r="J16" s="65">
        <v>12194110</v>
      </c>
      <c r="K16" s="65">
        <v>629492</v>
      </c>
      <c r="L16" s="65">
        <v>11705715</v>
      </c>
      <c r="M16" s="65">
        <v>24529317</v>
      </c>
      <c r="N16" s="65">
        <v>3727819</v>
      </c>
      <c r="O16" s="65">
        <v>18253610</v>
      </c>
      <c r="P16" s="65">
        <v>7745094</v>
      </c>
      <c r="Q16" s="65">
        <v>29726523</v>
      </c>
      <c r="R16" s="65">
        <v>11271374</v>
      </c>
      <c r="S16" s="65">
        <v>3907140</v>
      </c>
      <c r="T16" s="65">
        <v>11192751</v>
      </c>
      <c r="U16" s="65">
        <v>26371265</v>
      </c>
      <c r="V16" s="65">
        <v>97761407</v>
      </c>
      <c r="W16" s="65">
        <v>100297291</v>
      </c>
      <c r="X16" s="65">
        <v>-2535884</v>
      </c>
      <c r="Y16" s="66">
        <v>-2.53</v>
      </c>
      <c r="Z16" s="67">
        <v>100297291</v>
      </c>
    </row>
    <row r="17" spans="1:26" ht="13.5">
      <c r="A17" s="63" t="s">
        <v>43</v>
      </c>
      <c r="B17" s="19">
        <v>5454539491</v>
      </c>
      <c r="C17" s="19"/>
      <c r="D17" s="64">
        <v>6580640357</v>
      </c>
      <c r="E17" s="65">
        <v>6352189038</v>
      </c>
      <c r="F17" s="65">
        <v>299814895</v>
      </c>
      <c r="G17" s="65">
        <v>465646924</v>
      </c>
      <c r="H17" s="65">
        <v>493930594</v>
      </c>
      <c r="I17" s="65">
        <v>1259392413</v>
      </c>
      <c r="J17" s="65">
        <v>474812488</v>
      </c>
      <c r="K17" s="65">
        <v>512751760</v>
      </c>
      <c r="L17" s="65">
        <v>530443514</v>
      </c>
      <c r="M17" s="65">
        <v>1518007762</v>
      </c>
      <c r="N17" s="65">
        <v>471045359</v>
      </c>
      <c r="O17" s="65">
        <v>471784520</v>
      </c>
      <c r="P17" s="65">
        <v>556404556</v>
      </c>
      <c r="Q17" s="65">
        <v>1499234435</v>
      </c>
      <c r="R17" s="65">
        <v>482366202</v>
      </c>
      <c r="S17" s="65">
        <v>546479075</v>
      </c>
      <c r="T17" s="65">
        <v>786504738</v>
      </c>
      <c r="U17" s="65">
        <v>1815350015</v>
      </c>
      <c r="V17" s="65">
        <v>6091984625</v>
      </c>
      <c r="W17" s="65">
        <v>6352189038</v>
      </c>
      <c r="X17" s="65">
        <v>-260204413</v>
      </c>
      <c r="Y17" s="66">
        <v>-4.1</v>
      </c>
      <c r="Z17" s="67">
        <v>6352189038</v>
      </c>
    </row>
    <row r="18" spans="1:26" ht="13.5">
      <c r="A18" s="75" t="s">
        <v>44</v>
      </c>
      <c r="B18" s="76">
        <f>SUM(B11:B17)</f>
        <v>18649189090</v>
      </c>
      <c r="C18" s="76">
        <f>SUM(C11:C17)</f>
        <v>0</v>
      </c>
      <c r="D18" s="77">
        <f aca="true" t="shared" si="1" ref="D18:Z18">SUM(D11:D17)</f>
        <v>22141874880</v>
      </c>
      <c r="E18" s="78">
        <f t="shared" si="1"/>
        <v>21668502017</v>
      </c>
      <c r="F18" s="78">
        <f t="shared" si="1"/>
        <v>965038404</v>
      </c>
      <c r="G18" s="78">
        <f t="shared" si="1"/>
        <v>1841562402</v>
      </c>
      <c r="H18" s="78">
        <f t="shared" si="1"/>
        <v>1960023936</v>
      </c>
      <c r="I18" s="78">
        <f t="shared" si="1"/>
        <v>4766624742</v>
      </c>
      <c r="J18" s="78">
        <f t="shared" si="1"/>
        <v>1575518131</v>
      </c>
      <c r="K18" s="78">
        <f t="shared" si="1"/>
        <v>1868340459</v>
      </c>
      <c r="L18" s="78">
        <f t="shared" si="1"/>
        <v>1616706151</v>
      </c>
      <c r="M18" s="78">
        <f t="shared" si="1"/>
        <v>5060564741</v>
      </c>
      <c r="N18" s="78">
        <f t="shared" si="1"/>
        <v>1522034720</v>
      </c>
      <c r="O18" s="78">
        <f t="shared" si="1"/>
        <v>1605960074</v>
      </c>
      <c r="P18" s="78">
        <f t="shared" si="1"/>
        <v>1720923833</v>
      </c>
      <c r="Q18" s="78">
        <f t="shared" si="1"/>
        <v>4848918627</v>
      </c>
      <c r="R18" s="78">
        <f t="shared" si="1"/>
        <v>1589934844</v>
      </c>
      <c r="S18" s="78">
        <f t="shared" si="1"/>
        <v>1645863886</v>
      </c>
      <c r="T18" s="78">
        <f t="shared" si="1"/>
        <v>1914830637</v>
      </c>
      <c r="U18" s="78">
        <f t="shared" si="1"/>
        <v>5150629367</v>
      </c>
      <c r="V18" s="78">
        <f t="shared" si="1"/>
        <v>19826737477</v>
      </c>
      <c r="W18" s="78">
        <f t="shared" si="1"/>
        <v>21668502017</v>
      </c>
      <c r="X18" s="78">
        <f t="shared" si="1"/>
        <v>-1841764540</v>
      </c>
      <c r="Y18" s="72">
        <f>+IF(W18&lt;&gt;0,(X18/W18)*100,0)</f>
        <v>-8.499731723748349</v>
      </c>
      <c r="Z18" s="79">
        <f t="shared" si="1"/>
        <v>21668502017</v>
      </c>
    </row>
    <row r="19" spans="1:26" ht="13.5">
      <c r="A19" s="75" t="s">
        <v>45</v>
      </c>
      <c r="B19" s="80">
        <f>+B10-B18</f>
        <v>512099551</v>
      </c>
      <c r="C19" s="80">
        <f>+C10-C18</f>
        <v>0</v>
      </c>
      <c r="D19" s="81">
        <f aca="true" t="shared" si="2" ref="D19:Z19">+D10-D18</f>
        <v>-160639631</v>
      </c>
      <c r="E19" s="82">
        <f t="shared" si="2"/>
        <v>-95674912</v>
      </c>
      <c r="F19" s="82">
        <f t="shared" si="2"/>
        <v>772445740</v>
      </c>
      <c r="G19" s="82">
        <f t="shared" si="2"/>
        <v>365959480</v>
      </c>
      <c r="H19" s="82">
        <f t="shared" si="2"/>
        <v>-371197160</v>
      </c>
      <c r="I19" s="82">
        <f t="shared" si="2"/>
        <v>767208060</v>
      </c>
      <c r="J19" s="82">
        <f t="shared" si="2"/>
        <v>-80746240</v>
      </c>
      <c r="K19" s="82">
        <f t="shared" si="2"/>
        <v>-389535157</v>
      </c>
      <c r="L19" s="82">
        <f t="shared" si="2"/>
        <v>462151343</v>
      </c>
      <c r="M19" s="82">
        <f t="shared" si="2"/>
        <v>-8130054</v>
      </c>
      <c r="N19" s="82">
        <f t="shared" si="2"/>
        <v>108505465</v>
      </c>
      <c r="O19" s="82">
        <f t="shared" si="2"/>
        <v>307850113</v>
      </c>
      <c r="P19" s="82">
        <f t="shared" si="2"/>
        <v>378782407</v>
      </c>
      <c r="Q19" s="82">
        <f t="shared" si="2"/>
        <v>795137985</v>
      </c>
      <c r="R19" s="82">
        <f t="shared" si="2"/>
        <v>48382719</v>
      </c>
      <c r="S19" s="82">
        <f t="shared" si="2"/>
        <v>111857648</v>
      </c>
      <c r="T19" s="82">
        <f t="shared" si="2"/>
        <v>-354877161</v>
      </c>
      <c r="U19" s="82">
        <f t="shared" si="2"/>
        <v>-194636794</v>
      </c>
      <c r="V19" s="82">
        <f t="shared" si="2"/>
        <v>1359579197</v>
      </c>
      <c r="W19" s="82">
        <f>IF(E10=E18,0,W10-W18)</f>
        <v>-95674912</v>
      </c>
      <c r="X19" s="82">
        <f t="shared" si="2"/>
        <v>1455254109</v>
      </c>
      <c r="Y19" s="83">
        <f>+IF(W19&lt;&gt;0,(X19/W19)*100,0)</f>
        <v>-1521.0404468414874</v>
      </c>
      <c r="Z19" s="84">
        <f t="shared" si="2"/>
        <v>-95674912</v>
      </c>
    </row>
    <row r="20" spans="1:26" ht="13.5">
      <c r="A20" s="63" t="s">
        <v>46</v>
      </c>
      <c r="B20" s="19">
        <v>1220043585</v>
      </c>
      <c r="C20" s="19"/>
      <c r="D20" s="64">
        <v>2715358921</v>
      </c>
      <c r="E20" s="65">
        <v>2314970090</v>
      </c>
      <c r="F20" s="65">
        <v>4670498</v>
      </c>
      <c r="G20" s="65">
        <v>94938022</v>
      </c>
      <c r="H20" s="65">
        <v>80370577</v>
      </c>
      <c r="I20" s="65">
        <v>179979097</v>
      </c>
      <c r="J20" s="65">
        <v>154776857</v>
      </c>
      <c r="K20" s="65">
        <v>127166511</v>
      </c>
      <c r="L20" s="65">
        <v>190690910</v>
      </c>
      <c r="M20" s="65">
        <v>472634278</v>
      </c>
      <c r="N20" s="65">
        <v>42689078</v>
      </c>
      <c r="O20" s="65">
        <v>132061017</v>
      </c>
      <c r="P20" s="65">
        <v>183432612</v>
      </c>
      <c r="Q20" s="65">
        <v>358182707</v>
      </c>
      <c r="R20" s="65">
        <v>164753919</v>
      </c>
      <c r="S20" s="65">
        <v>294400294</v>
      </c>
      <c r="T20" s="65">
        <v>0</v>
      </c>
      <c r="U20" s="65">
        <v>459154213</v>
      </c>
      <c r="V20" s="65">
        <v>1469950295</v>
      </c>
      <c r="W20" s="65">
        <v>2314970090</v>
      </c>
      <c r="X20" s="65">
        <v>-845019795</v>
      </c>
      <c r="Y20" s="66">
        <v>-36.5</v>
      </c>
      <c r="Z20" s="67">
        <v>2314970090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1732143136</v>
      </c>
      <c r="C22" s="91">
        <f>SUM(C19:C21)</f>
        <v>0</v>
      </c>
      <c r="D22" s="92">
        <f aca="true" t="shared" si="3" ref="D22:Z22">SUM(D19:D21)</f>
        <v>2554719290</v>
      </c>
      <c r="E22" s="93">
        <f t="shared" si="3"/>
        <v>2219295178</v>
      </c>
      <c r="F22" s="93">
        <f t="shared" si="3"/>
        <v>777116238</v>
      </c>
      <c r="G22" s="93">
        <f t="shared" si="3"/>
        <v>460897502</v>
      </c>
      <c r="H22" s="93">
        <f t="shared" si="3"/>
        <v>-290826583</v>
      </c>
      <c r="I22" s="93">
        <f t="shared" si="3"/>
        <v>947187157</v>
      </c>
      <c r="J22" s="93">
        <f t="shared" si="3"/>
        <v>74030617</v>
      </c>
      <c r="K22" s="93">
        <f t="shared" si="3"/>
        <v>-262368646</v>
      </c>
      <c r="L22" s="93">
        <f t="shared" si="3"/>
        <v>652842253</v>
      </c>
      <c r="M22" s="93">
        <f t="shared" si="3"/>
        <v>464504224</v>
      </c>
      <c r="N22" s="93">
        <f t="shared" si="3"/>
        <v>151194543</v>
      </c>
      <c r="O22" s="93">
        <f t="shared" si="3"/>
        <v>439911130</v>
      </c>
      <c r="P22" s="93">
        <f t="shared" si="3"/>
        <v>562215019</v>
      </c>
      <c r="Q22" s="93">
        <f t="shared" si="3"/>
        <v>1153320692</v>
      </c>
      <c r="R22" s="93">
        <f t="shared" si="3"/>
        <v>213136638</v>
      </c>
      <c r="S22" s="93">
        <f t="shared" si="3"/>
        <v>406257942</v>
      </c>
      <c r="T22" s="93">
        <f t="shared" si="3"/>
        <v>-354877161</v>
      </c>
      <c r="U22" s="93">
        <f t="shared" si="3"/>
        <v>264517419</v>
      </c>
      <c r="V22" s="93">
        <f t="shared" si="3"/>
        <v>2829529492</v>
      </c>
      <c r="W22" s="93">
        <f t="shared" si="3"/>
        <v>2219295178</v>
      </c>
      <c r="X22" s="93">
        <f t="shared" si="3"/>
        <v>610234314</v>
      </c>
      <c r="Y22" s="94">
        <f>+IF(W22&lt;&gt;0,(X22/W22)*100,0)</f>
        <v>27.496762037302997</v>
      </c>
      <c r="Z22" s="95">
        <f t="shared" si="3"/>
        <v>2219295178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1</v>
      </c>
      <c r="G23" s="65">
        <v>1</v>
      </c>
      <c r="H23" s="65">
        <v>1</v>
      </c>
      <c r="I23" s="65">
        <v>3</v>
      </c>
      <c r="J23" s="65">
        <v>1</v>
      </c>
      <c r="K23" s="65">
        <v>1</v>
      </c>
      <c r="L23" s="65">
        <v>1</v>
      </c>
      <c r="M23" s="65">
        <v>3</v>
      </c>
      <c r="N23" s="65">
        <v>1</v>
      </c>
      <c r="O23" s="65">
        <v>1</v>
      </c>
      <c r="P23" s="65">
        <v>1</v>
      </c>
      <c r="Q23" s="65">
        <v>3</v>
      </c>
      <c r="R23" s="65">
        <v>-1</v>
      </c>
      <c r="S23" s="65">
        <v>-1</v>
      </c>
      <c r="T23" s="65">
        <v>-1</v>
      </c>
      <c r="U23" s="65">
        <v>-3</v>
      </c>
      <c r="V23" s="65">
        <v>6</v>
      </c>
      <c r="W23" s="65">
        <v>0</v>
      </c>
      <c r="X23" s="65">
        <v>6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1732143136</v>
      </c>
      <c r="C24" s="80">
        <f>SUM(C22:C23)</f>
        <v>0</v>
      </c>
      <c r="D24" s="81">
        <f aca="true" t="shared" si="4" ref="D24:Z24">SUM(D22:D23)</f>
        <v>2554719290</v>
      </c>
      <c r="E24" s="82">
        <f t="shared" si="4"/>
        <v>2219295178</v>
      </c>
      <c r="F24" s="82">
        <f t="shared" si="4"/>
        <v>777116239</v>
      </c>
      <c r="G24" s="82">
        <f t="shared" si="4"/>
        <v>460897503</v>
      </c>
      <c r="H24" s="82">
        <f t="shared" si="4"/>
        <v>-290826582</v>
      </c>
      <c r="I24" s="82">
        <f t="shared" si="4"/>
        <v>947187160</v>
      </c>
      <c r="J24" s="82">
        <f t="shared" si="4"/>
        <v>74030618</v>
      </c>
      <c r="K24" s="82">
        <f t="shared" si="4"/>
        <v>-262368645</v>
      </c>
      <c r="L24" s="82">
        <f t="shared" si="4"/>
        <v>652842254</v>
      </c>
      <c r="M24" s="82">
        <f t="shared" si="4"/>
        <v>464504227</v>
      </c>
      <c r="N24" s="82">
        <f t="shared" si="4"/>
        <v>151194544</v>
      </c>
      <c r="O24" s="82">
        <f t="shared" si="4"/>
        <v>439911131</v>
      </c>
      <c r="P24" s="82">
        <f t="shared" si="4"/>
        <v>562215020</v>
      </c>
      <c r="Q24" s="82">
        <f t="shared" si="4"/>
        <v>1153320695</v>
      </c>
      <c r="R24" s="82">
        <f t="shared" si="4"/>
        <v>213136637</v>
      </c>
      <c r="S24" s="82">
        <f t="shared" si="4"/>
        <v>406257941</v>
      </c>
      <c r="T24" s="82">
        <f t="shared" si="4"/>
        <v>-354877162</v>
      </c>
      <c r="U24" s="82">
        <f t="shared" si="4"/>
        <v>264517416</v>
      </c>
      <c r="V24" s="82">
        <f t="shared" si="4"/>
        <v>2829529498</v>
      </c>
      <c r="W24" s="82">
        <f t="shared" si="4"/>
        <v>2219295178</v>
      </c>
      <c r="X24" s="82">
        <f t="shared" si="4"/>
        <v>610234320</v>
      </c>
      <c r="Y24" s="83">
        <f>+IF(W24&lt;&gt;0,(X24/W24)*100,0)</f>
        <v>27.4967623076591</v>
      </c>
      <c r="Z24" s="84">
        <f t="shared" si="4"/>
        <v>2219295178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2857761196</v>
      </c>
      <c r="C27" s="22"/>
      <c r="D27" s="104">
        <v>5089866927</v>
      </c>
      <c r="E27" s="105">
        <v>4561212451</v>
      </c>
      <c r="F27" s="105">
        <v>6438925</v>
      </c>
      <c r="G27" s="105">
        <v>176380632</v>
      </c>
      <c r="H27" s="105">
        <v>172065998</v>
      </c>
      <c r="I27" s="105">
        <v>354885555</v>
      </c>
      <c r="J27" s="105">
        <v>262372294</v>
      </c>
      <c r="K27" s="105">
        <v>285792559</v>
      </c>
      <c r="L27" s="105">
        <v>315796791</v>
      </c>
      <c r="M27" s="105">
        <v>863961644</v>
      </c>
      <c r="N27" s="105">
        <v>94431931</v>
      </c>
      <c r="O27" s="105">
        <v>363181645</v>
      </c>
      <c r="P27" s="105">
        <v>392519568</v>
      </c>
      <c r="Q27" s="105">
        <v>850133144</v>
      </c>
      <c r="R27" s="105">
        <v>354396784</v>
      </c>
      <c r="S27" s="105">
        <v>641041895</v>
      </c>
      <c r="T27" s="105">
        <v>831040702</v>
      </c>
      <c r="U27" s="105">
        <v>1826479381</v>
      </c>
      <c r="V27" s="105">
        <v>3895459724</v>
      </c>
      <c r="W27" s="105">
        <v>4561212451</v>
      </c>
      <c r="X27" s="105">
        <v>-665752727</v>
      </c>
      <c r="Y27" s="106">
        <v>-14.6</v>
      </c>
      <c r="Z27" s="107">
        <v>4561212451</v>
      </c>
    </row>
    <row r="28" spans="1:26" ht="13.5">
      <c r="A28" s="108" t="s">
        <v>46</v>
      </c>
      <c r="B28" s="19">
        <v>1173315145</v>
      </c>
      <c r="C28" s="19"/>
      <c r="D28" s="64">
        <v>2664499249</v>
      </c>
      <c r="E28" s="65">
        <v>2268045118</v>
      </c>
      <c r="F28" s="65">
        <v>2196687</v>
      </c>
      <c r="G28" s="65">
        <v>91899044</v>
      </c>
      <c r="H28" s="65">
        <v>74025721</v>
      </c>
      <c r="I28" s="65">
        <v>168121452</v>
      </c>
      <c r="J28" s="65">
        <v>149901885</v>
      </c>
      <c r="K28" s="65">
        <v>123037946</v>
      </c>
      <c r="L28" s="65">
        <v>187636105</v>
      </c>
      <c r="M28" s="65">
        <v>460575936</v>
      </c>
      <c r="N28" s="65">
        <v>40002769</v>
      </c>
      <c r="O28" s="65">
        <v>128203196</v>
      </c>
      <c r="P28" s="65">
        <v>179398551</v>
      </c>
      <c r="Q28" s="65">
        <v>347604516</v>
      </c>
      <c r="R28" s="65">
        <v>162054474</v>
      </c>
      <c r="S28" s="65">
        <v>290375535</v>
      </c>
      <c r="T28" s="65">
        <v>411471081</v>
      </c>
      <c r="U28" s="65">
        <v>863901090</v>
      </c>
      <c r="V28" s="65">
        <v>1840202994</v>
      </c>
      <c r="W28" s="65">
        <v>2268045118</v>
      </c>
      <c r="X28" s="65">
        <v>-427842124</v>
      </c>
      <c r="Y28" s="66">
        <v>-18.86</v>
      </c>
      <c r="Z28" s="67">
        <v>2268045118</v>
      </c>
    </row>
    <row r="29" spans="1:26" ht="13.5">
      <c r="A29" s="63" t="s">
        <v>218</v>
      </c>
      <c r="B29" s="19">
        <v>46728441</v>
      </c>
      <c r="C29" s="19"/>
      <c r="D29" s="64">
        <v>50859672</v>
      </c>
      <c r="E29" s="65">
        <v>46924972</v>
      </c>
      <c r="F29" s="65">
        <v>2473811</v>
      </c>
      <c r="G29" s="65">
        <v>3038977</v>
      </c>
      <c r="H29" s="65">
        <v>6344857</v>
      </c>
      <c r="I29" s="65">
        <v>11857645</v>
      </c>
      <c r="J29" s="65">
        <v>4874971</v>
      </c>
      <c r="K29" s="65">
        <v>4128564</v>
      </c>
      <c r="L29" s="65">
        <v>3054805</v>
      </c>
      <c r="M29" s="65">
        <v>12058340</v>
      </c>
      <c r="N29" s="65">
        <v>2686310</v>
      </c>
      <c r="O29" s="65">
        <v>3857821</v>
      </c>
      <c r="P29" s="65">
        <v>4034066</v>
      </c>
      <c r="Q29" s="65">
        <v>10578197</v>
      </c>
      <c r="R29" s="65">
        <v>2601547</v>
      </c>
      <c r="S29" s="65">
        <v>4024762</v>
      </c>
      <c r="T29" s="65">
        <v>3068368</v>
      </c>
      <c r="U29" s="65">
        <v>9694677</v>
      </c>
      <c r="V29" s="65">
        <v>44188859</v>
      </c>
      <c r="W29" s="65">
        <v>46924972</v>
      </c>
      <c r="X29" s="65">
        <v>-2736113</v>
      </c>
      <c r="Y29" s="66">
        <v>-5.83</v>
      </c>
      <c r="Z29" s="67">
        <v>46924972</v>
      </c>
    </row>
    <row r="30" spans="1:26" ht="13.5">
      <c r="A30" s="63" t="s">
        <v>52</v>
      </c>
      <c r="B30" s="19">
        <v>992283092</v>
      </c>
      <c r="C30" s="19"/>
      <c r="D30" s="64">
        <v>1357386488</v>
      </c>
      <c r="E30" s="65">
        <v>1464370412</v>
      </c>
      <c r="F30" s="65">
        <v>-8052030</v>
      </c>
      <c r="G30" s="65">
        <v>49757578</v>
      </c>
      <c r="H30" s="65">
        <v>53354007</v>
      </c>
      <c r="I30" s="65">
        <v>95059555</v>
      </c>
      <c r="J30" s="65">
        <v>71523109</v>
      </c>
      <c r="K30" s="65">
        <v>110821926</v>
      </c>
      <c r="L30" s="65">
        <v>84725528</v>
      </c>
      <c r="M30" s="65">
        <v>267070563</v>
      </c>
      <c r="N30" s="65">
        <v>39116330</v>
      </c>
      <c r="O30" s="65">
        <v>71419108</v>
      </c>
      <c r="P30" s="65">
        <v>152012564</v>
      </c>
      <c r="Q30" s="65">
        <v>262548002</v>
      </c>
      <c r="R30" s="65">
        <v>128505037</v>
      </c>
      <c r="S30" s="65">
        <v>229574516</v>
      </c>
      <c r="T30" s="65">
        <v>303425086</v>
      </c>
      <c r="U30" s="65">
        <v>661504639</v>
      </c>
      <c r="V30" s="65">
        <v>1286182759</v>
      </c>
      <c r="W30" s="65">
        <v>1464370412</v>
      </c>
      <c r="X30" s="65">
        <v>-178187653</v>
      </c>
      <c r="Y30" s="66">
        <v>-12.17</v>
      </c>
      <c r="Z30" s="67">
        <v>1464370412</v>
      </c>
    </row>
    <row r="31" spans="1:26" ht="13.5">
      <c r="A31" s="63" t="s">
        <v>53</v>
      </c>
      <c r="B31" s="19">
        <v>645434511</v>
      </c>
      <c r="C31" s="19"/>
      <c r="D31" s="64">
        <v>1017121518</v>
      </c>
      <c r="E31" s="65">
        <v>781871949</v>
      </c>
      <c r="F31" s="65">
        <v>9820456</v>
      </c>
      <c r="G31" s="65">
        <v>31685028</v>
      </c>
      <c r="H31" s="65">
        <v>38341411</v>
      </c>
      <c r="I31" s="65">
        <v>79846895</v>
      </c>
      <c r="J31" s="65">
        <v>36072330</v>
      </c>
      <c r="K31" s="65">
        <v>47804128</v>
      </c>
      <c r="L31" s="65">
        <v>40380355</v>
      </c>
      <c r="M31" s="65">
        <v>124256813</v>
      </c>
      <c r="N31" s="65">
        <v>12626519</v>
      </c>
      <c r="O31" s="65">
        <v>159701520</v>
      </c>
      <c r="P31" s="65">
        <v>57074390</v>
      </c>
      <c r="Q31" s="65">
        <v>229402429</v>
      </c>
      <c r="R31" s="65">
        <v>61235720</v>
      </c>
      <c r="S31" s="65">
        <v>117067080</v>
      </c>
      <c r="T31" s="65">
        <v>113076159</v>
      </c>
      <c r="U31" s="65">
        <v>291378959</v>
      </c>
      <c r="V31" s="65">
        <v>724885096</v>
      </c>
      <c r="W31" s="65">
        <v>781871949</v>
      </c>
      <c r="X31" s="65">
        <v>-56986853</v>
      </c>
      <c r="Y31" s="66">
        <v>-7.29</v>
      </c>
      <c r="Z31" s="67">
        <v>781871949</v>
      </c>
    </row>
    <row r="32" spans="1:26" ht="13.5">
      <c r="A32" s="75" t="s">
        <v>54</v>
      </c>
      <c r="B32" s="22">
        <f>SUM(B28:B31)</f>
        <v>2857761189</v>
      </c>
      <c r="C32" s="22">
        <f>SUM(C28:C31)</f>
        <v>0</v>
      </c>
      <c r="D32" s="104">
        <f aca="true" t="shared" si="5" ref="D32:Z32">SUM(D28:D31)</f>
        <v>5089866927</v>
      </c>
      <c r="E32" s="105">
        <f t="shared" si="5"/>
        <v>4561212451</v>
      </c>
      <c r="F32" s="105">
        <f t="shared" si="5"/>
        <v>6438924</v>
      </c>
      <c r="G32" s="105">
        <f t="shared" si="5"/>
        <v>176380627</v>
      </c>
      <c r="H32" s="105">
        <f t="shared" si="5"/>
        <v>172065996</v>
      </c>
      <c r="I32" s="105">
        <f t="shared" si="5"/>
        <v>354885547</v>
      </c>
      <c r="J32" s="105">
        <f t="shared" si="5"/>
        <v>262372295</v>
      </c>
      <c r="K32" s="105">
        <f t="shared" si="5"/>
        <v>285792564</v>
      </c>
      <c r="L32" s="105">
        <f t="shared" si="5"/>
        <v>315796793</v>
      </c>
      <c r="M32" s="105">
        <f t="shared" si="5"/>
        <v>863961652</v>
      </c>
      <c r="N32" s="105">
        <f t="shared" si="5"/>
        <v>94431928</v>
      </c>
      <c r="O32" s="105">
        <f t="shared" si="5"/>
        <v>363181645</v>
      </c>
      <c r="P32" s="105">
        <f t="shared" si="5"/>
        <v>392519571</v>
      </c>
      <c r="Q32" s="105">
        <f t="shared" si="5"/>
        <v>850133144</v>
      </c>
      <c r="R32" s="105">
        <f t="shared" si="5"/>
        <v>354396778</v>
      </c>
      <c r="S32" s="105">
        <f t="shared" si="5"/>
        <v>641041893</v>
      </c>
      <c r="T32" s="105">
        <f t="shared" si="5"/>
        <v>831040694</v>
      </c>
      <c r="U32" s="105">
        <f t="shared" si="5"/>
        <v>1826479365</v>
      </c>
      <c r="V32" s="105">
        <f t="shared" si="5"/>
        <v>3895459708</v>
      </c>
      <c r="W32" s="105">
        <f t="shared" si="5"/>
        <v>4561212451</v>
      </c>
      <c r="X32" s="105">
        <f t="shared" si="5"/>
        <v>-665752743</v>
      </c>
      <c r="Y32" s="106">
        <f>+IF(W32&lt;&gt;0,(X32/W32)*100,0)</f>
        <v>-14.595959959156044</v>
      </c>
      <c r="Z32" s="107">
        <f t="shared" si="5"/>
        <v>4561212451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9455194</v>
      </c>
      <c r="C35" s="19"/>
      <c r="D35" s="64">
        <v>7664201</v>
      </c>
      <c r="E35" s="65">
        <v>6916318746</v>
      </c>
      <c r="F35" s="65">
        <v>6597484196</v>
      </c>
      <c r="G35" s="65">
        <v>2049353603</v>
      </c>
      <c r="H35" s="65">
        <v>751853311</v>
      </c>
      <c r="I35" s="65">
        <v>9398691110</v>
      </c>
      <c r="J35" s="65">
        <v>-917723191</v>
      </c>
      <c r="K35" s="65">
        <v>-111554925</v>
      </c>
      <c r="L35" s="65">
        <v>36921989</v>
      </c>
      <c r="M35" s="65">
        <v>-992356127</v>
      </c>
      <c r="N35" s="65">
        <v>243716445</v>
      </c>
      <c r="O35" s="65">
        <v>55507612</v>
      </c>
      <c r="P35" s="65">
        <v>-412709763</v>
      </c>
      <c r="Q35" s="65">
        <v>-113485706</v>
      </c>
      <c r="R35" s="65">
        <v>152088907</v>
      </c>
      <c r="S35" s="65">
        <v>129753142</v>
      </c>
      <c r="T35" s="65">
        <v>-2551542177</v>
      </c>
      <c r="U35" s="65">
        <v>-2269700128</v>
      </c>
      <c r="V35" s="65">
        <v>6023149149</v>
      </c>
      <c r="W35" s="65">
        <v>6916318746</v>
      </c>
      <c r="X35" s="65">
        <v>-893169597</v>
      </c>
      <c r="Y35" s="66">
        <v>-12.91</v>
      </c>
      <c r="Z35" s="67">
        <v>6916318746</v>
      </c>
    </row>
    <row r="36" spans="1:26" ht="13.5">
      <c r="A36" s="63" t="s">
        <v>57</v>
      </c>
      <c r="B36" s="19">
        <v>21882485</v>
      </c>
      <c r="C36" s="19"/>
      <c r="D36" s="64">
        <v>27199565</v>
      </c>
      <c r="E36" s="65">
        <v>25328852088</v>
      </c>
      <c r="F36" s="65">
        <v>25987880861</v>
      </c>
      <c r="G36" s="65">
        <v>-3166227447</v>
      </c>
      <c r="H36" s="65">
        <v>-431535467</v>
      </c>
      <c r="I36" s="65">
        <v>22390117947</v>
      </c>
      <c r="J36" s="65">
        <v>986981249</v>
      </c>
      <c r="K36" s="65">
        <v>219331752</v>
      </c>
      <c r="L36" s="65">
        <v>277815639</v>
      </c>
      <c r="M36" s="65">
        <v>1484128640</v>
      </c>
      <c r="N36" s="65">
        <v>-173345472</v>
      </c>
      <c r="O36" s="65">
        <v>902419012</v>
      </c>
      <c r="P36" s="65">
        <v>723934932</v>
      </c>
      <c r="Q36" s="65">
        <v>1453008472</v>
      </c>
      <c r="R36" s="65">
        <v>-4893633</v>
      </c>
      <c r="S36" s="65">
        <v>239886840</v>
      </c>
      <c r="T36" s="65">
        <v>-268558558</v>
      </c>
      <c r="U36" s="65">
        <v>-33565351</v>
      </c>
      <c r="V36" s="65">
        <v>25293689708</v>
      </c>
      <c r="W36" s="65">
        <v>25328852088</v>
      </c>
      <c r="X36" s="65">
        <v>-35162380</v>
      </c>
      <c r="Y36" s="66">
        <v>-0.14</v>
      </c>
      <c r="Z36" s="67">
        <v>25328852088</v>
      </c>
    </row>
    <row r="37" spans="1:26" ht="13.5">
      <c r="A37" s="63" t="s">
        <v>58</v>
      </c>
      <c r="B37" s="19">
        <v>5893533</v>
      </c>
      <c r="C37" s="19"/>
      <c r="D37" s="64">
        <v>5282870</v>
      </c>
      <c r="E37" s="65">
        <v>4248020874</v>
      </c>
      <c r="F37" s="65">
        <v>4990493967</v>
      </c>
      <c r="G37" s="65">
        <v>-169953204</v>
      </c>
      <c r="H37" s="65">
        <v>636577719</v>
      </c>
      <c r="I37" s="65">
        <v>5457118482</v>
      </c>
      <c r="J37" s="65">
        <v>-78419227</v>
      </c>
      <c r="K37" s="65">
        <v>140207662</v>
      </c>
      <c r="L37" s="65">
        <v>-191796466</v>
      </c>
      <c r="M37" s="65">
        <v>-130008031</v>
      </c>
      <c r="N37" s="65">
        <v>-26361242</v>
      </c>
      <c r="O37" s="65">
        <v>335309949</v>
      </c>
      <c r="P37" s="65">
        <v>-99343629</v>
      </c>
      <c r="Q37" s="65">
        <v>209605078</v>
      </c>
      <c r="R37" s="65">
        <v>-136241419</v>
      </c>
      <c r="S37" s="65">
        <v>-109785783</v>
      </c>
      <c r="T37" s="65">
        <v>-1559355996</v>
      </c>
      <c r="U37" s="65">
        <v>-1805383198</v>
      </c>
      <c r="V37" s="65">
        <v>3731332331</v>
      </c>
      <c r="W37" s="65">
        <v>4248020874</v>
      </c>
      <c r="X37" s="65">
        <v>-516688543</v>
      </c>
      <c r="Y37" s="66">
        <v>-12.16</v>
      </c>
      <c r="Z37" s="67">
        <v>4248020874</v>
      </c>
    </row>
    <row r="38" spans="1:26" ht="13.5">
      <c r="A38" s="63" t="s">
        <v>59</v>
      </c>
      <c r="B38" s="19">
        <v>8856173</v>
      </c>
      <c r="C38" s="19"/>
      <c r="D38" s="64">
        <v>10488998</v>
      </c>
      <c r="E38" s="65">
        <v>9085679785</v>
      </c>
      <c r="F38" s="65">
        <v>8811188134</v>
      </c>
      <c r="G38" s="65">
        <v>181094551</v>
      </c>
      <c r="H38" s="65">
        <v>-61641171</v>
      </c>
      <c r="I38" s="65">
        <v>8930641514</v>
      </c>
      <c r="J38" s="65">
        <v>70843143</v>
      </c>
      <c r="K38" s="65">
        <v>70890220</v>
      </c>
      <c r="L38" s="65">
        <v>-149704216</v>
      </c>
      <c r="M38" s="65">
        <v>-7970853</v>
      </c>
      <c r="N38" s="65">
        <v>-44555318</v>
      </c>
      <c r="O38" s="65">
        <v>70048562</v>
      </c>
      <c r="P38" s="65">
        <v>-62435251</v>
      </c>
      <c r="Q38" s="65">
        <v>-36942007</v>
      </c>
      <c r="R38" s="65">
        <v>70048562</v>
      </c>
      <c r="S38" s="65">
        <v>70048562</v>
      </c>
      <c r="T38" s="65">
        <v>-147704258</v>
      </c>
      <c r="U38" s="65">
        <v>-7607134</v>
      </c>
      <c r="V38" s="65">
        <v>8878121520</v>
      </c>
      <c r="W38" s="65">
        <v>9085679785</v>
      </c>
      <c r="X38" s="65">
        <v>-207558265</v>
      </c>
      <c r="Y38" s="66">
        <v>-2.28</v>
      </c>
      <c r="Z38" s="67">
        <v>9085679785</v>
      </c>
    </row>
    <row r="39" spans="1:26" ht="13.5">
      <c r="A39" s="63" t="s">
        <v>60</v>
      </c>
      <c r="B39" s="19">
        <v>16587973</v>
      </c>
      <c r="C39" s="19"/>
      <c r="D39" s="64">
        <v>19091898</v>
      </c>
      <c r="E39" s="65">
        <v>18911470175</v>
      </c>
      <c r="F39" s="65">
        <v>18783682956</v>
      </c>
      <c r="G39" s="65">
        <v>-1128015191</v>
      </c>
      <c r="H39" s="65">
        <v>-254618704</v>
      </c>
      <c r="I39" s="65">
        <v>17401049061</v>
      </c>
      <c r="J39" s="65">
        <v>76834142</v>
      </c>
      <c r="K39" s="65">
        <v>-103321055</v>
      </c>
      <c r="L39" s="65">
        <v>656238310</v>
      </c>
      <c r="M39" s="65">
        <v>629751397</v>
      </c>
      <c r="N39" s="65">
        <v>141287533</v>
      </c>
      <c r="O39" s="65">
        <v>552568113</v>
      </c>
      <c r="P39" s="65">
        <v>473004049</v>
      </c>
      <c r="Q39" s="65">
        <v>1166859695</v>
      </c>
      <c r="R39" s="65">
        <v>213388131</v>
      </c>
      <c r="S39" s="65">
        <v>409377203</v>
      </c>
      <c r="T39" s="65">
        <v>-1113040481</v>
      </c>
      <c r="U39" s="65">
        <v>-490275147</v>
      </c>
      <c r="V39" s="65">
        <v>18707385006</v>
      </c>
      <c r="W39" s="65">
        <v>18911470175</v>
      </c>
      <c r="X39" s="65">
        <v>-204085169</v>
      </c>
      <c r="Y39" s="66">
        <v>-1.08</v>
      </c>
      <c r="Z39" s="67">
        <v>18911470175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3365422853</v>
      </c>
      <c r="C42" s="19">
        <v>4580596644</v>
      </c>
      <c r="D42" s="64">
        <v>4273516037</v>
      </c>
      <c r="E42" s="65">
        <v>3316308211</v>
      </c>
      <c r="F42" s="65">
        <v>870719237</v>
      </c>
      <c r="G42" s="65">
        <v>485940570</v>
      </c>
      <c r="H42" s="65">
        <v>414241550</v>
      </c>
      <c r="I42" s="65">
        <v>1770901357</v>
      </c>
      <c r="J42" s="65">
        <v>343139939</v>
      </c>
      <c r="K42" s="65">
        <v>305428912</v>
      </c>
      <c r="L42" s="65">
        <v>425262000</v>
      </c>
      <c r="M42" s="65">
        <v>1073830851</v>
      </c>
      <c r="N42" s="65">
        <v>145329245</v>
      </c>
      <c r="O42" s="65">
        <v>917839925</v>
      </c>
      <c r="P42" s="65">
        <v>838192433</v>
      </c>
      <c r="Q42" s="65">
        <v>1901361603</v>
      </c>
      <c r="R42" s="65">
        <v>-66784848</v>
      </c>
      <c r="S42" s="65">
        <v>237643530</v>
      </c>
      <c r="T42" s="65">
        <v>-336355849</v>
      </c>
      <c r="U42" s="65">
        <v>-165497167</v>
      </c>
      <c r="V42" s="65">
        <v>4580596644</v>
      </c>
      <c r="W42" s="65">
        <v>3316308211</v>
      </c>
      <c r="X42" s="65">
        <v>1264288433</v>
      </c>
      <c r="Y42" s="66">
        <v>38.12</v>
      </c>
      <c r="Z42" s="67">
        <v>3316308211</v>
      </c>
    </row>
    <row r="43" spans="1:26" ht="13.5">
      <c r="A43" s="63" t="s">
        <v>63</v>
      </c>
      <c r="B43" s="19">
        <v>-2140557524</v>
      </c>
      <c r="C43" s="19">
        <v>-3486114048</v>
      </c>
      <c r="D43" s="64">
        <v>-4430936924</v>
      </c>
      <c r="E43" s="65">
        <v>-4655374008</v>
      </c>
      <c r="F43" s="65">
        <v>-343191416</v>
      </c>
      <c r="G43" s="65">
        <v>-62823004</v>
      </c>
      <c r="H43" s="65">
        <v>-138277387</v>
      </c>
      <c r="I43" s="65">
        <v>-544291807</v>
      </c>
      <c r="J43" s="65">
        <v>-262086145</v>
      </c>
      <c r="K43" s="65">
        <v>-285792559</v>
      </c>
      <c r="L43" s="65">
        <v>-315797000</v>
      </c>
      <c r="M43" s="65">
        <v>-863675704</v>
      </c>
      <c r="N43" s="65">
        <v>-87888365</v>
      </c>
      <c r="O43" s="65">
        <v>-353810208</v>
      </c>
      <c r="P43" s="65">
        <v>-392575430</v>
      </c>
      <c r="Q43" s="65">
        <v>-834274003</v>
      </c>
      <c r="R43" s="65">
        <v>-143210450</v>
      </c>
      <c r="S43" s="65">
        <v>-524899120</v>
      </c>
      <c r="T43" s="65">
        <v>-575762964</v>
      </c>
      <c r="U43" s="65">
        <v>-1243872534</v>
      </c>
      <c r="V43" s="65">
        <v>-3486114048</v>
      </c>
      <c r="W43" s="65">
        <v>-4655374008</v>
      </c>
      <c r="X43" s="65">
        <v>1169259960</v>
      </c>
      <c r="Y43" s="66">
        <v>-25.12</v>
      </c>
      <c r="Z43" s="67">
        <v>-4655374008</v>
      </c>
    </row>
    <row r="44" spans="1:26" ht="13.5">
      <c r="A44" s="63" t="s">
        <v>64</v>
      </c>
      <c r="B44" s="19">
        <v>-474555842</v>
      </c>
      <c r="C44" s="19">
        <v>-146774275</v>
      </c>
      <c r="D44" s="64">
        <v>449601024</v>
      </c>
      <c r="E44" s="65">
        <v>-199673200</v>
      </c>
      <c r="F44" s="65">
        <v>-6202600</v>
      </c>
      <c r="G44" s="65">
        <v>0</v>
      </c>
      <c r="H44" s="65">
        <v>-8574472</v>
      </c>
      <c r="I44" s="65">
        <v>-14777072</v>
      </c>
      <c r="J44" s="65">
        <v>0</v>
      </c>
      <c r="K44" s="65">
        <v>0</v>
      </c>
      <c r="L44" s="65">
        <v>-43321000</v>
      </c>
      <c r="M44" s="65">
        <v>-43321000</v>
      </c>
      <c r="N44" s="65">
        <v>-35465734</v>
      </c>
      <c r="O44" s="65">
        <v>0</v>
      </c>
      <c r="P44" s="65">
        <v>-8574473</v>
      </c>
      <c r="Q44" s="65">
        <v>-44040207</v>
      </c>
      <c r="R44" s="65">
        <v>0</v>
      </c>
      <c r="S44" s="65">
        <v>0</v>
      </c>
      <c r="T44" s="65">
        <v>-44635996</v>
      </c>
      <c r="U44" s="65">
        <v>-44635996</v>
      </c>
      <c r="V44" s="65">
        <v>-146774275</v>
      </c>
      <c r="W44" s="65">
        <v>-199673200</v>
      </c>
      <c r="X44" s="65">
        <v>52898925</v>
      </c>
      <c r="Y44" s="66">
        <v>-26.49</v>
      </c>
      <c r="Z44" s="67">
        <v>-199673200</v>
      </c>
    </row>
    <row r="45" spans="1:26" ht="13.5">
      <c r="A45" s="75" t="s">
        <v>65</v>
      </c>
      <c r="B45" s="22">
        <v>750309485</v>
      </c>
      <c r="C45" s="22">
        <v>6160837321</v>
      </c>
      <c r="D45" s="104">
        <v>3281696137</v>
      </c>
      <c r="E45" s="105">
        <v>3674390003</v>
      </c>
      <c r="F45" s="105">
        <v>5734454221</v>
      </c>
      <c r="G45" s="105">
        <v>6157571787</v>
      </c>
      <c r="H45" s="105">
        <v>6424961478</v>
      </c>
      <c r="I45" s="105">
        <v>6424961478</v>
      </c>
      <c r="J45" s="105">
        <v>6506015272</v>
      </c>
      <c r="K45" s="105">
        <v>6525651625</v>
      </c>
      <c r="L45" s="105">
        <v>6591795625</v>
      </c>
      <c r="M45" s="105">
        <v>6591795625</v>
      </c>
      <c r="N45" s="105">
        <v>6613770771</v>
      </c>
      <c r="O45" s="105">
        <v>7177800488</v>
      </c>
      <c r="P45" s="105">
        <v>7614843018</v>
      </c>
      <c r="Q45" s="105">
        <v>7614843018</v>
      </c>
      <c r="R45" s="105">
        <v>7404847720</v>
      </c>
      <c r="S45" s="105">
        <v>7117592130</v>
      </c>
      <c r="T45" s="105">
        <v>6160837321</v>
      </c>
      <c r="U45" s="105">
        <v>6160837321</v>
      </c>
      <c r="V45" s="105">
        <v>6160837321</v>
      </c>
      <c r="W45" s="105">
        <v>3674390003</v>
      </c>
      <c r="X45" s="105">
        <v>2486447318</v>
      </c>
      <c r="Y45" s="106">
        <v>67.67</v>
      </c>
      <c r="Z45" s="107">
        <v>3674390003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1222444764</v>
      </c>
      <c r="C49" s="57"/>
      <c r="D49" s="134">
        <v>273259359</v>
      </c>
      <c r="E49" s="59">
        <v>242415321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6176754679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392334876</v>
      </c>
      <c r="C51" s="57"/>
      <c r="D51" s="134">
        <v>6864580</v>
      </c>
      <c r="E51" s="59">
        <v>4304117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412770527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97.75799733003353</v>
      </c>
      <c r="C58" s="5">
        <f>IF(C67=0,0,+(C76/C67)*100)</f>
        <v>0</v>
      </c>
      <c r="D58" s="6">
        <f aca="true" t="shared" si="6" ref="D58:Z58">IF(D67=0,0,+(D76/D67)*100)</f>
        <v>96.38333024894406</v>
      </c>
      <c r="E58" s="7">
        <f t="shared" si="6"/>
        <v>94.06794008387163</v>
      </c>
      <c r="F58" s="7">
        <f t="shared" si="6"/>
        <v>96.10404804673927</v>
      </c>
      <c r="G58" s="7">
        <f t="shared" si="6"/>
        <v>94.70315914543133</v>
      </c>
      <c r="H58" s="7">
        <f t="shared" si="6"/>
        <v>99.04195422691706</v>
      </c>
      <c r="I58" s="7">
        <f t="shared" si="6"/>
        <v>96.60421382019155</v>
      </c>
      <c r="J58" s="7">
        <f t="shared" si="6"/>
        <v>104.64756398346499</v>
      </c>
      <c r="K58" s="7">
        <f t="shared" si="6"/>
        <v>106.64545562216767</v>
      </c>
      <c r="L58" s="7">
        <f t="shared" si="6"/>
        <v>97.68206857274717</v>
      </c>
      <c r="M58" s="7">
        <f t="shared" si="6"/>
        <v>102.91953065302273</v>
      </c>
      <c r="N58" s="7">
        <f t="shared" si="6"/>
        <v>86.124169571738</v>
      </c>
      <c r="O58" s="7">
        <f t="shared" si="6"/>
        <v>104.02712568189783</v>
      </c>
      <c r="P58" s="7">
        <f t="shared" si="6"/>
        <v>121.50139195339074</v>
      </c>
      <c r="Q58" s="7">
        <f t="shared" si="6"/>
        <v>103.59110978753061</v>
      </c>
      <c r="R58" s="7">
        <f t="shared" si="6"/>
        <v>112.49250055426062</v>
      </c>
      <c r="S58" s="7">
        <f t="shared" si="6"/>
        <v>92.96714086544603</v>
      </c>
      <c r="T58" s="7">
        <f t="shared" si="6"/>
        <v>96.31341355098691</v>
      </c>
      <c r="U58" s="7">
        <f t="shared" si="6"/>
        <v>99.68405750595115</v>
      </c>
      <c r="V58" s="7">
        <f t="shared" si="6"/>
        <v>100.68104182634431</v>
      </c>
      <c r="W58" s="7">
        <f t="shared" si="6"/>
        <v>94.06794008387163</v>
      </c>
      <c r="X58" s="7">
        <f t="shared" si="6"/>
        <v>0</v>
      </c>
      <c r="Y58" s="7">
        <f t="shared" si="6"/>
        <v>0</v>
      </c>
      <c r="Z58" s="8">
        <f t="shared" si="6"/>
        <v>94.06794008387163</v>
      </c>
    </row>
    <row r="59" spans="1:26" ht="13.5">
      <c r="A59" s="37" t="s">
        <v>31</v>
      </c>
      <c r="B59" s="9">
        <f aca="true" t="shared" si="7" ref="B59:Z66">IF(B68=0,0,+(B77/B68)*100)</f>
        <v>89.77501598778808</v>
      </c>
      <c r="C59" s="9">
        <f t="shared" si="7"/>
        <v>0</v>
      </c>
      <c r="D59" s="2">
        <f t="shared" si="7"/>
        <v>0</v>
      </c>
      <c r="E59" s="10">
        <f t="shared" si="7"/>
        <v>76.19932772847807</v>
      </c>
      <c r="F59" s="10">
        <f t="shared" si="7"/>
        <v>65.72242686539605</v>
      </c>
      <c r="G59" s="10">
        <f t="shared" si="7"/>
        <v>92.00775650575733</v>
      </c>
      <c r="H59" s="10">
        <f t="shared" si="7"/>
        <v>75.58226209881612</v>
      </c>
      <c r="I59" s="10">
        <f t="shared" si="7"/>
        <v>77.60191062080253</v>
      </c>
      <c r="J59" s="10">
        <f t="shared" si="7"/>
        <v>67.01545676913577</v>
      </c>
      <c r="K59" s="10">
        <f t="shared" si="7"/>
        <v>73.45996897549273</v>
      </c>
      <c r="L59" s="10">
        <f t="shared" si="7"/>
        <v>68.6717964789475</v>
      </c>
      <c r="M59" s="10">
        <f t="shared" si="7"/>
        <v>69.64612326180473</v>
      </c>
      <c r="N59" s="10">
        <f t="shared" si="7"/>
        <v>65.31588447181419</v>
      </c>
      <c r="O59" s="10">
        <f t="shared" si="7"/>
        <v>77.0768499185076</v>
      </c>
      <c r="P59" s="10">
        <f t="shared" si="7"/>
        <v>124.94147981406196</v>
      </c>
      <c r="Q59" s="10">
        <f t="shared" si="7"/>
        <v>88.46026019174835</v>
      </c>
      <c r="R59" s="10">
        <f t="shared" si="7"/>
        <v>101.25293639877815</v>
      </c>
      <c r="S59" s="10">
        <f t="shared" si="7"/>
        <v>60.288755492923386</v>
      </c>
      <c r="T59" s="10">
        <f t="shared" si="7"/>
        <v>81.59875587671993</v>
      </c>
      <c r="U59" s="10">
        <f t="shared" si="7"/>
        <v>76.59735227441841</v>
      </c>
      <c r="V59" s="10">
        <f t="shared" si="7"/>
        <v>78.05122389252959</v>
      </c>
      <c r="W59" s="10">
        <f t="shared" si="7"/>
        <v>76.19932772847807</v>
      </c>
      <c r="X59" s="10">
        <f t="shared" si="7"/>
        <v>0</v>
      </c>
      <c r="Y59" s="10">
        <f t="shared" si="7"/>
        <v>0</v>
      </c>
      <c r="Z59" s="11">
        <f t="shared" si="7"/>
        <v>76.19932772847807</v>
      </c>
    </row>
    <row r="60" spans="1:26" ht="13.5">
      <c r="A60" s="38" t="s">
        <v>32</v>
      </c>
      <c r="B60" s="12">
        <f t="shared" si="7"/>
        <v>104.5748881408979</v>
      </c>
      <c r="C60" s="12">
        <f t="shared" si="7"/>
        <v>0</v>
      </c>
      <c r="D60" s="3">
        <f t="shared" si="7"/>
        <v>145.45286731041267</v>
      </c>
      <c r="E60" s="13">
        <f t="shared" si="7"/>
        <v>104.97198102419038</v>
      </c>
      <c r="F60" s="13">
        <f t="shared" si="7"/>
        <v>114.7164449261366</v>
      </c>
      <c r="G60" s="13">
        <f t="shared" si="7"/>
        <v>98.23678379786804</v>
      </c>
      <c r="H60" s="13">
        <f t="shared" si="7"/>
        <v>114.27335275961588</v>
      </c>
      <c r="I60" s="13">
        <f t="shared" si="7"/>
        <v>108.19446614131216</v>
      </c>
      <c r="J60" s="13">
        <f t="shared" si="7"/>
        <v>127.5003016052931</v>
      </c>
      <c r="K60" s="13">
        <f t="shared" si="7"/>
        <v>126.04073232894359</v>
      </c>
      <c r="L60" s="13">
        <f t="shared" si="7"/>
        <v>115.18319295248904</v>
      </c>
      <c r="M60" s="13">
        <f t="shared" si="7"/>
        <v>122.81660016895881</v>
      </c>
      <c r="N60" s="13">
        <f t="shared" si="7"/>
        <v>97.92594929991185</v>
      </c>
      <c r="O60" s="13">
        <f t="shared" si="7"/>
        <v>119.32080846755785</v>
      </c>
      <c r="P60" s="13">
        <f t="shared" si="7"/>
        <v>122.02907514435913</v>
      </c>
      <c r="Q60" s="13">
        <f t="shared" si="7"/>
        <v>112.82597359481592</v>
      </c>
      <c r="R60" s="13">
        <f t="shared" si="7"/>
        <v>118.34172877274031</v>
      </c>
      <c r="S60" s="13">
        <f t="shared" si="7"/>
        <v>116.17143469092453</v>
      </c>
      <c r="T60" s="13">
        <f t="shared" si="7"/>
        <v>105.40594312689177</v>
      </c>
      <c r="U60" s="13">
        <f t="shared" si="7"/>
        <v>113.10570543593337</v>
      </c>
      <c r="V60" s="13">
        <f t="shared" si="7"/>
        <v>114.08934314047482</v>
      </c>
      <c r="W60" s="13">
        <f t="shared" si="7"/>
        <v>104.97198102419038</v>
      </c>
      <c r="X60" s="13">
        <f t="shared" si="7"/>
        <v>0</v>
      </c>
      <c r="Y60" s="13">
        <f t="shared" si="7"/>
        <v>0</v>
      </c>
      <c r="Z60" s="14">
        <f t="shared" si="7"/>
        <v>104.97198102419038</v>
      </c>
    </row>
    <row r="61" spans="1:26" ht="13.5">
      <c r="A61" s="39" t="s">
        <v>103</v>
      </c>
      <c r="B61" s="12">
        <f t="shared" si="7"/>
        <v>96.59376056681698</v>
      </c>
      <c r="C61" s="12">
        <f t="shared" si="7"/>
        <v>0</v>
      </c>
      <c r="D61" s="3">
        <f t="shared" si="7"/>
        <v>0</v>
      </c>
      <c r="E61" s="13">
        <f t="shared" si="7"/>
        <v>95.59767577126344</v>
      </c>
      <c r="F61" s="13">
        <f t="shared" si="7"/>
        <v>98.91254532483073</v>
      </c>
      <c r="G61" s="13">
        <f t="shared" si="7"/>
        <v>85.27149817505027</v>
      </c>
      <c r="H61" s="13">
        <f t="shared" si="7"/>
        <v>100.54107229614102</v>
      </c>
      <c r="I61" s="13">
        <f t="shared" si="7"/>
        <v>94.05375668682598</v>
      </c>
      <c r="J61" s="13">
        <f t="shared" si="7"/>
        <v>114.40173698548293</v>
      </c>
      <c r="K61" s="13">
        <f t="shared" si="7"/>
        <v>118.78087710745915</v>
      </c>
      <c r="L61" s="13">
        <f t="shared" si="7"/>
        <v>101.99036298206686</v>
      </c>
      <c r="M61" s="13">
        <f t="shared" si="7"/>
        <v>111.54016651700655</v>
      </c>
      <c r="N61" s="13">
        <f t="shared" si="7"/>
        <v>94.98965286971735</v>
      </c>
      <c r="O61" s="13">
        <f t="shared" si="7"/>
        <v>125.15454565084833</v>
      </c>
      <c r="P61" s="13">
        <f t="shared" si="7"/>
        <v>111.68797110829286</v>
      </c>
      <c r="Q61" s="13">
        <f t="shared" si="7"/>
        <v>110.00634370274437</v>
      </c>
      <c r="R61" s="13">
        <f t="shared" si="7"/>
        <v>113.35686759765977</v>
      </c>
      <c r="S61" s="13">
        <f t="shared" si="7"/>
        <v>118.98058376524077</v>
      </c>
      <c r="T61" s="13">
        <f t="shared" si="7"/>
        <v>103.64820924854176</v>
      </c>
      <c r="U61" s="13">
        <f t="shared" si="7"/>
        <v>111.82810733182336</v>
      </c>
      <c r="V61" s="13">
        <f t="shared" si="7"/>
        <v>106.60699091833949</v>
      </c>
      <c r="W61" s="13">
        <f t="shared" si="7"/>
        <v>95.59767577126344</v>
      </c>
      <c r="X61" s="13">
        <f t="shared" si="7"/>
        <v>0</v>
      </c>
      <c r="Y61" s="13">
        <f t="shared" si="7"/>
        <v>0</v>
      </c>
      <c r="Z61" s="14">
        <f t="shared" si="7"/>
        <v>95.59767577126344</v>
      </c>
    </row>
    <row r="62" spans="1:26" ht="13.5">
      <c r="A62" s="39" t="s">
        <v>104</v>
      </c>
      <c r="B62" s="12">
        <f t="shared" si="7"/>
        <v>80.51105235069687</v>
      </c>
      <c r="C62" s="12">
        <f t="shared" si="7"/>
        <v>0</v>
      </c>
      <c r="D62" s="3">
        <f t="shared" si="7"/>
        <v>0</v>
      </c>
      <c r="E62" s="13">
        <f t="shared" si="7"/>
        <v>85.08128222919822</v>
      </c>
      <c r="F62" s="13">
        <f t="shared" si="7"/>
        <v>102.59973492692657</v>
      </c>
      <c r="G62" s="13">
        <f t="shared" si="7"/>
        <v>92.82923146684097</v>
      </c>
      <c r="H62" s="13">
        <f t="shared" si="7"/>
        <v>101.76934660917232</v>
      </c>
      <c r="I62" s="13">
        <f t="shared" si="7"/>
        <v>98.8663410040205</v>
      </c>
      <c r="J62" s="13">
        <f t="shared" si="7"/>
        <v>102.06857653600731</v>
      </c>
      <c r="K62" s="13">
        <f t="shared" si="7"/>
        <v>88.64708143112358</v>
      </c>
      <c r="L62" s="13">
        <f t="shared" si="7"/>
        <v>92.90404799493061</v>
      </c>
      <c r="M62" s="13">
        <f t="shared" si="7"/>
        <v>94.27507523410928</v>
      </c>
      <c r="N62" s="13">
        <f t="shared" si="7"/>
        <v>60.013192280969854</v>
      </c>
      <c r="O62" s="13">
        <f t="shared" si="7"/>
        <v>65.11198378856164</v>
      </c>
      <c r="P62" s="13">
        <f t="shared" si="7"/>
        <v>103.25857020315057</v>
      </c>
      <c r="Q62" s="13">
        <f t="shared" si="7"/>
        <v>75.93918292174612</v>
      </c>
      <c r="R62" s="13">
        <f t="shared" si="7"/>
        <v>76.40749941220764</v>
      </c>
      <c r="S62" s="13">
        <f t="shared" si="7"/>
        <v>63.21384497963541</v>
      </c>
      <c r="T62" s="13">
        <f t="shared" si="7"/>
        <v>100.96905994853526</v>
      </c>
      <c r="U62" s="13">
        <f t="shared" si="7"/>
        <v>78.36902459726285</v>
      </c>
      <c r="V62" s="13">
        <f t="shared" si="7"/>
        <v>85.63131110264692</v>
      </c>
      <c r="W62" s="13">
        <f t="shared" si="7"/>
        <v>85.08128222919822</v>
      </c>
      <c r="X62" s="13">
        <f t="shared" si="7"/>
        <v>0</v>
      </c>
      <c r="Y62" s="13">
        <f t="shared" si="7"/>
        <v>0</v>
      </c>
      <c r="Z62" s="14">
        <f t="shared" si="7"/>
        <v>85.08128222919822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250.41950262750672</v>
      </c>
      <c r="C64" s="12">
        <f t="shared" si="7"/>
        <v>0</v>
      </c>
      <c r="D64" s="3">
        <f t="shared" si="7"/>
        <v>0</v>
      </c>
      <c r="E64" s="13">
        <f t="shared" si="7"/>
        <v>250.15153380583465</v>
      </c>
      <c r="F64" s="13">
        <f t="shared" si="7"/>
        <v>318.69597587122087</v>
      </c>
      <c r="G64" s="13">
        <f t="shared" si="7"/>
        <v>259.44187380986807</v>
      </c>
      <c r="H64" s="13">
        <f t="shared" si="7"/>
        <v>284.3627900051722</v>
      </c>
      <c r="I64" s="13">
        <f t="shared" si="7"/>
        <v>285.4257556880556</v>
      </c>
      <c r="J64" s="13">
        <f t="shared" si="7"/>
        <v>307.070689536336</v>
      </c>
      <c r="K64" s="13">
        <f t="shared" si="7"/>
        <v>310.2754107988487</v>
      </c>
      <c r="L64" s="13">
        <f t="shared" si="7"/>
        <v>309.1189503357164</v>
      </c>
      <c r="M64" s="13">
        <f t="shared" si="7"/>
        <v>308.80162489988015</v>
      </c>
      <c r="N64" s="13">
        <f t="shared" si="7"/>
        <v>290.0422709176026</v>
      </c>
      <c r="O64" s="13">
        <f t="shared" si="7"/>
        <v>274.6711331805014</v>
      </c>
      <c r="P64" s="13">
        <f t="shared" si="7"/>
        <v>313.7059778084021</v>
      </c>
      <c r="Q64" s="13">
        <f t="shared" si="7"/>
        <v>292.84188780022953</v>
      </c>
      <c r="R64" s="13">
        <f t="shared" si="7"/>
        <v>273.61409145535885</v>
      </c>
      <c r="S64" s="13">
        <f t="shared" si="7"/>
        <v>249.01486129821282</v>
      </c>
      <c r="T64" s="13">
        <f t="shared" si="7"/>
        <v>232.40233059142477</v>
      </c>
      <c r="U64" s="13">
        <f t="shared" si="7"/>
        <v>251.8130172156948</v>
      </c>
      <c r="V64" s="13">
        <f t="shared" si="7"/>
        <v>284.64745498462327</v>
      </c>
      <c r="W64" s="13">
        <f t="shared" si="7"/>
        <v>250.15153380583465</v>
      </c>
      <c r="X64" s="13">
        <f t="shared" si="7"/>
        <v>0</v>
      </c>
      <c r="Y64" s="13">
        <f t="shared" si="7"/>
        <v>0</v>
      </c>
      <c r="Z64" s="14">
        <f t="shared" si="7"/>
        <v>250.15153380583465</v>
      </c>
    </row>
    <row r="65" spans="1:26" ht="13.5">
      <c r="A65" s="39" t="s">
        <v>107</v>
      </c>
      <c r="B65" s="12">
        <f t="shared" si="7"/>
        <v>-11.193155689409167</v>
      </c>
      <c r="C65" s="12">
        <f t="shared" si="7"/>
        <v>0</v>
      </c>
      <c r="D65" s="3">
        <f t="shared" si="7"/>
        <v>-2075.508768897086</v>
      </c>
      <c r="E65" s="13">
        <f t="shared" si="7"/>
        <v>-9.981993142544743</v>
      </c>
      <c r="F65" s="13">
        <f t="shared" si="7"/>
        <v>0</v>
      </c>
      <c r="G65" s="13">
        <f t="shared" si="7"/>
        <v>-15.47386160743424</v>
      </c>
      <c r="H65" s="13">
        <f t="shared" si="7"/>
        <v>-18.3552121839237</v>
      </c>
      <c r="I65" s="13">
        <f t="shared" si="7"/>
        <v>-12.14763874845574</v>
      </c>
      <c r="J65" s="13">
        <f t="shared" si="7"/>
        <v>-10.637056831671357</v>
      </c>
      <c r="K65" s="13">
        <f t="shared" si="7"/>
        <v>-16.69646149570725</v>
      </c>
      <c r="L65" s="13">
        <f t="shared" si="7"/>
        <v>-15.807452296527593</v>
      </c>
      <c r="M65" s="13">
        <f t="shared" si="7"/>
        <v>-14.26764861607116</v>
      </c>
      <c r="N65" s="13">
        <f t="shared" si="7"/>
        <v>-12.407049792450827</v>
      </c>
      <c r="O65" s="13">
        <f t="shared" si="7"/>
        <v>-11.343162223592957</v>
      </c>
      <c r="P65" s="13">
        <f t="shared" si="7"/>
        <v>-24.764813276483828</v>
      </c>
      <c r="Q65" s="13">
        <f t="shared" si="7"/>
        <v>-16.18375126066189</v>
      </c>
      <c r="R65" s="13">
        <f t="shared" si="7"/>
        <v>-29.91682536126814</v>
      </c>
      <c r="S65" s="13">
        <f t="shared" si="7"/>
        <v>-17.42028342094265</v>
      </c>
      <c r="T65" s="13">
        <f t="shared" si="7"/>
        <v>-700.6420103194297</v>
      </c>
      <c r="U65" s="13">
        <f t="shared" si="7"/>
        <v>-31.91370515002392</v>
      </c>
      <c r="V65" s="13">
        <f t="shared" si="7"/>
        <v>-17.522991767746777</v>
      </c>
      <c r="W65" s="13">
        <f t="shared" si="7"/>
        <v>-9.981993142544743</v>
      </c>
      <c r="X65" s="13">
        <f t="shared" si="7"/>
        <v>0</v>
      </c>
      <c r="Y65" s="13">
        <f t="shared" si="7"/>
        <v>0</v>
      </c>
      <c r="Z65" s="14">
        <f t="shared" si="7"/>
        <v>-9.981993142544743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14992532101</v>
      </c>
      <c r="C67" s="24"/>
      <c r="D67" s="25">
        <v>17154260375</v>
      </c>
      <c r="E67" s="26">
        <v>16875454263</v>
      </c>
      <c r="F67" s="26">
        <v>1228572030</v>
      </c>
      <c r="G67" s="26">
        <v>1523465160</v>
      </c>
      <c r="H67" s="26">
        <v>1440137036</v>
      </c>
      <c r="I67" s="26">
        <v>4192174226</v>
      </c>
      <c r="J67" s="26">
        <v>1332385250</v>
      </c>
      <c r="K67" s="26">
        <v>1307683520</v>
      </c>
      <c r="L67" s="26">
        <v>1369888066</v>
      </c>
      <c r="M67" s="26">
        <v>4009956836</v>
      </c>
      <c r="N67" s="26">
        <v>1479082157</v>
      </c>
      <c r="O67" s="26">
        <v>1363089641</v>
      </c>
      <c r="P67" s="26">
        <v>1409286053</v>
      </c>
      <c r="Q67" s="26">
        <v>4251457851</v>
      </c>
      <c r="R67" s="26">
        <v>1215033126</v>
      </c>
      <c r="S67" s="26">
        <v>1573152510</v>
      </c>
      <c r="T67" s="26">
        <v>1482194023</v>
      </c>
      <c r="U67" s="26">
        <v>4270379659</v>
      </c>
      <c r="V67" s="26">
        <v>16723968572</v>
      </c>
      <c r="W67" s="26">
        <v>16875454263</v>
      </c>
      <c r="X67" s="26"/>
      <c r="Y67" s="25"/>
      <c r="Z67" s="27">
        <v>16875454263</v>
      </c>
    </row>
    <row r="68" spans="1:26" ht="13.5" hidden="1">
      <c r="A68" s="37" t="s">
        <v>31</v>
      </c>
      <c r="B68" s="19">
        <v>5277706306</v>
      </c>
      <c r="C68" s="19"/>
      <c r="D68" s="20">
        <v>5568774122</v>
      </c>
      <c r="E68" s="21">
        <v>5598774122</v>
      </c>
      <c r="F68" s="21">
        <v>434579471</v>
      </c>
      <c r="G68" s="21">
        <v>430406694</v>
      </c>
      <c r="H68" s="21">
        <v>513848189</v>
      </c>
      <c r="I68" s="21">
        <v>1378834354</v>
      </c>
      <c r="J68" s="21">
        <v>458375870</v>
      </c>
      <c r="K68" s="21">
        <v>435487980</v>
      </c>
      <c r="L68" s="21">
        <v>467040352</v>
      </c>
      <c r="M68" s="21">
        <v>1360904202</v>
      </c>
      <c r="N68" s="21">
        <v>476110757</v>
      </c>
      <c r="O68" s="21">
        <v>439371084</v>
      </c>
      <c r="P68" s="21">
        <v>439152740</v>
      </c>
      <c r="Q68" s="21">
        <v>1354634581</v>
      </c>
      <c r="R68" s="21">
        <v>308099757</v>
      </c>
      <c r="S68" s="21">
        <v>613859145</v>
      </c>
      <c r="T68" s="21">
        <v>482824821</v>
      </c>
      <c r="U68" s="21">
        <v>1404783723</v>
      </c>
      <c r="V68" s="21">
        <v>5499156860</v>
      </c>
      <c r="W68" s="21">
        <v>5598774122</v>
      </c>
      <c r="X68" s="21"/>
      <c r="Y68" s="20"/>
      <c r="Z68" s="23">
        <v>5598774122</v>
      </c>
    </row>
    <row r="69" spans="1:26" ht="13.5" hidden="1">
      <c r="A69" s="38" t="s">
        <v>32</v>
      </c>
      <c r="B69" s="19">
        <v>9484435152</v>
      </c>
      <c r="C69" s="19"/>
      <c r="D69" s="20">
        <v>11367151253</v>
      </c>
      <c r="E69" s="21">
        <v>11058345141</v>
      </c>
      <c r="F69" s="21">
        <v>780264137</v>
      </c>
      <c r="G69" s="21">
        <v>1065550043</v>
      </c>
      <c r="H69" s="21">
        <v>908314803</v>
      </c>
      <c r="I69" s="21">
        <v>2754128983</v>
      </c>
      <c r="J69" s="21">
        <v>852645845</v>
      </c>
      <c r="K69" s="21">
        <v>852641597</v>
      </c>
      <c r="L69" s="21">
        <v>883297271</v>
      </c>
      <c r="M69" s="21">
        <v>2588584713</v>
      </c>
      <c r="N69" s="21">
        <v>983264681</v>
      </c>
      <c r="O69" s="21">
        <v>904561071</v>
      </c>
      <c r="P69" s="21">
        <v>953558189</v>
      </c>
      <c r="Q69" s="21">
        <v>2841383941</v>
      </c>
      <c r="R69" s="21">
        <v>891368671</v>
      </c>
      <c r="S69" s="21">
        <v>940357562</v>
      </c>
      <c r="T69" s="21">
        <v>980563886</v>
      </c>
      <c r="U69" s="21">
        <v>2812290119</v>
      </c>
      <c r="V69" s="21">
        <v>10996387756</v>
      </c>
      <c r="W69" s="21">
        <v>11058345141</v>
      </c>
      <c r="X69" s="21"/>
      <c r="Y69" s="20"/>
      <c r="Z69" s="23">
        <v>11058345141</v>
      </c>
    </row>
    <row r="70" spans="1:26" ht="13.5" hidden="1">
      <c r="A70" s="39" t="s">
        <v>103</v>
      </c>
      <c r="B70" s="19">
        <v>6821244647</v>
      </c>
      <c r="C70" s="19"/>
      <c r="D70" s="20">
        <v>8459302317</v>
      </c>
      <c r="E70" s="21">
        <v>8222170090</v>
      </c>
      <c r="F70" s="21">
        <v>582542716</v>
      </c>
      <c r="G70" s="21">
        <v>840659868</v>
      </c>
      <c r="H70" s="21">
        <v>701744855</v>
      </c>
      <c r="I70" s="21">
        <v>2124947439</v>
      </c>
      <c r="J70" s="21">
        <v>641095974</v>
      </c>
      <c r="K70" s="21">
        <v>611629709</v>
      </c>
      <c r="L70" s="21">
        <v>655843337</v>
      </c>
      <c r="M70" s="21">
        <v>1908569020</v>
      </c>
      <c r="N70" s="21">
        <v>685046946</v>
      </c>
      <c r="O70" s="21">
        <v>605604069</v>
      </c>
      <c r="P70" s="21">
        <v>662052398</v>
      </c>
      <c r="Q70" s="21">
        <v>1952703413</v>
      </c>
      <c r="R70" s="21">
        <v>651732574</v>
      </c>
      <c r="S70" s="21">
        <v>672665744</v>
      </c>
      <c r="T70" s="21">
        <v>709980575</v>
      </c>
      <c r="U70" s="21">
        <v>2034378893</v>
      </c>
      <c r="V70" s="21">
        <v>8020598765</v>
      </c>
      <c r="W70" s="21">
        <v>8222170090</v>
      </c>
      <c r="X70" s="21"/>
      <c r="Y70" s="20"/>
      <c r="Z70" s="23">
        <v>8222170090</v>
      </c>
    </row>
    <row r="71" spans="1:26" ht="13.5" hidden="1">
      <c r="A71" s="39" t="s">
        <v>104</v>
      </c>
      <c r="B71" s="19">
        <v>1660856229</v>
      </c>
      <c r="C71" s="19"/>
      <c r="D71" s="20">
        <v>1846888297</v>
      </c>
      <c r="E71" s="21">
        <v>1850988297</v>
      </c>
      <c r="F71" s="21">
        <v>122141414</v>
      </c>
      <c r="G71" s="21">
        <v>135032430</v>
      </c>
      <c r="H71" s="21">
        <v>123735055</v>
      </c>
      <c r="I71" s="21">
        <v>380908899</v>
      </c>
      <c r="J71" s="21">
        <v>133407730</v>
      </c>
      <c r="K71" s="21">
        <v>149874157</v>
      </c>
      <c r="L71" s="21">
        <v>143120782</v>
      </c>
      <c r="M71" s="21">
        <v>426402669</v>
      </c>
      <c r="N71" s="21">
        <v>189224290</v>
      </c>
      <c r="O71" s="21">
        <v>189625617</v>
      </c>
      <c r="P71" s="21">
        <v>185461648</v>
      </c>
      <c r="Q71" s="21">
        <v>564311555</v>
      </c>
      <c r="R71" s="21">
        <v>144562103</v>
      </c>
      <c r="S71" s="21">
        <v>174470058</v>
      </c>
      <c r="T71" s="21">
        <v>129543482</v>
      </c>
      <c r="U71" s="21">
        <v>448575643</v>
      </c>
      <c r="V71" s="21">
        <v>1820198766</v>
      </c>
      <c r="W71" s="21">
        <v>1850988297</v>
      </c>
      <c r="X71" s="21"/>
      <c r="Y71" s="20"/>
      <c r="Z71" s="23">
        <v>1850988297</v>
      </c>
    </row>
    <row r="72" spans="1:26" ht="13.5" hidden="1">
      <c r="A72" s="39" t="s">
        <v>105</v>
      </c>
      <c r="B72" s="19">
        <v>929430352</v>
      </c>
      <c r="C72" s="19"/>
      <c r="D72" s="20">
        <v>1023429710</v>
      </c>
      <c r="E72" s="21">
        <v>1017429710</v>
      </c>
      <c r="F72" s="21">
        <v>66032494</v>
      </c>
      <c r="G72" s="21">
        <v>79925284</v>
      </c>
      <c r="H72" s="21">
        <v>79758062</v>
      </c>
      <c r="I72" s="21">
        <v>225715840</v>
      </c>
      <c r="J72" s="21">
        <v>77399513</v>
      </c>
      <c r="K72" s="21">
        <v>85493470</v>
      </c>
      <c r="L72" s="21">
        <v>82216800</v>
      </c>
      <c r="M72" s="21">
        <v>245109783</v>
      </c>
      <c r="N72" s="21">
        <v>101096021</v>
      </c>
      <c r="O72" s="21">
        <v>103432733</v>
      </c>
      <c r="P72" s="21">
        <v>98125091</v>
      </c>
      <c r="Q72" s="21">
        <v>302653845</v>
      </c>
      <c r="R72" s="21">
        <v>88125227</v>
      </c>
      <c r="S72" s="21">
        <v>90116968</v>
      </c>
      <c r="T72" s="21">
        <v>75649988</v>
      </c>
      <c r="U72" s="21">
        <v>253892183</v>
      </c>
      <c r="V72" s="21">
        <v>1027371651</v>
      </c>
      <c r="W72" s="21">
        <v>1017429710</v>
      </c>
      <c r="X72" s="21"/>
      <c r="Y72" s="20"/>
      <c r="Z72" s="23">
        <v>1017429710</v>
      </c>
    </row>
    <row r="73" spans="1:26" ht="13.5" hidden="1">
      <c r="A73" s="39" t="s">
        <v>106</v>
      </c>
      <c r="B73" s="19">
        <v>764652660</v>
      </c>
      <c r="C73" s="19"/>
      <c r="D73" s="20">
        <v>834147531</v>
      </c>
      <c r="E73" s="21">
        <v>834147531</v>
      </c>
      <c r="F73" s="21">
        <v>60737097</v>
      </c>
      <c r="G73" s="21">
        <v>74970680</v>
      </c>
      <c r="H73" s="21">
        <v>68400418</v>
      </c>
      <c r="I73" s="21">
        <v>204108195</v>
      </c>
      <c r="J73" s="21">
        <v>68494621</v>
      </c>
      <c r="K73" s="21">
        <v>66140217</v>
      </c>
      <c r="L73" s="21">
        <v>66440443</v>
      </c>
      <c r="M73" s="21">
        <v>201075281</v>
      </c>
      <c r="N73" s="21">
        <v>65983900</v>
      </c>
      <c r="O73" s="21">
        <v>69433122</v>
      </c>
      <c r="P73" s="21">
        <v>69323985</v>
      </c>
      <c r="Q73" s="21">
        <v>204741007</v>
      </c>
      <c r="R73" s="21">
        <v>68427964</v>
      </c>
      <c r="S73" s="21">
        <v>68435744</v>
      </c>
      <c r="T73" s="21">
        <v>66989348</v>
      </c>
      <c r="U73" s="21">
        <v>203853056</v>
      </c>
      <c r="V73" s="21">
        <v>813777539</v>
      </c>
      <c r="W73" s="21">
        <v>834147531</v>
      </c>
      <c r="X73" s="21"/>
      <c r="Y73" s="20"/>
      <c r="Z73" s="23">
        <v>834147531</v>
      </c>
    </row>
    <row r="74" spans="1:26" ht="13.5" hidden="1">
      <c r="A74" s="39" t="s">
        <v>107</v>
      </c>
      <c r="B74" s="19">
        <v>-691748736</v>
      </c>
      <c r="C74" s="19"/>
      <c r="D74" s="20">
        <v>-796616602</v>
      </c>
      <c r="E74" s="21">
        <v>-866390487</v>
      </c>
      <c r="F74" s="21">
        <v>-51189584</v>
      </c>
      <c r="G74" s="21">
        <v>-65038219</v>
      </c>
      <c r="H74" s="21">
        <v>-65323587</v>
      </c>
      <c r="I74" s="21">
        <v>-181551390</v>
      </c>
      <c r="J74" s="21">
        <v>-67751993</v>
      </c>
      <c r="K74" s="21">
        <v>-60495956</v>
      </c>
      <c r="L74" s="21">
        <v>-64324091</v>
      </c>
      <c r="M74" s="21">
        <v>-192572040</v>
      </c>
      <c r="N74" s="21">
        <v>-58086476</v>
      </c>
      <c r="O74" s="21">
        <v>-63534470</v>
      </c>
      <c r="P74" s="21">
        <v>-61404933</v>
      </c>
      <c r="Q74" s="21">
        <v>-183025879</v>
      </c>
      <c r="R74" s="21">
        <v>-61479197</v>
      </c>
      <c r="S74" s="21">
        <v>-65330952</v>
      </c>
      <c r="T74" s="21">
        <v>-1599507</v>
      </c>
      <c r="U74" s="21">
        <v>-128409656</v>
      </c>
      <c r="V74" s="21">
        <v>-685558965</v>
      </c>
      <c r="W74" s="21">
        <v>-866390487</v>
      </c>
      <c r="X74" s="21"/>
      <c r="Y74" s="20"/>
      <c r="Z74" s="23">
        <v>-866390487</v>
      </c>
    </row>
    <row r="75" spans="1:26" ht="13.5" hidden="1">
      <c r="A75" s="40" t="s">
        <v>110</v>
      </c>
      <c r="B75" s="28">
        <v>230390643</v>
      </c>
      <c r="C75" s="28"/>
      <c r="D75" s="29">
        <v>218335000</v>
      </c>
      <c r="E75" s="30">
        <v>218335000</v>
      </c>
      <c r="F75" s="30">
        <v>13728422</v>
      </c>
      <c r="G75" s="30">
        <v>27508423</v>
      </c>
      <c r="H75" s="30">
        <v>17974044</v>
      </c>
      <c r="I75" s="30">
        <v>59210889</v>
      </c>
      <c r="J75" s="30">
        <v>21363535</v>
      </c>
      <c r="K75" s="30">
        <v>19553943</v>
      </c>
      <c r="L75" s="30">
        <v>19550443</v>
      </c>
      <c r="M75" s="30">
        <v>60467921</v>
      </c>
      <c r="N75" s="30">
        <v>19706719</v>
      </c>
      <c r="O75" s="30">
        <v>19157486</v>
      </c>
      <c r="P75" s="30">
        <v>16575124</v>
      </c>
      <c r="Q75" s="30">
        <v>55439329</v>
      </c>
      <c r="R75" s="30">
        <v>15564698</v>
      </c>
      <c r="S75" s="30">
        <v>18935803</v>
      </c>
      <c r="T75" s="30">
        <v>18805316</v>
      </c>
      <c r="U75" s="30">
        <v>53305817</v>
      </c>
      <c r="V75" s="30">
        <v>228423956</v>
      </c>
      <c r="W75" s="30">
        <v>218335000</v>
      </c>
      <c r="X75" s="30"/>
      <c r="Y75" s="29"/>
      <c r="Z75" s="31">
        <v>218335000</v>
      </c>
    </row>
    <row r="76" spans="1:26" ht="13.5" hidden="1">
      <c r="A76" s="42" t="s">
        <v>222</v>
      </c>
      <c r="B76" s="32">
        <v>14656399131</v>
      </c>
      <c r="C76" s="32">
        <v>16837865793</v>
      </c>
      <c r="D76" s="33">
        <v>16533847429</v>
      </c>
      <c r="E76" s="34">
        <v>15874392205</v>
      </c>
      <c r="F76" s="34">
        <v>1180707454</v>
      </c>
      <c r="G76" s="34">
        <v>1442769635</v>
      </c>
      <c r="H76" s="34">
        <v>1426339864</v>
      </c>
      <c r="I76" s="34">
        <v>4049816953</v>
      </c>
      <c r="J76" s="34">
        <v>1394308707</v>
      </c>
      <c r="K76" s="34">
        <v>1394585048</v>
      </c>
      <c r="L76" s="34">
        <v>1338135000</v>
      </c>
      <c r="M76" s="34">
        <v>4127028755</v>
      </c>
      <c r="N76" s="34">
        <v>1273847225</v>
      </c>
      <c r="O76" s="34">
        <v>1417982974</v>
      </c>
      <c r="P76" s="34">
        <v>1712302171</v>
      </c>
      <c r="Q76" s="34">
        <v>4404132370</v>
      </c>
      <c r="R76" s="34">
        <v>1366821146</v>
      </c>
      <c r="S76" s="34">
        <v>1462514910</v>
      </c>
      <c r="T76" s="34">
        <v>1427551659</v>
      </c>
      <c r="U76" s="34">
        <v>4256887715</v>
      </c>
      <c r="V76" s="34">
        <v>16837865793</v>
      </c>
      <c r="W76" s="34">
        <v>15874392205</v>
      </c>
      <c r="X76" s="34"/>
      <c r="Y76" s="33"/>
      <c r="Z76" s="35">
        <v>15874392205</v>
      </c>
    </row>
    <row r="77" spans="1:26" ht="13.5" hidden="1">
      <c r="A77" s="37" t="s">
        <v>31</v>
      </c>
      <c r="B77" s="19">
        <v>4738061680</v>
      </c>
      <c r="C77" s="19">
        <v>4292159233</v>
      </c>
      <c r="D77" s="20"/>
      <c r="E77" s="21">
        <v>4266228242</v>
      </c>
      <c r="F77" s="21">
        <v>285616175</v>
      </c>
      <c r="G77" s="21">
        <v>396007543</v>
      </c>
      <c r="H77" s="21">
        <v>388378085</v>
      </c>
      <c r="I77" s="21">
        <v>1070001803</v>
      </c>
      <c r="J77" s="21">
        <v>307182683</v>
      </c>
      <c r="K77" s="21">
        <v>319909335</v>
      </c>
      <c r="L77" s="21">
        <v>320725000</v>
      </c>
      <c r="M77" s="21">
        <v>947817018</v>
      </c>
      <c r="N77" s="21">
        <v>310975952</v>
      </c>
      <c r="O77" s="21">
        <v>338653391</v>
      </c>
      <c r="P77" s="21">
        <v>548683932</v>
      </c>
      <c r="Q77" s="21">
        <v>1198313275</v>
      </c>
      <c r="R77" s="21">
        <v>311960051</v>
      </c>
      <c r="S77" s="21">
        <v>370088039</v>
      </c>
      <c r="T77" s="21">
        <v>393979047</v>
      </c>
      <c r="U77" s="21">
        <v>1076027137</v>
      </c>
      <c r="V77" s="21">
        <v>4292159233</v>
      </c>
      <c r="W77" s="21">
        <v>4266228242</v>
      </c>
      <c r="X77" s="21"/>
      <c r="Y77" s="20"/>
      <c r="Z77" s="23">
        <v>4266228242</v>
      </c>
    </row>
    <row r="78" spans="1:26" ht="13.5" hidden="1">
      <c r="A78" s="38" t="s">
        <v>32</v>
      </c>
      <c r="B78" s="19">
        <v>9918337451</v>
      </c>
      <c r="C78" s="19">
        <v>12545706560</v>
      </c>
      <c r="D78" s="20">
        <v>16533847429</v>
      </c>
      <c r="E78" s="21">
        <v>11608163963</v>
      </c>
      <c r="F78" s="21">
        <v>895091279</v>
      </c>
      <c r="G78" s="21">
        <v>1046762092</v>
      </c>
      <c r="H78" s="21">
        <v>1037961779</v>
      </c>
      <c r="I78" s="21">
        <v>2979815150</v>
      </c>
      <c r="J78" s="21">
        <v>1087126024</v>
      </c>
      <c r="K78" s="21">
        <v>1074675713</v>
      </c>
      <c r="L78" s="21">
        <v>1017410000</v>
      </c>
      <c r="M78" s="21">
        <v>3179211737</v>
      </c>
      <c r="N78" s="21">
        <v>962871273</v>
      </c>
      <c r="O78" s="21">
        <v>1079329583</v>
      </c>
      <c r="P78" s="21">
        <v>1163618239</v>
      </c>
      <c r="Q78" s="21">
        <v>3205819095</v>
      </c>
      <c r="R78" s="21">
        <v>1054861095</v>
      </c>
      <c r="S78" s="21">
        <v>1092426871</v>
      </c>
      <c r="T78" s="21">
        <v>1033572612</v>
      </c>
      <c r="U78" s="21">
        <v>3180860578</v>
      </c>
      <c r="V78" s="21">
        <v>12545706560</v>
      </c>
      <c r="W78" s="21">
        <v>11608163963</v>
      </c>
      <c r="X78" s="21"/>
      <c r="Y78" s="20"/>
      <c r="Z78" s="23">
        <v>11608163963</v>
      </c>
    </row>
    <row r="79" spans="1:26" ht="13.5" hidden="1">
      <c r="A79" s="39" t="s">
        <v>103</v>
      </c>
      <c r="B79" s="19">
        <v>6588896722</v>
      </c>
      <c r="C79" s="19">
        <v>8550518997</v>
      </c>
      <c r="D79" s="20"/>
      <c r="E79" s="21">
        <v>7860203504</v>
      </c>
      <c r="F79" s="21">
        <v>576207828</v>
      </c>
      <c r="G79" s="21">
        <v>716843264</v>
      </c>
      <c r="H79" s="21">
        <v>705541802</v>
      </c>
      <c r="I79" s="21">
        <v>1998592894</v>
      </c>
      <c r="J79" s="21">
        <v>733424930</v>
      </c>
      <c r="K79" s="21">
        <v>726499133</v>
      </c>
      <c r="L79" s="21">
        <v>668897000</v>
      </c>
      <c r="M79" s="21">
        <v>2128821063</v>
      </c>
      <c r="N79" s="21">
        <v>650723716</v>
      </c>
      <c r="O79" s="21">
        <v>757941021</v>
      </c>
      <c r="P79" s="21">
        <v>739432891</v>
      </c>
      <c r="Q79" s="21">
        <v>2148097628</v>
      </c>
      <c r="R79" s="21">
        <v>738783631</v>
      </c>
      <c r="S79" s="21">
        <v>800341629</v>
      </c>
      <c r="T79" s="21">
        <v>735882152</v>
      </c>
      <c r="U79" s="21">
        <v>2275007412</v>
      </c>
      <c r="V79" s="21">
        <v>8550518997</v>
      </c>
      <c r="W79" s="21">
        <v>7860203504</v>
      </c>
      <c r="X79" s="21"/>
      <c r="Y79" s="20"/>
      <c r="Z79" s="23">
        <v>7860203504</v>
      </c>
    </row>
    <row r="80" spans="1:26" ht="13.5" hidden="1">
      <c r="A80" s="39" t="s">
        <v>104</v>
      </c>
      <c r="B80" s="19">
        <v>1337172828</v>
      </c>
      <c r="C80" s="19">
        <v>1558660068</v>
      </c>
      <c r="D80" s="20"/>
      <c r="E80" s="21">
        <v>1574844577</v>
      </c>
      <c r="F80" s="21">
        <v>125316767</v>
      </c>
      <c r="G80" s="21">
        <v>125349567</v>
      </c>
      <c r="H80" s="21">
        <v>125924357</v>
      </c>
      <c r="I80" s="21">
        <v>376590691</v>
      </c>
      <c r="J80" s="21">
        <v>136167371</v>
      </c>
      <c r="K80" s="21">
        <v>132859066</v>
      </c>
      <c r="L80" s="21">
        <v>132965000</v>
      </c>
      <c r="M80" s="21">
        <v>401991437</v>
      </c>
      <c r="N80" s="21">
        <v>113559537</v>
      </c>
      <c r="O80" s="21">
        <v>123469001</v>
      </c>
      <c r="P80" s="21">
        <v>191505046</v>
      </c>
      <c r="Q80" s="21">
        <v>428533584</v>
      </c>
      <c r="R80" s="21">
        <v>110456288</v>
      </c>
      <c r="S80" s="21">
        <v>110289232</v>
      </c>
      <c r="T80" s="21">
        <v>130798836</v>
      </c>
      <c r="U80" s="21">
        <v>351544356</v>
      </c>
      <c r="V80" s="21">
        <v>1558660068</v>
      </c>
      <c r="W80" s="21">
        <v>1574844577</v>
      </c>
      <c r="X80" s="21"/>
      <c r="Y80" s="20"/>
      <c r="Z80" s="23">
        <v>1574844577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1914839388</v>
      </c>
      <c r="C82" s="19">
        <v>2316397054</v>
      </c>
      <c r="D82" s="20"/>
      <c r="E82" s="21">
        <v>2086632843</v>
      </c>
      <c r="F82" s="21">
        <v>193566684</v>
      </c>
      <c r="G82" s="21">
        <v>194505337</v>
      </c>
      <c r="H82" s="21">
        <v>194505337</v>
      </c>
      <c r="I82" s="21">
        <v>582577358</v>
      </c>
      <c r="J82" s="21">
        <v>210326905</v>
      </c>
      <c r="K82" s="21">
        <v>205216830</v>
      </c>
      <c r="L82" s="21">
        <v>205380000</v>
      </c>
      <c r="M82" s="21">
        <v>620923735</v>
      </c>
      <c r="N82" s="21">
        <v>191381202</v>
      </c>
      <c r="O82" s="21">
        <v>190712743</v>
      </c>
      <c r="P82" s="21">
        <v>217473485</v>
      </c>
      <c r="Q82" s="21">
        <v>599567430</v>
      </c>
      <c r="R82" s="21">
        <v>187228552</v>
      </c>
      <c r="S82" s="21">
        <v>170415173</v>
      </c>
      <c r="T82" s="21">
        <v>155684806</v>
      </c>
      <c r="U82" s="21">
        <v>513328531</v>
      </c>
      <c r="V82" s="21">
        <v>2316397054</v>
      </c>
      <c r="W82" s="21">
        <v>2086632843</v>
      </c>
      <c r="X82" s="21"/>
      <c r="Y82" s="20"/>
      <c r="Z82" s="23">
        <v>2086632843</v>
      </c>
    </row>
    <row r="83" spans="1:26" ht="13.5" hidden="1">
      <c r="A83" s="39" t="s">
        <v>107</v>
      </c>
      <c r="B83" s="19">
        <v>77428513</v>
      </c>
      <c r="C83" s="19">
        <v>120130441</v>
      </c>
      <c r="D83" s="20">
        <v>16533847429</v>
      </c>
      <c r="E83" s="21">
        <v>86483039</v>
      </c>
      <c r="F83" s="21"/>
      <c r="G83" s="21">
        <v>10063924</v>
      </c>
      <c r="H83" s="21">
        <v>11990283</v>
      </c>
      <c r="I83" s="21">
        <v>22054207</v>
      </c>
      <c r="J83" s="21">
        <v>7206818</v>
      </c>
      <c r="K83" s="21">
        <v>10100684</v>
      </c>
      <c r="L83" s="21">
        <v>10168000</v>
      </c>
      <c r="M83" s="21">
        <v>27475502</v>
      </c>
      <c r="N83" s="21">
        <v>7206818</v>
      </c>
      <c r="O83" s="21">
        <v>7206818</v>
      </c>
      <c r="P83" s="21">
        <v>15206817</v>
      </c>
      <c r="Q83" s="21">
        <v>29620453</v>
      </c>
      <c r="R83" s="21">
        <v>18392624</v>
      </c>
      <c r="S83" s="21">
        <v>11380837</v>
      </c>
      <c r="T83" s="21">
        <v>11206818</v>
      </c>
      <c r="U83" s="21">
        <v>40980279</v>
      </c>
      <c r="V83" s="21">
        <v>120130441</v>
      </c>
      <c r="W83" s="21">
        <v>86483039</v>
      </c>
      <c r="X83" s="21"/>
      <c r="Y83" s="20"/>
      <c r="Z83" s="23">
        <v>86483039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7250479518</v>
      </c>
      <c r="D5" s="158">
        <f>SUM(D6:D8)</f>
        <v>0</v>
      </c>
      <c r="E5" s="159">
        <f t="shared" si="0"/>
        <v>7629591021</v>
      </c>
      <c r="F5" s="105">
        <f t="shared" si="0"/>
        <v>7669051990</v>
      </c>
      <c r="G5" s="105">
        <f t="shared" si="0"/>
        <v>786594608</v>
      </c>
      <c r="H5" s="105">
        <f t="shared" si="0"/>
        <v>936608506</v>
      </c>
      <c r="I5" s="105">
        <f t="shared" si="0"/>
        <v>471256798</v>
      </c>
      <c r="J5" s="105">
        <f t="shared" si="0"/>
        <v>2194459912</v>
      </c>
      <c r="K5" s="105">
        <f t="shared" si="0"/>
        <v>427885016</v>
      </c>
      <c r="L5" s="105">
        <f t="shared" si="0"/>
        <v>399614810</v>
      </c>
      <c r="M5" s="105">
        <f t="shared" si="0"/>
        <v>977258845</v>
      </c>
      <c r="N5" s="105">
        <f t="shared" si="0"/>
        <v>1804758671</v>
      </c>
      <c r="O5" s="105">
        <f t="shared" si="0"/>
        <v>424217425</v>
      </c>
      <c r="P5" s="105">
        <f t="shared" si="0"/>
        <v>812655580</v>
      </c>
      <c r="Q5" s="105">
        <f t="shared" si="0"/>
        <v>940618864</v>
      </c>
      <c r="R5" s="105">
        <f t="shared" si="0"/>
        <v>2177491869</v>
      </c>
      <c r="S5" s="105">
        <f t="shared" si="0"/>
        <v>556679082</v>
      </c>
      <c r="T5" s="105">
        <f t="shared" si="0"/>
        <v>581236681</v>
      </c>
      <c r="U5" s="105">
        <f t="shared" si="0"/>
        <v>454195685</v>
      </c>
      <c r="V5" s="105">
        <f t="shared" si="0"/>
        <v>1592111448</v>
      </c>
      <c r="W5" s="105">
        <f t="shared" si="0"/>
        <v>7768821900</v>
      </c>
      <c r="X5" s="105">
        <f t="shared" si="0"/>
        <v>7669051990</v>
      </c>
      <c r="Y5" s="105">
        <f t="shared" si="0"/>
        <v>99769910</v>
      </c>
      <c r="Z5" s="142">
        <f>+IF(X5&lt;&gt;0,+(Y5/X5)*100,0)</f>
        <v>1.300941891254541</v>
      </c>
      <c r="AA5" s="158">
        <f>SUM(AA6:AA8)</f>
        <v>7669051990</v>
      </c>
    </row>
    <row r="6" spans="1:27" ht="13.5">
      <c r="A6" s="143" t="s">
        <v>75</v>
      </c>
      <c r="B6" s="141"/>
      <c r="C6" s="160">
        <v>5227070</v>
      </c>
      <c r="D6" s="160"/>
      <c r="E6" s="161">
        <v>3243891</v>
      </c>
      <c r="F6" s="65">
        <v>3121166</v>
      </c>
      <c r="G6" s="65">
        <v>1129964</v>
      </c>
      <c r="H6" s="65">
        <v>98047</v>
      </c>
      <c r="I6" s="65">
        <v>26293</v>
      </c>
      <c r="J6" s="65">
        <v>1254304</v>
      </c>
      <c r="K6" s="65">
        <v>-4067456</v>
      </c>
      <c r="L6" s="65">
        <v>7166</v>
      </c>
      <c r="M6" s="65">
        <v>22213</v>
      </c>
      <c r="N6" s="65">
        <v>-4038077</v>
      </c>
      <c r="O6" s="65">
        <v>4101358</v>
      </c>
      <c r="P6" s="65">
        <v>29368</v>
      </c>
      <c r="Q6" s="65">
        <v>38540</v>
      </c>
      <c r="R6" s="65">
        <v>4169266</v>
      </c>
      <c r="S6" s="65">
        <v>24873</v>
      </c>
      <c r="T6" s="65">
        <v>-933185</v>
      </c>
      <c r="U6" s="65">
        <v>38531</v>
      </c>
      <c r="V6" s="65">
        <v>-869781</v>
      </c>
      <c r="W6" s="65">
        <v>515712</v>
      </c>
      <c r="X6" s="65">
        <v>3121166</v>
      </c>
      <c r="Y6" s="65">
        <v>-2605454</v>
      </c>
      <c r="Z6" s="145">
        <v>-83.48</v>
      </c>
      <c r="AA6" s="160">
        <v>3121166</v>
      </c>
    </row>
    <row r="7" spans="1:27" ht="13.5">
      <c r="A7" s="143" t="s">
        <v>76</v>
      </c>
      <c r="B7" s="141"/>
      <c r="C7" s="162">
        <v>7145211409</v>
      </c>
      <c r="D7" s="162"/>
      <c r="E7" s="163">
        <v>7418361196</v>
      </c>
      <c r="F7" s="164">
        <v>7458690609</v>
      </c>
      <c r="G7" s="164">
        <v>777291559</v>
      </c>
      <c r="H7" s="164">
        <v>924807655</v>
      </c>
      <c r="I7" s="164">
        <v>452029416</v>
      </c>
      <c r="J7" s="164">
        <v>2154128630</v>
      </c>
      <c r="K7" s="164">
        <v>417818908</v>
      </c>
      <c r="L7" s="164">
        <v>392305334</v>
      </c>
      <c r="M7" s="164">
        <v>963502924</v>
      </c>
      <c r="N7" s="164">
        <v>1773627166</v>
      </c>
      <c r="O7" s="164">
        <v>414536342</v>
      </c>
      <c r="P7" s="164">
        <v>709583316</v>
      </c>
      <c r="Q7" s="164">
        <v>924727559</v>
      </c>
      <c r="R7" s="164">
        <v>2048847217</v>
      </c>
      <c r="S7" s="164">
        <v>524255364</v>
      </c>
      <c r="T7" s="164">
        <v>571337605</v>
      </c>
      <c r="U7" s="164">
        <v>436403246</v>
      </c>
      <c r="V7" s="164">
        <v>1531996215</v>
      </c>
      <c r="W7" s="164">
        <v>7508599228</v>
      </c>
      <c r="X7" s="164">
        <v>7458690609</v>
      </c>
      <c r="Y7" s="164">
        <v>49908619</v>
      </c>
      <c r="Z7" s="146">
        <v>0.67</v>
      </c>
      <c r="AA7" s="162">
        <v>7458690609</v>
      </c>
    </row>
    <row r="8" spans="1:27" ht="13.5">
      <c r="A8" s="143" t="s">
        <v>77</v>
      </c>
      <c r="B8" s="141"/>
      <c r="C8" s="160">
        <v>100041039</v>
      </c>
      <c r="D8" s="160"/>
      <c r="E8" s="161">
        <v>207985934</v>
      </c>
      <c r="F8" s="65">
        <v>207240215</v>
      </c>
      <c r="G8" s="65">
        <v>8173085</v>
      </c>
      <c r="H8" s="65">
        <v>11702804</v>
      </c>
      <c r="I8" s="65">
        <v>19201089</v>
      </c>
      <c r="J8" s="65">
        <v>39076978</v>
      </c>
      <c r="K8" s="65">
        <v>14133564</v>
      </c>
      <c r="L8" s="65">
        <v>7302310</v>
      </c>
      <c r="M8" s="65">
        <v>13733708</v>
      </c>
      <c r="N8" s="65">
        <v>35169582</v>
      </c>
      <c r="O8" s="65">
        <v>5579725</v>
      </c>
      <c r="P8" s="65">
        <v>103042896</v>
      </c>
      <c r="Q8" s="65">
        <v>15852765</v>
      </c>
      <c r="R8" s="65">
        <v>124475386</v>
      </c>
      <c r="S8" s="65">
        <v>32398845</v>
      </c>
      <c r="T8" s="65">
        <v>10832261</v>
      </c>
      <c r="U8" s="65">
        <v>17753908</v>
      </c>
      <c r="V8" s="65">
        <v>60985014</v>
      </c>
      <c r="W8" s="65">
        <v>259706960</v>
      </c>
      <c r="X8" s="65">
        <v>207240215</v>
      </c>
      <c r="Y8" s="65">
        <v>52466745</v>
      </c>
      <c r="Z8" s="145">
        <v>25.32</v>
      </c>
      <c r="AA8" s="160">
        <v>207240215</v>
      </c>
    </row>
    <row r="9" spans="1:27" ht="13.5">
      <c r="A9" s="140" t="s">
        <v>78</v>
      </c>
      <c r="B9" s="141"/>
      <c r="C9" s="158">
        <f aca="true" t="shared" si="1" ref="C9:Y9">SUM(C10:C14)</f>
        <v>1489699064</v>
      </c>
      <c r="D9" s="158">
        <f>SUM(D10:D14)</f>
        <v>0</v>
      </c>
      <c r="E9" s="159">
        <f t="shared" si="1"/>
        <v>1851763033</v>
      </c>
      <c r="F9" s="105">
        <f t="shared" si="1"/>
        <v>1758955756</v>
      </c>
      <c r="G9" s="105">
        <f t="shared" si="1"/>
        <v>75248603</v>
      </c>
      <c r="H9" s="105">
        <f t="shared" si="1"/>
        <v>115684776</v>
      </c>
      <c r="I9" s="105">
        <f t="shared" si="1"/>
        <v>106100207</v>
      </c>
      <c r="J9" s="105">
        <f t="shared" si="1"/>
        <v>297033586</v>
      </c>
      <c r="K9" s="105">
        <f t="shared" si="1"/>
        <v>151247477</v>
      </c>
      <c r="L9" s="105">
        <f t="shared" si="1"/>
        <v>132008102</v>
      </c>
      <c r="M9" s="105">
        <f t="shared" si="1"/>
        <v>149256383</v>
      </c>
      <c r="N9" s="105">
        <f t="shared" si="1"/>
        <v>432511962</v>
      </c>
      <c r="O9" s="105">
        <f t="shared" si="1"/>
        <v>107838767</v>
      </c>
      <c r="P9" s="105">
        <f t="shared" si="1"/>
        <v>121863037</v>
      </c>
      <c r="Q9" s="105">
        <f t="shared" si="1"/>
        <v>122814004</v>
      </c>
      <c r="R9" s="105">
        <f t="shared" si="1"/>
        <v>352515808</v>
      </c>
      <c r="S9" s="105">
        <f t="shared" si="1"/>
        <v>119017245</v>
      </c>
      <c r="T9" s="105">
        <f t="shared" si="1"/>
        <v>175079965</v>
      </c>
      <c r="U9" s="105">
        <f t="shared" si="1"/>
        <v>48160868</v>
      </c>
      <c r="V9" s="105">
        <f t="shared" si="1"/>
        <v>342258078</v>
      </c>
      <c r="W9" s="105">
        <f t="shared" si="1"/>
        <v>1424319434</v>
      </c>
      <c r="X9" s="105">
        <f t="shared" si="1"/>
        <v>1758955756</v>
      </c>
      <c r="Y9" s="105">
        <f t="shared" si="1"/>
        <v>-334636322</v>
      </c>
      <c r="Z9" s="142">
        <f>+IF(X9&lt;&gt;0,+(Y9/X9)*100,0)</f>
        <v>-19.024715138997504</v>
      </c>
      <c r="AA9" s="158">
        <f>SUM(AA10:AA14)</f>
        <v>1758955756</v>
      </c>
    </row>
    <row r="10" spans="1:27" ht="13.5">
      <c r="A10" s="143" t="s">
        <v>79</v>
      </c>
      <c r="B10" s="141"/>
      <c r="C10" s="160">
        <v>78694599</v>
      </c>
      <c r="D10" s="160"/>
      <c r="E10" s="161">
        <v>92336225</v>
      </c>
      <c r="F10" s="65">
        <v>77628554</v>
      </c>
      <c r="G10" s="65">
        <v>2803583</v>
      </c>
      <c r="H10" s="65">
        <v>3905044</v>
      </c>
      <c r="I10" s="65">
        <v>6520411</v>
      </c>
      <c r="J10" s="65">
        <v>13229038</v>
      </c>
      <c r="K10" s="65">
        <v>4592434</v>
      </c>
      <c r="L10" s="65">
        <v>8775846</v>
      </c>
      <c r="M10" s="65">
        <v>4995169</v>
      </c>
      <c r="N10" s="65">
        <v>18363449</v>
      </c>
      <c r="O10" s="65">
        <v>3608094</v>
      </c>
      <c r="P10" s="65">
        <v>5330256</v>
      </c>
      <c r="Q10" s="65">
        <v>5035900</v>
      </c>
      <c r="R10" s="65">
        <v>13974250</v>
      </c>
      <c r="S10" s="65">
        <v>7612511</v>
      </c>
      <c r="T10" s="65">
        <v>7280887</v>
      </c>
      <c r="U10" s="65">
        <v>1888525</v>
      </c>
      <c r="V10" s="65">
        <v>16781923</v>
      </c>
      <c r="W10" s="65">
        <v>62348660</v>
      </c>
      <c r="X10" s="65">
        <v>77628554</v>
      </c>
      <c r="Y10" s="65">
        <v>-15279894</v>
      </c>
      <c r="Z10" s="145">
        <v>-19.68</v>
      </c>
      <c r="AA10" s="160">
        <v>77628554</v>
      </c>
    </row>
    <row r="11" spans="1:27" ht="13.5">
      <c r="A11" s="143" t="s">
        <v>80</v>
      </c>
      <c r="B11" s="141"/>
      <c r="C11" s="160">
        <v>199955619</v>
      </c>
      <c r="D11" s="160"/>
      <c r="E11" s="161">
        <v>69504062</v>
      </c>
      <c r="F11" s="65">
        <v>102141722</v>
      </c>
      <c r="G11" s="65">
        <v>1177325</v>
      </c>
      <c r="H11" s="65">
        <v>5370162</v>
      </c>
      <c r="I11" s="65">
        <v>7528877</v>
      </c>
      <c r="J11" s="65">
        <v>14076364</v>
      </c>
      <c r="K11" s="65">
        <v>11553988</v>
      </c>
      <c r="L11" s="65">
        <v>11226214</v>
      </c>
      <c r="M11" s="65">
        <v>3612536</v>
      </c>
      <c r="N11" s="65">
        <v>26392738</v>
      </c>
      <c r="O11" s="65">
        <v>6245187</v>
      </c>
      <c r="P11" s="65">
        <v>13701096</v>
      </c>
      <c r="Q11" s="65">
        <v>13312266</v>
      </c>
      <c r="R11" s="65">
        <v>33258549</v>
      </c>
      <c r="S11" s="65">
        <v>6216000</v>
      </c>
      <c r="T11" s="65">
        <v>8498459</v>
      </c>
      <c r="U11" s="65">
        <v>314357</v>
      </c>
      <c r="V11" s="65">
        <v>15028816</v>
      </c>
      <c r="W11" s="65">
        <v>88756467</v>
      </c>
      <c r="X11" s="65">
        <v>102141722</v>
      </c>
      <c r="Y11" s="65">
        <v>-13385255</v>
      </c>
      <c r="Z11" s="145">
        <v>-13.1</v>
      </c>
      <c r="AA11" s="160">
        <v>102141722</v>
      </c>
    </row>
    <row r="12" spans="1:27" ht="13.5">
      <c r="A12" s="143" t="s">
        <v>81</v>
      </c>
      <c r="B12" s="141"/>
      <c r="C12" s="160">
        <v>249345374</v>
      </c>
      <c r="D12" s="160"/>
      <c r="E12" s="161">
        <v>253408332</v>
      </c>
      <c r="F12" s="65">
        <v>255595019</v>
      </c>
      <c r="G12" s="65">
        <v>20223554</v>
      </c>
      <c r="H12" s="65">
        <v>18451791</v>
      </c>
      <c r="I12" s="65">
        <v>19789496</v>
      </c>
      <c r="J12" s="65">
        <v>58464841</v>
      </c>
      <c r="K12" s="65">
        <v>18304247</v>
      </c>
      <c r="L12" s="65">
        <v>18757907</v>
      </c>
      <c r="M12" s="65">
        <v>16877973</v>
      </c>
      <c r="N12" s="65">
        <v>53940127</v>
      </c>
      <c r="O12" s="65">
        <v>22401193</v>
      </c>
      <c r="P12" s="65">
        <v>18571816</v>
      </c>
      <c r="Q12" s="65">
        <v>27584685</v>
      </c>
      <c r="R12" s="65">
        <v>68557694</v>
      </c>
      <c r="S12" s="65">
        <v>19413531</v>
      </c>
      <c r="T12" s="65">
        <v>23842998</v>
      </c>
      <c r="U12" s="65">
        <v>16825913</v>
      </c>
      <c r="V12" s="65">
        <v>60082442</v>
      </c>
      <c r="W12" s="65">
        <v>241045104</v>
      </c>
      <c r="X12" s="65">
        <v>255595019</v>
      </c>
      <c r="Y12" s="65">
        <v>-14549915</v>
      </c>
      <c r="Z12" s="145">
        <v>-5.69</v>
      </c>
      <c r="AA12" s="160">
        <v>255595019</v>
      </c>
    </row>
    <row r="13" spans="1:27" ht="13.5">
      <c r="A13" s="143" t="s">
        <v>82</v>
      </c>
      <c r="B13" s="141"/>
      <c r="C13" s="160">
        <v>641597311</v>
      </c>
      <c r="D13" s="160"/>
      <c r="E13" s="161">
        <v>1062443119</v>
      </c>
      <c r="F13" s="65">
        <v>947283621</v>
      </c>
      <c r="G13" s="65">
        <v>25960506</v>
      </c>
      <c r="H13" s="65">
        <v>67117142</v>
      </c>
      <c r="I13" s="65">
        <v>49984060</v>
      </c>
      <c r="J13" s="65">
        <v>143061708</v>
      </c>
      <c r="K13" s="65">
        <v>90459372</v>
      </c>
      <c r="L13" s="65">
        <v>65990642</v>
      </c>
      <c r="M13" s="65">
        <v>95551544</v>
      </c>
      <c r="N13" s="65">
        <v>252001558</v>
      </c>
      <c r="O13" s="65">
        <v>38026334</v>
      </c>
      <c r="P13" s="65">
        <v>54561263</v>
      </c>
      <c r="Q13" s="65">
        <v>66308997</v>
      </c>
      <c r="R13" s="65">
        <v>158896594</v>
      </c>
      <c r="S13" s="65">
        <v>59950432</v>
      </c>
      <c r="T13" s="65">
        <v>83886066</v>
      </c>
      <c r="U13" s="65">
        <v>16919369</v>
      </c>
      <c r="V13" s="65">
        <v>160755867</v>
      </c>
      <c r="W13" s="65">
        <v>714715727</v>
      </c>
      <c r="X13" s="65">
        <v>947283621</v>
      </c>
      <c r="Y13" s="65">
        <v>-232567894</v>
      </c>
      <c r="Z13" s="145">
        <v>-24.55</v>
      </c>
      <c r="AA13" s="160">
        <v>947283621</v>
      </c>
    </row>
    <row r="14" spans="1:27" ht="13.5">
      <c r="A14" s="143" t="s">
        <v>83</v>
      </c>
      <c r="B14" s="141"/>
      <c r="C14" s="162">
        <v>320106161</v>
      </c>
      <c r="D14" s="162"/>
      <c r="E14" s="163">
        <v>374071295</v>
      </c>
      <c r="F14" s="164">
        <v>376306840</v>
      </c>
      <c r="G14" s="164">
        <v>25083635</v>
      </c>
      <c r="H14" s="164">
        <v>20840637</v>
      </c>
      <c r="I14" s="164">
        <v>22277363</v>
      </c>
      <c r="J14" s="164">
        <v>68201635</v>
      </c>
      <c r="K14" s="164">
        <v>26337436</v>
      </c>
      <c r="L14" s="164">
        <v>27257493</v>
      </c>
      <c r="M14" s="164">
        <v>28219161</v>
      </c>
      <c r="N14" s="164">
        <v>81814090</v>
      </c>
      <c r="O14" s="164">
        <v>37557959</v>
      </c>
      <c r="P14" s="164">
        <v>29698606</v>
      </c>
      <c r="Q14" s="164">
        <v>10572156</v>
      </c>
      <c r="R14" s="164">
        <v>77828721</v>
      </c>
      <c r="S14" s="164">
        <v>25824771</v>
      </c>
      <c r="T14" s="164">
        <v>51571555</v>
      </c>
      <c r="U14" s="164">
        <v>12212704</v>
      </c>
      <c r="V14" s="164">
        <v>89609030</v>
      </c>
      <c r="W14" s="164">
        <v>317453476</v>
      </c>
      <c r="X14" s="164">
        <v>376306840</v>
      </c>
      <c r="Y14" s="164">
        <v>-58853364</v>
      </c>
      <c r="Z14" s="146">
        <v>-15.64</v>
      </c>
      <c r="AA14" s="162">
        <v>376306840</v>
      </c>
    </row>
    <row r="15" spans="1:27" ht="13.5">
      <c r="A15" s="140" t="s">
        <v>84</v>
      </c>
      <c r="B15" s="147"/>
      <c r="C15" s="158">
        <f aca="true" t="shared" si="2" ref="C15:Y15">SUM(C16:C18)</f>
        <v>949907782</v>
      </c>
      <c r="D15" s="158">
        <f>SUM(D16:D18)</f>
        <v>0</v>
      </c>
      <c r="E15" s="159">
        <f t="shared" si="2"/>
        <v>2476188035</v>
      </c>
      <c r="F15" s="105">
        <f t="shared" si="2"/>
        <v>1849427544</v>
      </c>
      <c r="G15" s="105">
        <f t="shared" si="2"/>
        <v>26048825</v>
      </c>
      <c r="H15" s="105">
        <f t="shared" si="2"/>
        <v>79966889</v>
      </c>
      <c r="I15" s="105">
        <f t="shared" si="2"/>
        <v>82811831</v>
      </c>
      <c r="J15" s="105">
        <f t="shared" si="2"/>
        <v>188827545</v>
      </c>
      <c r="K15" s="105">
        <f t="shared" si="2"/>
        <v>107485170</v>
      </c>
      <c r="L15" s="105">
        <f t="shared" si="2"/>
        <v>116459287</v>
      </c>
      <c r="M15" s="105">
        <f t="shared" si="2"/>
        <v>152034686</v>
      </c>
      <c r="N15" s="105">
        <f t="shared" si="2"/>
        <v>375979143</v>
      </c>
      <c r="O15" s="105">
        <f t="shared" si="2"/>
        <v>51809854</v>
      </c>
      <c r="P15" s="105">
        <f t="shared" si="2"/>
        <v>95257887</v>
      </c>
      <c r="Q15" s="105">
        <f t="shared" si="2"/>
        <v>133026675</v>
      </c>
      <c r="R15" s="105">
        <f t="shared" si="2"/>
        <v>280094416</v>
      </c>
      <c r="S15" s="105">
        <f t="shared" si="2"/>
        <v>131660788</v>
      </c>
      <c r="T15" s="105">
        <f t="shared" si="2"/>
        <v>179814338</v>
      </c>
      <c r="U15" s="105">
        <f t="shared" si="2"/>
        <v>29308398</v>
      </c>
      <c r="V15" s="105">
        <f t="shared" si="2"/>
        <v>340783524</v>
      </c>
      <c r="W15" s="105">
        <f t="shared" si="2"/>
        <v>1185684628</v>
      </c>
      <c r="X15" s="105">
        <f t="shared" si="2"/>
        <v>1849427544</v>
      </c>
      <c r="Y15" s="105">
        <f t="shared" si="2"/>
        <v>-663742916</v>
      </c>
      <c r="Z15" s="142">
        <f>+IF(X15&lt;&gt;0,+(Y15/X15)*100,0)</f>
        <v>-35.88910082762345</v>
      </c>
      <c r="AA15" s="158">
        <f>SUM(AA16:AA18)</f>
        <v>1849427544</v>
      </c>
    </row>
    <row r="16" spans="1:27" ht="13.5">
      <c r="A16" s="143" t="s">
        <v>85</v>
      </c>
      <c r="B16" s="141"/>
      <c r="C16" s="160">
        <v>154281114</v>
      </c>
      <c r="D16" s="160"/>
      <c r="E16" s="161">
        <v>170645379</v>
      </c>
      <c r="F16" s="65">
        <v>173637369</v>
      </c>
      <c r="G16" s="65">
        <v>13004509</v>
      </c>
      <c r="H16" s="65">
        <v>12489981</v>
      </c>
      <c r="I16" s="65">
        <v>16339031</v>
      </c>
      <c r="J16" s="65">
        <v>41833521</v>
      </c>
      <c r="K16" s="65">
        <v>13636429</v>
      </c>
      <c r="L16" s="65">
        <v>15875278</v>
      </c>
      <c r="M16" s="65">
        <v>13754981</v>
      </c>
      <c r="N16" s="65">
        <v>43266688</v>
      </c>
      <c r="O16" s="65">
        <v>13523937</v>
      </c>
      <c r="P16" s="65">
        <v>12304342</v>
      </c>
      <c r="Q16" s="65">
        <v>14659756</v>
      </c>
      <c r="R16" s="65">
        <v>40488035</v>
      </c>
      <c r="S16" s="65">
        <v>14018956</v>
      </c>
      <c r="T16" s="65">
        <v>12370832</v>
      </c>
      <c r="U16" s="65">
        <v>11927151</v>
      </c>
      <c r="V16" s="65">
        <v>38316939</v>
      </c>
      <c r="W16" s="65">
        <v>163905183</v>
      </c>
      <c r="X16" s="65">
        <v>173637369</v>
      </c>
      <c r="Y16" s="65">
        <v>-9732186</v>
      </c>
      <c r="Z16" s="145">
        <v>-5.6</v>
      </c>
      <c r="AA16" s="160">
        <v>173637369</v>
      </c>
    </row>
    <row r="17" spans="1:27" ht="13.5">
      <c r="A17" s="143" t="s">
        <v>86</v>
      </c>
      <c r="B17" s="141"/>
      <c r="C17" s="160">
        <v>771668983</v>
      </c>
      <c r="D17" s="160"/>
      <c r="E17" s="161">
        <v>2286849207</v>
      </c>
      <c r="F17" s="65">
        <v>1648085486</v>
      </c>
      <c r="G17" s="65">
        <v>9636000</v>
      </c>
      <c r="H17" s="65">
        <v>66383123</v>
      </c>
      <c r="I17" s="65">
        <v>65337534</v>
      </c>
      <c r="J17" s="65">
        <v>141356657</v>
      </c>
      <c r="K17" s="65">
        <v>92499474</v>
      </c>
      <c r="L17" s="65">
        <v>99733841</v>
      </c>
      <c r="M17" s="65">
        <v>137428639</v>
      </c>
      <c r="N17" s="65">
        <v>329661954</v>
      </c>
      <c r="O17" s="65">
        <v>37649935</v>
      </c>
      <c r="P17" s="65">
        <v>81698778</v>
      </c>
      <c r="Q17" s="65">
        <v>117439233</v>
      </c>
      <c r="R17" s="65">
        <v>236787946</v>
      </c>
      <c r="S17" s="65">
        <v>116759269</v>
      </c>
      <c r="T17" s="65">
        <v>166397523</v>
      </c>
      <c r="U17" s="65">
        <v>16360643</v>
      </c>
      <c r="V17" s="65">
        <v>299517435</v>
      </c>
      <c r="W17" s="65">
        <v>1007323992</v>
      </c>
      <c r="X17" s="65">
        <v>1648085486</v>
      </c>
      <c r="Y17" s="65">
        <v>-640761494</v>
      </c>
      <c r="Z17" s="145">
        <v>-38.88</v>
      </c>
      <c r="AA17" s="160">
        <v>1648085486</v>
      </c>
    </row>
    <row r="18" spans="1:27" ht="13.5">
      <c r="A18" s="143" t="s">
        <v>87</v>
      </c>
      <c r="B18" s="141"/>
      <c r="C18" s="160">
        <v>23957685</v>
      </c>
      <c r="D18" s="160"/>
      <c r="E18" s="161">
        <v>18693449</v>
      </c>
      <c r="F18" s="65">
        <v>27704689</v>
      </c>
      <c r="G18" s="65">
        <v>3408316</v>
      </c>
      <c r="H18" s="65">
        <v>1093785</v>
      </c>
      <c r="I18" s="65">
        <v>1135266</v>
      </c>
      <c r="J18" s="65">
        <v>5637367</v>
      </c>
      <c r="K18" s="65">
        <v>1349267</v>
      </c>
      <c r="L18" s="65">
        <v>850168</v>
      </c>
      <c r="M18" s="65">
        <v>851066</v>
      </c>
      <c r="N18" s="65">
        <v>3050501</v>
      </c>
      <c r="O18" s="65">
        <v>635982</v>
      </c>
      <c r="P18" s="65">
        <v>1254767</v>
      </c>
      <c r="Q18" s="65">
        <v>927686</v>
      </c>
      <c r="R18" s="65">
        <v>2818435</v>
      </c>
      <c r="S18" s="65">
        <v>882563</v>
      </c>
      <c r="T18" s="65">
        <v>1045983</v>
      </c>
      <c r="U18" s="65">
        <v>1020604</v>
      </c>
      <c r="V18" s="65">
        <v>2949150</v>
      </c>
      <c r="W18" s="65">
        <v>14455453</v>
      </c>
      <c r="X18" s="65">
        <v>27704689</v>
      </c>
      <c r="Y18" s="65">
        <v>-13249236</v>
      </c>
      <c r="Z18" s="145">
        <v>-47.82</v>
      </c>
      <c r="AA18" s="160">
        <v>27704689</v>
      </c>
    </row>
    <row r="19" spans="1:27" ht="13.5">
      <c r="A19" s="140" t="s">
        <v>88</v>
      </c>
      <c r="B19" s="147"/>
      <c r="C19" s="158">
        <f aca="true" t="shared" si="3" ref="C19:Y19">SUM(C20:C23)</f>
        <v>10689104609</v>
      </c>
      <c r="D19" s="158">
        <f>SUM(D20:D23)</f>
        <v>0</v>
      </c>
      <c r="E19" s="159">
        <f t="shared" si="3"/>
        <v>12733954501</v>
      </c>
      <c r="F19" s="105">
        <f t="shared" si="3"/>
        <v>12603853772</v>
      </c>
      <c r="G19" s="105">
        <f t="shared" si="3"/>
        <v>854244942</v>
      </c>
      <c r="H19" s="105">
        <f t="shared" si="3"/>
        <v>1170184512</v>
      </c>
      <c r="I19" s="105">
        <f t="shared" si="3"/>
        <v>1008536810</v>
      </c>
      <c r="J19" s="105">
        <f t="shared" si="3"/>
        <v>3032966264</v>
      </c>
      <c r="K19" s="105">
        <f t="shared" si="3"/>
        <v>962910405</v>
      </c>
      <c r="L19" s="105">
        <f t="shared" si="3"/>
        <v>957881399</v>
      </c>
      <c r="M19" s="105">
        <f t="shared" si="3"/>
        <v>990994005</v>
      </c>
      <c r="N19" s="105">
        <f t="shared" si="3"/>
        <v>2911785809</v>
      </c>
      <c r="O19" s="105">
        <f t="shared" si="3"/>
        <v>1089334422</v>
      </c>
      <c r="P19" s="105">
        <f t="shared" si="3"/>
        <v>1015886733</v>
      </c>
      <c r="Q19" s="105">
        <f t="shared" si="3"/>
        <v>1086633151</v>
      </c>
      <c r="R19" s="105">
        <f t="shared" si="3"/>
        <v>3191854306</v>
      </c>
      <c r="S19" s="105">
        <f t="shared" si="3"/>
        <v>995680513</v>
      </c>
      <c r="T19" s="105">
        <f t="shared" si="3"/>
        <v>1114730324</v>
      </c>
      <c r="U19" s="105">
        <f t="shared" si="3"/>
        <v>1028277224</v>
      </c>
      <c r="V19" s="105">
        <f t="shared" si="3"/>
        <v>3138688061</v>
      </c>
      <c r="W19" s="105">
        <f t="shared" si="3"/>
        <v>12275294440</v>
      </c>
      <c r="X19" s="105">
        <f t="shared" si="3"/>
        <v>12603853772</v>
      </c>
      <c r="Y19" s="105">
        <f t="shared" si="3"/>
        <v>-328559332</v>
      </c>
      <c r="Z19" s="142">
        <f>+IF(X19&lt;&gt;0,+(Y19/X19)*100,0)</f>
        <v>-2.60681643839687</v>
      </c>
      <c r="AA19" s="158">
        <f>SUM(AA20:AA23)</f>
        <v>12603853772</v>
      </c>
    </row>
    <row r="20" spans="1:27" ht="13.5">
      <c r="A20" s="143" t="s">
        <v>89</v>
      </c>
      <c r="B20" s="141"/>
      <c r="C20" s="160">
        <v>6944632496</v>
      </c>
      <c r="D20" s="160"/>
      <c r="E20" s="161">
        <v>8598668308</v>
      </c>
      <c r="F20" s="65">
        <v>8421134771</v>
      </c>
      <c r="G20" s="65">
        <v>586445030</v>
      </c>
      <c r="H20" s="65">
        <v>846354996</v>
      </c>
      <c r="I20" s="65">
        <v>711793335</v>
      </c>
      <c r="J20" s="65">
        <v>2144593361</v>
      </c>
      <c r="K20" s="65">
        <v>652946777</v>
      </c>
      <c r="L20" s="65">
        <v>621488023</v>
      </c>
      <c r="M20" s="65">
        <v>664776732</v>
      </c>
      <c r="N20" s="65">
        <v>1939211532</v>
      </c>
      <c r="O20" s="65">
        <v>692713410</v>
      </c>
      <c r="P20" s="65">
        <v>614557912</v>
      </c>
      <c r="Q20" s="65">
        <v>685204020</v>
      </c>
      <c r="R20" s="65">
        <v>1992475342</v>
      </c>
      <c r="S20" s="65">
        <v>657924352</v>
      </c>
      <c r="T20" s="65">
        <v>731047734</v>
      </c>
      <c r="U20" s="65">
        <v>713272775</v>
      </c>
      <c r="V20" s="65">
        <v>2102244861</v>
      </c>
      <c r="W20" s="65">
        <v>8178525096</v>
      </c>
      <c r="X20" s="65">
        <v>8421134771</v>
      </c>
      <c r="Y20" s="65">
        <v>-242609675</v>
      </c>
      <c r="Z20" s="145">
        <v>-2.88</v>
      </c>
      <c r="AA20" s="160">
        <v>8421134771</v>
      </c>
    </row>
    <row r="21" spans="1:27" ht="13.5">
      <c r="A21" s="143" t="s">
        <v>90</v>
      </c>
      <c r="B21" s="141"/>
      <c r="C21" s="160">
        <v>1829211872</v>
      </c>
      <c r="D21" s="160"/>
      <c r="E21" s="161">
        <v>2004375166</v>
      </c>
      <c r="F21" s="65">
        <v>2029112376</v>
      </c>
      <c r="G21" s="65">
        <v>134826466</v>
      </c>
      <c r="H21" s="65">
        <v>154034253</v>
      </c>
      <c r="I21" s="65">
        <v>137415841</v>
      </c>
      <c r="J21" s="65">
        <v>426276560</v>
      </c>
      <c r="K21" s="65">
        <v>148905381</v>
      </c>
      <c r="L21" s="65">
        <v>166318900</v>
      </c>
      <c r="M21" s="65">
        <v>158838860</v>
      </c>
      <c r="N21" s="65">
        <v>474063141</v>
      </c>
      <c r="O21" s="65">
        <v>204137650</v>
      </c>
      <c r="P21" s="65">
        <v>206901386</v>
      </c>
      <c r="Q21" s="65">
        <v>205046104</v>
      </c>
      <c r="R21" s="65">
        <v>616085140</v>
      </c>
      <c r="S21" s="65">
        <v>160543423</v>
      </c>
      <c r="T21" s="65">
        <v>191427177</v>
      </c>
      <c r="U21" s="65">
        <v>163569206</v>
      </c>
      <c r="V21" s="65">
        <v>515539806</v>
      </c>
      <c r="W21" s="65">
        <v>2031964647</v>
      </c>
      <c r="X21" s="65">
        <v>2029112376</v>
      </c>
      <c r="Y21" s="65">
        <v>2852271</v>
      </c>
      <c r="Z21" s="145">
        <v>0.14</v>
      </c>
      <c r="AA21" s="160">
        <v>2029112376</v>
      </c>
    </row>
    <row r="22" spans="1:27" ht="13.5">
      <c r="A22" s="143" t="s">
        <v>91</v>
      </c>
      <c r="B22" s="141"/>
      <c r="C22" s="162">
        <v>1072838869</v>
      </c>
      <c r="D22" s="162"/>
      <c r="E22" s="163">
        <v>1230486374</v>
      </c>
      <c r="F22" s="164">
        <v>1251683972</v>
      </c>
      <c r="G22" s="164">
        <v>70415778</v>
      </c>
      <c r="H22" s="164">
        <v>88772645</v>
      </c>
      <c r="I22" s="164">
        <v>87724380</v>
      </c>
      <c r="J22" s="164">
        <v>246912803</v>
      </c>
      <c r="K22" s="164">
        <v>86848385</v>
      </c>
      <c r="L22" s="164">
        <v>98563152</v>
      </c>
      <c r="M22" s="164">
        <v>95340052</v>
      </c>
      <c r="N22" s="164">
        <v>280751589</v>
      </c>
      <c r="O22" s="164">
        <v>109053391</v>
      </c>
      <c r="P22" s="164">
        <v>121811264</v>
      </c>
      <c r="Q22" s="164">
        <v>120345349</v>
      </c>
      <c r="R22" s="164">
        <v>351210004</v>
      </c>
      <c r="S22" s="164">
        <v>106018016</v>
      </c>
      <c r="T22" s="164">
        <v>117353435</v>
      </c>
      <c r="U22" s="164">
        <v>80615307</v>
      </c>
      <c r="V22" s="164">
        <v>303986758</v>
      </c>
      <c r="W22" s="164">
        <v>1182861154</v>
      </c>
      <c r="X22" s="164">
        <v>1251683972</v>
      </c>
      <c r="Y22" s="164">
        <v>-68822818</v>
      </c>
      <c r="Z22" s="146">
        <v>-5.5</v>
      </c>
      <c r="AA22" s="162">
        <v>1251683972</v>
      </c>
    </row>
    <row r="23" spans="1:27" ht="13.5">
      <c r="A23" s="143" t="s">
        <v>92</v>
      </c>
      <c r="B23" s="141"/>
      <c r="C23" s="160">
        <v>842421372</v>
      </c>
      <c r="D23" s="160"/>
      <c r="E23" s="161">
        <v>900424653</v>
      </c>
      <c r="F23" s="65">
        <v>901922653</v>
      </c>
      <c r="G23" s="65">
        <v>62557668</v>
      </c>
      <c r="H23" s="65">
        <v>81022618</v>
      </c>
      <c r="I23" s="65">
        <v>71603254</v>
      </c>
      <c r="J23" s="65">
        <v>215183540</v>
      </c>
      <c r="K23" s="65">
        <v>74209862</v>
      </c>
      <c r="L23" s="65">
        <v>71511324</v>
      </c>
      <c r="M23" s="65">
        <v>72038361</v>
      </c>
      <c r="N23" s="65">
        <v>217759547</v>
      </c>
      <c r="O23" s="65">
        <v>83429971</v>
      </c>
      <c r="P23" s="65">
        <v>72616171</v>
      </c>
      <c r="Q23" s="65">
        <v>76037678</v>
      </c>
      <c r="R23" s="65">
        <v>232083820</v>
      </c>
      <c r="S23" s="65">
        <v>71194722</v>
      </c>
      <c r="T23" s="65">
        <v>74901978</v>
      </c>
      <c r="U23" s="65">
        <v>70819936</v>
      </c>
      <c r="V23" s="65">
        <v>216916636</v>
      </c>
      <c r="W23" s="65">
        <v>881943543</v>
      </c>
      <c r="X23" s="65">
        <v>901922653</v>
      </c>
      <c r="Y23" s="65">
        <v>-19979110</v>
      </c>
      <c r="Z23" s="145">
        <v>-2.22</v>
      </c>
      <c r="AA23" s="160">
        <v>901922653</v>
      </c>
    </row>
    <row r="24" spans="1:27" ht="13.5">
      <c r="A24" s="140" t="s">
        <v>93</v>
      </c>
      <c r="B24" s="147" t="s">
        <v>94</v>
      </c>
      <c r="C24" s="158">
        <v>2141253</v>
      </c>
      <c r="D24" s="158"/>
      <c r="E24" s="159">
        <v>5097580</v>
      </c>
      <c r="F24" s="105">
        <v>6508133</v>
      </c>
      <c r="G24" s="105">
        <v>17664</v>
      </c>
      <c r="H24" s="105">
        <v>15221</v>
      </c>
      <c r="I24" s="105">
        <v>491707</v>
      </c>
      <c r="J24" s="105">
        <v>524592</v>
      </c>
      <c r="K24" s="105">
        <v>20680</v>
      </c>
      <c r="L24" s="105">
        <v>8215</v>
      </c>
      <c r="M24" s="105">
        <v>4485</v>
      </c>
      <c r="N24" s="105">
        <v>33380</v>
      </c>
      <c r="O24" s="105">
        <v>28795</v>
      </c>
      <c r="P24" s="105">
        <v>207967</v>
      </c>
      <c r="Q24" s="105">
        <v>46158</v>
      </c>
      <c r="R24" s="105">
        <v>282920</v>
      </c>
      <c r="S24" s="105">
        <v>33854</v>
      </c>
      <c r="T24" s="105">
        <v>1260520</v>
      </c>
      <c r="U24" s="105">
        <v>11301</v>
      </c>
      <c r="V24" s="105">
        <v>1305675</v>
      </c>
      <c r="W24" s="105">
        <v>2146567</v>
      </c>
      <c r="X24" s="105">
        <v>6508133</v>
      </c>
      <c r="Y24" s="105">
        <v>-4361566</v>
      </c>
      <c r="Z24" s="142">
        <v>-67.02</v>
      </c>
      <c r="AA24" s="158">
        <v>6508133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20381332226</v>
      </c>
      <c r="D25" s="177">
        <f>+D5+D9+D15+D19+D24</f>
        <v>0</v>
      </c>
      <c r="E25" s="178">
        <f t="shared" si="4"/>
        <v>24696594170</v>
      </c>
      <c r="F25" s="78">
        <f t="shared" si="4"/>
        <v>23887797195</v>
      </c>
      <c r="G25" s="78">
        <f t="shared" si="4"/>
        <v>1742154642</v>
      </c>
      <c r="H25" s="78">
        <f t="shared" si="4"/>
        <v>2302459904</v>
      </c>
      <c r="I25" s="78">
        <f t="shared" si="4"/>
        <v>1669197353</v>
      </c>
      <c r="J25" s="78">
        <f t="shared" si="4"/>
        <v>5713811899</v>
      </c>
      <c r="K25" s="78">
        <f t="shared" si="4"/>
        <v>1649548748</v>
      </c>
      <c r="L25" s="78">
        <f t="shared" si="4"/>
        <v>1605971813</v>
      </c>
      <c r="M25" s="78">
        <f t="shared" si="4"/>
        <v>2269548404</v>
      </c>
      <c r="N25" s="78">
        <f t="shared" si="4"/>
        <v>5525068965</v>
      </c>
      <c r="O25" s="78">
        <f t="shared" si="4"/>
        <v>1673229263</v>
      </c>
      <c r="P25" s="78">
        <f t="shared" si="4"/>
        <v>2045871204</v>
      </c>
      <c r="Q25" s="78">
        <f t="shared" si="4"/>
        <v>2283138852</v>
      </c>
      <c r="R25" s="78">
        <f t="shared" si="4"/>
        <v>6002239319</v>
      </c>
      <c r="S25" s="78">
        <f t="shared" si="4"/>
        <v>1803071482</v>
      </c>
      <c r="T25" s="78">
        <f t="shared" si="4"/>
        <v>2052121828</v>
      </c>
      <c r="U25" s="78">
        <f t="shared" si="4"/>
        <v>1559953476</v>
      </c>
      <c r="V25" s="78">
        <f t="shared" si="4"/>
        <v>5415146786</v>
      </c>
      <c r="W25" s="78">
        <f t="shared" si="4"/>
        <v>22656266969</v>
      </c>
      <c r="X25" s="78">
        <f t="shared" si="4"/>
        <v>23887797195</v>
      </c>
      <c r="Y25" s="78">
        <f t="shared" si="4"/>
        <v>-1231530226</v>
      </c>
      <c r="Z25" s="179">
        <f>+IF(X25&lt;&gt;0,+(Y25/X25)*100,0)</f>
        <v>-5.155478405760134</v>
      </c>
      <c r="AA25" s="177">
        <f>+AA5+AA9+AA15+AA19+AA24</f>
        <v>23887797195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3689469641</v>
      </c>
      <c r="D28" s="158">
        <f>SUM(D29:D31)</f>
        <v>0</v>
      </c>
      <c r="E28" s="159">
        <f t="shared" si="5"/>
        <v>4330990998</v>
      </c>
      <c r="F28" s="105">
        <f t="shared" si="5"/>
        <v>4353793860</v>
      </c>
      <c r="G28" s="105">
        <f t="shared" si="5"/>
        <v>309665615</v>
      </c>
      <c r="H28" s="105">
        <f t="shared" si="5"/>
        <v>328705671</v>
      </c>
      <c r="I28" s="105">
        <f t="shared" si="5"/>
        <v>330784394</v>
      </c>
      <c r="J28" s="105">
        <f t="shared" si="5"/>
        <v>969155680</v>
      </c>
      <c r="K28" s="105">
        <f t="shared" si="5"/>
        <v>323223829</v>
      </c>
      <c r="L28" s="105">
        <f t="shared" si="5"/>
        <v>362400002</v>
      </c>
      <c r="M28" s="105">
        <f t="shared" si="5"/>
        <v>325437606</v>
      </c>
      <c r="N28" s="105">
        <f t="shared" si="5"/>
        <v>1011061437</v>
      </c>
      <c r="O28" s="105">
        <f t="shared" si="5"/>
        <v>328127984</v>
      </c>
      <c r="P28" s="105">
        <f t="shared" si="5"/>
        <v>316020092</v>
      </c>
      <c r="Q28" s="105">
        <f t="shared" si="5"/>
        <v>334298535</v>
      </c>
      <c r="R28" s="105">
        <f t="shared" si="5"/>
        <v>978446611</v>
      </c>
      <c r="S28" s="105">
        <f t="shared" si="5"/>
        <v>328156672</v>
      </c>
      <c r="T28" s="105">
        <f t="shared" si="5"/>
        <v>337123909</v>
      </c>
      <c r="U28" s="105">
        <f t="shared" si="5"/>
        <v>352271149</v>
      </c>
      <c r="V28" s="105">
        <f t="shared" si="5"/>
        <v>1017551730</v>
      </c>
      <c r="W28" s="105">
        <f t="shared" si="5"/>
        <v>3976215458</v>
      </c>
      <c r="X28" s="105">
        <f t="shared" si="5"/>
        <v>4353793860</v>
      </c>
      <c r="Y28" s="105">
        <f t="shared" si="5"/>
        <v>-377578402</v>
      </c>
      <c r="Z28" s="142">
        <f>+IF(X28&lt;&gt;0,+(Y28/X28)*100,0)</f>
        <v>-8.67239961609023</v>
      </c>
      <c r="AA28" s="158">
        <f>SUM(AA29:AA31)</f>
        <v>4353793860</v>
      </c>
    </row>
    <row r="29" spans="1:27" ht="13.5">
      <c r="A29" s="143" t="s">
        <v>75</v>
      </c>
      <c r="B29" s="141"/>
      <c r="C29" s="160">
        <v>224469280</v>
      </c>
      <c r="D29" s="160"/>
      <c r="E29" s="161">
        <v>275954045</v>
      </c>
      <c r="F29" s="65">
        <v>292296775</v>
      </c>
      <c r="G29" s="65">
        <v>24852595</v>
      </c>
      <c r="H29" s="65">
        <v>16905408</v>
      </c>
      <c r="I29" s="65">
        <v>19029518</v>
      </c>
      <c r="J29" s="65">
        <v>60787521</v>
      </c>
      <c r="K29" s="65">
        <v>19773153</v>
      </c>
      <c r="L29" s="65">
        <v>22446288</v>
      </c>
      <c r="M29" s="65">
        <v>19791597</v>
      </c>
      <c r="N29" s="65">
        <v>62011038</v>
      </c>
      <c r="O29" s="65">
        <v>17455003</v>
      </c>
      <c r="P29" s="65">
        <v>22229209</v>
      </c>
      <c r="Q29" s="65">
        <v>20330205</v>
      </c>
      <c r="R29" s="65">
        <v>60014417</v>
      </c>
      <c r="S29" s="65">
        <v>21961206</v>
      </c>
      <c r="T29" s="65">
        <v>24501410</v>
      </c>
      <c r="U29" s="65">
        <v>26970921</v>
      </c>
      <c r="V29" s="65">
        <v>73433537</v>
      </c>
      <c r="W29" s="65">
        <v>256246513</v>
      </c>
      <c r="X29" s="65">
        <v>292296775</v>
      </c>
      <c r="Y29" s="65">
        <v>-36050262</v>
      </c>
      <c r="Z29" s="145">
        <v>-12.33</v>
      </c>
      <c r="AA29" s="160">
        <v>292296775</v>
      </c>
    </row>
    <row r="30" spans="1:27" ht="13.5">
      <c r="A30" s="143" t="s">
        <v>76</v>
      </c>
      <c r="B30" s="141"/>
      <c r="C30" s="162">
        <v>1503033622</v>
      </c>
      <c r="D30" s="162"/>
      <c r="E30" s="163">
        <v>1995976343</v>
      </c>
      <c r="F30" s="164">
        <v>1975497000</v>
      </c>
      <c r="G30" s="164">
        <v>128493450</v>
      </c>
      <c r="H30" s="164">
        <v>145628743</v>
      </c>
      <c r="I30" s="164">
        <v>150398060</v>
      </c>
      <c r="J30" s="164">
        <v>424520253</v>
      </c>
      <c r="K30" s="164">
        <v>147129846</v>
      </c>
      <c r="L30" s="164">
        <v>159885122</v>
      </c>
      <c r="M30" s="164">
        <v>148174767</v>
      </c>
      <c r="N30" s="164">
        <v>455189735</v>
      </c>
      <c r="O30" s="164">
        <v>141872112</v>
      </c>
      <c r="P30" s="164">
        <v>144105713</v>
      </c>
      <c r="Q30" s="164">
        <v>151172845</v>
      </c>
      <c r="R30" s="164">
        <v>437150670</v>
      </c>
      <c r="S30" s="164">
        <v>148395141</v>
      </c>
      <c r="T30" s="164">
        <v>150412078</v>
      </c>
      <c r="U30" s="164">
        <v>127668068</v>
      </c>
      <c r="V30" s="164">
        <v>426475287</v>
      </c>
      <c r="W30" s="164">
        <v>1743335945</v>
      </c>
      <c r="X30" s="164">
        <v>1975497000</v>
      </c>
      <c r="Y30" s="164">
        <v>-232161055</v>
      </c>
      <c r="Z30" s="146">
        <v>-11.75</v>
      </c>
      <c r="AA30" s="162">
        <v>1975497000</v>
      </c>
    </row>
    <row r="31" spans="1:27" ht="13.5">
      <c r="A31" s="143" t="s">
        <v>77</v>
      </c>
      <c r="B31" s="141"/>
      <c r="C31" s="160">
        <v>1961966739</v>
      </c>
      <c r="D31" s="160"/>
      <c r="E31" s="161">
        <v>2059060610</v>
      </c>
      <c r="F31" s="65">
        <v>2086000085</v>
      </c>
      <c r="G31" s="65">
        <v>156319570</v>
      </c>
      <c r="H31" s="65">
        <v>166171520</v>
      </c>
      <c r="I31" s="65">
        <v>161356816</v>
      </c>
      <c r="J31" s="65">
        <v>483847906</v>
      </c>
      <c r="K31" s="65">
        <v>156320830</v>
      </c>
      <c r="L31" s="65">
        <v>180068592</v>
      </c>
      <c r="M31" s="65">
        <v>157471242</v>
      </c>
      <c r="N31" s="65">
        <v>493860664</v>
      </c>
      <c r="O31" s="65">
        <v>168800869</v>
      </c>
      <c r="P31" s="65">
        <v>149685170</v>
      </c>
      <c r="Q31" s="65">
        <v>162795485</v>
      </c>
      <c r="R31" s="65">
        <v>481281524</v>
      </c>
      <c r="S31" s="65">
        <v>157800325</v>
      </c>
      <c r="T31" s="65">
        <v>162210421</v>
      </c>
      <c r="U31" s="65">
        <v>197632160</v>
      </c>
      <c r="V31" s="65">
        <v>517642906</v>
      </c>
      <c r="W31" s="65">
        <v>1976633000</v>
      </c>
      <c r="X31" s="65">
        <v>2086000085</v>
      </c>
      <c r="Y31" s="65">
        <v>-109367085</v>
      </c>
      <c r="Z31" s="145">
        <v>-5.24</v>
      </c>
      <c r="AA31" s="160">
        <v>2086000085</v>
      </c>
    </row>
    <row r="32" spans="1:27" ht="13.5">
      <c r="A32" s="140" t="s">
        <v>78</v>
      </c>
      <c r="B32" s="141"/>
      <c r="C32" s="158">
        <f aca="true" t="shared" si="6" ref="C32:Y32">SUM(C33:C37)</f>
        <v>3736308515</v>
      </c>
      <c r="D32" s="158">
        <f>SUM(D33:D37)</f>
        <v>0</v>
      </c>
      <c r="E32" s="159">
        <f t="shared" si="6"/>
        <v>4237591459</v>
      </c>
      <c r="F32" s="105">
        <f t="shared" si="6"/>
        <v>4185227492</v>
      </c>
      <c r="G32" s="105">
        <f t="shared" si="6"/>
        <v>231799872</v>
      </c>
      <c r="H32" s="105">
        <f t="shared" si="6"/>
        <v>275378132</v>
      </c>
      <c r="I32" s="105">
        <f t="shared" si="6"/>
        <v>322512455</v>
      </c>
      <c r="J32" s="105">
        <f t="shared" si="6"/>
        <v>829690459</v>
      </c>
      <c r="K32" s="105">
        <f t="shared" si="6"/>
        <v>306360446</v>
      </c>
      <c r="L32" s="105">
        <f t="shared" si="6"/>
        <v>438487294</v>
      </c>
      <c r="M32" s="105">
        <f t="shared" si="6"/>
        <v>325626725</v>
      </c>
      <c r="N32" s="105">
        <f t="shared" si="6"/>
        <v>1070474465</v>
      </c>
      <c r="O32" s="105">
        <f t="shared" si="6"/>
        <v>304980171</v>
      </c>
      <c r="P32" s="105">
        <f t="shared" si="6"/>
        <v>312716361</v>
      </c>
      <c r="Q32" s="105">
        <f t="shared" si="6"/>
        <v>337898940</v>
      </c>
      <c r="R32" s="105">
        <f t="shared" si="6"/>
        <v>955595472</v>
      </c>
      <c r="S32" s="105">
        <f t="shared" si="6"/>
        <v>310023827</v>
      </c>
      <c r="T32" s="105">
        <f t="shared" si="6"/>
        <v>319417952</v>
      </c>
      <c r="U32" s="105">
        <f t="shared" si="6"/>
        <v>398581107</v>
      </c>
      <c r="V32" s="105">
        <f t="shared" si="6"/>
        <v>1028022886</v>
      </c>
      <c r="W32" s="105">
        <f t="shared" si="6"/>
        <v>3883783282</v>
      </c>
      <c r="X32" s="105">
        <f t="shared" si="6"/>
        <v>4185227492</v>
      </c>
      <c r="Y32" s="105">
        <f t="shared" si="6"/>
        <v>-301444210</v>
      </c>
      <c r="Z32" s="142">
        <f>+IF(X32&lt;&gt;0,+(Y32/X32)*100,0)</f>
        <v>-7.2025764567447315</v>
      </c>
      <c r="AA32" s="158">
        <f>SUM(AA33:AA37)</f>
        <v>4185227492</v>
      </c>
    </row>
    <row r="33" spans="1:27" ht="13.5">
      <c r="A33" s="143" t="s">
        <v>79</v>
      </c>
      <c r="B33" s="141"/>
      <c r="C33" s="160">
        <v>387937807</v>
      </c>
      <c r="D33" s="160"/>
      <c r="E33" s="161">
        <v>461888240</v>
      </c>
      <c r="F33" s="65">
        <v>422947762</v>
      </c>
      <c r="G33" s="65">
        <v>22882189</v>
      </c>
      <c r="H33" s="65">
        <v>27294707</v>
      </c>
      <c r="I33" s="65">
        <v>31045756</v>
      </c>
      <c r="J33" s="65">
        <v>81222652</v>
      </c>
      <c r="K33" s="65">
        <v>31219273</v>
      </c>
      <c r="L33" s="65">
        <v>44955597</v>
      </c>
      <c r="M33" s="65">
        <v>31175117</v>
      </c>
      <c r="N33" s="65">
        <v>107349987</v>
      </c>
      <c r="O33" s="65">
        <v>29441450</v>
      </c>
      <c r="P33" s="65">
        <v>34369309</v>
      </c>
      <c r="Q33" s="65">
        <v>36982540</v>
      </c>
      <c r="R33" s="65">
        <v>100793299</v>
      </c>
      <c r="S33" s="65">
        <v>35204438</v>
      </c>
      <c r="T33" s="65">
        <v>36003625</v>
      </c>
      <c r="U33" s="65">
        <v>48208877</v>
      </c>
      <c r="V33" s="65">
        <v>119416940</v>
      </c>
      <c r="W33" s="65">
        <v>408782878</v>
      </c>
      <c r="X33" s="65">
        <v>422947762</v>
      </c>
      <c r="Y33" s="65">
        <v>-14164884</v>
      </c>
      <c r="Z33" s="145">
        <v>-3.35</v>
      </c>
      <c r="AA33" s="160">
        <v>422947762</v>
      </c>
    </row>
    <row r="34" spans="1:27" ht="13.5">
      <c r="A34" s="143" t="s">
        <v>80</v>
      </c>
      <c r="B34" s="141"/>
      <c r="C34" s="160">
        <v>1086473757</v>
      </c>
      <c r="D34" s="160"/>
      <c r="E34" s="161">
        <v>1099643055</v>
      </c>
      <c r="F34" s="65">
        <v>1100903318</v>
      </c>
      <c r="G34" s="65">
        <v>57088947</v>
      </c>
      <c r="H34" s="65">
        <v>69335639</v>
      </c>
      <c r="I34" s="65">
        <v>74749472</v>
      </c>
      <c r="J34" s="65">
        <v>201174058</v>
      </c>
      <c r="K34" s="65">
        <v>79532217</v>
      </c>
      <c r="L34" s="65">
        <v>103807126</v>
      </c>
      <c r="M34" s="65">
        <v>85533674</v>
      </c>
      <c r="N34" s="65">
        <v>268873017</v>
      </c>
      <c r="O34" s="65">
        <v>80321231</v>
      </c>
      <c r="P34" s="65">
        <v>83018915</v>
      </c>
      <c r="Q34" s="65">
        <v>89169471</v>
      </c>
      <c r="R34" s="65">
        <v>252509617</v>
      </c>
      <c r="S34" s="65">
        <v>82115308</v>
      </c>
      <c r="T34" s="65">
        <v>86940467</v>
      </c>
      <c r="U34" s="65">
        <v>109739519</v>
      </c>
      <c r="V34" s="65">
        <v>278795294</v>
      </c>
      <c r="W34" s="65">
        <v>1001351986</v>
      </c>
      <c r="X34" s="65">
        <v>1100903318</v>
      </c>
      <c r="Y34" s="65">
        <v>-99551332</v>
      </c>
      <c r="Z34" s="145">
        <v>-9.04</v>
      </c>
      <c r="AA34" s="160">
        <v>1100903318</v>
      </c>
    </row>
    <row r="35" spans="1:27" ht="13.5">
      <c r="A35" s="143" t="s">
        <v>81</v>
      </c>
      <c r="B35" s="141"/>
      <c r="C35" s="160">
        <v>1159226361</v>
      </c>
      <c r="D35" s="160"/>
      <c r="E35" s="161">
        <v>1342686811</v>
      </c>
      <c r="F35" s="65">
        <v>1299881486</v>
      </c>
      <c r="G35" s="65">
        <v>74828334</v>
      </c>
      <c r="H35" s="65">
        <v>94473483</v>
      </c>
      <c r="I35" s="65">
        <v>107189327</v>
      </c>
      <c r="J35" s="65">
        <v>276491144</v>
      </c>
      <c r="K35" s="65">
        <v>100598092</v>
      </c>
      <c r="L35" s="65">
        <v>142107710</v>
      </c>
      <c r="M35" s="65">
        <v>101666032</v>
      </c>
      <c r="N35" s="65">
        <v>344371834</v>
      </c>
      <c r="O35" s="65">
        <v>100749708</v>
      </c>
      <c r="P35" s="65">
        <v>105356709</v>
      </c>
      <c r="Q35" s="65">
        <v>99446274</v>
      </c>
      <c r="R35" s="65">
        <v>305552691</v>
      </c>
      <c r="S35" s="65">
        <v>97694045</v>
      </c>
      <c r="T35" s="65">
        <v>100296526</v>
      </c>
      <c r="U35" s="65">
        <v>101392309</v>
      </c>
      <c r="V35" s="65">
        <v>299382880</v>
      </c>
      <c r="W35" s="65">
        <v>1225798549</v>
      </c>
      <c r="X35" s="65">
        <v>1299881486</v>
      </c>
      <c r="Y35" s="65">
        <v>-74082937</v>
      </c>
      <c r="Z35" s="145">
        <v>-5.7</v>
      </c>
      <c r="AA35" s="160">
        <v>1299881486</v>
      </c>
    </row>
    <row r="36" spans="1:27" ht="13.5">
      <c r="A36" s="143" t="s">
        <v>82</v>
      </c>
      <c r="B36" s="141"/>
      <c r="C36" s="160">
        <v>561183812</v>
      </c>
      <c r="D36" s="160"/>
      <c r="E36" s="161">
        <v>698810038</v>
      </c>
      <c r="F36" s="65">
        <v>722058358</v>
      </c>
      <c r="G36" s="65">
        <v>36870725</v>
      </c>
      <c r="H36" s="65">
        <v>43694593</v>
      </c>
      <c r="I36" s="65">
        <v>61309203</v>
      </c>
      <c r="J36" s="65">
        <v>141874521</v>
      </c>
      <c r="K36" s="65">
        <v>47604878</v>
      </c>
      <c r="L36" s="65">
        <v>79768951</v>
      </c>
      <c r="M36" s="65">
        <v>59417771</v>
      </c>
      <c r="N36" s="65">
        <v>186791600</v>
      </c>
      <c r="O36" s="65">
        <v>48803157</v>
      </c>
      <c r="P36" s="65">
        <v>47741351</v>
      </c>
      <c r="Q36" s="65">
        <v>58981938</v>
      </c>
      <c r="R36" s="65">
        <v>155526446</v>
      </c>
      <c r="S36" s="65">
        <v>50653458</v>
      </c>
      <c r="T36" s="65">
        <v>47245771</v>
      </c>
      <c r="U36" s="65">
        <v>86317338</v>
      </c>
      <c r="V36" s="65">
        <v>184216567</v>
      </c>
      <c r="W36" s="65">
        <v>668409134</v>
      </c>
      <c r="X36" s="65">
        <v>722058358</v>
      </c>
      <c r="Y36" s="65">
        <v>-53649224</v>
      </c>
      <c r="Z36" s="145">
        <v>-7.43</v>
      </c>
      <c r="AA36" s="160">
        <v>722058358</v>
      </c>
    </row>
    <row r="37" spans="1:27" ht="13.5">
      <c r="A37" s="143" t="s">
        <v>83</v>
      </c>
      <c r="B37" s="141"/>
      <c r="C37" s="162">
        <v>541486778</v>
      </c>
      <c r="D37" s="162"/>
      <c r="E37" s="163">
        <v>634563315</v>
      </c>
      <c r="F37" s="164">
        <v>639436568</v>
      </c>
      <c r="G37" s="164">
        <v>40129677</v>
      </c>
      <c r="H37" s="164">
        <v>40579710</v>
      </c>
      <c r="I37" s="164">
        <v>48218697</v>
      </c>
      <c r="J37" s="164">
        <v>128928084</v>
      </c>
      <c r="K37" s="164">
        <v>47405986</v>
      </c>
      <c r="L37" s="164">
        <v>67847910</v>
      </c>
      <c r="M37" s="164">
        <v>47834131</v>
      </c>
      <c r="N37" s="164">
        <v>163088027</v>
      </c>
      <c r="O37" s="164">
        <v>45664625</v>
      </c>
      <c r="P37" s="164">
        <v>42230077</v>
      </c>
      <c r="Q37" s="164">
        <v>53318717</v>
      </c>
      <c r="R37" s="164">
        <v>141213419</v>
      </c>
      <c r="S37" s="164">
        <v>44356578</v>
      </c>
      <c r="T37" s="164">
        <v>48931563</v>
      </c>
      <c r="U37" s="164">
        <v>52923064</v>
      </c>
      <c r="V37" s="164">
        <v>146211205</v>
      </c>
      <c r="W37" s="164">
        <v>579440735</v>
      </c>
      <c r="X37" s="164">
        <v>639436568</v>
      </c>
      <c r="Y37" s="164">
        <v>-59995833</v>
      </c>
      <c r="Z37" s="146">
        <v>-9.38</v>
      </c>
      <c r="AA37" s="162">
        <v>639436568</v>
      </c>
    </row>
    <row r="38" spans="1:27" ht="13.5">
      <c r="A38" s="140" t="s">
        <v>84</v>
      </c>
      <c r="B38" s="147"/>
      <c r="C38" s="158">
        <f aca="true" t="shared" si="7" ref="C38:Y38">SUM(C39:C41)</f>
        <v>1605465139</v>
      </c>
      <c r="D38" s="158">
        <f>SUM(D39:D41)</f>
        <v>0</v>
      </c>
      <c r="E38" s="159">
        <f t="shared" si="7"/>
        <v>2241866886</v>
      </c>
      <c r="F38" s="105">
        <f t="shared" si="7"/>
        <v>2026098633</v>
      </c>
      <c r="G38" s="105">
        <f t="shared" si="7"/>
        <v>93640179</v>
      </c>
      <c r="H38" s="105">
        <f t="shared" si="7"/>
        <v>138868009</v>
      </c>
      <c r="I38" s="105">
        <f t="shared" si="7"/>
        <v>144773012</v>
      </c>
      <c r="J38" s="105">
        <f t="shared" si="7"/>
        <v>377281200</v>
      </c>
      <c r="K38" s="105">
        <f t="shared" si="7"/>
        <v>131604101</v>
      </c>
      <c r="L38" s="105">
        <f t="shared" si="7"/>
        <v>178519151</v>
      </c>
      <c r="M38" s="105">
        <f t="shared" si="7"/>
        <v>161032632</v>
      </c>
      <c r="N38" s="105">
        <f t="shared" si="7"/>
        <v>471155884</v>
      </c>
      <c r="O38" s="105">
        <f t="shared" si="7"/>
        <v>123159916</v>
      </c>
      <c r="P38" s="105">
        <f t="shared" si="7"/>
        <v>146551173</v>
      </c>
      <c r="Q38" s="105">
        <f t="shared" si="7"/>
        <v>157658097</v>
      </c>
      <c r="R38" s="105">
        <f t="shared" si="7"/>
        <v>427369186</v>
      </c>
      <c r="S38" s="105">
        <f t="shared" si="7"/>
        <v>149271092</v>
      </c>
      <c r="T38" s="105">
        <f t="shared" si="7"/>
        <v>166775546</v>
      </c>
      <c r="U38" s="105">
        <f t="shared" si="7"/>
        <v>210534738</v>
      </c>
      <c r="V38" s="105">
        <f t="shared" si="7"/>
        <v>526581376</v>
      </c>
      <c r="W38" s="105">
        <f t="shared" si="7"/>
        <v>1802387646</v>
      </c>
      <c r="X38" s="105">
        <f t="shared" si="7"/>
        <v>2026098633</v>
      </c>
      <c r="Y38" s="105">
        <f t="shared" si="7"/>
        <v>-223710987</v>
      </c>
      <c r="Z38" s="142">
        <f>+IF(X38&lt;&gt;0,+(Y38/X38)*100,0)</f>
        <v>-11.041465768562118</v>
      </c>
      <c r="AA38" s="158">
        <f>SUM(AA39:AA41)</f>
        <v>2026098633</v>
      </c>
    </row>
    <row r="39" spans="1:27" ht="13.5">
      <c r="A39" s="143" t="s">
        <v>85</v>
      </c>
      <c r="B39" s="141"/>
      <c r="C39" s="160">
        <v>408290282</v>
      </c>
      <c r="D39" s="160"/>
      <c r="E39" s="161">
        <v>485803504</v>
      </c>
      <c r="F39" s="65">
        <v>503688645</v>
      </c>
      <c r="G39" s="65">
        <v>29699712</v>
      </c>
      <c r="H39" s="65">
        <v>38247811</v>
      </c>
      <c r="I39" s="65">
        <v>33959114</v>
      </c>
      <c r="J39" s="65">
        <v>101906637</v>
      </c>
      <c r="K39" s="65">
        <v>33193077</v>
      </c>
      <c r="L39" s="65">
        <v>42292516</v>
      </c>
      <c r="M39" s="65">
        <v>42120852</v>
      </c>
      <c r="N39" s="65">
        <v>117606445</v>
      </c>
      <c r="O39" s="65">
        <v>32510767</v>
      </c>
      <c r="P39" s="65">
        <v>36590536</v>
      </c>
      <c r="Q39" s="65">
        <v>31976502</v>
      </c>
      <c r="R39" s="65">
        <v>101077805</v>
      </c>
      <c r="S39" s="65">
        <v>33009042</v>
      </c>
      <c r="T39" s="65">
        <v>38494831</v>
      </c>
      <c r="U39" s="65">
        <v>49649118</v>
      </c>
      <c r="V39" s="65">
        <v>121152991</v>
      </c>
      <c r="W39" s="65">
        <v>441743878</v>
      </c>
      <c r="X39" s="65">
        <v>503688645</v>
      </c>
      <c r="Y39" s="65">
        <v>-61944767</v>
      </c>
      <c r="Z39" s="145">
        <v>-12.3</v>
      </c>
      <c r="AA39" s="160">
        <v>503688645</v>
      </c>
    </row>
    <row r="40" spans="1:27" ht="13.5">
      <c r="A40" s="143" t="s">
        <v>86</v>
      </c>
      <c r="B40" s="141"/>
      <c r="C40" s="160">
        <v>1003387185</v>
      </c>
      <c r="D40" s="160"/>
      <c r="E40" s="161">
        <v>1561502189</v>
      </c>
      <c r="F40" s="65">
        <v>1323152927</v>
      </c>
      <c r="G40" s="65">
        <v>49848067</v>
      </c>
      <c r="H40" s="65">
        <v>84931344</v>
      </c>
      <c r="I40" s="65">
        <v>95328276</v>
      </c>
      <c r="J40" s="65">
        <v>230107687</v>
      </c>
      <c r="K40" s="65">
        <v>83127463</v>
      </c>
      <c r="L40" s="65">
        <v>114614318</v>
      </c>
      <c r="M40" s="65">
        <v>104767177</v>
      </c>
      <c r="N40" s="65">
        <v>302508958</v>
      </c>
      <c r="O40" s="65">
        <v>76186427</v>
      </c>
      <c r="P40" s="65">
        <v>93613297</v>
      </c>
      <c r="Q40" s="65">
        <v>110177832</v>
      </c>
      <c r="R40" s="65">
        <v>279977556</v>
      </c>
      <c r="S40" s="65">
        <v>100121080</v>
      </c>
      <c r="T40" s="65">
        <v>111709335</v>
      </c>
      <c r="U40" s="65">
        <v>141869763</v>
      </c>
      <c r="V40" s="65">
        <v>353700178</v>
      </c>
      <c r="W40" s="65">
        <v>1166294379</v>
      </c>
      <c r="X40" s="65">
        <v>1323152927</v>
      </c>
      <c r="Y40" s="65">
        <v>-156858548</v>
      </c>
      <c r="Z40" s="145">
        <v>-11.85</v>
      </c>
      <c r="AA40" s="160">
        <v>1323152927</v>
      </c>
    </row>
    <row r="41" spans="1:27" ht="13.5">
      <c r="A41" s="143" t="s">
        <v>87</v>
      </c>
      <c r="B41" s="141"/>
      <c r="C41" s="160">
        <v>193787672</v>
      </c>
      <c r="D41" s="160"/>
      <c r="E41" s="161">
        <v>194561193</v>
      </c>
      <c r="F41" s="65">
        <v>199257061</v>
      </c>
      <c r="G41" s="65">
        <v>14092400</v>
      </c>
      <c r="H41" s="65">
        <v>15688854</v>
      </c>
      <c r="I41" s="65">
        <v>15485622</v>
      </c>
      <c r="J41" s="65">
        <v>45266876</v>
      </c>
      <c r="K41" s="65">
        <v>15283561</v>
      </c>
      <c r="L41" s="65">
        <v>21612317</v>
      </c>
      <c r="M41" s="65">
        <v>14144603</v>
      </c>
      <c r="N41" s="65">
        <v>51040481</v>
      </c>
      <c r="O41" s="65">
        <v>14462722</v>
      </c>
      <c r="P41" s="65">
        <v>16347340</v>
      </c>
      <c r="Q41" s="65">
        <v>15503763</v>
      </c>
      <c r="R41" s="65">
        <v>46313825</v>
      </c>
      <c r="S41" s="65">
        <v>16140970</v>
      </c>
      <c r="T41" s="65">
        <v>16571380</v>
      </c>
      <c r="U41" s="65">
        <v>19015857</v>
      </c>
      <c r="V41" s="65">
        <v>51728207</v>
      </c>
      <c r="W41" s="65">
        <v>194349389</v>
      </c>
      <c r="X41" s="65">
        <v>199257061</v>
      </c>
      <c r="Y41" s="65">
        <v>-4907672</v>
      </c>
      <c r="Z41" s="145">
        <v>-2.46</v>
      </c>
      <c r="AA41" s="160">
        <v>199257061</v>
      </c>
    </row>
    <row r="42" spans="1:27" ht="13.5">
      <c r="A42" s="140" t="s">
        <v>88</v>
      </c>
      <c r="B42" s="147"/>
      <c r="C42" s="158">
        <f aca="true" t="shared" si="8" ref="C42:Y42">SUM(C43:C46)</f>
        <v>9565978716</v>
      </c>
      <c r="D42" s="158">
        <f>SUM(D43:D46)</f>
        <v>0</v>
      </c>
      <c r="E42" s="159">
        <f t="shared" si="8"/>
        <v>11278105158</v>
      </c>
      <c r="F42" s="105">
        <f t="shared" si="8"/>
        <v>11043791653</v>
      </c>
      <c r="G42" s="105">
        <f t="shared" si="8"/>
        <v>329267245</v>
      </c>
      <c r="H42" s="105">
        <f t="shared" si="8"/>
        <v>1097821283</v>
      </c>
      <c r="I42" s="105">
        <f t="shared" si="8"/>
        <v>1150975180</v>
      </c>
      <c r="J42" s="105">
        <f t="shared" si="8"/>
        <v>2578063708</v>
      </c>
      <c r="K42" s="105">
        <f t="shared" si="8"/>
        <v>802754224</v>
      </c>
      <c r="L42" s="105">
        <f t="shared" si="8"/>
        <v>887969979</v>
      </c>
      <c r="M42" s="105">
        <f t="shared" si="8"/>
        <v>803704790</v>
      </c>
      <c r="N42" s="105">
        <f t="shared" si="8"/>
        <v>2494428993</v>
      </c>
      <c r="O42" s="105">
        <f t="shared" si="8"/>
        <v>764967130</v>
      </c>
      <c r="P42" s="105">
        <f t="shared" si="8"/>
        <v>819501007</v>
      </c>
      <c r="Q42" s="105">
        <f t="shared" si="8"/>
        <v>890055960</v>
      </c>
      <c r="R42" s="105">
        <f t="shared" si="8"/>
        <v>2474524097</v>
      </c>
      <c r="S42" s="105">
        <f t="shared" si="8"/>
        <v>790700781</v>
      </c>
      <c r="T42" s="105">
        <f t="shared" si="8"/>
        <v>821044970</v>
      </c>
      <c r="U42" s="105">
        <f t="shared" si="8"/>
        <v>951802154</v>
      </c>
      <c r="V42" s="105">
        <f t="shared" si="8"/>
        <v>2563547905</v>
      </c>
      <c r="W42" s="105">
        <f t="shared" si="8"/>
        <v>10110564703</v>
      </c>
      <c r="X42" s="105">
        <f t="shared" si="8"/>
        <v>11043791653</v>
      </c>
      <c r="Y42" s="105">
        <f t="shared" si="8"/>
        <v>-933226950</v>
      </c>
      <c r="Z42" s="142">
        <f>+IF(X42&lt;&gt;0,+(Y42/X42)*100,0)</f>
        <v>-8.450240454749006</v>
      </c>
      <c r="AA42" s="158">
        <f>SUM(AA43:AA46)</f>
        <v>11043791653</v>
      </c>
    </row>
    <row r="43" spans="1:27" ht="13.5">
      <c r="A43" s="143" t="s">
        <v>89</v>
      </c>
      <c r="B43" s="141"/>
      <c r="C43" s="160">
        <v>5613736755</v>
      </c>
      <c r="D43" s="160"/>
      <c r="E43" s="161">
        <v>7166449566</v>
      </c>
      <c r="F43" s="65">
        <v>6944809095</v>
      </c>
      <c r="G43" s="65">
        <v>123278499</v>
      </c>
      <c r="H43" s="65">
        <v>803337851</v>
      </c>
      <c r="I43" s="65">
        <v>820537985</v>
      </c>
      <c r="J43" s="65">
        <v>1747154335</v>
      </c>
      <c r="K43" s="65">
        <v>505012670</v>
      </c>
      <c r="L43" s="65">
        <v>518055196</v>
      </c>
      <c r="M43" s="65">
        <v>487987678</v>
      </c>
      <c r="N43" s="65">
        <v>1511055544</v>
      </c>
      <c r="O43" s="65">
        <v>461170408</v>
      </c>
      <c r="P43" s="65">
        <v>480813255</v>
      </c>
      <c r="Q43" s="65">
        <v>501254610</v>
      </c>
      <c r="R43" s="65">
        <v>1443238273</v>
      </c>
      <c r="S43" s="65">
        <v>495671163</v>
      </c>
      <c r="T43" s="65">
        <v>483096540</v>
      </c>
      <c r="U43" s="65">
        <v>539438112</v>
      </c>
      <c r="V43" s="65">
        <v>1518205815</v>
      </c>
      <c r="W43" s="65">
        <v>6219653967</v>
      </c>
      <c r="X43" s="65">
        <v>6944809095</v>
      </c>
      <c r="Y43" s="65">
        <v>-725155128</v>
      </c>
      <c r="Z43" s="145">
        <v>-10.44</v>
      </c>
      <c r="AA43" s="160">
        <v>6944809095</v>
      </c>
    </row>
    <row r="44" spans="1:27" ht="13.5">
      <c r="A44" s="143" t="s">
        <v>90</v>
      </c>
      <c r="B44" s="141"/>
      <c r="C44" s="160">
        <v>1779388134</v>
      </c>
      <c r="D44" s="160"/>
      <c r="E44" s="161">
        <v>1834372648</v>
      </c>
      <c r="F44" s="65">
        <v>1822017647</v>
      </c>
      <c r="G44" s="65">
        <v>98722926</v>
      </c>
      <c r="H44" s="65">
        <v>127959007</v>
      </c>
      <c r="I44" s="65">
        <v>133646518</v>
      </c>
      <c r="J44" s="65">
        <v>360328451</v>
      </c>
      <c r="K44" s="65">
        <v>124954602</v>
      </c>
      <c r="L44" s="65">
        <v>151812405</v>
      </c>
      <c r="M44" s="65">
        <v>130136404</v>
      </c>
      <c r="N44" s="65">
        <v>406903411</v>
      </c>
      <c r="O44" s="65">
        <v>121795069</v>
      </c>
      <c r="P44" s="65">
        <v>157711293</v>
      </c>
      <c r="Q44" s="65">
        <v>194422031</v>
      </c>
      <c r="R44" s="65">
        <v>473928393</v>
      </c>
      <c r="S44" s="65">
        <v>138800191</v>
      </c>
      <c r="T44" s="65">
        <v>146659179</v>
      </c>
      <c r="U44" s="65">
        <v>144890615</v>
      </c>
      <c r="V44" s="65">
        <v>430349985</v>
      </c>
      <c r="W44" s="65">
        <v>1671510240</v>
      </c>
      <c r="X44" s="65">
        <v>1822017647</v>
      </c>
      <c r="Y44" s="65">
        <v>-150507407</v>
      </c>
      <c r="Z44" s="145">
        <v>-8.26</v>
      </c>
      <c r="AA44" s="160">
        <v>1822017647</v>
      </c>
    </row>
    <row r="45" spans="1:27" ht="13.5">
      <c r="A45" s="143" t="s">
        <v>91</v>
      </c>
      <c r="B45" s="141"/>
      <c r="C45" s="162">
        <v>871717783</v>
      </c>
      <c r="D45" s="162"/>
      <c r="E45" s="163">
        <v>858543069</v>
      </c>
      <c r="F45" s="164">
        <v>880016763</v>
      </c>
      <c r="G45" s="164">
        <v>46384023</v>
      </c>
      <c r="H45" s="164">
        <v>64780375</v>
      </c>
      <c r="I45" s="164">
        <v>93551940</v>
      </c>
      <c r="J45" s="164">
        <v>204716338</v>
      </c>
      <c r="K45" s="164">
        <v>68023218</v>
      </c>
      <c r="L45" s="164">
        <v>86031194</v>
      </c>
      <c r="M45" s="164">
        <v>77012583</v>
      </c>
      <c r="N45" s="164">
        <v>231066995</v>
      </c>
      <c r="O45" s="164">
        <v>68077113</v>
      </c>
      <c r="P45" s="164">
        <v>79300379</v>
      </c>
      <c r="Q45" s="164">
        <v>80642870</v>
      </c>
      <c r="R45" s="164">
        <v>228020362</v>
      </c>
      <c r="S45" s="164">
        <v>65790334</v>
      </c>
      <c r="T45" s="164">
        <v>77816094</v>
      </c>
      <c r="U45" s="164">
        <v>101208082</v>
      </c>
      <c r="V45" s="164">
        <v>244814510</v>
      </c>
      <c r="W45" s="164">
        <v>908618205</v>
      </c>
      <c r="X45" s="164">
        <v>880016763</v>
      </c>
      <c r="Y45" s="164">
        <v>28601442</v>
      </c>
      <c r="Z45" s="146">
        <v>3.25</v>
      </c>
      <c r="AA45" s="162">
        <v>880016763</v>
      </c>
    </row>
    <row r="46" spans="1:27" ht="13.5">
      <c r="A46" s="143" t="s">
        <v>92</v>
      </c>
      <c r="B46" s="141"/>
      <c r="C46" s="160">
        <v>1301136044</v>
      </c>
      <c r="D46" s="160"/>
      <c r="E46" s="161">
        <v>1418739875</v>
      </c>
      <c r="F46" s="65">
        <v>1396948148</v>
      </c>
      <c r="G46" s="65">
        <v>60881797</v>
      </c>
      <c r="H46" s="65">
        <v>101744050</v>
      </c>
      <c r="I46" s="65">
        <v>103238737</v>
      </c>
      <c r="J46" s="65">
        <v>265864584</v>
      </c>
      <c r="K46" s="65">
        <v>104763734</v>
      </c>
      <c r="L46" s="65">
        <v>132071184</v>
      </c>
      <c r="M46" s="65">
        <v>108568125</v>
      </c>
      <c r="N46" s="65">
        <v>345403043</v>
      </c>
      <c r="O46" s="65">
        <v>113924540</v>
      </c>
      <c r="P46" s="65">
        <v>101676080</v>
      </c>
      <c r="Q46" s="65">
        <v>113736449</v>
      </c>
      <c r="R46" s="65">
        <v>329337069</v>
      </c>
      <c r="S46" s="65">
        <v>90439093</v>
      </c>
      <c r="T46" s="65">
        <v>113473157</v>
      </c>
      <c r="U46" s="65">
        <v>166265345</v>
      </c>
      <c r="V46" s="65">
        <v>370177595</v>
      </c>
      <c r="W46" s="65">
        <v>1310782291</v>
      </c>
      <c r="X46" s="65">
        <v>1396948148</v>
      </c>
      <c r="Y46" s="65">
        <v>-86165857</v>
      </c>
      <c r="Z46" s="145">
        <v>-6.17</v>
      </c>
      <c r="AA46" s="160">
        <v>1396948148</v>
      </c>
    </row>
    <row r="47" spans="1:27" ht="13.5">
      <c r="A47" s="140" t="s">
        <v>93</v>
      </c>
      <c r="B47" s="147" t="s">
        <v>94</v>
      </c>
      <c r="C47" s="158">
        <v>51967079</v>
      </c>
      <c r="D47" s="158"/>
      <c r="E47" s="159">
        <v>53320379</v>
      </c>
      <c r="F47" s="105">
        <v>59590379</v>
      </c>
      <c r="G47" s="105">
        <v>665493</v>
      </c>
      <c r="H47" s="105">
        <v>789307</v>
      </c>
      <c r="I47" s="105">
        <v>10978895</v>
      </c>
      <c r="J47" s="105">
        <v>12433695</v>
      </c>
      <c r="K47" s="105">
        <v>11575531</v>
      </c>
      <c r="L47" s="105">
        <v>964033</v>
      </c>
      <c r="M47" s="105">
        <v>904398</v>
      </c>
      <c r="N47" s="105">
        <v>13443962</v>
      </c>
      <c r="O47" s="105">
        <v>799519</v>
      </c>
      <c r="P47" s="105">
        <v>11171441</v>
      </c>
      <c r="Q47" s="105">
        <v>1012301</v>
      </c>
      <c r="R47" s="105">
        <v>12983261</v>
      </c>
      <c r="S47" s="105">
        <v>11782472</v>
      </c>
      <c r="T47" s="105">
        <v>1501509</v>
      </c>
      <c r="U47" s="105">
        <v>1641489</v>
      </c>
      <c r="V47" s="105">
        <v>14925470</v>
      </c>
      <c r="W47" s="105">
        <v>53786388</v>
      </c>
      <c r="X47" s="105">
        <v>59590379</v>
      </c>
      <c r="Y47" s="105">
        <v>-5803991</v>
      </c>
      <c r="Z47" s="142">
        <v>-9.74</v>
      </c>
      <c r="AA47" s="158">
        <v>59590379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18649189090</v>
      </c>
      <c r="D48" s="177">
        <f>+D28+D32+D38+D42+D47</f>
        <v>0</v>
      </c>
      <c r="E48" s="178">
        <f t="shared" si="9"/>
        <v>22141874880</v>
      </c>
      <c r="F48" s="78">
        <f t="shared" si="9"/>
        <v>21668502017</v>
      </c>
      <c r="G48" s="78">
        <f t="shared" si="9"/>
        <v>965038404</v>
      </c>
      <c r="H48" s="78">
        <f t="shared" si="9"/>
        <v>1841562402</v>
      </c>
      <c r="I48" s="78">
        <f t="shared" si="9"/>
        <v>1960023936</v>
      </c>
      <c r="J48" s="78">
        <f t="shared" si="9"/>
        <v>4766624742</v>
      </c>
      <c r="K48" s="78">
        <f t="shared" si="9"/>
        <v>1575518131</v>
      </c>
      <c r="L48" s="78">
        <f t="shared" si="9"/>
        <v>1868340459</v>
      </c>
      <c r="M48" s="78">
        <f t="shared" si="9"/>
        <v>1616706151</v>
      </c>
      <c r="N48" s="78">
        <f t="shared" si="9"/>
        <v>5060564741</v>
      </c>
      <c r="O48" s="78">
        <f t="shared" si="9"/>
        <v>1522034720</v>
      </c>
      <c r="P48" s="78">
        <f t="shared" si="9"/>
        <v>1605960074</v>
      </c>
      <c r="Q48" s="78">
        <f t="shared" si="9"/>
        <v>1720923833</v>
      </c>
      <c r="R48" s="78">
        <f t="shared" si="9"/>
        <v>4848918627</v>
      </c>
      <c r="S48" s="78">
        <f t="shared" si="9"/>
        <v>1589934844</v>
      </c>
      <c r="T48" s="78">
        <f t="shared" si="9"/>
        <v>1645863886</v>
      </c>
      <c r="U48" s="78">
        <f t="shared" si="9"/>
        <v>1914830637</v>
      </c>
      <c r="V48" s="78">
        <f t="shared" si="9"/>
        <v>5150629367</v>
      </c>
      <c r="W48" s="78">
        <f t="shared" si="9"/>
        <v>19826737477</v>
      </c>
      <c r="X48" s="78">
        <f t="shared" si="9"/>
        <v>21668502017</v>
      </c>
      <c r="Y48" s="78">
        <f t="shared" si="9"/>
        <v>-1841764540</v>
      </c>
      <c r="Z48" s="179">
        <f>+IF(X48&lt;&gt;0,+(Y48/X48)*100,0)</f>
        <v>-8.499731723748349</v>
      </c>
      <c r="AA48" s="177">
        <f>+AA28+AA32+AA38+AA42+AA47</f>
        <v>21668502017</v>
      </c>
    </row>
    <row r="49" spans="1:27" ht="13.5">
      <c r="A49" s="153" t="s">
        <v>49</v>
      </c>
      <c r="B49" s="154"/>
      <c r="C49" s="180">
        <f aca="true" t="shared" si="10" ref="C49:Y49">+C25-C48</f>
        <v>1732143136</v>
      </c>
      <c r="D49" s="180">
        <f>+D25-D48</f>
        <v>0</v>
      </c>
      <c r="E49" s="181">
        <f t="shared" si="10"/>
        <v>2554719290</v>
      </c>
      <c r="F49" s="182">
        <f t="shared" si="10"/>
        <v>2219295178</v>
      </c>
      <c r="G49" s="182">
        <f t="shared" si="10"/>
        <v>777116238</v>
      </c>
      <c r="H49" s="182">
        <f t="shared" si="10"/>
        <v>460897502</v>
      </c>
      <c r="I49" s="182">
        <f t="shared" si="10"/>
        <v>-290826583</v>
      </c>
      <c r="J49" s="182">
        <f t="shared" si="10"/>
        <v>947187157</v>
      </c>
      <c r="K49" s="182">
        <f t="shared" si="10"/>
        <v>74030617</v>
      </c>
      <c r="L49" s="182">
        <f t="shared" si="10"/>
        <v>-262368646</v>
      </c>
      <c r="M49" s="182">
        <f t="shared" si="10"/>
        <v>652842253</v>
      </c>
      <c r="N49" s="182">
        <f t="shared" si="10"/>
        <v>464504224</v>
      </c>
      <c r="O49" s="182">
        <f t="shared" si="10"/>
        <v>151194543</v>
      </c>
      <c r="P49" s="182">
        <f t="shared" si="10"/>
        <v>439911130</v>
      </c>
      <c r="Q49" s="182">
        <f t="shared" si="10"/>
        <v>562215019</v>
      </c>
      <c r="R49" s="182">
        <f t="shared" si="10"/>
        <v>1153320692</v>
      </c>
      <c r="S49" s="182">
        <f t="shared" si="10"/>
        <v>213136638</v>
      </c>
      <c r="T49" s="182">
        <f t="shared" si="10"/>
        <v>406257942</v>
      </c>
      <c r="U49" s="182">
        <f t="shared" si="10"/>
        <v>-354877161</v>
      </c>
      <c r="V49" s="182">
        <f t="shared" si="10"/>
        <v>264517419</v>
      </c>
      <c r="W49" s="182">
        <f t="shared" si="10"/>
        <v>2829529492</v>
      </c>
      <c r="X49" s="182">
        <f>IF(F25=F48,0,X25-X48)</f>
        <v>2219295178</v>
      </c>
      <c r="Y49" s="182">
        <f t="shared" si="10"/>
        <v>610234314</v>
      </c>
      <c r="Z49" s="183">
        <f>+IF(X49&lt;&gt;0,+(Y49/X49)*100,0)</f>
        <v>27.496762037302997</v>
      </c>
      <c r="AA49" s="180">
        <f>+AA25-AA48</f>
        <v>2219295178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5277706306</v>
      </c>
      <c r="D5" s="160"/>
      <c r="E5" s="161">
        <v>5568774122</v>
      </c>
      <c r="F5" s="65">
        <v>5598774122</v>
      </c>
      <c r="G5" s="65">
        <v>434579471</v>
      </c>
      <c r="H5" s="65">
        <v>430406694</v>
      </c>
      <c r="I5" s="65">
        <v>513848189</v>
      </c>
      <c r="J5" s="65">
        <v>1378834354</v>
      </c>
      <c r="K5" s="65">
        <v>458375870</v>
      </c>
      <c r="L5" s="65">
        <v>435487980</v>
      </c>
      <c r="M5" s="65">
        <v>467040352</v>
      </c>
      <c r="N5" s="65">
        <v>1360904202</v>
      </c>
      <c r="O5" s="65">
        <v>476110757</v>
      </c>
      <c r="P5" s="65">
        <v>439371084</v>
      </c>
      <c r="Q5" s="65">
        <v>439152740</v>
      </c>
      <c r="R5" s="65">
        <v>1354634581</v>
      </c>
      <c r="S5" s="65">
        <v>308099757</v>
      </c>
      <c r="T5" s="65">
        <v>613859145</v>
      </c>
      <c r="U5" s="65">
        <v>482824821</v>
      </c>
      <c r="V5" s="65">
        <v>1404783723</v>
      </c>
      <c r="W5" s="65">
        <v>5499156860</v>
      </c>
      <c r="X5" s="65">
        <v>5598774122</v>
      </c>
      <c r="Y5" s="65">
        <v>-99617262</v>
      </c>
      <c r="Z5" s="145">
        <v>-1.78</v>
      </c>
      <c r="AA5" s="160">
        <v>5598774122</v>
      </c>
    </row>
    <row r="6" spans="1:27" ht="13.5">
      <c r="A6" s="196" t="s">
        <v>102</v>
      </c>
      <c r="B6" s="197"/>
      <c r="C6" s="160">
        <v>94167800</v>
      </c>
      <c r="D6" s="160"/>
      <c r="E6" s="161">
        <v>85759268</v>
      </c>
      <c r="F6" s="65">
        <v>85759268</v>
      </c>
      <c r="G6" s="65">
        <v>6614656</v>
      </c>
      <c r="H6" s="65">
        <v>8168783</v>
      </c>
      <c r="I6" s="65">
        <v>7330581</v>
      </c>
      <c r="J6" s="65">
        <v>22114020</v>
      </c>
      <c r="K6" s="65">
        <v>6959590</v>
      </c>
      <c r="L6" s="65">
        <v>9312751</v>
      </c>
      <c r="M6" s="65">
        <v>8033409</v>
      </c>
      <c r="N6" s="65">
        <v>24305750</v>
      </c>
      <c r="O6" s="65">
        <v>7499009</v>
      </c>
      <c r="P6" s="65">
        <v>7436767</v>
      </c>
      <c r="Q6" s="65">
        <v>7483658</v>
      </c>
      <c r="R6" s="65">
        <v>22419434</v>
      </c>
      <c r="S6" s="65">
        <v>7399597</v>
      </c>
      <c r="T6" s="65">
        <v>7107210</v>
      </c>
      <c r="U6" s="65">
        <v>6311385</v>
      </c>
      <c r="V6" s="65">
        <v>20818192</v>
      </c>
      <c r="W6" s="65">
        <v>89657396</v>
      </c>
      <c r="X6" s="65">
        <v>85759268</v>
      </c>
      <c r="Y6" s="65">
        <v>3898128</v>
      </c>
      <c r="Z6" s="145">
        <v>4.55</v>
      </c>
      <c r="AA6" s="160">
        <v>85759268</v>
      </c>
    </row>
    <row r="7" spans="1:27" ht="13.5">
      <c r="A7" s="198" t="s">
        <v>103</v>
      </c>
      <c r="B7" s="197" t="s">
        <v>96</v>
      </c>
      <c r="C7" s="160">
        <v>6821244647</v>
      </c>
      <c r="D7" s="160"/>
      <c r="E7" s="161">
        <v>8459302317</v>
      </c>
      <c r="F7" s="65">
        <v>8222170090</v>
      </c>
      <c r="G7" s="65">
        <v>582542716</v>
      </c>
      <c r="H7" s="65">
        <v>840659868</v>
      </c>
      <c r="I7" s="65">
        <v>701744855</v>
      </c>
      <c r="J7" s="65">
        <v>2124947439</v>
      </c>
      <c r="K7" s="65">
        <v>641095974</v>
      </c>
      <c r="L7" s="65">
        <v>611629709</v>
      </c>
      <c r="M7" s="65">
        <v>655843337</v>
      </c>
      <c r="N7" s="65">
        <v>1908569020</v>
      </c>
      <c r="O7" s="65">
        <v>685046946</v>
      </c>
      <c r="P7" s="65">
        <v>605604069</v>
      </c>
      <c r="Q7" s="65">
        <v>662052398</v>
      </c>
      <c r="R7" s="65">
        <v>1952703413</v>
      </c>
      <c r="S7" s="65">
        <v>651732574</v>
      </c>
      <c r="T7" s="65">
        <v>672665744</v>
      </c>
      <c r="U7" s="65">
        <v>709980575</v>
      </c>
      <c r="V7" s="65">
        <v>2034378893</v>
      </c>
      <c r="W7" s="65">
        <v>8020598765</v>
      </c>
      <c r="X7" s="65">
        <v>8222170090</v>
      </c>
      <c r="Y7" s="65">
        <v>-201571325</v>
      </c>
      <c r="Z7" s="145">
        <v>-2.45</v>
      </c>
      <c r="AA7" s="160">
        <v>8222170090</v>
      </c>
    </row>
    <row r="8" spans="1:27" ht="13.5">
      <c r="A8" s="198" t="s">
        <v>104</v>
      </c>
      <c r="B8" s="197" t="s">
        <v>96</v>
      </c>
      <c r="C8" s="160">
        <v>1660856229</v>
      </c>
      <c r="D8" s="160"/>
      <c r="E8" s="161">
        <v>1846888297</v>
      </c>
      <c r="F8" s="65">
        <v>1850988297</v>
      </c>
      <c r="G8" s="65">
        <v>122141414</v>
      </c>
      <c r="H8" s="65">
        <v>135032430</v>
      </c>
      <c r="I8" s="65">
        <v>123735055</v>
      </c>
      <c r="J8" s="65">
        <v>380908899</v>
      </c>
      <c r="K8" s="65">
        <v>133407730</v>
      </c>
      <c r="L8" s="65">
        <v>149874157</v>
      </c>
      <c r="M8" s="65">
        <v>143120782</v>
      </c>
      <c r="N8" s="65">
        <v>426402669</v>
      </c>
      <c r="O8" s="65">
        <v>189224290</v>
      </c>
      <c r="P8" s="65">
        <v>189625617</v>
      </c>
      <c r="Q8" s="65">
        <v>185461648</v>
      </c>
      <c r="R8" s="65">
        <v>564311555</v>
      </c>
      <c r="S8" s="65">
        <v>144562103</v>
      </c>
      <c r="T8" s="65">
        <v>174470058</v>
      </c>
      <c r="U8" s="65">
        <v>129543482</v>
      </c>
      <c r="V8" s="65">
        <v>448575643</v>
      </c>
      <c r="W8" s="65">
        <v>1820198766</v>
      </c>
      <c r="X8" s="65">
        <v>1850988297</v>
      </c>
      <c r="Y8" s="65">
        <v>-30789531</v>
      </c>
      <c r="Z8" s="145">
        <v>-1.66</v>
      </c>
      <c r="AA8" s="160">
        <v>1850988297</v>
      </c>
    </row>
    <row r="9" spans="1:27" ht="13.5">
      <c r="A9" s="198" t="s">
        <v>105</v>
      </c>
      <c r="B9" s="197" t="s">
        <v>96</v>
      </c>
      <c r="C9" s="160">
        <v>929430352</v>
      </c>
      <c r="D9" s="160"/>
      <c r="E9" s="161">
        <v>1023429710</v>
      </c>
      <c r="F9" s="65">
        <v>1017429710</v>
      </c>
      <c r="G9" s="65">
        <v>66032494</v>
      </c>
      <c r="H9" s="65">
        <v>79925284</v>
      </c>
      <c r="I9" s="65">
        <v>79758062</v>
      </c>
      <c r="J9" s="65">
        <v>225715840</v>
      </c>
      <c r="K9" s="65">
        <v>77399513</v>
      </c>
      <c r="L9" s="65">
        <v>85493470</v>
      </c>
      <c r="M9" s="65">
        <v>82216800</v>
      </c>
      <c r="N9" s="65">
        <v>245109783</v>
      </c>
      <c r="O9" s="65">
        <v>101096021</v>
      </c>
      <c r="P9" s="65">
        <v>103432733</v>
      </c>
      <c r="Q9" s="65">
        <v>98125091</v>
      </c>
      <c r="R9" s="65">
        <v>302653845</v>
      </c>
      <c r="S9" s="65">
        <v>88125227</v>
      </c>
      <c r="T9" s="65">
        <v>90116968</v>
      </c>
      <c r="U9" s="65">
        <v>75649988</v>
      </c>
      <c r="V9" s="65">
        <v>253892183</v>
      </c>
      <c r="W9" s="65">
        <v>1027371651</v>
      </c>
      <c r="X9" s="65">
        <v>1017429710</v>
      </c>
      <c r="Y9" s="65">
        <v>9941941</v>
      </c>
      <c r="Z9" s="145">
        <v>0.98</v>
      </c>
      <c r="AA9" s="160">
        <v>1017429710</v>
      </c>
    </row>
    <row r="10" spans="1:27" ht="13.5">
      <c r="A10" s="198" t="s">
        <v>106</v>
      </c>
      <c r="B10" s="197" t="s">
        <v>96</v>
      </c>
      <c r="C10" s="160">
        <v>764652660</v>
      </c>
      <c r="D10" s="160"/>
      <c r="E10" s="161">
        <v>834147531</v>
      </c>
      <c r="F10" s="59">
        <v>834147531</v>
      </c>
      <c r="G10" s="59">
        <v>60737097</v>
      </c>
      <c r="H10" s="59">
        <v>74970680</v>
      </c>
      <c r="I10" s="59">
        <v>68400418</v>
      </c>
      <c r="J10" s="59">
        <v>204108195</v>
      </c>
      <c r="K10" s="59">
        <v>68494621</v>
      </c>
      <c r="L10" s="59">
        <v>66140217</v>
      </c>
      <c r="M10" s="59">
        <v>66440443</v>
      </c>
      <c r="N10" s="59">
        <v>201075281</v>
      </c>
      <c r="O10" s="59">
        <v>65983900</v>
      </c>
      <c r="P10" s="59">
        <v>69433122</v>
      </c>
      <c r="Q10" s="59">
        <v>69323985</v>
      </c>
      <c r="R10" s="59">
        <v>204741007</v>
      </c>
      <c r="S10" s="59">
        <v>68427964</v>
      </c>
      <c r="T10" s="59">
        <v>68435744</v>
      </c>
      <c r="U10" s="59">
        <v>66989348</v>
      </c>
      <c r="V10" s="59">
        <v>203853056</v>
      </c>
      <c r="W10" s="59">
        <v>813777539</v>
      </c>
      <c r="X10" s="59">
        <v>834147531</v>
      </c>
      <c r="Y10" s="59">
        <v>-20369992</v>
      </c>
      <c r="Z10" s="199">
        <v>-2.44</v>
      </c>
      <c r="AA10" s="135">
        <v>834147531</v>
      </c>
    </row>
    <row r="11" spans="1:27" ht="13.5">
      <c r="A11" s="198" t="s">
        <v>107</v>
      </c>
      <c r="B11" s="200"/>
      <c r="C11" s="160">
        <v>-691748736</v>
      </c>
      <c r="D11" s="160"/>
      <c r="E11" s="161">
        <v>-796616602</v>
      </c>
      <c r="F11" s="65">
        <v>-866390487</v>
      </c>
      <c r="G11" s="65">
        <v>-51189584</v>
      </c>
      <c r="H11" s="65">
        <v>-65038219</v>
      </c>
      <c r="I11" s="65">
        <v>-65323587</v>
      </c>
      <c r="J11" s="65">
        <v>-181551390</v>
      </c>
      <c r="K11" s="65">
        <v>-67751993</v>
      </c>
      <c r="L11" s="65">
        <v>-60495956</v>
      </c>
      <c r="M11" s="65">
        <v>-64324091</v>
      </c>
      <c r="N11" s="65">
        <v>-192572040</v>
      </c>
      <c r="O11" s="65">
        <v>-58086476</v>
      </c>
      <c r="P11" s="65">
        <v>-63534470</v>
      </c>
      <c r="Q11" s="65">
        <v>-61404933</v>
      </c>
      <c r="R11" s="65">
        <v>-183025879</v>
      </c>
      <c r="S11" s="65">
        <v>-61479197</v>
      </c>
      <c r="T11" s="65">
        <v>-65330952</v>
      </c>
      <c r="U11" s="65">
        <v>-1599507</v>
      </c>
      <c r="V11" s="65">
        <v>-128409656</v>
      </c>
      <c r="W11" s="65">
        <v>-685558965</v>
      </c>
      <c r="X11" s="65">
        <v>-866390487</v>
      </c>
      <c r="Y11" s="65">
        <v>180831522</v>
      </c>
      <c r="Z11" s="145">
        <v>-20.87</v>
      </c>
      <c r="AA11" s="160">
        <v>-866390487</v>
      </c>
    </row>
    <row r="12" spans="1:27" ht="13.5">
      <c r="A12" s="198" t="s">
        <v>108</v>
      </c>
      <c r="B12" s="200"/>
      <c r="C12" s="160">
        <v>283663578</v>
      </c>
      <c r="D12" s="160"/>
      <c r="E12" s="161">
        <v>300760121</v>
      </c>
      <c r="F12" s="65">
        <v>300324856</v>
      </c>
      <c r="G12" s="65">
        <v>26786120</v>
      </c>
      <c r="H12" s="65">
        <v>30701185</v>
      </c>
      <c r="I12" s="65">
        <v>35194316</v>
      </c>
      <c r="J12" s="65">
        <v>92681621</v>
      </c>
      <c r="K12" s="65">
        <v>34960997</v>
      </c>
      <c r="L12" s="65">
        <v>27338522</v>
      </c>
      <c r="M12" s="65">
        <v>26077086</v>
      </c>
      <c r="N12" s="65">
        <v>88376605</v>
      </c>
      <c r="O12" s="65">
        <v>27817496</v>
      </c>
      <c r="P12" s="65">
        <v>27655485</v>
      </c>
      <c r="Q12" s="65">
        <v>26835845</v>
      </c>
      <c r="R12" s="65">
        <v>82308826</v>
      </c>
      <c r="S12" s="65">
        <v>25773391</v>
      </c>
      <c r="T12" s="65">
        <v>24377794</v>
      </c>
      <c r="U12" s="65">
        <v>26359274</v>
      </c>
      <c r="V12" s="65">
        <v>76510459</v>
      </c>
      <c r="W12" s="65">
        <v>339877511</v>
      </c>
      <c r="X12" s="65">
        <v>300324856</v>
      </c>
      <c r="Y12" s="65">
        <v>39552655</v>
      </c>
      <c r="Z12" s="145">
        <v>13.17</v>
      </c>
      <c r="AA12" s="160">
        <v>300324856</v>
      </c>
    </row>
    <row r="13" spans="1:27" ht="13.5">
      <c r="A13" s="196" t="s">
        <v>109</v>
      </c>
      <c r="B13" s="200"/>
      <c r="C13" s="160">
        <v>291679443</v>
      </c>
      <c r="D13" s="160"/>
      <c r="E13" s="161">
        <v>192426077</v>
      </c>
      <c r="F13" s="65">
        <v>192426077</v>
      </c>
      <c r="G13" s="65">
        <v>16831225</v>
      </c>
      <c r="H13" s="65">
        <v>16367595</v>
      </c>
      <c r="I13" s="65">
        <v>6877646</v>
      </c>
      <c r="J13" s="65">
        <v>40076466</v>
      </c>
      <c r="K13" s="65">
        <v>24828664</v>
      </c>
      <c r="L13" s="65">
        <v>21921116</v>
      </c>
      <c r="M13" s="65">
        <v>15184142</v>
      </c>
      <c r="N13" s="65">
        <v>61933922</v>
      </c>
      <c r="O13" s="65">
        <v>5367739</v>
      </c>
      <c r="P13" s="65">
        <v>26597492</v>
      </c>
      <c r="Q13" s="65">
        <v>7851626</v>
      </c>
      <c r="R13" s="65">
        <v>39816857</v>
      </c>
      <c r="S13" s="65">
        <v>61716685</v>
      </c>
      <c r="T13" s="65">
        <v>27517046</v>
      </c>
      <c r="U13" s="65">
        <v>30445342</v>
      </c>
      <c r="V13" s="65">
        <v>119679073</v>
      </c>
      <c r="W13" s="65">
        <v>261506318</v>
      </c>
      <c r="X13" s="65">
        <v>192426077</v>
      </c>
      <c r="Y13" s="65">
        <v>69080241</v>
      </c>
      <c r="Z13" s="145">
        <v>35.9</v>
      </c>
      <c r="AA13" s="160">
        <v>192426077</v>
      </c>
    </row>
    <row r="14" spans="1:27" ht="13.5">
      <c r="A14" s="196" t="s">
        <v>110</v>
      </c>
      <c r="B14" s="200"/>
      <c r="C14" s="160">
        <v>230390643</v>
      </c>
      <c r="D14" s="160"/>
      <c r="E14" s="161">
        <v>218335000</v>
      </c>
      <c r="F14" s="65">
        <v>218335000</v>
      </c>
      <c r="G14" s="65">
        <v>13728422</v>
      </c>
      <c r="H14" s="65">
        <v>27508423</v>
      </c>
      <c r="I14" s="65">
        <v>17974044</v>
      </c>
      <c r="J14" s="65">
        <v>59210889</v>
      </c>
      <c r="K14" s="65">
        <v>21363535</v>
      </c>
      <c r="L14" s="65">
        <v>19553943</v>
      </c>
      <c r="M14" s="65">
        <v>19550443</v>
      </c>
      <c r="N14" s="65">
        <v>60467921</v>
      </c>
      <c r="O14" s="65">
        <v>19706719</v>
      </c>
      <c r="P14" s="65">
        <v>19157486</v>
      </c>
      <c r="Q14" s="65">
        <v>16575124</v>
      </c>
      <c r="R14" s="65">
        <v>55439329</v>
      </c>
      <c r="S14" s="65">
        <v>15564698</v>
      </c>
      <c r="T14" s="65">
        <v>18935803</v>
      </c>
      <c r="U14" s="65">
        <v>18805316</v>
      </c>
      <c r="V14" s="65">
        <v>53305817</v>
      </c>
      <c r="W14" s="65">
        <v>228423956</v>
      </c>
      <c r="X14" s="65">
        <v>218335000</v>
      </c>
      <c r="Y14" s="65">
        <v>10088956</v>
      </c>
      <c r="Z14" s="145">
        <v>4.62</v>
      </c>
      <c r="AA14" s="160">
        <v>218335000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166476345</v>
      </c>
      <c r="D16" s="160"/>
      <c r="E16" s="161">
        <v>186892387</v>
      </c>
      <c r="F16" s="65">
        <v>172962833</v>
      </c>
      <c r="G16" s="65">
        <v>14256190</v>
      </c>
      <c r="H16" s="65">
        <v>13806518</v>
      </c>
      <c r="I16" s="65">
        <v>14220112</v>
      </c>
      <c r="J16" s="65">
        <v>42282820</v>
      </c>
      <c r="K16" s="65">
        <v>12749083</v>
      </c>
      <c r="L16" s="65">
        <v>13161039</v>
      </c>
      <c r="M16" s="65">
        <v>12003517</v>
      </c>
      <c r="N16" s="65">
        <v>37913639</v>
      </c>
      <c r="O16" s="65">
        <v>11159358</v>
      </c>
      <c r="P16" s="65">
        <v>11601797</v>
      </c>
      <c r="Q16" s="65">
        <v>12629027</v>
      </c>
      <c r="R16" s="65">
        <v>35390182</v>
      </c>
      <c r="S16" s="65">
        <v>9576383</v>
      </c>
      <c r="T16" s="65">
        <v>11454289</v>
      </c>
      <c r="U16" s="65">
        <v>11119096</v>
      </c>
      <c r="V16" s="65">
        <v>32149768</v>
      </c>
      <c r="W16" s="65">
        <v>147736409</v>
      </c>
      <c r="X16" s="65">
        <v>172962833</v>
      </c>
      <c r="Y16" s="65">
        <v>-25226424</v>
      </c>
      <c r="Z16" s="145">
        <v>-14.58</v>
      </c>
      <c r="AA16" s="160">
        <v>172962833</v>
      </c>
    </row>
    <row r="17" spans="1:27" ht="13.5">
      <c r="A17" s="196" t="s">
        <v>113</v>
      </c>
      <c r="B17" s="200"/>
      <c r="C17" s="160">
        <v>37644899</v>
      </c>
      <c r="D17" s="160"/>
      <c r="E17" s="161">
        <v>30045986</v>
      </c>
      <c r="F17" s="65">
        <v>30045986</v>
      </c>
      <c r="G17" s="65">
        <v>3144922</v>
      </c>
      <c r="H17" s="65">
        <v>3561833</v>
      </c>
      <c r="I17" s="65">
        <v>3123891</v>
      </c>
      <c r="J17" s="65">
        <v>9830646</v>
      </c>
      <c r="K17" s="65">
        <v>3476091</v>
      </c>
      <c r="L17" s="65">
        <v>3475537</v>
      </c>
      <c r="M17" s="65">
        <v>2657935</v>
      </c>
      <c r="N17" s="65">
        <v>9609563</v>
      </c>
      <c r="O17" s="65">
        <v>3864525</v>
      </c>
      <c r="P17" s="65">
        <v>4214858</v>
      </c>
      <c r="Q17" s="65">
        <v>4122579</v>
      </c>
      <c r="R17" s="65">
        <v>12201962</v>
      </c>
      <c r="S17" s="65">
        <v>2746021</v>
      </c>
      <c r="T17" s="65">
        <v>3629607</v>
      </c>
      <c r="U17" s="65">
        <v>3454339</v>
      </c>
      <c r="V17" s="65">
        <v>9829967</v>
      </c>
      <c r="W17" s="65">
        <v>41472138</v>
      </c>
      <c r="X17" s="65">
        <v>30045986</v>
      </c>
      <c r="Y17" s="65">
        <v>11426152</v>
      </c>
      <c r="Z17" s="145">
        <v>38.03</v>
      </c>
      <c r="AA17" s="160">
        <v>30045986</v>
      </c>
    </row>
    <row r="18" spans="1:27" ht="13.5">
      <c r="A18" s="198" t="s">
        <v>114</v>
      </c>
      <c r="B18" s="197"/>
      <c r="C18" s="160">
        <v>115991338</v>
      </c>
      <c r="D18" s="160"/>
      <c r="E18" s="161">
        <v>115993082</v>
      </c>
      <c r="F18" s="65">
        <v>115993082</v>
      </c>
      <c r="G18" s="65">
        <v>6412590</v>
      </c>
      <c r="H18" s="65">
        <v>11051940</v>
      </c>
      <c r="I18" s="65">
        <v>9566198</v>
      </c>
      <c r="J18" s="65">
        <v>27030728</v>
      </c>
      <c r="K18" s="65">
        <v>10119297</v>
      </c>
      <c r="L18" s="65">
        <v>11948254</v>
      </c>
      <c r="M18" s="65">
        <v>10709776</v>
      </c>
      <c r="N18" s="65">
        <v>32777327</v>
      </c>
      <c r="O18" s="65">
        <v>8888699</v>
      </c>
      <c r="P18" s="65">
        <v>11836423</v>
      </c>
      <c r="Q18" s="65">
        <v>9271926</v>
      </c>
      <c r="R18" s="65">
        <v>29997048</v>
      </c>
      <c r="S18" s="65">
        <v>9154580</v>
      </c>
      <c r="T18" s="65">
        <v>10992884</v>
      </c>
      <c r="U18" s="65">
        <v>12446889</v>
      </c>
      <c r="V18" s="65">
        <v>32594353</v>
      </c>
      <c r="W18" s="65">
        <v>122399456</v>
      </c>
      <c r="X18" s="65">
        <v>115993082</v>
      </c>
      <c r="Y18" s="65">
        <v>6406374</v>
      </c>
      <c r="Z18" s="145">
        <v>5.52</v>
      </c>
      <c r="AA18" s="160">
        <v>115993082</v>
      </c>
    </row>
    <row r="19" spans="1:27" ht="13.5">
      <c r="A19" s="196" t="s">
        <v>34</v>
      </c>
      <c r="B19" s="200"/>
      <c r="C19" s="160">
        <v>1400627372</v>
      </c>
      <c r="D19" s="160"/>
      <c r="E19" s="161">
        <v>1897815788</v>
      </c>
      <c r="F19" s="65">
        <v>1778579468</v>
      </c>
      <c r="G19" s="65">
        <v>418437666</v>
      </c>
      <c r="H19" s="65">
        <v>40415750</v>
      </c>
      <c r="I19" s="65">
        <v>48960420</v>
      </c>
      <c r="J19" s="65">
        <v>507813836</v>
      </c>
      <c r="K19" s="65">
        <v>49501690</v>
      </c>
      <c r="L19" s="65">
        <v>62549493</v>
      </c>
      <c r="M19" s="65">
        <v>66238658</v>
      </c>
      <c r="N19" s="65">
        <v>178289841</v>
      </c>
      <c r="O19" s="65">
        <v>67524046</v>
      </c>
      <c r="P19" s="65">
        <v>348011397</v>
      </c>
      <c r="Q19" s="65">
        <v>43502024</v>
      </c>
      <c r="R19" s="65">
        <v>459037467</v>
      </c>
      <c r="S19" s="65">
        <v>273500362</v>
      </c>
      <c r="T19" s="65">
        <v>74954726</v>
      </c>
      <c r="U19" s="65">
        <v>12132882</v>
      </c>
      <c r="V19" s="65">
        <v>360587970</v>
      </c>
      <c r="W19" s="65">
        <v>1505729114</v>
      </c>
      <c r="X19" s="65">
        <v>1778579468</v>
      </c>
      <c r="Y19" s="65">
        <v>-272850354</v>
      </c>
      <c r="Z19" s="145">
        <v>-15.34</v>
      </c>
      <c r="AA19" s="160">
        <v>1778579468</v>
      </c>
    </row>
    <row r="20" spans="1:27" ht="13.5">
      <c r="A20" s="196" t="s">
        <v>35</v>
      </c>
      <c r="B20" s="200" t="s">
        <v>96</v>
      </c>
      <c r="C20" s="160">
        <v>1757925840</v>
      </c>
      <c r="D20" s="160"/>
      <c r="E20" s="161">
        <v>1912282165</v>
      </c>
      <c r="F20" s="59">
        <v>1936281272</v>
      </c>
      <c r="G20" s="59">
        <v>16347201</v>
      </c>
      <c r="H20" s="59">
        <v>559919462</v>
      </c>
      <c r="I20" s="59">
        <v>23561776</v>
      </c>
      <c r="J20" s="59">
        <v>599828439</v>
      </c>
      <c r="K20" s="59">
        <v>19705380</v>
      </c>
      <c r="L20" s="59">
        <v>21500919</v>
      </c>
      <c r="M20" s="59">
        <v>568098459</v>
      </c>
      <c r="N20" s="59">
        <v>609304758</v>
      </c>
      <c r="O20" s="59">
        <v>19322156</v>
      </c>
      <c r="P20" s="59">
        <v>23947874</v>
      </c>
      <c r="Q20" s="59">
        <v>575814213</v>
      </c>
      <c r="R20" s="59">
        <v>619084243</v>
      </c>
      <c r="S20" s="59">
        <v>33448695</v>
      </c>
      <c r="T20" s="59">
        <v>24554440</v>
      </c>
      <c r="U20" s="59">
        <v>30338897</v>
      </c>
      <c r="V20" s="59">
        <v>88342032</v>
      </c>
      <c r="W20" s="59">
        <v>1916559472</v>
      </c>
      <c r="X20" s="59">
        <v>1936281272</v>
      </c>
      <c r="Y20" s="59">
        <v>-19721800</v>
      </c>
      <c r="Z20" s="199">
        <v>-1.02</v>
      </c>
      <c r="AA20" s="135">
        <v>1936281272</v>
      </c>
    </row>
    <row r="21" spans="1:27" ht="13.5">
      <c r="A21" s="196" t="s">
        <v>115</v>
      </c>
      <c r="B21" s="200"/>
      <c r="C21" s="160">
        <v>20579925</v>
      </c>
      <c r="D21" s="160"/>
      <c r="E21" s="161">
        <v>105000000</v>
      </c>
      <c r="F21" s="65">
        <v>85000000</v>
      </c>
      <c r="G21" s="65">
        <v>81544</v>
      </c>
      <c r="H21" s="65">
        <v>63656</v>
      </c>
      <c r="I21" s="87">
        <v>-145200</v>
      </c>
      <c r="J21" s="65">
        <v>0</v>
      </c>
      <c r="K21" s="65">
        <v>85849</v>
      </c>
      <c r="L21" s="65">
        <v>-85849</v>
      </c>
      <c r="M21" s="65">
        <v>-33554</v>
      </c>
      <c r="N21" s="65">
        <v>-33554</v>
      </c>
      <c r="O21" s="65">
        <v>15000</v>
      </c>
      <c r="P21" s="87">
        <v>89418453</v>
      </c>
      <c r="Q21" s="65">
        <v>2909289</v>
      </c>
      <c r="R21" s="65">
        <v>92342742</v>
      </c>
      <c r="S21" s="65">
        <v>-31277</v>
      </c>
      <c r="T21" s="65">
        <v>-18972</v>
      </c>
      <c r="U21" s="65">
        <v>-54848651</v>
      </c>
      <c r="V21" s="65">
        <v>-54898900</v>
      </c>
      <c r="W21" s="87">
        <v>37410288</v>
      </c>
      <c r="X21" s="65">
        <v>85000000</v>
      </c>
      <c r="Y21" s="65">
        <v>-47589712</v>
      </c>
      <c r="Z21" s="145">
        <v>-55.99</v>
      </c>
      <c r="AA21" s="160">
        <v>85000000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19161288641</v>
      </c>
      <c r="D22" s="203">
        <f>SUM(D5:D21)</f>
        <v>0</v>
      </c>
      <c r="E22" s="204">
        <f t="shared" si="0"/>
        <v>21981235249</v>
      </c>
      <c r="F22" s="205">
        <f t="shared" si="0"/>
        <v>21572827105</v>
      </c>
      <c r="G22" s="205">
        <f t="shared" si="0"/>
        <v>1737484144</v>
      </c>
      <c r="H22" s="205">
        <f t="shared" si="0"/>
        <v>2207521882</v>
      </c>
      <c r="I22" s="205">
        <f t="shared" si="0"/>
        <v>1588826776</v>
      </c>
      <c r="J22" s="205">
        <f t="shared" si="0"/>
        <v>5533832802</v>
      </c>
      <c r="K22" s="205">
        <f t="shared" si="0"/>
        <v>1494771891</v>
      </c>
      <c r="L22" s="205">
        <f t="shared" si="0"/>
        <v>1478805302</v>
      </c>
      <c r="M22" s="205">
        <f t="shared" si="0"/>
        <v>2078857494</v>
      </c>
      <c r="N22" s="205">
        <f t="shared" si="0"/>
        <v>5052434687</v>
      </c>
      <c r="O22" s="205">
        <f t="shared" si="0"/>
        <v>1630540185</v>
      </c>
      <c r="P22" s="205">
        <f t="shared" si="0"/>
        <v>1913810187</v>
      </c>
      <c r="Q22" s="205">
        <f t="shared" si="0"/>
        <v>2099706240</v>
      </c>
      <c r="R22" s="205">
        <f t="shared" si="0"/>
        <v>5644056612</v>
      </c>
      <c r="S22" s="205">
        <f t="shared" si="0"/>
        <v>1638317563</v>
      </c>
      <c r="T22" s="205">
        <f t="shared" si="0"/>
        <v>1757721534</v>
      </c>
      <c r="U22" s="205">
        <f t="shared" si="0"/>
        <v>1559953476</v>
      </c>
      <c r="V22" s="205">
        <f t="shared" si="0"/>
        <v>4955992573</v>
      </c>
      <c r="W22" s="205">
        <f t="shared" si="0"/>
        <v>21186316674</v>
      </c>
      <c r="X22" s="205">
        <f t="shared" si="0"/>
        <v>21572827105</v>
      </c>
      <c r="Y22" s="205">
        <f t="shared" si="0"/>
        <v>-386510431</v>
      </c>
      <c r="Z22" s="206">
        <f>+IF(X22&lt;&gt;0,+(Y22/X22)*100,0)</f>
        <v>-1.7916540521961413</v>
      </c>
      <c r="AA22" s="203">
        <f>SUM(AA5:AA21)</f>
        <v>21572827105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6123767910</v>
      </c>
      <c r="D25" s="160"/>
      <c r="E25" s="161">
        <v>7091648252</v>
      </c>
      <c r="F25" s="65">
        <v>7003137849</v>
      </c>
      <c r="G25" s="65">
        <v>449497378</v>
      </c>
      <c r="H25" s="65">
        <v>473926735</v>
      </c>
      <c r="I25" s="65">
        <v>543802701</v>
      </c>
      <c r="J25" s="65">
        <v>1467226814</v>
      </c>
      <c r="K25" s="65">
        <v>494284654</v>
      </c>
      <c r="L25" s="65">
        <v>767245864</v>
      </c>
      <c r="M25" s="65">
        <v>502005323</v>
      </c>
      <c r="N25" s="65">
        <v>1763535841</v>
      </c>
      <c r="O25" s="65">
        <v>494723943</v>
      </c>
      <c r="P25" s="65">
        <v>523788813</v>
      </c>
      <c r="Q25" s="65">
        <v>509319930</v>
      </c>
      <c r="R25" s="65">
        <v>1527832686</v>
      </c>
      <c r="S25" s="65">
        <v>514145762</v>
      </c>
      <c r="T25" s="65">
        <v>512997470</v>
      </c>
      <c r="U25" s="65">
        <v>510859696</v>
      </c>
      <c r="V25" s="65">
        <v>1538002928</v>
      </c>
      <c r="W25" s="65">
        <v>6296598269</v>
      </c>
      <c r="X25" s="65">
        <v>7003137849</v>
      </c>
      <c r="Y25" s="65">
        <v>-706539580</v>
      </c>
      <c r="Z25" s="145">
        <v>-10.09</v>
      </c>
      <c r="AA25" s="160">
        <v>7003137849</v>
      </c>
    </row>
    <row r="26" spans="1:27" ht="13.5">
      <c r="A26" s="198" t="s">
        <v>38</v>
      </c>
      <c r="B26" s="197"/>
      <c r="C26" s="160">
        <v>88621272</v>
      </c>
      <c r="D26" s="160"/>
      <c r="E26" s="161">
        <v>108785820</v>
      </c>
      <c r="F26" s="65">
        <v>108785820</v>
      </c>
      <c r="G26" s="65">
        <v>7038509</v>
      </c>
      <c r="H26" s="65">
        <v>7435680</v>
      </c>
      <c r="I26" s="65">
        <v>7773564</v>
      </c>
      <c r="J26" s="65">
        <v>22247753</v>
      </c>
      <c r="K26" s="65">
        <v>7758711</v>
      </c>
      <c r="L26" s="65">
        <v>7665035</v>
      </c>
      <c r="M26" s="65">
        <v>7741389</v>
      </c>
      <c r="N26" s="65">
        <v>23165135</v>
      </c>
      <c r="O26" s="65">
        <v>7691880</v>
      </c>
      <c r="P26" s="65">
        <v>11078395</v>
      </c>
      <c r="Q26" s="65">
        <v>8276565</v>
      </c>
      <c r="R26" s="65">
        <v>27046840</v>
      </c>
      <c r="S26" s="65">
        <v>8402772</v>
      </c>
      <c r="T26" s="65">
        <v>8292809</v>
      </c>
      <c r="U26" s="65">
        <v>8616626</v>
      </c>
      <c r="V26" s="65">
        <v>25312207</v>
      </c>
      <c r="W26" s="65">
        <v>97771935</v>
      </c>
      <c r="X26" s="65">
        <v>108785820</v>
      </c>
      <c r="Y26" s="65">
        <v>-11013885</v>
      </c>
      <c r="Z26" s="145">
        <v>-10.12</v>
      </c>
      <c r="AA26" s="160">
        <v>108785820</v>
      </c>
    </row>
    <row r="27" spans="1:27" ht="13.5">
      <c r="A27" s="198" t="s">
        <v>118</v>
      </c>
      <c r="B27" s="197" t="s">
        <v>99</v>
      </c>
      <c r="C27" s="160">
        <v>773226029</v>
      </c>
      <c r="D27" s="160"/>
      <c r="E27" s="161">
        <v>1039969690</v>
      </c>
      <c r="F27" s="65">
        <v>1039584127</v>
      </c>
      <c r="G27" s="65">
        <v>86667070</v>
      </c>
      <c r="H27" s="65">
        <v>86667070</v>
      </c>
      <c r="I27" s="65">
        <v>86667070</v>
      </c>
      <c r="J27" s="65">
        <v>260001210</v>
      </c>
      <c r="K27" s="65">
        <v>86667070</v>
      </c>
      <c r="L27" s="65">
        <v>92201974</v>
      </c>
      <c r="M27" s="65">
        <v>81132167</v>
      </c>
      <c r="N27" s="65">
        <v>260001211</v>
      </c>
      <c r="O27" s="65">
        <v>86667070</v>
      </c>
      <c r="P27" s="65">
        <v>86667070</v>
      </c>
      <c r="Q27" s="65">
        <v>86667070</v>
      </c>
      <c r="R27" s="65">
        <v>260001210</v>
      </c>
      <c r="S27" s="65">
        <v>86443299</v>
      </c>
      <c r="T27" s="65">
        <v>86890840</v>
      </c>
      <c r="U27" s="65">
        <v>96140073</v>
      </c>
      <c r="V27" s="65">
        <v>269474212</v>
      </c>
      <c r="W27" s="65">
        <v>1049477843</v>
      </c>
      <c r="X27" s="65">
        <v>1039584127</v>
      </c>
      <c r="Y27" s="65">
        <v>9893716</v>
      </c>
      <c r="Z27" s="145">
        <v>0.95</v>
      </c>
      <c r="AA27" s="160">
        <v>1039584127</v>
      </c>
    </row>
    <row r="28" spans="1:27" ht="13.5">
      <c r="A28" s="198" t="s">
        <v>39</v>
      </c>
      <c r="B28" s="197" t="s">
        <v>96</v>
      </c>
      <c r="C28" s="160">
        <v>1271964895</v>
      </c>
      <c r="D28" s="160"/>
      <c r="E28" s="161">
        <v>1392823441</v>
      </c>
      <c r="F28" s="65">
        <v>1377623441</v>
      </c>
      <c r="G28" s="65">
        <v>112678855</v>
      </c>
      <c r="H28" s="65">
        <v>112315567</v>
      </c>
      <c r="I28" s="65">
        <v>115322501</v>
      </c>
      <c r="J28" s="65">
        <v>340316923</v>
      </c>
      <c r="K28" s="65">
        <v>112591017</v>
      </c>
      <c r="L28" s="65">
        <v>112691106</v>
      </c>
      <c r="M28" s="65">
        <v>107976228</v>
      </c>
      <c r="N28" s="65">
        <v>333258351</v>
      </c>
      <c r="O28" s="65">
        <v>112102553</v>
      </c>
      <c r="P28" s="65">
        <v>112809371</v>
      </c>
      <c r="Q28" s="65">
        <v>112857517</v>
      </c>
      <c r="R28" s="65">
        <v>337769441</v>
      </c>
      <c r="S28" s="65">
        <v>111428942</v>
      </c>
      <c r="T28" s="65">
        <v>112476548</v>
      </c>
      <c r="U28" s="65">
        <v>115264104</v>
      </c>
      <c r="V28" s="65">
        <v>339169594</v>
      </c>
      <c r="W28" s="65">
        <v>1350514309</v>
      </c>
      <c r="X28" s="65">
        <v>1377623441</v>
      </c>
      <c r="Y28" s="65">
        <v>-27109132</v>
      </c>
      <c r="Z28" s="145">
        <v>-1.97</v>
      </c>
      <c r="AA28" s="160">
        <v>1377623441</v>
      </c>
    </row>
    <row r="29" spans="1:27" ht="13.5">
      <c r="A29" s="198" t="s">
        <v>40</v>
      </c>
      <c r="B29" s="197"/>
      <c r="C29" s="160">
        <v>717475776</v>
      </c>
      <c r="D29" s="160"/>
      <c r="E29" s="161">
        <v>766367316</v>
      </c>
      <c r="F29" s="65">
        <v>766367316</v>
      </c>
      <c r="G29" s="65">
        <v>54130355</v>
      </c>
      <c r="H29" s="65">
        <v>54132348</v>
      </c>
      <c r="I29" s="65">
        <v>54132348</v>
      </c>
      <c r="J29" s="65">
        <v>162395051</v>
      </c>
      <c r="K29" s="65">
        <v>54132503</v>
      </c>
      <c r="L29" s="65">
        <v>54179441</v>
      </c>
      <c r="M29" s="65">
        <v>54179424</v>
      </c>
      <c r="N29" s="65">
        <v>162491368</v>
      </c>
      <c r="O29" s="65">
        <v>53337767</v>
      </c>
      <c r="P29" s="65">
        <v>53337767</v>
      </c>
      <c r="Q29" s="65">
        <v>53337767</v>
      </c>
      <c r="R29" s="65">
        <v>160013301</v>
      </c>
      <c r="S29" s="65">
        <v>53397565</v>
      </c>
      <c r="T29" s="65">
        <v>53337767</v>
      </c>
      <c r="U29" s="65">
        <v>54548769</v>
      </c>
      <c r="V29" s="65">
        <v>161284101</v>
      </c>
      <c r="W29" s="65">
        <v>646183821</v>
      </c>
      <c r="X29" s="65">
        <v>766367316</v>
      </c>
      <c r="Y29" s="65">
        <v>-120183495</v>
      </c>
      <c r="Z29" s="145">
        <v>-15.68</v>
      </c>
      <c r="AA29" s="160">
        <v>766367316</v>
      </c>
    </row>
    <row r="30" spans="1:27" ht="13.5">
      <c r="A30" s="198" t="s">
        <v>119</v>
      </c>
      <c r="B30" s="197" t="s">
        <v>96</v>
      </c>
      <c r="C30" s="160">
        <v>4620165144</v>
      </c>
      <c r="D30" s="160"/>
      <c r="E30" s="161">
        <v>5785875517</v>
      </c>
      <c r="F30" s="65">
        <v>5697675517</v>
      </c>
      <c r="G30" s="65">
        <v>23392310</v>
      </c>
      <c r="H30" s="65">
        <v>700224118</v>
      </c>
      <c r="I30" s="65">
        <v>710904477</v>
      </c>
      <c r="J30" s="65">
        <v>1434520905</v>
      </c>
      <c r="K30" s="65">
        <v>397564426</v>
      </c>
      <c r="L30" s="65">
        <v>389763794</v>
      </c>
      <c r="M30" s="65">
        <v>383008286</v>
      </c>
      <c r="N30" s="65">
        <v>1170336506</v>
      </c>
      <c r="O30" s="65">
        <v>363103344</v>
      </c>
      <c r="P30" s="65">
        <v>389838416</v>
      </c>
      <c r="Q30" s="65">
        <v>448735919</v>
      </c>
      <c r="R30" s="65">
        <v>1201677679</v>
      </c>
      <c r="S30" s="65">
        <v>391767970</v>
      </c>
      <c r="T30" s="65">
        <v>379416097</v>
      </c>
      <c r="U30" s="65">
        <v>400516480</v>
      </c>
      <c r="V30" s="65">
        <v>1171700547</v>
      </c>
      <c r="W30" s="65">
        <v>4978235637</v>
      </c>
      <c r="X30" s="65">
        <v>5697675517</v>
      </c>
      <c r="Y30" s="65">
        <v>-719439880</v>
      </c>
      <c r="Z30" s="145">
        <v>-12.63</v>
      </c>
      <c r="AA30" s="160">
        <v>5697675517</v>
      </c>
    </row>
    <row r="31" spans="1:27" ht="13.5">
      <c r="A31" s="198" t="s">
        <v>120</v>
      </c>
      <c r="B31" s="197" t="s">
        <v>121</v>
      </c>
      <c r="C31" s="160">
        <v>279272935</v>
      </c>
      <c r="D31" s="160"/>
      <c r="E31" s="161">
        <v>319315603</v>
      </c>
      <c r="F31" s="65">
        <v>262425745</v>
      </c>
      <c r="G31" s="65">
        <v>18088720</v>
      </c>
      <c r="H31" s="65">
        <v>20235104</v>
      </c>
      <c r="I31" s="65">
        <v>25066757</v>
      </c>
      <c r="J31" s="65">
        <v>63390581</v>
      </c>
      <c r="K31" s="65">
        <v>22180222</v>
      </c>
      <c r="L31" s="65">
        <v>23413967</v>
      </c>
      <c r="M31" s="65">
        <v>19646272</v>
      </c>
      <c r="N31" s="65">
        <v>65240461</v>
      </c>
      <c r="O31" s="65">
        <v>16302055</v>
      </c>
      <c r="P31" s="65">
        <v>25069182</v>
      </c>
      <c r="Q31" s="65">
        <v>24246485</v>
      </c>
      <c r="R31" s="65">
        <v>65617722</v>
      </c>
      <c r="S31" s="65">
        <v>17154257</v>
      </c>
      <c r="T31" s="65">
        <v>28956980</v>
      </c>
      <c r="U31" s="65">
        <v>27327473</v>
      </c>
      <c r="V31" s="65">
        <v>73438710</v>
      </c>
      <c r="W31" s="65">
        <v>267687474</v>
      </c>
      <c r="X31" s="65">
        <v>262425745</v>
      </c>
      <c r="Y31" s="65">
        <v>5261729</v>
      </c>
      <c r="Z31" s="145">
        <v>2.01</v>
      </c>
      <c r="AA31" s="160">
        <v>262425745</v>
      </c>
    </row>
    <row r="32" spans="1:27" ht="13.5">
      <c r="A32" s="198" t="s">
        <v>122</v>
      </c>
      <c r="B32" s="197"/>
      <c r="C32" s="160">
        <v>2010268619</v>
      </c>
      <c r="D32" s="160"/>
      <c r="E32" s="161">
        <v>2320167861</v>
      </c>
      <c r="F32" s="65">
        <v>2319030905</v>
      </c>
      <c r="G32" s="65">
        <v>45342639</v>
      </c>
      <c r="H32" s="65">
        <v>131653135</v>
      </c>
      <c r="I32" s="65">
        <v>173545292</v>
      </c>
      <c r="J32" s="65">
        <v>350541066</v>
      </c>
      <c r="K32" s="65">
        <v>155104108</v>
      </c>
      <c r="L32" s="65">
        <v>187432701</v>
      </c>
      <c r="M32" s="65">
        <v>198962040</v>
      </c>
      <c r="N32" s="65">
        <v>541498849</v>
      </c>
      <c r="O32" s="65">
        <v>119385480</v>
      </c>
      <c r="P32" s="65">
        <v>149085885</v>
      </c>
      <c r="Q32" s="65">
        <v>165711430</v>
      </c>
      <c r="R32" s="65">
        <v>434182795</v>
      </c>
      <c r="S32" s="65">
        <v>157087983</v>
      </c>
      <c r="T32" s="65">
        <v>214932580</v>
      </c>
      <c r="U32" s="65">
        <v>324974247</v>
      </c>
      <c r="V32" s="65">
        <v>696994810</v>
      </c>
      <c r="W32" s="65">
        <v>2023217520</v>
      </c>
      <c r="X32" s="65">
        <v>2319030905</v>
      </c>
      <c r="Y32" s="65">
        <v>-295813385</v>
      </c>
      <c r="Z32" s="145">
        <v>-12.76</v>
      </c>
      <c r="AA32" s="160">
        <v>2319030905</v>
      </c>
    </row>
    <row r="33" spans="1:27" ht="13.5">
      <c r="A33" s="198" t="s">
        <v>42</v>
      </c>
      <c r="B33" s="197"/>
      <c r="C33" s="160">
        <v>93381667</v>
      </c>
      <c r="D33" s="160"/>
      <c r="E33" s="161">
        <v>96418574</v>
      </c>
      <c r="F33" s="65">
        <v>100297291</v>
      </c>
      <c r="G33" s="65">
        <v>397382</v>
      </c>
      <c r="H33" s="65">
        <v>7645926</v>
      </c>
      <c r="I33" s="65">
        <v>9090994</v>
      </c>
      <c r="J33" s="65">
        <v>17134302</v>
      </c>
      <c r="K33" s="65">
        <v>12194110</v>
      </c>
      <c r="L33" s="65">
        <v>629492</v>
      </c>
      <c r="M33" s="65">
        <v>11705715</v>
      </c>
      <c r="N33" s="65">
        <v>24529317</v>
      </c>
      <c r="O33" s="65">
        <v>3727819</v>
      </c>
      <c r="P33" s="65">
        <v>18253610</v>
      </c>
      <c r="Q33" s="65">
        <v>7745094</v>
      </c>
      <c r="R33" s="65">
        <v>29726523</v>
      </c>
      <c r="S33" s="65">
        <v>11271374</v>
      </c>
      <c r="T33" s="65">
        <v>3907140</v>
      </c>
      <c r="U33" s="65">
        <v>11192751</v>
      </c>
      <c r="V33" s="65">
        <v>26371265</v>
      </c>
      <c r="W33" s="65">
        <v>97761407</v>
      </c>
      <c r="X33" s="65">
        <v>100297291</v>
      </c>
      <c r="Y33" s="65">
        <v>-2535884</v>
      </c>
      <c r="Z33" s="145">
        <v>-2.53</v>
      </c>
      <c r="AA33" s="160">
        <v>100297291</v>
      </c>
    </row>
    <row r="34" spans="1:27" ht="13.5">
      <c r="A34" s="198" t="s">
        <v>43</v>
      </c>
      <c r="B34" s="197" t="s">
        <v>123</v>
      </c>
      <c r="C34" s="160">
        <v>2667515477</v>
      </c>
      <c r="D34" s="160"/>
      <c r="E34" s="161">
        <v>3220502806</v>
      </c>
      <c r="F34" s="65">
        <v>2993574006</v>
      </c>
      <c r="G34" s="65">
        <v>167805186</v>
      </c>
      <c r="H34" s="65">
        <v>247326719</v>
      </c>
      <c r="I34" s="65">
        <v>233718232</v>
      </c>
      <c r="J34" s="65">
        <v>648850137</v>
      </c>
      <c r="K34" s="65">
        <v>233041310</v>
      </c>
      <c r="L34" s="65">
        <v>233117085</v>
      </c>
      <c r="M34" s="65">
        <v>250340982</v>
      </c>
      <c r="N34" s="65">
        <v>716499377</v>
      </c>
      <c r="O34" s="65">
        <v>264992809</v>
      </c>
      <c r="P34" s="65">
        <v>235794299</v>
      </c>
      <c r="Q34" s="65">
        <v>303670752</v>
      </c>
      <c r="R34" s="65">
        <v>804457860</v>
      </c>
      <c r="S34" s="65">
        <v>239005275</v>
      </c>
      <c r="T34" s="65">
        <v>244655655</v>
      </c>
      <c r="U34" s="65">
        <v>364993320</v>
      </c>
      <c r="V34" s="65">
        <v>848654250</v>
      </c>
      <c r="W34" s="65">
        <v>3018461624</v>
      </c>
      <c r="X34" s="65">
        <v>2993574006</v>
      </c>
      <c r="Y34" s="65">
        <v>24887618</v>
      </c>
      <c r="Z34" s="145">
        <v>0.83</v>
      </c>
      <c r="AA34" s="160">
        <v>2993574006</v>
      </c>
    </row>
    <row r="35" spans="1:27" ht="13.5">
      <c r="A35" s="196" t="s">
        <v>124</v>
      </c>
      <c r="B35" s="200"/>
      <c r="C35" s="160">
        <v>3529366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8325</v>
      </c>
      <c r="N35" s="65">
        <v>8325</v>
      </c>
      <c r="O35" s="65">
        <v>0</v>
      </c>
      <c r="P35" s="65">
        <v>237266</v>
      </c>
      <c r="Q35" s="65">
        <v>355304</v>
      </c>
      <c r="R35" s="65">
        <v>592570</v>
      </c>
      <c r="S35" s="65">
        <v>-170355</v>
      </c>
      <c r="T35" s="65">
        <v>0</v>
      </c>
      <c r="U35" s="65">
        <v>397098</v>
      </c>
      <c r="V35" s="65">
        <v>226743</v>
      </c>
      <c r="W35" s="65">
        <v>827638</v>
      </c>
      <c r="X35" s="65">
        <v>0</v>
      </c>
      <c r="Y35" s="65">
        <v>827638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18649189090</v>
      </c>
      <c r="D36" s="203">
        <f>SUM(D25:D35)</f>
        <v>0</v>
      </c>
      <c r="E36" s="204">
        <f t="shared" si="1"/>
        <v>22141874880</v>
      </c>
      <c r="F36" s="205">
        <f t="shared" si="1"/>
        <v>21668502017</v>
      </c>
      <c r="G36" s="205">
        <f t="shared" si="1"/>
        <v>965038404</v>
      </c>
      <c r="H36" s="205">
        <f t="shared" si="1"/>
        <v>1841562402</v>
      </c>
      <c r="I36" s="205">
        <f t="shared" si="1"/>
        <v>1960023936</v>
      </c>
      <c r="J36" s="205">
        <f t="shared" si="1"/>
        <v>4766624742</v>
      </c>
      <c r="K36" s="205">
        <f t="shared" si="1"/>
        <v>1575518131</v>
      </c>
      <c r="L36" s="205">
        <f t="shared" si="1"/>
        <v>1868340459</v>
      </c>
      <c r="M36" s="205">
        <f t="shared" si="1"/>
        <v>1616706151</v>
      </c>
      <c r="N36" s="205">
        <f t="shared" si="1"/>
        <v>5060564741</v>
      </c>
      <c r="O36" s="205">
        <f t="shared" si="1"/>
        <v>1522034720</v>
      </c>
      <c r="P36" s="205">
        <f t="shared" si="1"/>
        <v>1605960074</v>
      </c>
      <c r="Q36" s="205">
        <f t="shared" si="1"/>
        <v>1720923833</v>
      </c>
      <c r="R36" s="205">
        <f t="shared" si="1"/>
        <v>4848918627</v>
      </c>
      <c r="S36" s="205">
        <f t="shared" si="1"/>
        <v>1589934844</v>
      </c>
      <c r="T36" s="205">
        <f t="shared" si="1"/>
        <v>1645863886</v>
      </c>
      <c r="U36" s="205">
        <f t="shared" si="1"/>
        <v>1914830637</v>
      </c>
      <c r="V36" s="205">
        <f t="shared" si="1"/>
        <v>5150629367</v>
      </c>
      <c r="W36" s="205">
        <f t="shared" si="1"/>
        <v>19826737477</v>
      </c>
      <c r="X36" s="205">
        <f t="shared" si="1"/>
        <v>21668502017</v>
      </c>
      <c r="Y36" s="205">
        <f t="shared" si="1"/>
        <v>-1841764540</v>
      </c>
      <c r="Z36" s="206">
        <f>+IF(X36&lt;&gt;0,+(Y36/X36)*100,0)</f>
        <v>-8.499731723748349</v>
      </c>
      <c r="AA36" s="203">
        <f>SUM(AA25:AA35)</f>
        <v>21668502017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512099551</v>
      </c>
      <c r="D38" s="214">
        <f>+D22-D36</f>
        <v>0</v>
      </c>
      <c r="E38" s="215">
        <f t="shared" si="2"/>
        <v>-160639631</v>
      </c>
      <c r="F38" s="111">
        <f t="shared" si="2"/>
        <v>-95674912</v>
      </c>
      <c r="G38" s="111">
        <f t="shared" si="2"/>
        <v>772445740</v>
      </c>
      <c r="H38" s="111">
        <f t="shared" si="2"/>
        <v>365959480</v>
      </c>
      <c r="I38" s="111">
        <f t="shared" si="2"/>
        <v>-371197160</v>
      </c>
      <c r="J38" s="111">
        <f t="shared" si="2"/>
        <v>767208060</v>
      </c>
      <c r="K38" s="111">
        <f t="shared" si="2"/>
        <v>-80746240</v>
      </c>
      <c r="L38" s="111">
        <f t="shared" si="2"/>
        <v>-389535157</v>
      </c>
      <c r="M38" s="111">
        <f t="shared" si="2"/>
        <v>462151343</v>
      </c>
      <c r="N38" s="111">
        <f t="shared" si="2"/>
        <v>-8130054</v>
      </c>
      <c r="O38" s="111">
        <f t="shared" si="2"/>
        <v>108505465</v>
      </c>
      <c r="P38" s="111">
        <f t="shared" si="2"/>
        <v>307850113</v>
      </c>
      <c r="Q38" s="111">
        <f t="shared" si="2"/>
        <v>378782407</v>
      </c>
      <c r="R38" s="111">
        <f t="shared" si="2"/>
        <v>795137985</v>
      </c>
      <c r="S38" s="111">
        <f t="shared" si="2"/>
        <v>48382719</v>
      </c>
      <c r="T38" s="111">
        <f t="shared" si="2"/>
        <v>111857648</v>
      </c>
      <c r="U38" s="111">
        <f t="shared" si="2"/>
        <v>-354877161</v>
      </c>
      <c r="V38" s="111">
        <f t="shared" si="2"/>
        <v>-194636794</v>
      </c>
      <c r="W38" s="111">
        <f t="shared" si="2"/>
        <v>1359579197</v>
      </c>
      <c r="X38" s="111">
        <f>IF(F22=F36,0,X22-X36)</f>
        <v>-95674912</v>
      </c>
      <c r="Y38" s="111">
        <f t="shared" si="2"/>
        <v>1455254109</v>
      </c>
      <c r="Z38" s="216">
        <f>+IF(X38&lt;&gt;0,+(Y38/X38)*100,0)</f>
        <v>-1521.0404468414874</v>
      </c>
      <c r="AA38" s="214">
        <f>+AA22-AA36</f>
        <v>-95674912</v>
      </c>
    </row>
    <row r="39" spans="1:27" ht="13.5">
      <c r="A39" s="196" t="s">
        <v>46</v>
      </c>
      <c r="B39" s="200"/>
      <c r="C39" s="160">
        <v>1220043585</v>
      </c>
      <c r="D39" s="160"/>
      <c r="E39" s="161">
        <v>2715358921</v>
      </c>
      <c r="F39" s="65">
        <v>2314970090</v>
      </c>
      <c r="G39" s="65">
        <v>4670498</v>
      </c>
      <c r="H39" s="65">
        <v>94938022</v>
      </c>
      <c r="I39" s="65">
        <v>80370577</v>
      </c>
      <c r="J39" s="65">
        <v>179979097</v>
      </c>
      <c r="K39" s="65">
        <v>154776857</v>
      </c>
      <c r="L39" s="65">
        <v>127166511</v>
      </c>
      <c r="M39" s="65">
        <v>190690910</v>
      </c>
      <c r="N39" s="65">
        <v>472634278</v>
      </c>
      <c r="O39" s="65">
        <v>42689078</v>
      </c>
      <c r="P39" s="65">
        <v>132061017</v>
      </c>
      <c r="Q39" s="65">
        <v>183432612</v>
      </c>
      <c r="R39" s="65">
        <v>358182707</v>
      </c>
      <c r="S39" s="65">
        <v>164753919</v>
      </c>
      <c r="T39" s="65">
        <v>294400294</v>
      </c>
      <c r="U39" s="65">
        <v>0</v>
      </c>
      <c r="V39" s="65">
        <v>459154213</v>
      </c>
      <c r="W39" s="65">
        <v>1469950295</v>
      </c>
      <c r="X39" s="65">
        <v>2314970090</v>
      </c>
      <c r="Y39" s="65">
        <v>-845019795</v>
      </c>
      <c r="Z39" s="145">
        <v>-36.5</v>
      </c>
      <c r="AA39" s="160">
        <v>2314970090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1732143136</v>
      </c>
      <c r="D42" s="221">
        <f>SUM(D38:D41)</f>
        <v>0</v>
      </c>
      <c r="E42" s="222">
        <f t="shared" si="3"/>
        <v>2554719290</v>
      </c>
      <c r="F42" s="93">
        <f t="shared" si="3"/>
        <v>2219295178</v>
      </c>
      <c r="G42" s="93">
        <f t="shared" si="3"/>
        <v>777116238</v>
      </c>
      <c r="H42" s="93">
        <f t="shared" si="3"/>
        <v>460897502</v>
      </c>
      <c r="I42" s="93">
        <f t="shared" si="3"/>
        <v>-290826583</v>
      </c>
      <c r="J42" s="93">
        <f t="shared" si="3"/>
        <v>947187157</v>
      </c>
      <c r="K42" s="93">
        <f t="shared" si="3"/>
        <v>74030617</v>
      </c>
      <c r="L42" s="93">
        <f t="shared" si="3"/>
        <v>-262368646</v>
      </c>
      <c r="M42" s="93">
        <f t="shared" si="3"/>
        <v>652842253</v>
      </c>
      <c r="N42" s="93">
        <f t="shared" si="3"/>
        <v>464504224</v>
      </c>
      <c r="O42" s="93">
        <f t="shared" si="3"/>
        <v>151194543</v>
      </c>
      <c r="P42" s="93">
        <f t="shared" si="3"/>
        <v>439911130</v>
      </c>
      <c r="Q42" s="93">
        <f t="shared" si="3"/>
        <v>562215019</v>
      </c>
      <c r="R42" s="93">
        <f t="shared" si="3"/>
        <v>1153320692</v>
      </c>
      <c r="S42" s="93">
        <f t="shared" si="3"/>
        <v>213136638</v>
      </c>
      <c r="T42" s="93">
        <f t="shared" si="3"/>
        <v>406257942</v>
      </c>
      <c r="U42" s="93">
        <f t="shared" si="3"/>
        <v>-354877161</v>
      </c>
      <c r="V42" s="93">
        <f t="shared" si="3"/>
        <v>264517419</v>
      </c>
      <c r="W42" s="93">
        <f t="shared" si="3"/>
        <v>2829529492</v>
      </c>
      <c r="X42" s="93">
        <f t="shared" si="3"/>
        <v>2219295178</v>
      </c>
      <c r="Y42" s="93">
        <f t="shared" si="3"/>
        <v>610234314</v>
      </c>
      <c r="Z42" s="223">
        <f>+IF(X42&lt;&gt;0,+(Y42/X42)*100,0)</f>
        <v>27.496762037302997</v>
      </c>
      <c r="AA42" s="221">
        <f>SUM(AA38:AA41)</f>
        <v>2219295178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1732143136</v>
      </c>
      <c r="D44" s="225">
        <f>+D42-D43</f>
        <v>0</v>
      </c>
      <c r="E44" s="226">
        <f t="shared" si="4"/>
        <v>2554719290</v>
      </c>
      <c r="F44" s="82">
        <f t="shared" si="4"/>
        <v>2219295178</v>
      </c>
      <c r="G44" s="82">
        <f t="shared" si="4"/>
        <v>777116238</v>
      </c>
      <c r="H44" s="82">
        <f t="shared" si="4"/>
        <v>460897502</v>
      </c>
      <c r="I44" s="82">
        <f t="shared" si="4"/>
        <v>-290826583</v>
      </c>
      <c r="J44" s="82">
        <f t="shared" si="4"/>
        <v>947187157</v>
      </c>
      <c r="K44" s="82">
        <f t="shared" si="4"/>
        <v>74030617</v>
      </c>
      <c r="L44" s="82">
        <f t="shared" si="4"/>
        <v>-262368646</v>
      </c>
      <c r="M44" s="82">
        <f t="shared" si="4"/>
        <v>652842253</v>
      </c>
      <c r="N44" s="82">
        <f t="shared" si="4"/>
        <v>464504224</v>
      </c>
      <c r="O44" s="82">
        <f t="shared" si="4"/>
        <v>151194543</v>
      </c>
      <c r="P44" s="82">
        <f t="shared" si="4"/>
        <v>439911130</v>
      </c>
      <c r="Q44" s="82">
        <f t="shared" si="4"/>
        <v>562215019</v>
      </c>
      <c r="R44" s="82">
        <f t="shared" si="4"/>
        <v>1153320692</v>
      </c>
      <c r="S44" s="82">
        <f t="shared" si="4"/>
        <v>213136638</v>
      </c>
      <c r="T44" s="82">
        <f t="shared" si="4"/>
        <v>406257942</v>
      </c>
      <c r="U44" s="82">
        <f t="shared" si="4"/>
        <v>-354877161</v>
      </c>
      <c r="V44" s="82">
        <f t="shared" si="4"/>
        <v>264517419</v>
      </c>
      <c r="W44" s="82">
        <f t="shared" si="4"/>
        <v>2829529492</v>
      </c>
      <c r="X44" s="82">
        <f t="shared" si="4"/>
        <v>2219295178</v>
      </c>
      <c r="Y44" s="82">
        <f t="shared" si="4"/>
        <v>610234314</v>
      </c>
      <c r="Z44" s="227">
        <f>+IF(X44&lt;&gt;0,+(Y44/X44)*100,0)</f>
        <v>27.496762037302997</v>
      </c>
      <c r="AA44" s="225">
        <f>+AA42-AA43</f>
        <v>2219295178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1732143136</v>
      </c>
      <c r="D46" s="221">
        <f>SUM(D44:D45)</f>
        <v>0</v>
      </c>
      <c r="E46" s="222">
        <f t="shared" si="5"/>
        <v>2554719290</v>
      </c>
      <c r="F46" s="93">
        <f t="shared" si="5"/>
        <v>2219295178</v>
      </c>
      <c r="G46" s="93">
        <f t="shared" si="5"/>
        <v>777116238</v>
      </c>
      <c r="H46" s="93">
        <f t="shared" si="5"/>
        <v>460897502</v>
      </c>
      <c r="I46" s="93">
        <f t="shared" si="5"/>
        <v>-290826583</v>
      </c>
      <c r="J46" s="93">
        <f t="shared" si="5"/>
        <v>947187157</v>
      </c>
      <c r="K46" s="93">
        <f t="shared" si="5"/>
        <v>74030617</v>
      </c>
      <c r="L46" s="93">
        <f t="shared" si="5"/>
        <v>-262368646</v>
      </c>
      <c r="M46" s="93">
        <f t="shared" si="5"/>
        <v>652842253</v>
      </c>
      <c r="N46" s="93">
        <f t="shared" si="5"/>
        <v>464504224</v>
      </c>
      <c r="O46" s="93">
        <f t="shared" si="5"/>
        <v>151194543</v>
      </c>
      <c r="P46" s="93">
        <f t="shared" si="5"/>
        <v>439911130</v>
      </c>
      <c r="Q46" s="93">
        <f t="shared" si="5"/>
        <v>562215019</v>
      </c>
      <c r="R46" s="93">
        <f t="shared" si="5"/>
        <v>1153320692</v>
      </c>
      <c r="S46" s="93">
        <f t="shared" si="5"/>
        <v>213136638</v>
      </c>
      <c r="T46" s="93">
        <f t="shared" si="5"/>
        <v>406257942</v>
      </c>
      <c r="U46" s="93">
        <f t="shared" si="5"/>
        <v>-354877161</v>
      </c>
      <c r="V46" s="93">
        <f t="shared" si="5"/>
        <v>264517419</v>
      </c>
      <c r="W46" s="93">
        <f t="shared" si="5"/>
        <v>2829529492</v>
      </c>
      <c r="X46" s="93">
        <f t="shared" si="5"/>
        <v>2219295178</v>
      </c>
      <c r="Y46" s="93">
        <f t="shared" si="5"/>
        <v>610234314</v>
      </c>
      <c r="Z46" s="223">
        <f>+IF(X46&lt;&gt;0,+(Y46/X46)*100,0)</f>
        <v>27.496762037302997</v>
      </c>
      <c r="AA46" s="221">
        <f>SUM(AA44:AA45)</f>
        <v>2219295178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1</v>
      </c>
      <c r="H47" s="65">
        <v>1</v>
      </c>
      <c r="I47" s="87">
        <v>1</v>
      </c>
      <c r="J47" s="65">
        <v>3</v>
      </c>
      <c r="K47" s="65">
        <v>1</v>
      </c>
      <c r="L47" s="65">
        <v>1</v>
      </c>
      <c r="M47" s="164">
        <v>1</v>
      </c>
      <c r="N47" s="65">
        <v>3</v>
      </c>
      <c r="O47" s="65">
        <v>1</v>
      </c>
      <c r="P47" s="87">
        <v>1</v>
      </c>
      <c r="Q47" s="65">
        <v>1</v>
      </c>
      <c r="R47" s="65">
        <v>3</v>
      </c>
      <c r="S47" s="65">
        <v>-1</v>
      </c>
      <c r="T47" s="164">
        <v>-1</v>
      </c>
      <c r="U47" s="65">
        <v>-1</v>
      </c>
      <c r="V47" s="65">
        <v>-3</v>
      </c>
      <c r="W47" s="87">
        <v>6</v>
      </c>
      <c r="X47" s="65">
        <v>0</v>
      </c>
      <c r="Y47" s="65">
        <v>6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1732143136</v>
      </c>
      <c r="D48" s="232">
        <f>SUM(D46:D47)</f>
        <v>0</v>
      </c>
      <c r="E48" s="233">
        <f t="shared" si="6"/>
        <v>2554719290</v>
      </c>
      <c r="F48" s="234">
        <f t="shared" si="6"/>
        <v>2219295178</v>
      </c>
      <c r="G48" s="234">
        <f t="shared" si="6"/>
        <v>777116239</v>
      </c>
      <c r="H48" s="235">
        <f t="shared" si="6"/>
        <v>460897503</v>
      </c>
      <c r="I48" s="235">
        <f t="shared" si="6"/>
        <v>-290826582</v>
      </c>
      <c r="J48" s="235">
        <f t="shared" si="6"/>
        <v>947187160</v>
      </c>
      <c r="K48" s="235">
        <f t="shared" si="6"/>
        <v>74030618</v>
      </c>
      <c r="L48" s="235">
        <f t="shared" si="6"/>
        <v>-262368645</v>
      </c>
      <c r="M48" s="234">
        <f t="shared" si="6"/>
        <v>652842254</v>
      </c>
      <c r="N48" s="234">
        <f t="shared" si="6"/>
        <v>464504227</v>
      </c>
      <c r="O48" s="235">
        <f t="shared" si="6"/>
        <v>151194544</v>
      </c>
      <c r="P48" s="235">
        <f t="shared" si="6"/>
        <v>439911131</v>
      </c>
      <c r="Q48" s="235">
        <f t="shared" si="6"/>
        <v>562215020</v>
      </c>
      <c r="R48" s="235">
        <f t="shared" si="6"/>
        <v>1153320695</v>
      </c>
      <c r="S48" s="235">
        <f t="shared" si="6"/>
        <v>213136637</v>
      </c>
      <c r="T48" s="234">
        <f t="shared" si="6"/>
        <v>406257941</v>
      </c>
      <c r="U48" s="234">
        <f t="shared" si="6"/>
        <v>-354877162</v>
      </c>
      <c r="V48" s="235">
        <f t="shared" si="6"/>
        <v>264517416</v>
      </c>
      <c r="W48" s="235">
        <f t="shared" si="6"/>
        <v>2829529498</v>
      </c>
      <c r="X48" s="235">
        <f t="shared" si="6"/>
        <v>2219295178</v>
      </c>
      <c r="Y48" s="235">
        <f t="shared" si="6"/>
        <v>610234320</v>
      </c>
      <c r="Z48" s="236">
        <f>+IF(X48&lt;&gt;0,+(Y48/X48)*100,0)</f>
        <v>27.4967623076591</v>
      </c>
      <c r="AA48" s="237">
        <f>SUM(AA46:AA47)</f>
        <v>2219295178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170203469</v>
      </c>
      <c r="D5" s="158">
        <f>SUM(D6:D8)</f>
        <v>0</v>
      </c>
      <c r="E5" s="159">
        <f t="shared" si="0"/>
        <v>386458058</v>
      </c>
      <c r="F5" s="105">
        <f t="shared" si="0"/>
        <v>367985046</v>
      </c>
      <c r="G5" s="105">
        <f t="shared" si="0"/>
        <v>458919</v>
      </c>
      <c r="H5" s="105">
        <f t="shared" si="0"/>
        <v>1693815</v>
      </c>
      <c r="I5" s="105">
        <f t="shared" si="0"/>
        <v>3023897</v>
      </c>
      <c r="J5" s="105">
        <f t="shared" si="0"/>
        <v>5176631</v>
      </c>
      <c r="K5" s="105">
        <f t="shared" si="0"/>
        <v>23037434</v>
      </c>
      <c r="L5" s="105">
        <f t="shared" si="0"/>
        <v>13960046</v>
      </c>
      <c r="M5" s="105">
        <f t="shared" si="0"/>
        <v>10570196</v>
      </c>
      <c r="N5" s="105">
        <f t="shared" si="0"/>
        <v>47567676</v>
      </c>
      <c r="O5" s="105">
        <f t="shared" si="0"/>
        <v>9083797</v>
      </c>
      <c r="P5" s="105">
        <f t="shared" si="0"/>
        <v>126779718</v>
      </c>
      <c r="Q5" s="105">
        <f t="shared" si="0"/>
        <v>46217797</v>
      </c>
      <c r="R5" s="105">
        <f t="shared" si="0"/>
        <v>182081312</v>
      </c>
      <c r="S5" s="105">
        <f t="shared" si="0"/>
        <v>15588158</v>
      </c>
      <c r="T5" s="105">
        <f t="shared" si="0"/>
        <v>33584051</v>
      </c>
      <c r="U5" s="105">
        <f t="shared" si="0"/>
        <v>60082086</v>
      </c>
      <c r="V5" s="105">
        <f t="shared" si="0"/>
        <v>109254295</v>
      </c>
      <c r="W5" s="105">
        <f t="shared" si="0"/>
        <v>344079914</v>
      </c>
      <c r="X5" s="105">
        <f t="shared" si="0"/>
        <v>367985046</v>
      </c>
      <c r="Y5" s="105">
        <f t="shared" si="0"/>
        <v>-23905132</v>
      </c>
      <c r="Z5" s="142">
        <f>+IF(X5&lt;&gt;0,+(Y5/X5)*100,0)</f>
        <v>-6.4962237623101675</v>
      </c>
      <c r="AA5" s="158">
        <f>SUM(AA6:AA8)</f>
        <v>367985046</v>
      </c>
    </row>
    <row r="6" spans="1:27" ht="13.5">
      <c r="A6" s="143" t="s">
        <v>75</v>
      </c>
      <c r="B6" s="141"/>
      <c r="C6" s="160">
        <v>7959707</v>
      </c>
      <c r="D6" s="160"/>
      <c r="E6" s="161">
        <v>6503639</v>
      </c>
      <c r="F6" s="65">
        <v>3608025</v>
      </c>
      <c r="G6" s="65">
        <v>17114</v>
      </c>
      <c r="H6" s="65">
        <v>23259</v>
      </c>
      <c r="I6" s="65">
        <v>31625</v>
      </c>
      <c r="J6" s="65">
        <v>71998</v>
      </c>
      <c r="K6" s="65">
        <v>315582</v>
      </c>
      <c r="L6" s="65">
        <v>132435</v>
      </c>
      <c r="M6" s="65">
        <v>162273</v>
      </c>
      <c r="N6" s="65">
        <v>610290</v>
      </c>
      <c r="O6" s="65">
        <v>415636</v>
      </c>
      <c r="P6" s="65">
        <v>241636</v>
      </c>
      <c r="Q6" s="65">
        <v>376622</v>
      </c>
      <c r="R6" s="65">
        <v>1033894</v>
      </c>
      <c r="S6" s="65">
        <v>457952</v>
      </c>
      <c r="T6" s="65">
        <v>256165</v>
      </c>
      <c r="U6" s="65">
        <v>1095755</v>
      </c>
      <c r="V6" s="65">
        <v>1809872</v>
      </c>
      <c r="W6" s="65">
        <v>3526054</v>
      </c>
      <c r="X6" s="65">
        <v>3608025</v>
      </c>
      <c r="Y6" s="65">
        <v>-81971</v>
      </c>
      <c r="Z6" s="145">
        <v>-2.27</v>
      </c>
      <c r="AA6" s="67">
        <v>3608025</v>
      </c>
    </row>
    <row r="7" spans="1:27" ht="13.5">
      <c r="A7" s="143" t="s">
        <v>76</v>
      </c>
      <c r="B7" s="141"/>
      <c r="C7" s="162">
        <v>11787211</v>
      </c>
      <c r="D7" s="162"/>
      <c r="E7" s="163">
        <v>10725340</v>
      </c>
      <c r="F7" s="164">
        <v>17819228</v>
      </c>
      <c r="G7" s="164">
        <v>23078</v>
      </c>
      <c r="H7" s="164">
        <v>141527</v>
      </c>
      <c r="I7" s="164">
        <v>389642</v>
      </c>
      <c r="J7" s="164">
        <v>554247</v>
      </c>
      <c r="K7" s="164">
        <v>878805</v>
      </c>
      <c r="L7" s="164">
        <v>532435</v>
      </c>
      <c r="M7" s="164">
        <v>1090147</v>
      </c>
      <c r="N7" s="164">
        <v>2501387</v>
      </c>
      <c r="O7" s="164">
        <v>291362</v>
      </c>
      <c r="P7" s="164">
        <v>2025240</v>
      </c>
      <c r="Q7" s="164">
        <v>1719977</v>
      </c>
      <c r="R7" s="164">
        <v>4036579</v>
      </c>
      <c r="S7" s="164">
        <v>1146468</v>
      </c>
      <c r="T7" s="164">
        <v>2610900</v>
      </c>
      <c r="U7" s="164">
        <v>5496031</v>
      </c>
      <c r="V7" s="164">
        <v>9253399</v>
      </c>
      <c r="W7" s="164">
        <v>16345612</v>
      </c>
      <c r="X7" s="164">
        <v>17819228</v>
      </c>
      <c r="Y7" s="164">
        <v>-1473616</v>
      </c>
      <c r="Z7" s="146">
        <v>-8.27</v>
      </c>
      <c r="AA7" s="239">
        <v>17819228</v>
      </c>
    </row>
    <row r="8" spans="1:27" ht="13.5">
      <c r="A8" s="143" t="s">
        <v>77</v>
      </c>
      <c r="B8" s="141"/>
      <c r="C8" s="160">
        <v>150456551</v>
      </c>
      <c r="D8" s="160"/>
      <c r="E8" s="161">
        <v>369229079</v>
      </c>
      <c r="F8" s="65">
        <v>346557793</v>
      </c>
      <c r="G8" s="65">
        <v>418727</v>
      </c>
      <c r="H8" s="65">
        <v>1529029</v>
      </c>
      <c r="I8" s="65">
        <v>2602630</v>
      </c>
      <c r="J8" s="65">
        <v>4550386</v>
      </c>
      <c r="K8" s="65">
        <v>21843047</v>
      </c>
      <c r="L8" s="65">
        <v>13295176</v>
      </c>
      <c r="M8" s="65">
        <v>9317776</v>
      </c>
      <c r="N8" s="65">
        <v>44455999</v>
      </c>
      <c r="O8" s="65">
        <v>8376799</v>
      </c>
      <c r="P8" s="65">
        <v>124512842</v>
      </c>
      <c r="Q8" s="65">
        <v>44121198</v>
      </c>
      <c r="R8" s="65">
        <v>177010839</v>
      </c>
      <c r="S8" s="65">
        <v>13983738</v>
      </c>
      <c r="T8" s="65">
        <v>30716986</v>
      </c>
      <c r="U8" s="65">
        <v>53490300</v>
      </c>
      <c r="V8" s="65">
        <v>98191024</v>
      </c>
      <c r="W8" s="65">
        <v>324208248</v>
      </c>
      <c r="X8" s="65">
        <v>346557793</v>
      </c>
      <c r="Y8" s="65">
        <v>-22349545</v>
      </c>
      <c r="Z8" s="145">
        <v>-6.45</v>
      </c>
      <c r="AA8" s="67">
        <v>346557793</v>
      </c>
    </row>
    <row r="9" spans="1:27" ht="13.5">
      <c r="A9" s="140" t="s">
        <v>78</v>
      </c>
      <c r="B9" s="141"/>
      <c r="C9" s="158">
        <f aca="true" t="shared" si="1" ref="C9:Y9">SUM(C10:C14)</f>
        <v>631138048</v>
      </c>
      <c r="D9" s="158">
        <f>SUM(D10:D14)</f>
        <v>0</v>
      </c>
      <c r="E9" s="159">
        <f t="shared" si="1"/>
        <v>1032476612</v>
      </c>
      <c r="F9" s="105">
        <f t="shared" si="1"/>
        <v>924214782</v>
      </c>
      <c r="G9" s="105">
        <f t="shared" si="1"/>
        <v>-7622443</v>
      </c>
      <c r="H9" s="105">
        <f t="shared" si="1"/>
        <v>57352208</v>
      </c>
      <c r="I9" s="105">
        <f t="shared" si="1"/>
        <v>36011989</v>
      </c>
      <c r="J9" s="105">
        <f t="shared" si="1"/>
        <v>85741754</v>
      </c>
      <c r="K9" s="105">
        <f t="shared" si="1"/>
        <v>74425192</v>
      </c>
      <c r="L9" s="105">
        <f t="shared" si="1"/>
        <v>61445948</v>
      </c>
      <c r="M9" s="105">
        <f t="shared" si="1"/>
        <v>70408859</v>
      </c>
      <c r="N9" s="105">
        <f t="shared" si="1"/>
        <v>206279999</v>
      </c>
      <c r="O9" s="105">
        <f t="shared" si="1"/>
        <v>14440285</v>
      </c>
      <c r="P9" s="105">
        <f t="shared" si="1"/>
        <v>59791525</v>
      </c>
      <c r="Q9" s="105">
        <f t="shared" si="1"/>
        <v>66915671</v>
      </c>
      <c r="R9" s="105">
        <f t="shared" si="1"/>
        <v>141147481</v>
      </c>
      <c r="S9" s="105">
        <f t="shared" si="1"/>
        <v>72854986</v>
      </c>
      <c r="T9" s="105">
        <f t="shared" si="1"/>
        <v>105406716</v>
      </c>
      <c r="U9" s="105">
        <f t="shared" si="1"/>
        <v>162313432</v>
      </c>
      <c r="V9" s="105">
        <f t="shared" si="1"/>
        <v>340575134</v>
      </c>
      <c r="W9" s="105">
        <f t="shared" si="1"/>
        <v>773744368</v>
      </c>
      <c r="X9" s="105">
        <f t="shared" si="1"/>
        <v>924214782</v>
      </c>
      <c r="Y9" s="105">
        <f t="shared" si="1"/>
        <v>-150470414</v>
      </c>
      <c r="Z9" s="142">
        <f>+IF(X9&lt;&gt;0,+(Y9/X9)*100,0)</f>
        <v>-16.28089237810957</v>
      </c>
      <c r="AA9" s="107">
        <f>SUM(AA10:AA14)</f>
        <v>924214782</v>
      </c>
    </row>
    <row r="10" spans="1:27" ht="13.5">
      <c r="A10" s="143" t="s">
        <v>79</v>
      </c>
      <c r="B10" s="141"/>
      <c r="C10" s="160">
        <v>59320948</v>
      </c>
      <c r="D10" s="160"/>
      <c r="E10" s="161">
        <v>60108481</v>
      </c>
      <c r="F10" s="65">
        <v>61805295</v>
      </c>
      <c r="G10" s="65">
        <v>36995</v>
      </c>
      <c r="H10" s="65">
        <v>866697</v>
      </c>
      <c r="I10" s="65">
        <v>5510801</v>
      </c>
      <c r="J10" s="65">
        <v>6414493</v>
      </c>
      <c r="K10" s="65">
        <v>2198944</v>
      </c>
      <c r="L10" s="65">
        <v>7071195</v>
      </c>
      <c r="M10" s="65">
        <v>2378732</v>
      </c>
      <c r="N10" s="65">
        <v>11648871</v>
      </c>
      <c r="O10" s="65">
        <v>1290103</v>
      </c>
      <c r="P10" s="65">
        <v>2771175</v>
      </c>
      <c r="Q10" s="65">
        <v>3219499</v>
      </c>
      <c r="R10" s="65">
        <v>7280777</v>
      </c>
      <c r="S10" s="65">
        <v>8163769</v>
      </c>
      <c r="T10" s="65">
        <v>4950609</v>
      </c>
      <c r="U10" s="65">
        <v>12044263</v>
      </c>
      <c r="V10" s="65">
        <v>25158641</v>
      </c>
      <c r="W10" s="65">
        <v>50502782</v>
      </c>
      <c r="X10" s="65">
        <v>61805295</v>
      </c>
      <c r="Y10" s="65">
        <v>-11302513</v>
      </c>
      <c r="Z10" s="145">
        <v>-18.29</v>
      </c>
      <c r="AA10" s="67">
        <v>61805295</v>
      </c>
    </row>
    <row r="11" spans="1:27" ht="13.5">
      <c r="A11" s="143" t="s">
        <v>80</v>
      </c>
      <c r="B11" s="141"/>
      <c r="C11" s="160">
        <v>169973063</v>
      </c>
      <c r="D11" s="160"/>
      <c r="E11" s="161">
        <v>134244855</v>
      </c>
      <c r="F11" s="65">
        <v>178810844</v>
      </c>
      <c r="G11" s="65">
        <v>-10475959</v>
      </c>
      <c r="H11" s="65">
        <v>15752673</v>
      </c>
      <c r="I11" s="65">
        <v>11772055</v>
      </c>
      <c r="J11" s="65">
        <v>17048769</v>
      </c>
      <c r="K11" s="65">
        <v>8333681</v>
      </c>
      <c r="L11" s="65">
        <v>17350989</v>
      </c>
      <c r="M11" s="65">
        <v>10776829</v>
      </c>
      <c r="N11" s="65">
        <v>36461499</v>
      </c>
      <c r="O11" s="65">
        <v>6687948</v>
      </c>
      <c r="P11" s="65">
        <v>15140205</v>
      </c>
      <c r="Q11" s="65">
        <v>14053235</v>
      </c>
      <c r="R11" s="65">
        <v>35881388</v>
      </c>
      <c r="S11" s="65">
        <v>12015086</v>
      </c>
      <c r="T11" s="65">
        <v>18620318</v>
      </c>
      <c r="U11" s="65">
        <v>22315466</v>
      </c>
      <c r="V11" s="65">
        <v>52950870</v>
      </c>
      <c r="W11" s="65">
        <v>142342526</v>
      </c>
      <c r="X11" s="65">
        <v>178810844</v>
      </c>
      <c r="Y11" s="65">
        <v>-36468318</v>
      </c>
      <c r="Z11" s="145">
        <v>-20.39</v>
      </c>
      <c r="AA11" s="67">
        <v>178810844</v>
      </c>
    </row>
    <row r="12" spans="1:27" ht="13.5">
      <c r="A12" s="143" t="s">
        <v>81</v>
      </c>
      <c r="B12" s="141"/>
      <c r="C12" s="160">
        <v>67522339</v>
      </c>
      <c r="D12" s="160"/>
      <c r="E12" s="161">
        <v>73925330</v>
      </c>
      <c r="F12" s="65">
        <v>108934129</v>
      </c>
      <c r="G12" s="65">
        <v>837701</v>
      </c>
      <c r="H12" s="65">
        <v>1901622</v>
      </c>
      <c r="I12" s="65">
        <v>3809816</v>
      </c>
      <c r="J12" s="65">
        <v>6549139</v>
      </c>
      <c r="K12" s="65">
        <v>4659298</v>
      </c>
      <c r="L12" s="65">
        <v>8739889</v>
      </c>
      <c r="M12" s="65">
        <v>4391381</v>
      </c>
      <c r="N12" s="65">
        <v>17790568</v>
      </c>
      <c r="O12" s="65">
        <v>5103538</v>
      </c>
      <c r="P12" s="65">
        <v>7883322</v>
      </c>
      <c r="Q12" s="65">
        <v>12431025</v>
      </c>
      <c r="R12" s="65">
        <v>25417885</v>
      </c>
      <c r="S12" s="65">
        <v>14049301</v>
      </c>
      <c r="T12" s="65">
        <v>18962286</v>
      </c>
      <c r="U12" s="65">
        <v>14164790</v>
      </c>
      <c r="V12" s="65">
        <v>47176377</v>
      </c>
      <c r="W12" s="65">
        <v>96933969</v>
      </c>
      <c r="X12" s="65">
        <v>108934129</v>
      </c>
      <c r="Y12" s="65">
        <v>-12000160</v>
      </c>
      <c r="Z12" s="145">
        <v>-11.02</v>
      </c>
      <c r="AA12" s="67">
        <v>108934129</v>
      </c>
    </row>
    <row r="13" spans="1:27" ht="13.5">
      <c r="A13" s="143" t="s">
        <v>82</v>
      </c>
      <c r="B13" s="141"/>
      <c r="C13" s="160">
        <v>321969558</v>
      </c>
      <c r="D13" s="160"/>
      <c r="E13" s="161">
        <v>740500177</v>
      </c>
      <c r="F13" s="65">
        <v>552842552</v>
      </c>
      <c r="G13" s="65">
        <v>1978820</v>
      </c>
      <c r="H13" s="65">
        <v>38694534</v>
      </c>
      <c r="I13" s="65">
        <v>13277007</v>
      </c>
      <c r="J13" s="65">
        <v>53950361</v>
      </c>
      <c r="K13" s="65">
        <v>58568582</v>
      </c>
      <c r="L13" s="65">
        <v>26478747</v>
      </c>
      <c r="M13" s="65">
        <v>51690909</v>
      </c>
      <c r="N13" s="65">
        <v>136738238</v>
      </c>
      <c r="O13" s="65">
        <v>1028532</v>
      </c>
      <c r="P13" s="65">
        <v>32348819</v>
      </c>
      <c r="Q13" s="65">
        <v>34607525</v>
      </c>
      <c r="R13" s="65">
        <v>67984876</v>
      </c>
      <c r="S13" s="65">
        <v>35168451</v>
      </c>
      <c r="T13" s="65">
        <v>59501840</v>
      </c>
      <c r="U13" s="65">
        <v>109713042</v>
      </c>
      <c r="V13" s="65">
        <v>204383333</v>
      </c>
      <c r="W13" s="65">
        <v>463056808</v>
      </c>
      <c r="X13" s="65">
        <v>552842552</v>
      </c>
      <c r="Y13" s="65">
        <v>-89785744</v>
      </c>
      <c r="Z13" s="145">
        <v>-16.24</v>
      </c>
      <c r="AA13" s="67">
        <v>552842552</v>
      </c>
    </row>
    <row r="14" spans="1:27" ht="13.5">
      <c r="A14" s="143" t="s">
        <v>83</v>
      </c>
      <c r="B14" s="141"/>
      <c r="C14" s="162">
        <v>12352140</v>
      </c>
      <c r="D14" s="162"/>
      <c r="E14" s="163">
        <v>23697769</v>
      </c>
      <c r="F14" s="164">
        <v>21821962</v>
      </c>
      <c r="G14" s="164"/>
      <c r="H14" s="164">
        <v>136682</v>
      </c>
      <c r="I14" s="164">
        <v>1642310</v>
      </c>
      <c r="J14" s="164">
        <v>1778992</v>
      </c>
      <c r="K14" s="164">
        <v>664687</v>
      </c>
      <c r="L14" s="164">
        <v>1805128</v>
      </c>
      <c r="M14" s="164">
        <v>1171008</v>
      </c>
      <c r="N14" s="164">
        <v>3640823</v>
      </c>
      <c r="O14" s="164">
        <v>330164</v>
      </c>
      <c r="P14" s="164">
        <v>1648004</v>
      </c>
      <c r="Q14" s="164">
        <v>2604387</v>
      </c>
      <c r="R14" s="164">
        <v>4582555</v>
      </c>
      <c r="S14" s="164">
        <v>3458379</v>
      </c>
      <c r="T14" s="164">
        <v>3371663</v>
      </c>
      <c r="U14" s="164">
        <v>4075871</v>
      </c>
      <c r="V14" s="164">
        <v>10905913</v>
      </c>
      <c r="W14" s="164">
        <v>20908283</v>
      </c>
      <c r="X14" s="164">
        <v>21821962</v>
      </c>
      <c r="Y14" s="164">
        <v>-913679</v>
      </c>
      <c r="Z14" s="146">
        <v>-4.19</v>
      </c>
      <c r="AA14" s="239">
        <v>21821962</v>
      </c>
    </row>
    <row r="15" spans="1:27" ht="13.5">
      <c r="A15" s="140" t="s">
        <v>84</v>
      </c>
      <c r="B15" s="147"/>
      <c r="C15" s="158">
        <f aca="true" t="shared" si="2" ref="C15:Y15">SUM(C16:C18)</f>
        <v>752299132</v>
      </c>
      <c r="D15" s="158">
        <f>SUM(D16:D18)</f>
        <v>0</v>
      </c>
      <c r="E15" s="159">
        <f t="shared" si="2"/>
        <v>1885547712</v>
      </c>
      <c r="F15" s="105">
        <f t="shared" si="2"/>
        <v>1465516406</v>
      </c>
      <c r="G15" s="105">
        <f t="shared" si="2"/>
        <v>840485</v>
      </c>
      <c r="H15" s="105">
        <f t="shared" si="2"/>
        <v>61855738</v>
      </c>
      <c r="I15" s="105">
        <f t="shared" si="2"/>
        <v>61836015</v>
      </c>
      <c r="J15" s="105">
        <f t="shared" si="2"/>
        <v>124532238</v>
      </c>
      <c r="K15" s="105">
        <f t="shared" si="2"/>
        <v>88034204</v>
      </c>
      <c r="L15" s="105">
        <f t="shared" si="2"/>
        <v>88331273</v>
      </c>
      <c r="M15" s="105">
        <f t="shared" si="2"/>
        <v>131865786</v>
      </c>
      <c r="N15" s="105">
        <f t="shared" si="2"/>
        <v>308231263</v>
      </c>
      <c r="O15" s="105">
        <f t="shared" si="2"/>
        <v>17360646</v>
      </c>
      <c r="P15" s="105">
        <f t="shared" si="2"/>
        <v>69817518</v>
      </c>
      <c r="Q15" s="105">
        <f t="shared" si="2"/>
        <v>102878384</v>
      </c>
      <c r="R15" s="105">
        <f t="shared" si="2"/>
        <v>190056548</v>
      </c>
      <c r="S15" s="105">
        <f t="shared" si="2"/>
        <v>108580690</v>
      </c>
      <c r="T15" s="105">
        <f t="shared" si="2"/>
        <v>155052525</v>
      </c>
      <c r="U15" s="105">
        <f t="shared" si="2"/>
        <v>237515496</v>
      </c>
      <c r="V15" s="105">
        <f t="shared" si="2"/>
        <v>501148711</v>
      </c>
      <c r="W15" s="105">
        <f t="shared" si="2"/>
        <v>1123968760</v>
      </c>
      <c r="X15" s="105">
        <f t="shared" si="2"/>
        <v>1465516406</v>
      </c>
      <c r="Y15" s="105">
        <f t="shared" si="2"/>
        <v>-341547646</v>
      </c>
      <c r="Z15" s="142">
        <f>+IF(X15&lt;&gt;0,+(Y15/X15)*100,0)</f>
        <v>-23.305617364750265</v>
      </c>
      <c r="AA15" s="107">
        <f>SUM(AA16:AA18)</f>
        <v>1465516406</v>
      </c>
    </row>
    <row r="16" spans="1:27" ht="13.5">
      <c r="A16" s="143" t="s">
        <v>85</v>
      </c>
      <c r="B16" s="141"/>
      <c r="C16" s="160">
        <v>31338118</v>
      </c>
      <c r="D16" s="160"/>
      <c r="E16" s="161">
        <v>36994705</v>
      </c>
      <c r="F16" s="65">
        <v>26455256</v>
      </c>
      <c r="G16" s="65">
        <v>113946</v>
      </c>
      <c r="H16" s="65">
        <v>3407940</v>
      </c>
      <c r="I16" s="65">
        <v>1181661</v>
      </c>
      <c r="J16" s="65">
        <v>4703547</v>
      </c>
      <c r="K16" s="65">
        <v>3821368</v>
      </c>
      <c r="L16" s="65">
        <v>1630217</v>
      </c>
      <c r="M16" s="65">
        <v>1047414</v>
      </c>
      <c r="N16" s="65">
        <v>6498999</v>
      </c>
      <c r="O16" s="65">
        <v>261826</v>
      </c>
      <c r="P16" s="65">
        <v>1175268</v>
      </c>
      <c r="Q16" s="65">
        <v>6590393</v>
      </c>
      <c r="R16" s="65">
        <v>8027487</v>
      </c>
      <c r="S16" s="65">
        <v>386975</v>
      </c>
      <c r="T16" s="65">
        <v>1495474</v>
      </c>
      <c r="U16" s="65">
        <v>3920461</v>
      </c>
      <c r="V16" s="65">
        <v>5802910</v>
      </c>
      <c r="W16" s="65">
        <v>25032943</v>
      </c>
      <c r="X16" s="65">
        <v>26455256</v>
      </c>
      <c r="Y16" s="65">
        <v>-1422313</v>
      </c>
      <c r="Z16" s="145">
        <v>-5.38</v>
      </c>
      <c r="AA16" s="67">
        <v>26455256</v>
      </c>
    </row>
    <row r="17" spans="1:27" ht="13.5">
      <c r="A17" s="143" t="s">
        <v>86</v>
      </c>
      <c r="B17" s="141"/>
      <c r="C17" s="160">
        <v>713943598</v>
      </c>
      <c r="D17" s="160"/>
      <c r="E17" s="161">
        <v>1821203219</v>
      </c>
      <c r="F17" s="65">
        <v>1420119081</v>
      </c>
      <c r="G17" s="65">
        <v>720017</v>
      </c>
      <c r="H17" s="65">
        <v>57841832</v>
      </c>
      <c r="I17" s="65">
        <v>59069434</v>
      </c>
      <c r="J17" s="65">
        <v>117631283</v>
      </c>
      <c r="K17" s="65">
        <v>83299789</v>
      </c>
      <c r="L17" s="65">
        <v>85740728</v>
      </c>
      <c r="M17" s="65">
        <v>129736126</v>
      </c>
      <c r="N17" s="65">
        <v>298776643</v>
      </c>
      <c r="O17" s="65">
        <v>17098820</v>
      </c>
      <c r="P17" s="65">
        <v>68112216</v>
      </c>
      <c r="Q17" s="65">
        <v>95764616</v>
      </c>
      <c r="R17" s="65">
        <v>180975652</v>
      </c>
      <c r="S17" s="65">
        <v>107921584</v>
      </c>
      <c r="T17" s="65">
        <v>152481941</v>
      </c>
      <c r="U17" s="65">
        <v>229469700</v>
      </c>
      <c r="V17" s="65">
        <v>489873225</v>
      </c>
      <c r="W17" s="65">
        <v>1087256803</v>
      </c>
      <c r="X17" s="65">
        <v>1420119081</v>
      </c>
      <c r="Y17" s="65">
        <v>-332862278</v>
      </c>
      <c r="Z17" s="145">
        <v>-23.44</v>
      </c>
      <c r="AA17" s="67">
        <v>1420119081</v>
      </c>
    </row>
    <row r="18" spans="1:27" ht="13.5">
      <c r="A18" s="143" t="s">
        <v>87</v>
      </c>
      <c r="B18" s="141"/>
      <c r="C18" s="160">
        <v>7017416</v>
      </c>
      <c r="D18" s="160"/>
      <c r="E18" s="161">
        <v>27349788</v>
      </c>
      <c r="F18" s="65">
        <v>18942069</v>
      </c>
      <c r="G18" s="65">
        <v>6522</v>
      </c>
      <c r="H18" s="65">
        <v>605966</v>
      </c>
      <c r="I18" s="65">
        <v>1584920</v>
      </c>
      <c r="J18" s="65">
        <v>2197408</v>
      </c>
      <c r="K18" s="65">
        <v>913047</v>
      </c>
      <c r="L18" s="65">
        <v>960328</v>
      </c>
      <c r="M18" s="65">
        <v>1082246</v>
      </c>
      <c r="N18" s="65">
        <v>2955621</v>
      </c>
      <c r="O18" s="65"/>
      <c r="P18" s="65">
        <v>530034</v>
      </c>
      <c r="Q18" s="65">
        <v>523375</v>
      </c>
      <c r="R18" s="65">
        <v>1053409</v>
      </c>
      <c r="S18" s="65">
        <v>272131</v>
      </c>
      <c r="T18" s="65">
        <v>1075110</v>
      </c>
      <c r="U18" s="65">
        <v>4125335</v>
      </c>
      <c r="V18" s="65">
        <v>5472576</v>
      </c>
      <c r="W18" s="65">
        <v>11679014</v>
      </c>
      <c r="X18" s="65">
        <v>18942069</v>
      </c>
      <c r="Y18" s="65">
        <v>-7263055</v>
      </c>
      <c r="Z18" s="145">
        <v>-38.34</v>
      </c>
      <c r="AA18" s="67">
        <v>18942069</v>
      </c>
    </row>
    <row r="19" spans="1:27" ht="13.5">
      <c r="A19" s="140" t="s">
        <v>88</v>
      </c>
      <c r="B19" s="147"/>
      <c r="C19" s="158">
        <f aca="true" t="shared" si="3" ref="C19:Y19">SUM(C20:C23)</f>
        <v>1303710359</v>
      </c>
      <c r="D19" s="158">
        <f>SUM(D20:D23)</f>
        <v>0</v>
      </c>
      <c r="E19" s="159">
        <f t="shared" si="3"/>
        <v>1783334545</v>
      </c>
      <c r="F19" s="105">
        <f t="shared" si="3"/>
        <v>1799035664</v>
      </c>
      <c r="G19" s="105">
        <f t="shared" si="3"/>
        <v>12760821</v>
      </c>
      <c r="H19" s="105">
        <f t="shared" si="3"/>
        <v>55478871</v>
      </c>
      <c r="I19" s="105">
        <f t="shared" si="3"/>
        <v>71195240</v>
      </c>
      <c r="J19" s="105">
        <f t="shared" si="3"/>
        <v>139434932</v>
      </c>
      <c r="K19" s="105">
        <f t="shared" si="3"/>
        <v>76778853</v>
      </c>
      <c r="L19" s="105">
        <f t="shared" si="3"/>
        <v>121345327</v>
      </c>
      <c r="M19" s="105">
        <f t="shared" si="3"/>
        <v>102950262</v>
      </c>
      <c r="N19" s="105">
        <f t="shared" si="3"/>
        <v>301074442</v>
      </c>
      <c r="O19" s="105">
        <f t="shared" si="3"/>
        <v>53547203</v>
      </c>
      <c r="P19" s="105">
        <f t="shared" si="3"/>
        <v>106792884</v>
      </c>
      <c r="Q19" s="105">
        <f t="shared" si="3"/>
        <v>176435594</v>
      </c>
      <c r="R19" s="105">
        <f t="shared" si="3"/>
        <v>336775681</v>
      </c>
      <c r="S19" s="105">
        <f t="shared" si="3"/>
        <v>157255298</v>
      </c>
      <c r="T19" s="105">
        <f t="shared" si="3"/>
        <v>345722874</v>
      </c>
      <c r="U19" s="105">
        <f t="shared" si="3"/>
        <v>369213113</v>
      </c>
      <c r="V19" s="105">
        <f t="shared" si="3"/>
        <v>872191285</v>
      </c>
      <c r="W19" s="105">
        <f t="shared" si="3"/>
        <v>1649476340</v>
      </c>
      <c r="X19" s="105">
        <f t="shared" si="3"/>
        <v>1799035664</v>
      </c>
      <c r="Y19" s="105">
        <f t="shared" si="3"/>
        <v>-149559324</v>
      </c>
      <c r="Z19" s="142">
        <f>+IF(X19&lt;&gt;0,+(Y19/X19)*100,0)</f>
        <v>-8.313305121893348</v>
      </c>
      <c r="AA19" s="107">
        <f>SUM(AA20:AA23)</f>
        <v>1799035664</v>
      </c>
    </row>
    <row r="20" spans="1:27" ht="13.5">
      <c r="A20" s="143" t="s">
        <v>89</v>
      </c>
      <c r="B20" s="141"/>
      <c r="C20" s="160">
        <v>704756538</v>
      </c>
      <c r="D20" s="160"/>
      <c r="E20" s="161">
        <v>804649635</v>
      </c>
      <c r="F20" s="65">
        <v>915008056</v>
      </c>
      <c r="G20" s="65">
        <v>10632564</v>
      </c>
      <c r="H20" s="65">
        <v>35315326</v>
      </c>
      <c r="I20" s="65">
        <v>42086055</v>
      </c>
      <c r="J20" s="65">
        <v>88033945</v>
      </c>
      <c r="K20" s="65">
        <v>44730684</v>
      </c>
      <c r="L20" s="65">
        <v>64336382</v>
      </c>
      <c r="M20" s="65">
        <v>40772900</v>
      </c>
      <c r="N20" s="65">
        <v>149839966</v>
      </c>
      <c r="O20" s="65">
        <v>37951344</v>
      </c>
      <c r="P20" s="65">
        <v>65023650</v>
      </c>
      <c r="Q20" s="65">
        <v>97899587</v>
      </c>
      <c r="R20" s="65">
        <v>200874581</v>
      </c>
      <c r="S20" s="65">
        <v>72062488</v>
      </c>
      <c r="T20" s="65">
        <v>178460468</v>
      </c>
      <c r="U20" s="65">
        <v>166440296</v>
      </c>
      <c r="V20" s="65">
        <v>416963252</v>
      </c>
      <c r="W20" s="65">
        <v>855711744</v>
      </c>
      <c r="X20" s="65">
        <v>915008056</v>
      </c>
      <c r="Y20" s="65">
        <v>-59296312</v>
      </c>
      <c r="Z20" s="145">
        <v>-6.48</v>
      </c>
      <c r="AA20" s="67">
        <v>915008056</v>
      </c>
    </row>
    <row r="21" spans="1:27" ht="13.5">
      <c r="A21" s="143" t="s">
        <v>90</v>
      </c>
      <c r="B21" s="141"/>
      <c r="C21" s="160">
        <v>177559245</v>
      </c>
      <c r="D21" s="160"/>
      <c r="E21" s="161">
        <v>316912609</v>
      </c>
      <c r="F21" s="65">
        <v>273211507</v>
      </c>
      <c r="G21" s="65">
        <v>1979531</v>
      </c>
      <c r="H21" s="65">
        <v>5384945</v>
      </c>
      <c r="I21" s="65">
        <v>8453429</v>
      </c>
      <c r="J21" s="65">
        <v>15817905</v>
      </c>
      <c r="K21" s="65">
        <v>7933779</v>
      </c>
      <c r="L21" s="65">
        <v>12570050</v>
      </c>
      <c r="M21" s="65">
        <v>17833775</v>
      </c>
      <c r="N21" s="65">
        <v>38337604</v>
      </c>
      <c r="O21" s="65">
        <v>8684501</v>
      </c>
      <c r="P21" s="65">
        <v>14581306</v>
      </c>
      <c r="Q21" s="65">
        <v>23638600</v>
      </c>
      <c r="R21" s="65">
        <v>46904407</v>
      </c>
      <c r="S21" s="65">
        <v>29722893</v>
      </c>
      <c r="T21" s="65">
        <v>34506682</v>
      </c>
      <c r="U21" s="65">
        <v>70248407</v>
      </c>
      <c r="V21" s="65">
        <v>134477982</v>
      </c>
      <c r="W21" s="65">
        <v>235537898</v>
      </c>
      <c r="X21" s="65">
        <v>273211507</v>
      </c>
      <c r="Y21" s="65">
        <v>-37673609</v>
      </c>
      <c r="Z21" s="145">
        <v>-13.79</v>
      </c>
      <c r="AA21" s="67">
        <v>273211507</v>
      </c>
    </row>
    <row r="22" spans="1:27" ht="13.5">
      <c r="A22" s="143" t="s">
        <v>91</v>
      </c>
      <c r="B22" s="141"/>
      <c r="C22" s="162">
        <v>223020711</v>
      </c>
      <c r="D22" s="162"/>
      <c r="E22" s="163">
        <v>377501527</v>
      </c>
      <c r="F22" s="164">
        <v>380163172</v>
      </c>
      <c r="G22" s="164">
        <v>136976</v>
      </c>
      <c r="H22" s="164">
        <v>8003358</v>
      </c>
      <c r="I22" s="164">
        <v>11970072</v>
      </c>
      <c r="J22" s="164">
        <v>20110406</v>
      </c>
      <c r="K22" s="164">
        <v>14809181</v>
      </c>
      <c r="L22" s="164">
        <v>23048380</v>
      </c>
      <c r="M22" s="164">
        <v>22471501</v>
      </c>
      <c r="N22" s="164">
        <v>60329062</v>
      </c>
      <c r="O22" s="164">
        <v>7422398</v>
      </c>
      <c r="P22" s="164">
        <v>20036734</v>
      </c>
      <c r="Q22" s="164">
        <v>29304208</v>
      </c>
      <c r="R22" s="164">
        <v>56763340</v>
      </c>
      <c r="S22" s="164">
        <v>25162760</v>
      </c>
      <c r="T22" s="164">
        <v>60505578</v>
      </c>
      <c r="U22" s="164">
        <v>110175540</v>
      </c>
      <c r="V22" s="164">
        <v>195843878</v>
      </c>
      <c r="W22" s="164">
        <v>333046686</v>
      </c>
      <c r="X22" s="164">
        <v>380163172</v>
      </c>
      <c r="Y22" s="164">
        <v>-47116486</v>
      </c>
      <c r="Z22" s="146">
        <v>-12.39</v>
      </c>
      <c r="AA22" s="239">
        <v>380163172</v>
      </c>
    </row>
    <row r="23" spans="1:27" ht="13.5">
      <c r="A23" s="143" t="s">
        <v>92</v>
      </c>
      <c r="B23" s="141"/>
      <c r="C23" s="160">
        <v>198373865</v>
      </c>
      <c r="D23" s="160"/>
      <c r="E23" s="161">
        <v>284270774</v>
      </c>
      <c r="F23" s="65">
        <v>230652929</v>
      </c>
      <c r="G23" s="65">
        <v>11750</v>
      </c>
      <c r="H23" s="65">
        <v>6775242</v>
      </c>
      <c r="I23" s="65">
        <v>8685684</v>
      </c>
      <c r="J23" s="65">
        <v>15472676</v>
      </c>
      <c r="K23" s="65">
        <v>9305209</v>
      </c>
      <c r="L23" s="65">
        <v>21390515</v>
      </c>
      <c r="M23" s="65">
        <v>21872086</v>
      </c>
      <c r="N23" s="65">
        <v>52567810</v>
      </c>
      <c r="O23" s="65">
        <v>-511040</v>
      </c>
      <c r="P23" s="65">
        <v>7151194</v>
      </c>
      <c r="Q23" s="65">
        <v>25593199</v>
      </c>
      <c r="R23" s="65">
        <v>32233353</v>
      </c>
      <c r="S23" s="65">
        <v>30307157</v>
      </c>
      <c r="T23" s="65">
        <v>72250146</v>
      </c>
      <c r="U23" s="65">
        <v>22348870</v>
      </c>
      <c r="V23" s="65">
        <v>124906173</v>
      </c>
      <c r="W23" s="65">
        <v>225180012</v>
      </c>
      <c r="X23" s="65">
        <v>230652929</v>
      </c>
      <c r="Y23" s="65">
        <v>-5472917</v>
      </c>
      <c r="Z23" s="145">
        <v>-2.37</v>
      </c>
      <c r="AA23" s="67">
        <v>230652929</v>
      </c>
    </row>
    <row r="24" spans="1:27" ht="13.5">
      <c r="A24" s="140" t="s">
        <v>93</v>
      </c>
      <c r="B24" s="147"/>
      <c r="C24" s="158">
        <v>410188</v>
      </c>
      <c r="D24" s="158"/>
      <c r="E24" s="159">
        <v>2050000</v>
      </c>
      <c r="F24" s="105">
        <v>4460553</v>
      </c>
      <c r="G24" s="105">
        <v>1143</v>
      </c>
      <c r="H24" s="105"/>
      <c r="I24" s="105">
        <v>-1143</v>
      </c>
      <c r="J24" s="105"/>
      <c r="K24" s="105">
        <v>96611</v>
      </c>
      <c r="L24" s="105">
        <v>709965</v>
      </c>
      <c r="M24" s="105">
        <v>1688</v>
      </c>
      <c r="N24" s="105">
        <v>808264</v>
      </c>
      <c r="O24" s="105"/>
      <c r="P24" s="105"/>
      <c r="Q24" s="105">
        <v>72122</v>
      </c>
      <c r="R24" s="105">
        <v>72122</v>
      </c>
      <c r="S24" s="105">
        <v>117652</v>
      </c>
      <c r="T24" s="105">
        <v>1275729</v>
      </c>
      <c r="U24" s="105">
        <v>1916575</v>
      </c>
      <c r="V24" s="105">
        <v>3309956</v>
      </c>
      <c r="W24" s="105">
        <v>4190342</v>
      </c>
      <c r="X24" s="105">
        <v>4460553</v>
      </c>
      <c r="Y24" s="105">
        <v>-270211</v>
      </c>
      <c r="Z24" s="142">
        <v>-6.06</v>
      </c>
      <c r="AA24" s="107">
        <v>4460553</v>
      </c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2857761196</v>
      </c>
      <c r="D25" s="232">
        <f>+D5+D9+D15+D19+D24</f>
        <v>0</v>
      </c>
      <c r="E25" s="245">
        <f t="shared" si="4"/>
        <v>5089866927</v>
      </c>
      <c r="F25" s="234">
        <f t="shared" si="4"/>
        <v>4561212451</v>
      </c>
      <c r="G25" s="234">
        <f t="shared" si="4"/>
        <v>6438925</v>
      </c>
      <c r="H25" s="234">
        <f t="shared" si="4"/>
        <v>176380632</v>
      </c>
      <c r="I25" s="234">
        <f t="shared" si="4"/>
        <v>172065998</v>
      </c>
      <c r="J25" s="234">
        <f t="shared" si="4"/>
        <v>354885555</v>
      </c>
      <c r="K25" s="234">
        <f t="shared" si="4"/>
        <v>262372294</v>
      </c>
      <c r="L25" s="234">
        <f t="shared" si="4"/>
        <v>285792559</v>
      </c>
      <c r="M25" s="234">
        <f t="shared" si="4"/>
        <v>315796791</v>
      </c>
      <c r="N25" s="234">
        <f t="shared" si="4"/>
        <v>863961644</v>
      </c>
      <c r="O25" s="234">
        <f t="shared" si="4"/>
        <v>94431931</v>
      </c>
      <c r="P25" s="234">
        <f t="shared" si="4"/>
        <v>363181645</v>
      </c>
      <c r="Q25" s="234">
        <f t="shared" si="4"/>
        <v>392519568</v>
      </c>
      <c r="R25" s="234">
        <f t="shared" si="4"/>
        <v>850133144</v>
      </c>
      <c r="S25" s="234">
        <f t="shared" si="4"/>
        <v>354396784</v>
      </c>
      <c r="T25" s="234">
        <f t="shared" si="4"/>
        <v>641041895</v>
      </c>
      <c r="U25" s="234">
        <f t="shared" si="4"/>
        <v>831040702</v>
      </c>
      <c r="V25" s="234">
        <f t="shared" si="4"/>
        <v>1826479381</v>
      </c>
      <c r="W25" s="234">
        <f t="shared" si="4"/>
        <v>3895459724</v>
      </c>
      <c r="X25" s="234">
        <f t="shared" si="4"/>
        <v>4561212451</v>
      </c>
      <c r="Y25" s="234">
        <f t="shared" si="4"/>
        <v>-665752727</v>
      </c>
      <c r="Z25" s="246">
        <f>+IF(X25&lt;&gt;0,+(Y25/X25)*100,0)</f>
        <v>-14.59595960837212</v>
      </c>
      <c r="AA25" s="247">
        <f>+AA5+AA9+AA15+AA19+AA24</f>
        <v>4561212451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865987403</v>
      </c>
      <c r="D28" s="160"/>
      <c r="E28" s="161">
        <v>2363713340</v>
      </c>
      <c r="F28" s="65">
        <v>1898537828</v>
      </c>
      <c r="G28" s="65">
        <v>1479711</v>
      </c>
      <c r="H28" s="65">
        <v>53394432</v>
      </c>
      <c r="I28" s="65">
        <v>60925604</v>
      </c>
      <c r="J28" s="65">
        <v>115799747</v>
      </c>
      <c r="K28" s="65">
        <v>104806492</v>
      </c>
      <c r="L28" s="65">
        <v>109785260</v>
      </c>
      <c r="M28" s="65">
        <v>147206966</v>
      </c>
      <c r="N28" s="65">
        <v>361798718</v>
      </c>
      <c r="O28" s="65">
        <v>39205368</v>
      </c>
      <c r="P28" s="65">
        <v>101858869</v>
      </c>
      <c r="Q28" s="65">
        <v>156445863</v>
      </c>
      <c r="R28" s="65">
        <v>297510100</v>
      </c>
      <c r="S28" s="65">
        <v>135606101</v>
      </c>
      <c r="T28" s="65">
        <v>248995860</v>
      </c>
      <c r="U28" s="65">
        <v>345807088</v>
      </c>
      <c r="V28" s="65">
        <v>730409049</v>
      </c>
      <c r="W28" s="65">
        <v>1505517614</v>
      </c>
      <c r="X28" s="65">
        <v>1898537828</v>
      </c>
      <c r="Y28" s="65">
        <v>-393020214</v>
      </c>
      <c r="Z28" s="145">
        <v>-20.7</v>
      </c>
      <c r="AA28" s="160">
        <v>1898537828</v>
      </c>
    </row>
    <row r="29" spans="1:27" ht="13.5">
      <c r="A29" s="249" t="s">
        <v>138</v>
      </c>
      <c r="B29" s="141"/>
      <c r="C29" s="160">
        <v>304846652</v>
      </c>
      <c r="D29" s="160"/>
      <c r="E29" s="161">
        <v>297445909</v>
      </c>
      <c r="F29" s="65">
        <v>360254759</v>
      </c>
      <c r="G29" s="65">
        <v>716976</v>
      </c>
      <c r="H29" s="65">
        <v>38504612</v>
      </c>
      <c r="I29" s="65">
        <v>12593175</v>
      </c>
      <c r="J29" s="65">
        <v>51814763</v>
      </c>
      <c r="K29" s="65">
        <v>44860711</v>
      </c>
      <c r="L29" s="65">
        <v>13176266</v>
      </c>
      <c r="M29" s="65">
        <v>40391370</v>
      </c>
      <c r="N29" s="65">
        <v>98428347</v>
      </c>
      <c r="O29" s="65">
        <v>599515</v>
      </c>
      <c r="P29" s="65">
        <v>26297718</v>
      </c>
      <c r="Q29" s="65">
        <v>21751605</v>
      </c>
      <c r="R29" s="65">
        <v>48648838</v>
      </c>
      <c r="S29" s="65">
        <v>26113994</v>
      </c>
      <c r="T29" s="65">
        <v>40093166</v>
      </c>
      <c r="U29" s="65">
        <v>62184104</v>
      </c>
      <c r="V29" s="65">
        <v>128391264</v>
      </c>
      <c r="W29" s="65">
        <v>327283212</v>
      </c>
      <c r="X29" s="65">
        <v>360254759</v>
      </c>
      <c r="Y29" s="65">
        <v>-32971547</v>
      </c>
      <c r="Z29" s="145">
        <v>-9.15</v>
      </c>
      <c r="AA29" s="67">
        <v>360254759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>
        <v>2481090</v>
      </c>
      <c r="D31" s="160"/>
      <c r="E31" s="161">
        <v>3340000</v>
      </c>
      <c r="F31" s="65">
        <v>9252531</v>
      </c>
      <c r="G31" s="65"/>
      <c r="H31" s="65"/>
      <c r="I31" s="65">
        <v>506942</v>
      </c>
      <c r="J31" s="65">
        <v>506942</v>
      </c>
      <c r="K31" s="65">
        <v>234682</v>
      </c>
      <c r="L31" s="65">
        <v>76420</v>
      </c>
      <c r="M31" s="65">
        <v>37769</v>
      </c>
      <c r="N31" s="65">
        <v>348871</v>
      </c>
      <c r="O31" s="65">
        <v>197886</v>
      </c>
      <c r="P31" s="65">
        <v>46609</v>
      </c>
      <c r="Q31" s="65">
        <v>1201083</v>
      </c>
      <c r="R31" s="65">
        <v>1445578</v>
      </c>
      <c r="S31" s="65">
        <v>334379</v>
      </c>
      <c r="T31" s="65">
        <v>1286509</v>
      </c>
      <c r="U31" s="65">
        <v>3479889</v>
      </c>
      <c r="V31" s="65">
        <v>5100777</v>
      </c>
      <c r="W31" s="65">
        <v>7402168</v>
      </c>
      <c r="X31" s="65">
        <v>9252531</v>
      </c>
      <c r="Y31" s="65">
        <v>-1850363</v>
      </c>
      <c r="Z31" s="145">
        <v>-20</v>
      </c>
      <c r="AA31" s="67">
        <v>9252531</v>
      </c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1173315145</v>
      </c>
      <c r="D32" s="225">
        <f>SUM(D28:D31)</f>
        <v>0</v>
      </c>
      <c r="E32" s="226">
        <f t="shared" si="5"/>
        <v>2664499249</v>
      </c>
      <c r="F32" s="82">
        <f t="shared" si="5"/>
        <v>2268045118</v>
      </c>
      <c r="G32" s="82">
        <f t="shared" si="5"/>
        <v>2196687</v>
      </c>
      <c r="H32" s="82">
        <f t="shared" si="5"/>
        <v>91899044</v>
      </c>
      <c r="I32" s="82">
        <f t="shared" si="5"/>
        <v>74025721</v>
      </c>
      <c r="J32" s="82">
        <f t="shared" si="5"/>
        <v>168121452</v>
      </c>
      <c r="K32" s="82">
        <f t="shared" si="5"/>
        <v>149901885</v>
      </c>
      <c r="L32" s="82">
        <f t="shared" si="5"/>
        <v>123037946</v>
      </c>
      <c r="M32" s="82">
        <f t="shared" si="5"/>
        <v>187636105</v>
      </c>
      <c r="N32" s="82">
        <f t="shared" si="5"/>
        <v>460575936</v>
      </c>
      <c r="O32" s="82">
        <f t="shared" si="5"/>
        <v>40002769</v>
      </c>
      <c r="P32" s="82">
        <f t="shared" si="5"/>
        <v>128203196</v>
      </c>
      <c r="Q32" s="82">
        <f t="shared" si="5"/>
        <v>179398551</v>
      </c>
      <c r="R32" s="82">
        <f t="shared" si="5"/>
        <v>347604516</v>
      </c>
      <c r="S32" s="82">
        <f t="shared" si="5"/>
        <v>162054474</v>
      </c>
      <c r="T32" s="82">
        <f t="shared" si="5"/>
        <v>290375535</v>
      </c>
      <c r="U32" s="82">
        <f t="shared" si="5"/>
        <v>411471081</v>
      </c>
      <c r="V32" s="82">
        <f t="shared" si="5"/>
        <v>863901090</v>
      </c>
      <c r="W32" s="82">
        <f t="shared" si="5"/>
        <v>1840202994</v>
      </c>
      <c r="X32" s="82">
        <f t="shared" si="5"/>
        <v>2268045118</v>
      </c>
      <c r="Y32" s="82">
        <f t="shared" si="5"/>
        <v>-427842124</v>
      </c>
      <c r="Z32" s="227">
        <f>+IF(X32&lt;&gt;0,+(Y32/X32)*100,0)</f>
        <v>-18.86391591615595</v>
      </c>
      <c r="AA32" s="84">
        <f>SUM(AA28:AA31)</f>
        <v>2268045118</v>
      </c>
    </row>
    <row r="33" spans="1:27" ht="13.5">
      <c r="A33" s="252" t="s">
        <v>51</v>
      </c>
      <c r="B33" s="141" t="s">
        <v>141</v>
      </c>
      <c r="C33" s="160">
        <v>46728441</v>
      </c>
      <c r="D33" s="160"/>
      <c r="E33" s="161">
        <v>50859672</v>
      </c>
      <c r="F33" s="65">
        <v>46924972</v>
      </c>
      <c r="G33" s="65">
        <v>2473811</v>
      </c>
      <c r="H33" s="65">
        <v>3038977</v>
      </c>
      <c r="I33" s="65">
        <v>6344857</v>
      </c>
      <c r="J33" s="65">
        <v>11857645</v>
      </c>
      <c r="K33" s="65">
        <v>4874971</v>
      </c>
      <c r="L33" s="65">
        <v>4128564</v>
      </c>
      <c r="M33" s="65">
        <v>3054805</v>
      </c>
      <c r="N33" s="65">
        <v>12058340</v>
      </c>
      <c r="O33" s="65">
        <v>2686310</v>
      </c>
      <c r="P33" s="65">
        <v>3857821</v>
      </c>
      <c r="Q33" s="65">
        <v>4034066</v>
      </c>
      <c r="R33" s="65">
        <v>10578197</v>
      </c>
      <c r="S33" s="65">
        <v>2601547</v>
      </c>
      <c r="T33" s="65">
        <v>4024762</v>
      </c>
      <c r="U33" s="65">
        <v>3068368</v>
      </c>
      <c r="V33" s="65">
        <v>9694677</v>
      </c>
      <c r="W33" s="65">
        <v>44188859</v>
      </c>
      <c r="X33" s="65">
        <v>46924972</v>
      </c>
      <c r="Y33" s="65">
        <v>-2736113</v>
      </c>
      <c r="Z33" s="145">
        <v>-5.83</v>
      </c>
      <c r="AA33" s="67">
        <v>46924972</v>
      </c>
    </row>
    <row r="34" spans="1:27" ht="13.5">
      <c r="A34" s="252" t="s">
        <v>52</v>
      </c>
      <c r="B34" s="141" t="s">
        <v>126</v>
      </c>
      <c r="C34" s="160">
        <v>992283092</v>
      </c>
      <c r="D34" s="160"/>
      <c r="E34" s="161">
        <v>1357386488</v>
      </c>
      <c r="F34" s="65">
        <v>1464370412</v>
      </c>
      <c r="G34" s="65">
        <v>-8052030</v>
      </c>
      <c r="H34" s="65">
        <v>49757578</v>
      </c>
      <c r="I34" s="65">
        <v>53354007</v>
      </c>
      <c r="J34" s="65">
        <v>95059555</v>
      </c>
      <c r="K34" s="65">
        <v>71523109</v>
      </c>
      <c r="L34" s="65">
        <v>110821926</v>
      </c>
      <c r="M34" s="65">
        <v>84725528</v>
      </c>
      <c r="N34" s="65">
        <v>267070563</v>
      </c>
      <c r="O34" s="65">
        <v>39116330</v>
      </c>
      <c r="P34" s="65">
        <v>71419108</v>
      </c>
      <c r="Q34" s="65">
        <v>152012564</v>
      </c>
      <c r="R34" s="65">
        <v>262548002</v>
      </c>
      <c r="S34" s="65">
        <v>128505037</v>
      </c>
      <c r="T34" s="65">
        <v>229574516</v>
      </c>
      <c r="U34" s="65">
        <v>303425086</v>
      </c>
      <c r="V34" s="65">
        <v>661504639</v>
      </c>
      <c r="W34" s="65">
        <v>1286182759</v>
      </c>
      <c r="X34" s="65">
        <v>1464370412</v>
      </c>
      <c r="Y34" s="65">
        <v>-178187653</v>
      </c>
      <c r="Z34" s="145">
        <v>-12.17</v>
      </c>
      <c r="AA34" s="67">
        <v>1464370412</v>
      </c>
    </row>
    <row r="35" spans="1:27" ht="13.5">
      <c r="A35" s="252" t="s">
        <v>53</v>
      </c>
      <c r="B35" s="141"/>
      <c r="C35" s="160">
        <v>645434511</v>
      </c>
      <c r="D35" s="160"/>
      <c r="E35" s="161">
        <v>1017121518</v>
      </c>
      <c r="F35" s="65">
        <v>781871949</v>
      </c>
      <c r="G35" s="65">
        <v>9820456</v>
      </c>
      <c r="H35" s="65">
        <v>31685028</v>
      </c>
      <c r="I35" s="65">
        <v>38341411</v>
      </c>
      <c r="J35" s="65">
        <v>79846895</v>
      </c>
      <c r="K35" s="65">
        <v>36072330</v>
      </c>
      <c r="L35" s="65">
        <v>47804128</v>
      </c>
      <c r="M35" s="65">
        <v>40380355</v>
      </c>
      <c r="N35" s="65">
        <v>124256813</v>
      </c>
      <c r="O35" s="65">
        <v>12626519</v>
      </c>
      <c r="P35" s="65">
        <v>159701520</v>
      </c>
      <c r="Q35" s="65">
        <v>57074390</v>
      </c>
      <c r="R35" s="65">
        <v>229402429</v>
      </c>
      <c r="S35" s="65">
        <v>61235720</v>
      </c>
      <c r="T35" s="65">
        <v>117067080</v>
      </c>
      <c r="U35" s="65">
        <v>113076159</v>
      </c>
      <c r="V35" s="65">
        <v>291378959</v>
      </c>
      <c r="W35" s="65">
        <v>724885096</v>
      </c>
      <c r="X35" s="65">
        <v>781871949</v>
      </c>
      <c r="Y35" s="65">
        <v>-56986853</v>
      </c>
      <c r="Z35" s="145">
        <v>-7.29</v>
      </c>
      <c r="AA35" s="67">
        <v>781871949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2857761189</v>
      </c>
      <c r="D36" s="237">
        <f>SUM(D32:D35)</f>
        <v>0</v>
      </c>
      <c r="E36" s="233">
        <f t="shared" si="6"/>
        <v>5089866927</v>
      </c>
      <c r="F36" s="235">
        <f t="shared" si="6"/>
        <v>4561212451</v>
      </c>
      <c r="G36" s="235">
        <f t="shared" si="6"/>
        <v>6438924</v>
      </c>
      <c r="H36" s="235">
        <f t="shared" si="6"/>
        <v>176380627</v>
      </c>
      <c r="I36" s="235">
        <f t="shared" si="6"/>
        <v>172065996</v>
      </c>
      <c r="J36" s="235">
        <f t="shared" si="6"/>
        <v>354885547</v>
      </c>
      <c r="K36" s="235">
        <f t="shared" si="6"/>
        <v>262372295</v>
      </c>
      <c r="L36" s="235">
        <f t="shared" si="6"/>
        <v>285792564</v>
      </c>
      <c r="M36" s="235">
        <f t="shared" si="6"/>
        <v>315796793</v>
      </c>
      <c r="N36" s="235">
        <f t="shared" si="6"/>
        <v>863961652</v>
      </c>
      <c r="O36" s="235">
        <f t="shared" si="6"/>
        <v>94431928</v>
      </c>
      <c r="P36" s="235">
        <f t="shared" si="6"/>
        <v>363181645</v>
      </c>
      <c r="Q36" s="235">
        <f t="shared" si="6"/>
        <v>392519571</v>
      </c>
      <c r="R36" s="235">
        <f t="shared" si="6"/>
        <v>850133144</v>
      </c>
      <c r="S36" s="235">
        <f t="shared" si="6"/>
        <v>354396778</v>
      </c>
      <c r="T36" s="235">
        <f t="shared" si="6"/>
        <v>641041893</v>
      </c>
      <c r="U36" s="235">
        <f t="shared" si="6"/>
        <v>831040694</v>
      </c>
      <c r="V36" s="235">
        <f t="shared" si="6"/>
        <v>1826479365</v>
      </c>
      <c r="W36" s="235">
        <f t="shared" si="6"/>
        <v>3895459708</v>
      </c>
      <c r="X36" s="235">
        <f t="shared" si="6"/>
        <v>4561212451</v>
      </c>
      <c r="Y36" s="235">
        <f t="shared" si="6"/>
        <v>-665752743</v>
      </c>
      <c r="Z36" s="236">
        <f>+IF(X36&lt;&gt;0,+(Y36/X36)*100,0)</f>
        <v>-14.595959959156044</v>
      </c>
      <c r="AA36" s="254">
        <f>SUM(AA32:AA35)</f>
        <v>4561212451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3151257</v>
      </c>
      <c r="D6" s="160"/>
      <c r="E6" s="64"/>
      <c r="F6" s="65"/>
      <c r="G6" s="65">
        <v>3089053024</v>
      </c>
      <c r="H6" s="65">
        <v>69678</v>
      </c>
      <c r="I6" s="65">
        <v>758729118</v>
      </c>
      <c r="J6" s="65">
        <v>3847851820</v>
      </c>
      <c r="K6" s="65">
        <v>-742532011</v>
      </c>
      <c r="L6" s="65">
        <v>17756149</v>
      </c>
      <c r="M6" s="65">
        <v>-51171066</v>
      </c>
      <c r="N6" s="65">
        <v>-775946928</v>
      </c>
      <c r="O6" s="65">
        <v>21755104</v>
      </c>
      <c r="P6" s="65">
        <v>437112</v>
      </c>
      <c r="Q6" s="65">
        <v>-301450587</v>
      </c>
      <c r="R6" s="65">
        <v>-279258371</v>
      </c>
      <c r="S6" s="65">
        <v>302216419</v>
      </c>
      <c r="T6" s="65">
        <v>-9874100</v>
      </c>
      <c r="U6" s="65">
        <v>46799062</v>
      </c>
      <c r="V6" s="65">
        <v>339141381</v>
      </c>
      <c r="W6" s="65">
        <v>3131787902</v>
      </c>
      <c r="X6" s="65"/>
      <c r="Y6" s="65">
        <v>3131787902</v>
      </c>
      <c r="Z6" s="145"/>
      <c r="AA6" s="67"/>
    </row>
    <row r="7" spans="1:27" ht="13.5">
      <c r="A7" s="264" t="s">
        <v>147</v>
      </c>
      <c r="B7" s="197" t="s">
        <v>72</v>
      </c>
      <c r="C7" s="160">
        <v>2146596</v>
      </c>
      <c r="D7" s="160"/>
      <c r="E7" s="64">
        <v>3233856</v>
      </c>
      <c r="F7" s="65">
        <v>2591421000</v>
      </c>
      <c r="G7" s="65">
        <v>50294323</v>
      </c>
      <c r="H7" s="65">
        <v>2096302048</v>
      </c>
      <c r="I7" s="65">
        <v>-8196061</v>
      </c>
      <c r="J7" s="65">
        <v>2138400310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>
        <v>2138400310</v>
      </c>
      <c r="X7" s="65">
        <v>2591421000</v>
      </c>
      <c r="Y7" s="65">
        <v>-453020690</v>
      </c>
      <c r="Z7" s="145">
        <v>-17.48</v>
      </c>
      <c r="AA7" s="67">
        <v>2591421000</v>
      </c>
    </row>
    <row r="8" spans="1:27" ht="13.5">
      <c r="A8" s="264" t="s">
        <v>148</v>
      </c>
      <c r="B8" s="197" t="s">
        <v>72</v>
      </c>
      <c r="C8" s="160">
        <v>3709111</v>
      </c>
      <c r="D8" s="160"/>
      <c r="E8" s="64">
        <v>3840680</v>
      </c>
      <c r="F8" s="65">
        <v>3846486147</v>
      </c>
      <c r="G8" s="65">
        <v>2974678882</v>
      </c>
      <c r="H8" s="65">
        <v>-106061716</v>
      </c>
      <c r="I8" s="65"/>
      <c r="J8" s="65">
        <v>2868617166</v>
      </c>
      <c r="K8" s="65">
        <v>-27526636</v>
      </c>
      <c r="L8" s="65">
        <v>-232808141</v>
      </c>
      <c r="M8" s="65">
        <v>83576602</v>
      </c>
      <c r="N8" s="65">
        <v>-176758175</v>
      </c>
      <c r="O8" s="65">
        <v>268681412</v>
      </c>
      <c r="P8" s="65">
        <v>38121094</v>
      </c>
      <c r="Q8" s="65">
        <v>-106476196</v>
      </c>
      <c r="R8" s="65">
        <v>200326310</v>
      </c>
      <c r="S8" s="65">
        <v>-160151189</v>
      </c>
      <c r="T8" s="65">
        <v>105614389</v>
      </c>
      <c r="U8" s="65">
        <v>-10230558</v>
      </c>
      <c r="V8" s="65">
        <v>-64767358</v>
      </c>
      <c r="W8" s="65">
        <v>2827417943</v>
      </c>
      <c r="X8" s="65">
        <v>3846486147</v>
      </c>
      <c r="Y8" s="65">
        <v>-1019068204</v>
      </c>
      <c r="Z8" s="145">
        <v>-26.49</v>
      </c>
      <c r="AA8" s="67">
        <v>3846486147</v>
      </c>
    </row>
    <row r="9" spans="1:27" ht="13.5">
      <c r="A9" s="264" t="s">
        <v>149</v>
      </c>
      <c r="B9" s="197"/>
      <c r="C9" s="160">
        <v>193788</v>
      </c>
      <c r="D9" s="160"/>
      <c r="E9" s="64">
        <v>356608</v>
      </c>
      <c r="F9" s="65">
        <v>213166800</v>
      </c>
      <c r="G9" s="65">
        <v>226751723</v>
      </c>
      <c r="H9" s="65">
        <v>57071368</v>
      </c>
      <c r="I9" s="65">
        <v>11836529</v>
      </c>
      <c r="J9" s="65">
        <v>295659620</v>
      </c>
      <c r="K9" s="65">
        <v>-136660268</v>
      </c>
      <c r="L9" s="65">
        <v>81699078</v>
      </c>
      <c r="M9" s="65">
        <v>1840620</v>
      </c>
      <c r="N9" s="65">
        <v>-53120570</v>
      </c>
      <c r="O9" s="65">
        <v>-40642617</v>
      </c>
      <c r="P9" s="65">
        <v>16937033</v>
      </c>
      <c r="Q9" s="65">
        <v>-15415822</v>
      </c>
      <c r="R9" s="65">
        <v>-39121406</v>
      </c>
      <c r="S9" s="65">
        <v>12050758</v>
      </c>
      <c r="T9" s="65">
        <v>21084042</v>
      </c>
      <c r="U9" s="65">
        <v>-2578510962</v>
      </c>
      <c r="V9" s="65">
        <v>-2545376162</v>
      </c>
      <c r="W9" s="65">
        <v>-2341958518</v>
      </c>
      <c r="X9" s="65">
        <v>213166800</v>
      </c>
      <c r="Y9" s="65">
        <v>-2555125318</v>
      </c>
      <c r="Z9" s="145">
        <v>-1198.65</v>
      </c>
      <c r="AA9" s="67">
        <v>213166800</v>
      </c>
    </row>
    <row r="10" spans="1:27" ht="13.5">
      <c r="A10" s="264" t="s">
        <v>150</v>
      </c>
      <c r="B10" s="197"/>
      <c r="C10" s="160">
        <v>19193</v>
      </c>
      <c r="D10" s="160"/>
      <c r="E10" s="64">
        <v>15776</v>
      </c>
      <c r="F10" s="65">
        <v>18233349</v>
      </c>
      <c r="G10" s="164">
        <v>19192929</v>
      </c>
      <c r="H10" s="164"/>
      <c r="I10" s="164"/>
      <c r="J10" s="65">
        <v>19192929</v>
      </c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>
        <v>19192929</v>
      </c>
      <c r="X10" s="65">
        <v>18233349</v>
      </c>
      <c r="Y10" s="164">
        <v>959580</v>
      </c>
      <c r="Z10" s="146">
        <v>5.26</v>
      </c>
      <c r="AA10" s="239">
        <v>18233349</v>
      </c>
    </row>
    <row r="11" spans="1:27" ht="13.5">
      <c r="A11" s="264" t="s">
        <v>151</v>
      </c>
      <c r="B11" s="197" t="s">
        <v>96</v>
      </c>
      <c r="C11" s="160">
        <v>235249</v>
      </c>
      <c r="D11" s="160"/>
      <c r="E11" s="64">
        <v>217281</v>
      </c>
      <c r="F11" s="65">
        <v>247011450</v>
      </c>
      <c r="G11" s="65">
        <v>237513315</v>
      </c>
      <c r="H11" s="65">
        <v>1972225</v>
      </c>
      <c r="I11" s="65">
        <v>-10516275</v>
      </c>
      <c r="J11" s="65">
        <v>228969265</v>
      </c>
      <c r="K11" s="65">
        <v>-11004276</v>
      </c>
      <c r="L11" s="65">
        <v>21797989</v>
      </c>
      <c r="M11" s="65">
        <v>2675833</v>
      </c>
      <c r="N11" s="65">
        <v>13469546</v>
      </c>
      <c r="O11" s="65">
        <v>-6077454</v>
      </c>
      <c r="P11" s="65">
        <v>12373</v>
      </c>
      <c r="Q11" s="65">
        <v>10632842</v>
      </c>
      <c r="R11" s="65">
        <v>4567761</v>
      </c>
      <c r="S11" s="65">
        <v>-2027081</v>
      </c>
      <c r="T11" s="65">
        <v>12928811</v>
      </c>
      <c r="U11" s="65">
        <v>-9599719</v>
      </c>
      <c r="V11" s="65">
        <v>1302011</v>
      </c>
      <c r="W11" s="65">
        <v>248308583</v>
      </c>
      <c r="X11" s="65">
        <v>247011450</v>
      </c>
      <c r="Y11" s="65">
        <v>1297133</v>
      </c>
      <c r="Z11" s="145">
        <v>0.53</v>
      </c>
      <c r="AA11" s="67">
        <v>247011450</v>
      </c>
    </row>
    <row r="12" spans="1:27" ht="13.5">
      <c r="A12" s="265" t="s">
        <v>56</v>
      </c>
      <c r="B12" s="266"/>
      <c r="C12" s="177">
        <f aca="true" t="shared" si="0" ref="C12:Y12">SUM(C6:C11)</f>
        <v>9455194</v>
      </c>
      <c r="D12" s="177">
        <f>SUM(D6:D11)</f>
        <v>0</v>
      </c>
      <c r="E12" s="77">
        <f t="shared" si="0"/>
        <v>7664201</v>
      </c>
      <c r="F12" s="78">
        <f t="shared" si="0"/>
        <v>6916318746</v>
      </c>
      <c r="G12" s="78">
        <f t="shared" si="0"/>
        <v>6597484196</v>
      </c>
      <c r="H12" s="78">
        <f t="shared" si="0"/>
        <v>2049353603</v>
      </c>
      <c r="I12" s="78">
        <f t="shared" si="0"/>
        <v>751853311</v>
      </c>
      <c r="J12" s="78">
        <f t="shared" si="0"/>
        <v>9398691110</v>
      </c>
      <c r="K12" s="78">
        <f t="shared" si="0"/>
        <v>-917723191</v>
      </c>
      <c r="L12" s="78">
        <f t="shared" si="0"/>
        <v>-111554925</v>
      </c>
      <c r="M12" s="78">
        <f t="shared" si="0"/>
        <v>36921989</v>
      </c>
      <c r="N12" s="78">
        <f t="shared" si="0"/>
        <v>-992356127</v>
      </c>
      <c r="O12" s="78">
        <f t="shared" si="0"/>
        <v>243716445</v>
      </c>
      <c r="P12" s="78">
        <f t="shared" si="0"/>
        <v>55507612</v>
      </c>
      <c r="Q12" s="78">
        <f t="shared" si="0"/>
        <v>-412709763</v>
      </c>
      <c r="R12" s="78">
        <f t="shared" si="0"/>
        <v>-113485706</v>
      </c>
      <c r="S12" s="78">
        <f t="shared" si="0"/>
        <v>152088907</v>
      </c>
      <c r="T12" s="78">
        <f t="shared" si="0"/>
        <v>129753142</v>
      </c>
      <c r="U12" s="78">
        <f t="shared" si="0"/>
        <v>-2551542177</v>
      </c>
      <c r="V12" s="78">
        <f t="shared" si="0"/>
        <v>-2269700128</v>
      </c>
      <c r="W12" s="78">
        <f t="shared" si="0"/>
        <v>6023149149</v>
      </c>
      <c r="X12" s="78">
        <f t="shared" si="0"/>
        <v>6916318746</v>
      </c>
      <c r="Y12" s="78">
        <f t="shared" si="0"/>
        <v>-893169597</v>
      </c>
      <c r="Z12" s="179">
        <f>+IF(X12&lt;&gt;0,+(Y12/X12)*100,0)</f>
        <v>-12.91394497277266</v>
      </c>
      <c r="AA12" s="79">
        <f>SUM(AA6:AA11)</f>
        <v>6916318746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115526</v>
      </c>
      <c r="D15" s="160"/>
      <c r="E15" s="64">
        <v>107450</v>
      </c>
      <c r="F15" s="65">
        <v>109749700</v>
      </c>
      <c r="G15" s="65">
        <v>113576384</v>
      </c>
      <c r="H15" s="65">
        <v>-1695321</v>
      </c>
      <c r="I15" s="65">
        <v>-1999520</v>
      </c>
      <c r="J15" s="65">
        <v>109881543</v>
      </c>
      <c r="K15" s="65">
        <v>-1994038</v>
      </c>
      <c r="L15" s="65">
        <v>-1793248</v>
      </c>
      <c r="M15" s="65">
        <v>-2475110</v>
      </c>
      <c r="N15" s="65">
        <v>-6262396</v>
      </c>
      <c r="O15" s="65">
        <v>-1839788</v>
      </c>
      <c r="P15" s="65">
        <v>-1831694</v>
      </c>
      <c r="Q15" s="65">
        <v>-6310783</v>
      </c>
      <c r="R15" s="65">
        <v>-9982265</v>
      </c>
      <c r="S15" s="65">
        <v>-1854925</v>
      </c>
      <c r="T15" s="65">
        <v>-1899265</v>
      </c>
      <c r="U15" s="65">
        <v>-4568072</v>
      </c>
      <c r="V15" s="65">
        <v>-8322262</v>
      </c>
      <c r="W15" s="65">
        <v>85314620</v>
      </c>
      <c r="X15" s="65">
        <v>109749700</v>
      </c>
      <c r="Y15" s="65">
        <v>-24435080</v>
      </c>
      <c r="Z15" s="145">
        <v>-22.26</v>
      </c>
      <c r="AA15" s="67">
        <v>109749700</v>
      </c>
    </row>
    <row r="16" spans="1:27" ht="13.5">
      <c r="A16" s="264" t="s">
        <v>154</v>
      </c>
      <c r="B16" s="197"/>
      <c r="C16" s="160">
        <v>150245</v>
      </c>
      <c r="D16" s="160"/>
      <c r="E16" s="64">
        <v>586741</v>
      </c>
      <c r="F16" s="65">
        <v>646860000</v>
      </c>
      <c r="G16" s="164">
        <v>4364879962</v>
      </c>
      <c r="H16" s="164">
        <v>-3229205864</v>
      </c>
      <c r="I16" s="164">
        <v>-486435798</v>
      </c>
      <c r="J16" s="65">
        <v>649238300</v>
      </c>
      <c r="K16" s="164">
        <v>841518747</v>
      </c>
      <c r="L16" s="164">
        <v>45883987</v>
      </c>
      <c r="M16" s="65">
        <v>72632910</v>
      </c>
      <c r="N16" s="164">
        <v>960035644</v>
      </c>
      <c r="O16" s="164">
        <v>-153299255</v>
      </c>
      <c r="P16" s="164">
        <v>654622184</v>
      </c>
      <c r="Q16" s="65">
        <v>450583666</v>
      </c>
      <c r="R16" s="164">
        <v>951906595</v>
      </c>
      <c r="S16" s="164">
        <v>-246006549</v>
      </c>
      <c r="T16" s="65">
        <v>-286779245</v>
      </c>
      <c r="U16" s="164">
        <v>-979767074</v>
      </c>
      <c r="V16" s="164">
        <v>-1512552868</v>
      </c>
      <c r="W16" s="164">
        <v>1048627671</v>
      </c>
      <c r="X16" s="65">
        <v>646860000</v>
      </c>
      <c r="Y16" s="164">
        <v>401767671</v>
      </c>
      <c r="Z16" s="146">
        <v>62.11</v>
      </c>
      <c r="AA16" s="239">
        <v>646860000</v>
      </c>
    </row>
    <row r="17" spans="1:27" ht="13.5">
      <c r="A17" s="264" t="s">
        <v>155</v>
      </c>
      <c r="B17" s="197"/>
      <c r="C17" s="160"/>
      <c r="D17" s="160"/>
      <c r="E17" s="64">
        <v>84236</v>
      </c>
      <c r="F17" s="65">
        <v>84999000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84999000</v>
      </c>
      <c r="Y17" s="65">
        <v>-84999000</v>
      </c>
      <c r="Z17" s="145">
        <v>-100</v>
      </c>
      <c r="AA17" s="67">
        <v>84999000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21616714</v>
      </c>
      <c r="D19" s="160"/>
      <c r="E19" s="64">
        <v>26414579</v>
      </c>
      <c r="F19" s="65">
        <v>24480684248</v>
      </c>
      <c r="G19" s="65">
        <v>21509424515</v>
      </c>
      <c r="H19" s="65">
        <v>64673738</v>
      </c>
      <c r="I19" s="65">
        <v>56899851</v>
      </c>
      <c r="J19" s="65">
        <v>21630998104</v>
      </c>
      <c r="K19" s="65">
        <v>147456540</v>
      </c>
      <c r="L19" s="65">
        <v>175241013</v>
      </c>
      <c r="M19" s="65">
        <v>207657839</v>
      </c>
      <c r="N19" s="65">
        <v>530355392</v>
      </c>
      <c r="O19" s="65">
        <v>-18206429</v>
      </c>
      <c r="P19" s="65">
        <v>249628522</v>
      </c>
      <c r="Q19" s="65">
        <v>279662049</v>
      </c>
      <c r="R19" s="65">
        <v>511084142</v>
      </c>
      <c r="S19" s="65">
        <v>242967841</v>
      </c>
      <c r="T19" s="65">
        <v>528565350</v>
      </c>
      <c r="U19" s="65">
        <v>715776588</v>
      </c>
      <c r="V19" s="65">
        <v>1487309779</v>
      </c>
      <c r="W19" s="65">
        <v>24159747417</v>
      </c>
      <c r="X19" s="65">
        <v>24480684248</v>
      </c>
      <c r="Y19" s="65">
        <v>-320936831</v>
      </c>
      <c r="Z19" s="145">
        <v>-1.31</v>
      </c>
      <c r="AA19" s="67">
        <v>24480684248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>
        <v>6559</v>
      </c>
      <c r="F22" s="65">
        <v>6559140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6559140</v>
      </c>
      <c r="Y22" s="65">
        <v>-6559140</v>
      </c>
      <c r="Z22" s="145">
        <v>-100</v>
      </c>
      <c r="AA22" s="67">
        <v>6559140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21882485</v>
      </c>
      <c r="D24" s="177">
        <f>SUM(D15:D23)</f>
        <v>0</v>
      </c>
      <c r="E24" s="81">
        <f t="shared" si="1"/>
        <v>27199565</v>
      </c>
      <c r="F24" s="82">
        <f t="shared" si="1"/>
        <v>25328852088</v>
      </c>
      <c r="G24" s="82">
        <f t="shared" si="1"/>
        <v>25987880861</v>
      </c>
      <c r="H24" s="82">
        <f t="shared" si="1"/>
        <v>-3166227447</v>
      </c>
      <c r="I24" s="82">
        <f t="shared" si="1"/>
        <v>-431535467</v>
      </c>
      <c r="J24" s="82">
        <f t="shared" si="1"/>
        <v>22390117947</v>
      </c>
      <c r="K24" s="82">
        <f t="shared" si="1"/>
        <v>986981249</v>
      </c>
      <c r="L24" s="82">
        <f t="shared" si="1"/>
        <v>219331752</v>
      </c>
      <c r="M24" s="82">
        <f t="shared" si="1"/>
        <v>277815639</v>
      </c>
      <c r="N24" s="82">
        <f t="shared" si="1"/>
        <v>1484128640</v>
      </c>
      <c r="O24" s="82">
        <f t="shared" si="1"/>
        <v>-173345472</v>
      </c>
      <c r="P24" s="82">
        <f t="shared" si="1"/>
        <v>902419012</v>
      </c>
      <c r="Q24" s="82">
        <f t="shared" si="1"/>
        <v>723934932</v>
      </c>
      <c r="R24" s="82">
        <f t="shared" si="1"/>
        <v>1453008472</v>
      </c>
      <c r="S24" s="82">
        <f t="shared" si="1"/>
        <v>-4893633</v>
      </c>
      <c r="T24" s="82">
        <f t="shared" si="1"/>
        <v>239886840</v>
      </c>
      <c r="U24" s="82">
        <f t="shared" si="1"/>
        <v>-268558558</v>
      </c>
      <c r="V24" s="82">
        <f t="shared" si="1"/>
        <v>-33565351</v>
      </c>
      <c r="W24" s="82">
        <f t="shared" si="1"/>
        <v>25293689708</v>
      </c>
      <c r="X24" s="82">
        <f t="shared" si="1"/>
        <v>25328852088</v>
      </c>
      <c r="Y24" s="82">
        <f t="shared" si="1"/>
        <v>-35162380</v>
      </c>
      <c r="Z24" s="227">
        <f>+IF(X24&lt;&gt;0,+(Y24/X24)*100,0)</f>
        <v>-0.13882342507206955</v>
      </c>
      <c r="AA24" s="84">
        <f>SUM(AA15:AA23)</f>
        <v>25328852088</v>
      </c>
    </row>
    <row r="25" spans="1:27" ht="13.5">
      <c r="A25" s="265" t="s">
        <v>162</v>
      </c>
      <c r="B25" s="266"/>
      <c r="C25" s="177">
        <f aca="true" t="shared" si="2" ref="C25:Y25">+C12+C24</f>
        <v>31337679</v>
      </c>
      <c r="D25" s="177">
        <f>+D12+D24</f>
        <v>0</v>
      </c>
      <c r="E25" s="77">
        <f t="shared" si="2"/>
        <v>34863766</v>
      </c>
      <c r="F25" s="78">
        <f t="shared" si="2"/>
        <v>32245170834</v>
      </c>
      <c r="G25" s="78">
        <f t="shared" si="2"/>
        <v>32585365057</v>
      </c>
      <c r="H25" s="78">
        <f t="shared" si="2"/>
        <v>-1116873844</v>
      </c>
      <c r="I25" s="78">
        <f t="shared" si="2"/>
        <v>320317844</v>
      </c>
      <c r="J25" s="78">
        <f t="shared" si="2"/>
        <v>31788809057</v>
      </c>
      <c r="K25" s="78">
        <f t="shared" si="2"/>
        <v>69258058</v>
      </c>
      <c r="L25" s="78">
        <f t="shared" si="2"/>
        <v>107776827</v>
      </c>
      <c r="M25" s="78">
        <f t="shared" si="2"/>
        <v>314737628</v>
      </c>
      <c r="N25" s="78">
        <f t="shared" si="2"/>
        <v>491772513</v>
      </c>
      <c r="O25" s="78">
        <f t="shared" si="2"/>
        <v>70370973</v>
      </c>
      <c r="P25" s="78">
        <f t="shared" si="2"/>
        <v>957926624</v>
      </c>
      <c r="Q25" s="78">
        <f t="shared" si="2"/>
        <v>311225169</v>
      </c>
      <c r="R25" s="78">
        <f t="shared" si="2"/>
        <v>1339522766</v>
      </c>
      <c r="S25" s="78">
        <f t="shared" si="2"/>
        <v>147195274</v>
      </c>
      <c r="T25" s="78">
        <f t="shared" si="2"/>
        <v>369639982</v>
      </c>
      <c r="U25" s="78">
        <f t="shared" si="2"/>
        <v>-2820100735</v>
      </c>
      <c r="V25" s="78">
        <f t="shared" si="2"/>
        <v>-2303265479</v>
      </c>
      <c r="W25" s="78">
        <f t="shared" si="2"/>
        <v>31316838857</v>
      </c>
      <c r="X25" s="78">
        <f t="shared" si="2"/>
        <v>32245170834</v>
      </c>
      <c r="Y25" s="78">
        <f t="shared" si="2"/>
        <v>-928331977</v>
      </c>
      <c r="Z25" s="179">
        <f>+IF(X25&lt;&gt;0,+(Y25/X25)*100,0)</f>
        <v>-2.8789798688898456</v>
      </c>
      <c r="AA25" s="79">
        <f>+AA12+AA24</f>
        <v>32245170834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305353</v>
      </c>
      <c r="D30" s="160"/>
      <c r="E30" s="64">
        <v>168659</v>
      </c>
      <c r="F30" s="65">
        <v>295124000</v>
      </c>
      <c r="G30" s="65">
        <v>228587259</v>
      </c>
      <c r="H30" s="65">
        <v>76765253</v>
      </c>
      <c r="I30" s="65"/>
      <c r="J30" s="65">
        <v>305352512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>
        <v>305352512</v>
      </c>
      <c r="X30" s="65">
        <v>295124000</v>
      </c>
      <c r="Y30" s="65">
        <v>10228512</v>
      </c>
      <c r="Z30" s="145">
        <v>3.47</v>
      </c>
      <c r="AA30" s="67">
        <v>295124000</v>
      </c>
    </row>
    <row r="31" spans="1:27" ht="13.5">
      <c r="A31" s="264" t="s">
        <v>166</v>
      </c>
      <c r="B31" s="197"/>
      <c r="C31" s="160">
        <v>233492</v>
      </c>
      <c r="D31" s="160"/>
      <c r="E31" s="64">
        <v>277284</v>
      </c>
      <c r="F31" s="65">
        <v>256841199</v>
      </c>
      <c r="G31" s="65">
        <v>235010642</v>
      </c>
      <c r="H31" s="65">
        <v>3338200</v>
      </c>
      <c r="I31" s="65">
        <v>8001263</v>
      </c>
      <c r="J31" s="65">
        <v>246350105</v>
      </c>
      <c r="K31" s="65">
        <v>4625179</v>
      </c>
      <c r="L31" s="65">
        <v>1896942</v>
      </c>
      <c r="M31" s="65">
        <v>13742310</v>
      </c>
      <c r="N31" s="65">
        <v>20264431</v>
      </c>
      <c r="O31" s="65">
        <v>1970415</v>
      </c>
      <c r="P31" s="65">
        <v>3114282</v>
      </c>
      <c r="Q31" s="65">
        <v>2914897</v>
      </c>
      <c r="R31" s="65">
        <v>7999594</v>
      </c>
      <c r="S31" s="65">
        <v>5030770</v>
      </c>
      <c r="T31" s="65">
        <v>-6672927</v>
      </c>
      <c r="U31" s="65">
        <v>1971954</v>
      </c>
      <c r="V31" s="65">
        <v>329797</v>
      </c>
      <c r="W31" s="65">
        <v>274943927</v>
      </c>
      <c r="X31" s="65">
        <v>256841199</v>
      </c>
      <c r="Y31" s="65">
        <v>18102728</v>
      </c>
      <c r="Z31" s="145">
        <v>7.05</v>
      </c>
      <c r="AA31" s="67">
        <v>256841199</v>
      </c>
    </row>
    <row r="32" spans="1:27" ht="13.5">
      <c r="A32" s="264" t="s">
        <v>167</v>
      </c>
      <c r="B32" s="197" t="s">
        <v>94</v>
      </c>
      <c r="C32" s="160">
        <v>4587017</v>
      </c>
      <c r="D32" s="160"/>
      <c r="E32" s="64">
        <v>4006159</v>
      </c>
      <c r="F32" s="65">
        <v>2890001125</v>
      </c>
      <c r="G32" s="65">
        <v>3769959458</v>
      </c>
      <c r="H32" s="65">
        <v>-258787518</v>
      </c>
      <c r="I32" s="65">
        <v>628576456</v>
      </c>
      <c r="J32" s="65">
        <v>4139748396</v>
      </c>
      <c r="K32" s="65">
        <v>-83044406</v>
      </c>
      <c r="L32" s="65">
        <v>138310720</v>
      </c>
      <c r="M32" s="65">
        <v>-205538776</v>
      </c>
      <c r="N32" s="65">
        <v>-150272462</v>
      </c>
      <c r="O32" s="65">
        <v>-28331658</v>
      </c>
      <c r="P32" s="65">
        <v>233195668</v>
      </c>
      <c r="Q32" s="65">
        <v>-106113025</v>
      </c>
      <c r="R32" s="65">
        <v>98750985</v>
      </c>
      <c r="S32" s="65">
        <v>-117544437</v>
      </c>
      <c r="T32" s="65">
        <v>-103008794</v>
      </c>
      <c r="U32" s="65">
        <v>-1463261322</v>
      </c>
      <c r="V32" s="65">
        <v>-1683814553</v>
      </c>
      <c r="W32" s="65">
        <v>2404412366</v>
      </c>
      <c r="X32" s="65">
        <v>2890001125</v>
      </c>
      <c r="Y32" s="65">
        <v>-485588759</v>
      </c>
      <c r="Z32" s="145">
        <v>-16.8</v>
      </c>
      <c r="AA32" s="67">
        <v>2890001125</v>
      </c>
    </row>
    <row r="33" spans="1:27" ht="13.5">
      <c r="A33" s="264" t="s">
        <v>168</v>
      </c>
      <c r="B33" s="197"/>
      <c r="C33" s="160">
        <v>767671</v>
      </c>
      <c r="D33" s="160"/>
      <c r="E33" s="64">
        <v>830768</v>
      </c>
      <c r="F33" s="65">
        <v>806054550</v>
      </c>
      <c r="G33" s="65">
        <v>756936608</v>
      </c>
      <c r="H33" s="65">
        <v>8730861</v>
      </c>
      <c r="I33" s="65"/>
      <c r="J33" s="65">
        <v>765667469</v>
      </c>
      <c r="K33" s="65"/>
      <c r="L33" s="65"/>
      <c r="M33" s="65"/>
      <c r="N33" s="65"/>
      <c r="O33" s="65">
        <v>1</v>
      </c>
      <c r="P33" s="65">
        <v>98999999</v>
      </c>
      <c r="Q33" s="65">
        <v>3854499</v>
      </c>
      <c r="R33" s="65">
        <v>102854499</v>
      </c>
      <c r="S33" s="65">
        <v>-23727752</v>
      </c>
      <c r="T33" s="65">
        <v>-104062</v>
      </c>
      <c r="U33" s="65">
        <v>-98066628</v>
      </c>
      <c r="V33" s="65">
        <v>-121898442</v>
      </c>
      <c r="W33" s="65">
        <v>746623526</v>
      </c>
      <c r="X33" s="65">
        <v>806054550</v>
      </c>
      <c r="Y33" s="65">
        <v>-59431024</v>
      </c>
      <c r="Z33" s="145">
        <v>-7.37</v>
      </c>
      <c r="AA33" s="67">
        <v>806054550</v>
      </c>
    </row>
    <row r="34" spans="1:27" ht="13.5">
      <c r="A34" s="265" t="s">
        <v>58</v>
      </c>
      <c r="B34" s="266"/>
      <c r="C34" s="177">
        <f aca="true" t="shared" si="3" ref="C34:Y34">SUM(C29:C33)</f>
        <v>5893533</v>
      </c>
      <c r="D34" s="177">
        <f>SUM(D29:D33)</f>
        <v>0</v>
      </c>
      <c r="E34" s="77">
        <f t="shared" si="3"/>
        <v>5282870</v>
      </c>
      <c r="F34" s="78">
        <f t="shared" si="3"/>
        <v>4248020874</v>
      </c>
      <c r="G34" s="78">
        <f t="shared" si="3"/>
        <v>4990493967</v>
      </c>
      <c r="H34" s="78">
        <f t="shared" si="3"/>
        <v>-169953204</v>
      </c>
      <c r="I34" s="78">
        <f t="shared" si="3"/>
        <v>636577719</v>
      </c>
      <c r="J34" s="78">
        <f t="shared" si="3"/>
        <v>5457118482</v>
      </c>
      <c r="K34" s="78">
        <f t="shared" si="3"/>
        <v>-78419227</v>
      </c>
      <c r="L34" s="78">
        <f t="shared" si="3"/>
        <v>140207662</v>
      </c>
      <c r="M34" s="78">
        <f t="shared" si="3"/>
        <v>-191796466</v>
      </c>
      <c r="N34" s="78">
        <f t="shared" si="3"/>
        <v>-130008031</v>
      </c>
      <c r="O34" s="78">
        <f t="shared" si="3"/>
        <v>-26361242</v>
      </c>
      <c r="P34" s="78">
        <f t="shared" si="3"/>
        <v>335309949</v>
      </c>
      <c r="Q34" s="78">
        <f t="shared" si="3"/>
        <v>-99343629</v>
      </c>
      <c r="R34" s="78">
        <f t="shared" si="3"/>
        <v>209605078</v>
      </c>
      <c r="S34" s="78">
        <f t="shared" si="3"/>
        <v>-136241419</v>
      </c>
      <c r="T34" s="78">
        <f t="shared" si="3"/>
        <v>-109785783</v>
      </c>
      <c r="U34" s="78">
        <f t="shared" si="3"/>
        <v>-1559355996</v>
      </c>
      <c r="V34" s="78">
        <f t="shared" si="3"/>
        <v>-1805383198</v>
      </c>
      <c r="W34" s="78">
        <f t="shared" si="3"/>
        <v>3731332331</v>
      </c>
      <c r="X34" s="78">
        <f t="shared" si="3"/>
        <v>4248020874</v>
      </c>
      <c r="Y34" s="78">
        <f t="shared" si="3"/>
        <v>-516688543</v>
      </c>
      <c r="Z34" s="179">
        <f>+IF(X34&lt;&gt;0,+(Y34/X34)*100,0)</f>
        <v>-12.163041527464962</v>
      </c>
      <c r="AA34" s="79">
        <f>SUM(AA29:AA33)</f>
        <v>4248020874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5343836</v>
      </c>
      <c r="D37" s="160"/>
      <c r="E37" s="64">
        <v>6679271</v>
      </c>
      <c r="F37" s="65">
        <v>5150532000</v>
      </c>
      <c r="G37" s="65">
        <v>5282140035</v>
      </c>
      <c r="H37" s="65">
        <v>164383755</v>
      </c>
      <c r="I37" s="65">
        <v>-78351966</v>
      </c>
      <c r="J37" s="65">
        <v>5368171824</v>
      </c>
      <c r="K37" s="65">
        <v>54132348</v>
      </c>
      <c r="L37" s="65">
        <v>54179424</v>
      </c>
      <c r="M37" s="65">
        <v>-166415011</v>
      </c>
      <c r="N37" s="65">
        <v>-58103239</v>
      </c>
      <c r="O37" s="65">
        <v>-61266113</v>
      </c>
      <c r="P37" s="65">
        <v>53337766</v>
      </c>
      <c r="Q37" s="65">
        <v>-79146046</v>
      </c>
      <c r="R37" s="65">
        <v>-87074393</v>
      </c>
      <c r="S37" s="65">
        <v>53337766</v>
      </c>
      <c r="T37" s="65">
        <v>53337767</v>
      </c>
      <c r="U37" s="65">
        <v>-164415053</v>
      </c>
      <c r="V37" s="65">
        <v>-57739520</v>
      </c>
      <c r="W37" s="65">
        <v>5165254672</v>
      </c>
      <c r="X37" s="65">
        <v>5150532000</v>
      </c>
      <c r="Y37" s="65">
        <v>14722672</v>
      </c>
      <c r="Z37" s="145">
        <v>0.29</v>
      </c>
      <c r="AA37" s="67">
        <v>5150532000</v>
      </c>
    </row>
    <row r="38" spans="1:27" ht="13.5">
      <c r="A38" s="264" t="s">
        <v>168</v>
      </c>
      <c r="B38" s="197"/>
      <c r="C38" s="160">
        <v>3512337</v>
      </c>
      <c r="D38" s="160"/>
      <c r="E38" s="64">
        <v>3809727</v>
      </c>
      <c r="F38" s="65">
        <v>3935147785</v>
      </c>
      <c r="G38" s="65">
        <v>3529048099</v>
      </c>
      <c r="H38" s="65">
        <v>16710796</v>
      </c>
      <c r="I38" s="65">
        <v>16710795</v>
      </c>
      <c r="J38" s="65">
        <v>3562469690</v>
      </c>
      <c r="K38" s="65">
        <v>16710795</v>
      </c>
      <c r="L38" s="65">
        <v>16710796</v>
      </c>
      <c r="M38" s="65">
        <v>16710795</v>
      </c>
      <c r="N38" s="65">
        <v>50132386</v>
      </c>
      <c r="O38" s="65">
        <v>16710795</v>
      </c>
      <c r="P38" s="65">
        <v>16710796</v>
      </c>
      <c r="Q38" s="65">
        <v>16710795</v>
      </c>
      <c r="R38" s="65">
        <v>50132386</v>
      </c>
      <c r="S38" s="65">
        <v>16710796</v>
      </c>
      <c r="T38" s="65">
        <v>16710795</v>
      </c>
      <c r="U38" s="65">
        <v>16710795</v>
      </c>
      <c r="V38" s="65">
        <v>50132386</v>
      </c>
      <c r="W38" s="65">
        <v>3712866848</v>
      </c>
      <c r="X38" s="65">
        <v>3935147785</v>
      </c>
      <c r="Y38" s="65">
        <v>-222280937</v>
      </c>
      <c r="Z38" s="145">
        <v>-5.65</v>
      </c>
      <c r="AA38" s="67">
        <v>3935147785</v>
      </c>
    </row>
    <row r="39" spans="1:27" ht="13.5">
      <c r="A39" s="265" t="s">
        <v>59</v>
      </c>
      <c r="B39" s="268"/>
      <c r="C39" s="177">
        <f aca="true" t="shared" si="4" ref="C39:Y39">SUM(C37:C38)</f>
        <v>8856173</v>
      </c>
      <c r="D39" s="177">
        <f>SUM(D37:D38)</f>
        <v>0</v>
      </c>
      <c r="E39" s="81">
        <f t="shared" si="4"/>
        <v>10488998</v>
      </c>
      <c r="F39" s="82">
        <f t="shared" si="4"/>
        <v>9085679785</v>
      </c>
      <c r="G39" s="82">
        <f t="shared" si="4"/>
        <v>8811188134</v>
      </c>
      <c r="H39" s="82">
        <f t="shared" si="4"/>
        <v>181094551</v>
      </c>
      <c r="I39" s="82">
        <f t="shared" si="4"/>
        <v>-61641171</v>
      </c>
      <c r="J39" s="82">
        <f t="shared" si="4"/>
        <v>8930641514</v>
      </c>
      <c r="K39" s="82">
        <f t="shared" si="4"/>
        <v>70843143</v>
      </c>
      <c r="L39" s="82">
        <f t="shared" si="4"/>
        <v>70890220</v>
      </c>
      <c r="M39" s="82">
        <f t="shared" si="4"/>
        <v>-149704216</v>
      </c>
      <c r="N39" s="82">
        <f t="shared" si="4"/>
        <v>-7970853</v>
      </c>
      <c r="O39" s="82">
        <f t="shared" si="4"/>
        <v>-44555318</v>
      </c>
      <c r="P39" s="82">
        <f t="shared" si="4"/>
        <v>70048562</v>
      </c>
      <c r="Q39" s="82">
        <f t="shared" si="4"/>
        <v>-62435251</v>
      </c>
      <c r="R39" s="82">
        <f t="shared" si="4"/>
        <v>-36942007</v>
      </c>
      <c r="S39" s="82">
        <f t="shared" si="4"/>
        <v>70048562</v>
      </c>
      <c r="T39" s="82">
        <f t="shared" si="4"/>
        <v>70048562</v>
      </c>
      <c r="U39" s="82">
        <f t="shared" si="4"/>
        <v>-147704258</v>
      </c>
      <c r="V39" s="82">
        <f t="shared" si="4"/>
        <v>-7607134</v>
      </c>
      <c r="W39" s="82">
        <f t="shared" si="4"/>
        <v>8878121520</v>
      </c>
      <c r="X39" s="82">
        <f t="shared" si="4"/>
        <v>9085679785</v>
      </c>
      <c r="Y39" s="82">
        <f t="shared" si="4"/>
        <v>-207558265</v>
      </c>
      <c r="Z39" s="227">
        <f>+IF(X39&lt;&gt;0,+(Y39/X39)*100,0)</f>
        <v>-2.2844549875361913</v>
      </c>
      <c r="AA39" s="84">
        <f>SUM(AA37:AA38)</f>
        <v>9085679785</v>
      </c>
    </row>
    <row r="40" spans="1:27" ht="13.5">
      <c r="A40" s="265" t="s">
        <v>170</v>
      </c>
      <c r="B40" s="266"/>
      <c r="C40" s="177">
        <f aca="true" t="shared" si="5" ref="C40:Y40">+C34+C39</f>
        <v>14749706</v>
      </c>
      <c r="D40" s="177">
        <f>+D34+D39</f>
        <v>0</v>
      </c>
      <c r="E40" s="77">
        <f t="shared" si="5"/>
        <v>15771868</v>
      </c>
      <c r="F40" s="78">
        <f t="shared" si="5"/>
        <v>13333700659</v>
      </c>
      <c r="G40" s="78">
        <f t="shared" si="5"/>
        <v>13801682101</v>
      </c>
      <c r="H40" s="78">
        <f t="shared" si="5"/>
        <v>11141347</v>
      </c>
      <c r="I40" s="78">
        <f t="shared" si="5"/>
        <v>574936548</v>
      </c>
      <c r="J40" s="78">
        <f t="shared" si="5"/>
        <v>14387759996</v>
      </c>
      <c r="K40" s="78">
        <f t="shared" si="5"/>
        <v>-7576084</v>
      </c>
      <c r="L40" s="78">
        <f t="shared" si="5"/>
        <v>211097882</v>
      </c>
      <c r="M40" s="78">
        <f t="shared" si="5"/>
        <v>-341500682</v>
      </c>
      <c r="N40" s="78">
        <f t="shared" si="5"/>
        <v>-137978884</v>
      </c>
      <c r="O40" s="78">
        <f t="shared" si="5"/>
        <v>-70916560</v>
      </c>
      <c r="P40" s="78">
        <f t="shared" si="5"/>
        <v>405358511</v>
      </c>
      <c r="Q40" s="78">
        <f t="shared" si="5"/>
        <v>-161778880</v>
      </c>
      <c r="R40" s="78">
        <f t="shared" si="5"/>
        <v>172663071</v>
      </c>
      <c r="S40" s="78">
        <f t="shared" si="5"/>
        <v>-66192857</v>
      </c>
      <c r="T40" s="78">
        <f t="shared" si="5"/>
        <v>-39737221</v>
      </c>
      <c r="U40" s="78">
        <f t="shared" si="5"/>
        <v>-1707060254</v>
      </c>
      <c r="V40" s="78">
        <f t="shared" si="5"/>
        <v>-1812990332</v>
      </c>
      <c r="W40" s="78">
        <f t="shared" si="5"/>
        <v>12609453851</v>
      </c>
      <c r="X40" s="78">
        <f t="shared" si="5"/>
        <v>13333700659</v>
      </c>
      <c r="Y40" s="78">
        <f t="shared" si="5"/>
        <v>-724246808</v>
      </c>
      <c r="Z40" s="179">
        <f>+IF(X40&lt;&gt;0,+(Y40/X40)*100,0)</f>
        <v>-5.431701419749115</v>
      </c>
      <c r="AA40" s="79">
        <f>+AA34+AA39</f>
        <v>13333700659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16587973</v>
      </c>
      <c r="D42" s="272">
        <f>+D25-D40</f>
        <v>0</v>
      </c>
      <c r="E42" s="273">
        <f t="shared" si="6"/>
        <v>19091898</v>
      </c>
      <c r="F42" s="274">
        <f t="shared" si="6"/>
        <v>18911470175</v>
      </c>
      <c r="G42" s="274">
        <f t="shared" si="6"/>
        <v>18783682956</v>
      </c>
      <c r="H42" s="274">
        <f t="shared" si="6"/>
        <v>-1128015191</v>
      </c>
      <c r="I42" s="274">
        <f t="shared" si="6"/>
        <v>-254618704</v>
      </c>
      <c r="J42" s="274">
        <f t="shared" si="6"/>
        <v>17401049061</v>
      </c>
      <c r="K42" s="274">
        <f t="shared" si="6"/>
        <v>76834142</v>
      </c>
      <c r="L42" s="274">
        <f t="shared" si="6"/>
        <v>-103321055</v>
      </c>
      <c r="M42" s="274">
        <f t="shared" si="6"/>
        <v>656238310</v>
      </c>
      <c r="N42" s="274">
        <f t="shared" si="6"/>
        <v>629751397</v>
      </c>
      <c r="O42" s="274">
        <f t="shared" si="6"/>
        <v>141287533</v>
      </c>
      <c r="P42" s="274">
        <f t="shared" si="6"/>
        <v>552568113</v>
      </c>
      <c r="Q42" s="274">
        <f t="shared" si="6"/>
        <v>473004049</v>
      </c>
      <c r="R42" s="274">
        <f t="shared" si="6"/>
        <v>1166859695</v>
      </c>
      <c r="S42" s="274">
        <f t="shared" si="6"/>
        <v>213388131</v>
      </c>
      <c r="T42" s="274">
        <f t="shared" si="6"/>
        <v>409377203</v>
      </c>
      <c r="U42" s="274">
        <f t="shared" si="6"/>
        <v>-1113040481</v>
      </c>
      <c r="V42" s="274">
        <f t="shared" si="6"/>
        <v>-490275147</v>
      </c>
      <c r="W42" s="274">
        <f t="shared" si="6"/>
        <v>18707385006</v>
      </c>
      <c r="X42" s="274">
        <f t="shared" si="6"/>
        <v>18911470175</v>
      </c>
      <c r="Y42" s="274">
        <f t="shared" si="6"/>
        <v>-204085169</v>
      </c>
      <c r="Z42" s="275">
        <f>+IF(X42&lt;&gt;0,+(Y42/X42)*100,0)</f>
        <v>-1.0791607797356242</v>
      </c>
      <c r="AA42" s="276">
        <f>+AA25-AA40</f>
        <v>18911470175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14277369</v>
      </c>
      <c r="D45" s="160"/>
      <c r="E45" s="64">
        <v>13403485</v>
      </c>
      <c r="F45" s="65">
        <v>14796810356</v>
      </c>
      <c r="G45" s="65">
        <v>16476865453</v>
      </c>
      <c r="H45" s="65">
        <v>-1113738063</v>
      </c>
      <c r="I45" s="65">
        <v>-225421294</v>
      </c>
      <c r="J45" s="65">
        <v>15137706096</v>
      </c>
      <c r="K45" s="65">
        <v>93974662</v>
      </c>
      <c r="L45" s="65">
        <v>-71531810</v>
      </c>
      <c r="M45" s="65">
        <v>686914128</v>
      </c>
      <c r="N45" s="65">
        <v>709356980</v>
      </c>
      <c r="O45" s="65">
        <v>146821469</v>
      </c>
      <c r="P45" s="65">
        <v>704653224</v>
      </c>
      <c r="Q45" s="65">
        <v>529492522</v>
      </c>
      <c r="R45" s="65">
        <v>1380967215</v>
      </c>
      <c r="S45" s="65">
        <v>247180272</v>
      </c>
      <c r="T45" s="65">
        <v>506585885</v>
      </c>
      <c r="U45" s="65">
        <v>-1108531957</v>
      </c>
      <c r="V45" s="65">
        <v>-354765800</v>
      </c>
      <c r="W45" s="65">
        <v>16873264491</v>
      </c>
      <c r="X45" s="65">
        <v>14796810356</v>
      </c>
      <c r="Y45" s="65">
        <v>2076454135</v>
      </c>
      <c r="Z45" s="144">
        <v>14.03</v>
      </c>
      <c r="AA45" s="67">
        <v>14796810356</v>
      </c>
    </row>
    <row r="46" spans="1:27" ht="13.5">
      <c r="A46" s="264" t="s">
        <v>174</v>
      </c>
      <c r="B46" s="197" t="s">
        <v>94</v>
      </c>
      <c r="C46" s="160">
        <v>2310604</v>
      </c>
      <c r="D46" s="160"/>
      <c r="E46" s="64">
        <v>5688413</v>
      </c>
      <c r="F46" s="65">
        <v>4114659819</v>
      </c>
      <c r="G46" s="65">
        <v>2306817503</v>
      </c>
      <c r="H46" s="65">
        <v>-14277128</v>
      </c>
      <c r="I46" s="65">
        <v>-29197410</v>
      </c>
      <c r="J46" s="65">
        <v>2263342965</v>
      </c>
      <c r="K46" s="65">
        <v>-17140520</v>
      </c>
      <c r="L46" s="65">
        <v>-31789245</v>
      </c>
      <c r="M46" s="65">
        <v>-30675818</v>
      </c>
      <c r="N46" s="65">
        <v>-79605583</v>
      </c>
      <c r="O46" s="65">
        <v>-5533936</v>
      </c>
      <c r="P46" s="65">
        <v>-152085111</v>
      </c>
      <c r="Q46" s="65">
        <v>-56488473</v>
      </c>
      <c r="R46" s="65">
        <v>-214107520</v>
      </c>
      <c r="S46" s="65">
        <v>-33792141</v>
      </c>
      <c r="T46" s="65">
        <v>-97208682</v>
      </c>
      <c r="U46" s="65">
        <v>-4508524</v>
      </c>
      <c r="V46" s="65">
        <v>-135509347</v>
      </c>
      <c r="W46" s="65">
        <v>1834120515</v>
      </c>
      <c r="X46" s="65">
        <v>4114659819</v>
      </c>
      <c r="Y46" s="65">
        <v>-2280539304</v>
      </c>
      <c r="Z46" s="144">
        <v>-55.42</v>
      </c>
      <c r="AA46" s="67">
        <v>4114659819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16587973</v>
      </c>
      <c r="D48" s="232">
        <f>SUM(D45:D47)</f>
        <v>0</v>
      </c>
      <c r="E48" s="279">
        <f t="shared" si="7"/>
        <v>19091898</v>
      </c>
      <c r="F48" s="234">
        <f t="shared" si="7"/>
        <v>18911470175</v>
      </c>
      <c r="G48" s="234">
        <f t="shared" si="7"/>
        <v>18783682956</v>
      </c>
      <c r="H48" s="234">
        <f t="shared" si="7"/>
        <v>-1128015191</v>
      </c>
      <c r="I48" s="234">
        <f t="shared" si="7"/>
        <v>-254618704</v>
      </c>
      <c r="J48" s="234">
        <f t="shared" si="7"/>
        <v>17401049061</v>
      </c>
      <c r="K48" s="234">
        <f t="shared" si="7"/>
        <v>76834142</v>
      </c>
      <c r="L48" s="234">
        <f t="shared" si="7"/>
        <v>-103321055</v>
      </c>
      <c r="M48" s="234">
        <f t="shared" si="7"/>
        <v>656238310</v>
      </c>
      <c r="N48" s="234">
        <f t="shared" si="7"/>
        <v>629751397</v>
      </c>
      <c r="O48" s="234">
        <f t="shared" si="7"/>
        <v>141287533</v>
      </c>
      <c r="P48" s="234">
        <f t="shared" si="7"/>
        <v>552568113</v>
      </c>
      <c r="Q48" s="234">
        <f t="shared" si="7"/>
        <v>473004049</v>
      </c>
      <c r="R48" s="234">
        <f t="shared" si="7"/>
        <v>1166859695</v>
      </c>
      <c r="S48" s="234">
        <f t="shared" si="7"/>
        <v>213388131</v>
      </c>
      <c r="T48" s="234">
        <f t="shared" si="7"/>
        <v>409377203</v>
      </c>
      <c r="U48" s="234">
        <f t="shared" si="7"/>
        <v>-1113040481</v>
      </c>
      <c r="V48" s="234">
        <f t="shared" si="7"/>
        <v>-490275147</v>
      </c>
      <c r="W48" s="234">
        <f t="shared" si="7"/>
        <v>18707385006</v>
      </c>
      <c r="X48" s="234">
        <f t="shared" si="7"/>
        <v>18911470175</v>
      </c>
      <c r="Y48" s="234">
        <f t="shared" si="7"/>
        <v>-204085169</v>
      </c>
      <c r="Z48" s="280">
        <f>+IF(X48&lt;&gt;0,+(Y48/X48)*100,0)</f>
        <v>-1.0791607797356242</v>
      </c>
      <c r="AA48" s="247">
        <f>SUM(AA45:AA47)</f>
        <v>18911470175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17026398786</v>
      </c>
      <c r="D6" s="160">
        <v>19409623444</v>
      </c>
      <c r="E6" s="64">
        <v>16710671173</v>
      </c>
      <c r="F6" s="65">
        <v>18265380717</v>
      </c>
      <c r="G6" s="65">
        <v>1376851727</v>
      </c>
      <c r="H6" s="65">
        <v>1669993683</v>
      </c>
      <c r="I6" s="65">
        <v>1627636705</v>
      </c>
      <c r="J6" s="65">
        <v>4674482115</v>
      </c>
      <c r="K6" s="65">
        <v>1639336258</v>
      </c>
      <c r="L6" s="65">
        <v>1607737489</v>
      </c>
      <c r="M6" s="65">
        <v>1544820000</v>
      </c>
      <c r="N6" s="65">
        <v>4791893747</v>
      </c>
      <c r="O6" s="65">
        <v>1490166215</v>
      </c>
      <c r="P6" s="65">
        <v>1697903814</v>
      </c>
      <c r="Q6" s="65">
        <v>1915465948</v>
      </c>
      <c r="R6" s="65">
        <v>5103535977</v>
      </c>
      <c r="S6" s="65">
        <v>1526624865</v>
      </c>
      <c r="T6" s="65">
        <v>1702440428</v>
      </c>
      <c r="U6" s="65">
        <v>1610646312</v>
      </c>
      <c r="V6" s="65">
        <v>4839711605</v>
      </c>
      <c r="W6" s="65">
        <v>19409623444</v>
      </c>
      <c r="X6" s="65">
        <v>18265380717</v>
      </c>
      <c r="Y6" s="65">
        <v>1144242727</v>
      </c>
      <c r="Z6" s="145">
        <v>6.26</v>
      </c>
      <c r="AA6" s="67">
        <v>18265380717</v>
      </c>
    </row>
    <row r="7" spans="1:27" ht="13.5">
      <c r="A7" s="264" t="s">
        <v>181</v>
      </c>
      <c r="B7" s="197" t="s">
        <v>72</v>
      </c>
      <c r="C7" s="160">
        <v>2631788641</v>
      </c>
      <c r="D7" s="160">
        <v>2506083364</v>
      </c>
      <c r="E7" s="64">
        <v>5871800431</v>
      </c>
      <c r="F7" s="65">
        <v>3241437169</v>
      </c>
      <c r="G7" s="65">
        <v>436671621</v>
      </c>
      <c r="H7" s="65">
        <v>269999105</v>
      </c>
      <c r="I7" s="65">
        <v>200213259</v>
      </c>
      <c r="J7" s="65">
        <v>906883985</v>
      </c>
      <c r="K7" s="65">
        <v>40426103</v>
      </c>
      <c r="L7" s="65">
        <v>136100866</v>
      </c>
      <c r="M7" s="65">
        <v>559701000</v>
      </c>
      <c r="N7" s="65">
        <v>736227969</v>
      </c>
      <c r="O7" s="65">
        <v>16131427</v>
      </c>
      <c r="P7" s="65">
        <v>267614756</v>
      </c>
      <c r="Q7" s="65">
        <v>557388664</v>
      </c>
      <c r="R7" s="65">
        <v>841134847</v>
      </c>
      <c r="S7" s="65">
        <v>4642983</v>
      </c>
      <c r="T7" s="65">
        <v>3991104</v>
      </c>
      <c r="U7" s="65">
        <v>13202476</v>
      </c>
      <c r="V7" s="65">
        <v>21836563</v>
      </c>
      <c r="W7" s="65">
        <v>2506083364</v>
      </c>
      <c r="X7" s="65">
        <v>3241437169</v>
      </c>
      <c r="Y7" s="65">
        <v>-735353805</v>
      </c>
      <c r="Z7" s="145">
        <v>-22.69</v>
      </c>
      <c r="AA7" s="67">
        <v>3241437169</v>
      </c>
    </row>
    <row r="8" spans="1:27" ht="13.5">
      <c r="A8" s="264" t="s">
        <v>182</v>
      </c>
      <c r="B8" s="197" t="s">
        <v>72</v>
      </c>
      <c r="C8" s="160">
        <v>1701734188</v>
      </c>
      <c r="D8" s="160">
        <v>3022093412</v>
      </c>
      <c r="E8" s="64"/>
      <c r="F8" s="65">
        <v>2293555030</v>
      </c>
      <c r="G8" s="65">
        <v>1181227394</v>
      </c>
      <c r="H8" s="65">
        <v>403499354</v>
      </c>
      <c r="I8" s="65">
        <v>543327445</v>
      </c>
      <c r="J8" s="65">
        <v>2128054193</v>
      </c>
      <c r="K8" s="65">
        <v>69412900</v>
      </c>
      <c r="L8" s="65">
        <v>204151299</v>
      </c>
      <c r="M8" s="65">
        <v>68211000</v>
      </c>
      <c r="N8" s="65">
        <v>341775199</v>
      </c>
      <c r="O8" s="65">
        <v>30141430</v>
      </c>
      <c r="P8" s="65">
        <v>401422133</v>
      </c>
      <c r="Q8" s="65">
        <v>95912150</v>
      </c>
      <c r="R8" s="65">
        <v>527475713</v>
      </c>
      <c r="S8" s="65">
        <v>10000000</v>
      </c>
      <c r="T8" s="65">
        <v>5986656</v>
      </c>
      <c r="U8" s="65">
        <v>8801651</v>
      </c>
      <c r="V8" s="65">
        <v>24788307</v>
      </c>
      <c r="W8" s="65">
        <v>3022093412</v>
      </c>
      <c r="X8" s="65">
        <v>2293555030</v>
      </c>
      <c r="Y8" s="65">
        <v>728538382</v>
      </c>
      <c r="Z8" s="145">
        <v>31.76</v>
      </c>
      <c r="AA8" s="67">
        <v>2293555030</v>
      </c>
    </row>
    <row r="9" spans="1:27" ht="13.5">
      <c r="A9" s="264" t="s">
        <v>183</v>
      </c>
      <c r="B9" s="197"/>
      <c r="C9" s="160">
        <v>312886867</v>
      </c>
      <c r="D9" s="160">
        <v>401729216</v>
      </c>
      <c r="E9" s="64"/>
      <c r="F9" s="65">
        <v>171426077</v>
      </c>
      <c r="G9" s="65">
        <v>34076850</v>
      </c>
      <c r="H9" s="65">
        <v>29099905</v>
      </c>
      <c r="I9" s="65">
        <v>29316499</v>
      </c>
      <c r="J9" s="65">
        <v>92493254</v>
      </c>
      <c r="K9" s="65">
        <v>32352259</v>
      </c>
      <c r="L9" s="65">
        <v>29991763</v>
      </c>
      <c r="M9" s="65">
        <v>34485000</v>
      </c>
      <c r="N9" s="65">
        <v>96829022</v>
      </c>
      <c r="O9" s="65">
        <v>33777180</v>
      </c>
      <c r="P9" s="65">
        <v>29181207</v>
      </c>
      <c r="Q9" s="65">
        <v>33937423</v>
      </c>
      <c r="R9" s="65">
        <v>96895810</v>
      </c>
      <c r="S9" s="65">
        <v>35411453</v>
      </c>
      <c r="T9" s="65">
        <v>36239402</v>
      </c>
      <c r="U9" s="65">
        <v>43860275</v>
      </c>
      <c r="V9" s="65">
        <v>115511130</v>
      </c>
      <c r="W9" s="65">
        <v>401729216</v>
      </c>
      <c r="X9" s="65">
        <v>171426077</v>
      </c>
      <c r="Y9" s="65">
        <v>230303139</v>
      </c>
      <c r="Z9" s="145">
        <v>134.35</v>
      </c>
      <c r="AA9" s="67">
        <v>171426077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-17835791236</v>
      </c>
      <c r="D12" s="160">
        <v>-20131609460</v>
      </c>
      <c r="E12" s="64">
        <v>-12481349230</v>
      </c>
      <c r="F12" s="65">
        <v>-19835959256</v>
      </c>
      <c r="G12" s="65">
        <v>-2158108355</v>
      </c>
      <c r="H12" s="65">
        <v>-1886651477</v>
      </c>
      <c r="I12" s="65">
        <v>-1862342518</v>
      </c>
      <c r="J12" s="65">
        <v>-5907102350</v>
      </c>
      <c r="K12" s="65">
        <v>-1438387581</v>
      </c>
      <c r="L12" s="65">
        <v>-1672552505</v>
      </c>
      <c r="M12" s="65">
        <v>-1604682000</v>
      </c>
      <c r="N12" s="65">
        <v>-4715622086</v>
      </c>
      <c r="O12" s="65">
        <v>-1400887940</v>
      </c>
      <c r="P12" s="65">
        <v>-1478281985</v>
      </c>
      <c r="Q12" s="65">
        <v>-1640602411</v>
      </c>
      <c r="R12" s="65">
        <v>-4519772336</v>
      </c>
      <c r="S12" s="65">
        <v>-1643404351</v>
      </c>
      <c r="T12" s="65">
        <v>-1507161920</v>
      </c>
      <c r="U12" s="65">
        <v>-1838546417</v>
      </c>
      <c r="V12" s="65">
        <v>-4989112688</v>
      </c>
      <c r="W12" s="65">
        <v>-20131609460</v>
      </c>
      <c r="X12" s="65">
        <v>-19835959256</v>
      </c>
      <c r="Y12" s="65">
        <v>-295650204</v>
      </c>
      <c r="Z12" s="145">
        <v>1.49</v>
      </c>
      <c r="AA12" s="67">
        <v>-19835959256</v>
      </c>
    </row>
    <row r="13" spans="1:27" ht="13.5">
      <c r="A13" s="264" t="s">
        <v>40</v>
      </c>
      <c r="B13" s="197"/>
      <c r="C13" s="160">
        <v>-471594393</v>
      </c>
      <c r="D13" s="160">
        <v>-623471192</v>
      </c>
      <c r="E13" s="64">
        <v>-5827606337</v>
      </c>
      <c r="F13" s="65">
        <v>-819531526</v>
      </c>
      <c r="G13" s="65"/>
      <c r="H13" s="65"/>
      <c r="I13" s="65">
        <v>-123909840</v>
      </c>
      <c r="J13" s="65">
        <v>-123909840</v>
      </c>
      <c r="K13" s="65"/>
      <c r="L13" s="65"/>
      <c r="M13" s="65">
        <v>-177273000</v>
      </c>
      <c r="N13" s="65">
        <v>-177273000</v>
      </c>
      <c r="O13" s="65">
        <v>-23999067</v>
      </c>
      <c r="P13" s="65"/>
      <c r="Q13" s="65">
        <v>-123909341</v>
      </c>
      <c r="R13" s="65">
        <v>-147908408</v>
      </c>
      <c r="S13" s="65">
        <v>-59798</v>
      </c>
      <c r="T13" s="65"/>
      <c r="U13" s="65">
        <v>-174320146</v>
      </c>
      <c r="V13" s="65">
        <v>-174379944</v>
      </c>
      <c r="W13" s="65">
        <v>-623471192</v>
      </c>
      <c r="X13" s="65">
        <v>-819531526</v>
      </c>
      <c r="Y13" s="65">
        <v>196060334</v>
      </c>
      <c r="Z13" s="145">
        <v>-23.92</v>
      </c>
      <c r="AA13" s="67">
        <v>-819531526</v>
      </c>
    </row>
    <row r="14" spans="1:27" ht="13.5">
      <c r="A14" s="264" t="s">
        <v>42</v>
      </c>
      <c r="B14" s="197" t="s">
        <v>72</v>
      </c>
      <c r="C14" s="160"/>
      <c r="D14" s="160">
        <v>-3852140</v>
      </c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>
        <v>-3852140</v>
      </c>
      <c r="U14" s="65"/>
      <c r="V14" s="65">
        <v>-3852140</v>
      </c>
      <c r="W14" s="65">
        <v>-3852140</v>
      </c>
      <c r="X14" s="65"/>
      <c r="Y14" s="65">
        <v>-3852140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3365422853</v>
      </c>
      <c r="D15" s="177">
        <f>SUM(D6:D14)</f>
        <v>4580596644</v>
      </c>
      <c r="E15" s="77">
        <f t="shared" si="0"/>
        <v>4273516037</v>
      </c>
      <c r="F15" s="78">
        <f t="shared" si="0"/>
        <v>3316308211</v>
      </c>
      <c r="G15" s="78">
        <f t="shared" si="0"/>
        <v>870719237</v>
      </c>
      <c r="H15" s="78">
        <f t="shared" si="0"/>
        <v>485940570</v>
      </c>
      <c r="I15" s="78">
        <f t="shared" si="0"/>
        <v>414241550</v>
      </c>
      <c r="J15" s="78">
        <f t="shared" si="0"/>
        <v>1770901357</v>
      </c>
      <c r="K15" s="78">
        <f t="shared" si="0"/>
        <v>343139939</v>
      </c>
      <c r="L15" s="78">
        <f t="shared" si="0"/>
        <v>305428912</v>
      </c>
      <c r="M15" s="78">
        <f t="shared" si="0"/>
        <v>425262000</v>
      </c>
      <c r="N15" s="78">
        <f t="shared" si="0"/>
        <v>1073830851</v>
      </c>
      <c r="O15" s="78">
        <f t="shared" si="0"/>
        <v>145329245</v>
      </c>
      <c r="P15" s="78">
        <f t="shared" si="0"/>
        <v>917839925</v>
      </c>
      <c r="Q15" s="78">
        <f t="shared" si="0"/>
        <v>838192433</v>
      </c>
      <c r="R15" s="78">
        <f t="shared" si="0"/>
        <v>1901361603</v>
      </c>
      <c r="S15" s="78">
        <f t="shared" si="0"/>
        <v>-66784848</v>
      </c>
      <c r="T15" s="78">
        <f t="shared" si="0"/>
        <v>237643530</v>
      </c>
      <c r="U15" s="78">
        <f t="shared" si="0"/>
        <v>-336355849</v>
      </c>
      <c r="V15" s="78">
        <f t="shared" si="0"/>
        <v>-165497167</v>
      </c>
      <c r="W15" s="78">
        <f t="shared" si="0"/>
        <v>4580596644</v>
      </c>
      <c r="X15" s="78">
        <f t="shared" si="0"/>
        <v>3316308211</v>
      </c>
      <c r="Y15" s="78">
        <f t="shared" si="0"/>
        <v>1264288433</v>
      </c>
      <c r="Z15" s="179">
        <f>+IF(X15&lt;&gt;0,+(Y15/X15)*100,0)</f>
        <v>38.123369498843005</v>
      </c>
      <c r="AA15" s="79">
        <f>SUM(AA6:AA14)</f>
        <v>3316308211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>
        <v>171426077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-2140557524</v>
      </c>
      <c r="D24" s="160">
        <v>-3486114048</v>
      </c>
      <c r="E24" s="64">
        <v>-4602363001</v>
      </c>
      <c r="F24" s="65">
        <v>-4655374008</v>
      </c>
      <c r="G24" s="65">
        <v>-343191416</v>
      </c>
      <c r="H24" s="65">
        <v>-62823004</v>
      </c>
      <c r="I24" s="65">
        <v>-138277387</v>
      </c>
      <c r="J24" s="65">
        <v>-544291807</v>
      </c>
      <c r="K24" s="65">
        <v>-262086145</v>
      </c>
      <c r="L24" s="65">
        <v>-285792559</v>
      </c>
      <c r="M24" s="65">
        <v>-315797000</v>
      </c>
      <c r="N24" s="65">
        <v>-863675704</v>
      </c>
      <c r="O24" s="65">
        <v>-87888365</v>
      </c>
      <c r="P24" s="65">
        <v>-353810208</v>
      </c>
      <c r="Q24" s="65">
        <v>-392575430</v>
      </c>
      <c r="R24" s="65">
        <v>-834274003</v>
      </c>
      <c r="S24" s="65">
        <v>-143210450</v>
      </c>
      <c r="T24" s="65">
        <v>-524899120</v>
      </c>
      <c r="U24" s="65">
        <v>-575762964</v>
      </c>
      <c r="V24" s="65">
        <v>-1243872534</v>
      </c>
      <c r="W24" s="65">
        <v>-3486114048</v>
      </c>
      <c r="X24" s="65">
        <v>-4655374008</v>
      </c>
      <c r="Y24" s="65">
        <v>1169259960</v>
      </c>
      <c r="Z24" s="145">
        <v>-25.12</v>
      </c>
      <c r="AA24" s="67">
        <v>-4655374008</v>
      </c>
    </row>
    <row r="25" spans="1:27" ht="13.5">
      <c r="A25" s="265" t="s">
        <v>194</v>
      </c>
      <c r="B25" s="266"/>
      <c r="C25" s="177">
        <f aca="true" t="shared" si="1" ref="C25:Y25">SUM(C19:C24)</f>
        <v>-2140557524</v>
      </c>
      <c r="D25" s="177">
        <f>SUM(D19:D24)</f>
        <v>-3486114048</v>
      </c>
      <c r="E25" s="77">
        <f t="shared" si="1"/>
        <v>-4430936924</v>
      </c>
      <c r="F25" s="78">
        <f t="shared" si="1"/>
        <v>-4655374008</v>
      </c>
      <c r="G25" s="78">
        <f t="shared" si="1"/>
        <v>-343191416</v>
      </c>
      <c r="H25" s="78">
        <f t="shared" si="1"/>
        <v>-62823004</v>
      </c>
      <c r="I25" s="78">
        <f t="shared" si="1"/>
        <v>-138277387</v>
      </c>
      <c r="J25" s="78">
        <f t="shared" si="1"/>
        <v>-544291807</v>
      </c>
      <c r="K25" s="78">
        <f t="shared" si="1"/>
        <v>-262086145</v>
      </c>
      <c r="L25" s="78">
        <f t="shared" si="1"/>
        <v>-285792559</v>
      </c>
      <c r="M25" s="78">
        <f t="shared" si="1"/>
        <v>-315797000</v>
      </c>
      <c r="N25" s="78">
        <f t="shared" si="1"/>
        <v>-863675704</v>
      </c>
      <c r="O25" s="78">
        <f t="shared" si="1"/>
        <v>-87888365</v>
      </c>
      <c r="P25" s="78">
        <f t="shared" si="1"/>
        <v>-353810208</v>
      </c>
      <c r="Q25" s="78">
        <f t="shared" si="1"/>
        <v>-392575430</v>
      </c>
      <c r="R25" s="78">
        <f t="shared" si="1"/>
        <v>-834274003</v>
      </c>
      <c r="S25" s="78">
        <f t="shared" si="1"/>
        <v>-143210450</v>
      </c>
      <c r="T25" s="78">
        <f t="shared" si="1"/>
        <v>-524899120</v>
      </c>
      <c r="U25" s="78">
        <f t="shared" si="1"/>
        <v>-575762964</v>
      </c>
      <c r="V25" s="78">
        <f t="shared" si="1"/>
        <v>-1243872534</v>
      </c>
      <c r="W25" s="78">
        <f t="shared" si="1"/>
        <v>-3486114048</v>
      </c>
      <c r="X25" s="78">
        <f t="shared" si="1"/>
        <v>-4655374008</v>
      </c>
      <c r="Y25" s="78">
        <f t="shared" si="1"/>
        <v>1169259960</v>
      </c>
      <c r="Z25" s="179">
        <f>+IF(X25&lt;&gt;0,+(Y25/X25)*100,0)</f>
        <v>-25.116348503701147</v>
      </c>
      <c r="AA25" s="79">
        <f>SUM(AA19:AA24)</f>
        <v>-4655374008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>
        <v>1500000000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-474555842</v>
      </c>
      <c r="D33" s="160">
        <v>-146774275</v>
      </c>
      <c r="E33" s="64">
        <v>-1050398976</v>
      </c>
      <c r="F33" s="65">
        <v>-199673200</v>
      </c>
      <c r="G33" s="65">
        <v>-6202600</v>
      </c>
      <c r="H33" s="65"/>
      <c r="I33" s="65">
        <v>-8574472</v>
      </c>
      <c r="J33" s="65">
        <v>-14777072</v>
      </c>
      <c r="K33" s="65"/>
      <c r="L33" s="65"/>
      <c r="M33" s="65">
        <v>-43321000</v>
      </c>
      <c r="N33" s="65">
        <v>-43321000</v>
      </c>
      <c r="O33" s="65">
        <v>-35465734</v>
      </c>
      <c r="P33" s="65"/>
      <c r="Q33" s="65">
        <v>-8574473</v>
      </c>
      <c r="R33" s="65">
        <v>-44040207</v>
      </c>
      <c r="S33" s="65"/>
      <c r="T33" s="65"/>
      <c r="U33" s="65">
        <v>-44635996</v>
      </c>
      <c r="V33" s="65">
        <v>-44635996</v>
      </c>
      <c r="W33" s="65">
        <v>-146774275</v>
      </c>
      <c r="X33" s="65">
        <v>-199673200</v>
      </c>
      <c r="Y33" s="65">
        <v>52898925</v>
      </c>
      <c r="Z33" s="145">
        <v>-26.49</v>
      </c>
      <c r="AA33" s="67">
        <v>-199673200</v>
      </c>
    </row>
    <row r="34" spans="1:27" ht="13.5">
      <c r="A34" s="265" t="s">
        <v>200</v>
      </c>
      <c r="B34" s="266"/>
      <c r="C34" s="177">
        <f aca="true" t="shared" si="2" ref="C34:Y34">SUM(C29:C33)</f>
        <v>-474555842</v>
      </c>
      <c r="D34" s="177">
        <f>SUM(D29:D33)</f>
        <v>-146774275</v>
      </c>
      <c r="E34" s="77">
        <f t="shared" si="2"/>
        <v>449601024</v>
      </c>
      <c r="F34" s="78">
        <f t="shared" si="2"/>
        <v>-199673200</v>
      </c>
      <c r="G34" s="78">
        <f t="shared" si="2"/>
        <v>-6202600</v>
      </c>
      <c r="H34" s="78">
        <f t="shared" si="2"/>
        <v>0</v>
      </c>
      <c r="I34" s="78">
        <f t="shared" si="2"/>
        <v>-8574472</v>
      </c>
      <c r="J34" s="78">
        <f t="shared" si="2"/>
        <v>-14777072</v>
      </c>
      <c r="K34" s="78">
        <f t="shared" si="2"/>
        <v>0</v>
      </c>
      <c r="L34" s="78">
        <f t="shared" si="2"/>
        <v>0</v>
      </c>
      <c r="M34" s="78">
        <f t="shared" si="2"/>
        <v>-43321000</v>
      </c>
      <c r="N34" s="78">
        <f t="shared" si="2"/>
        <v>-43321000</v>
      </c>
      <c r="O34" s="78">
        <f t="shared" si="2"/>
        <v>-35465734</v>
      </c>
      <c r="P34" s="78">
        <f t="shared" si="2"/>
        <v>0</v>
      </c>
      <c r="Q34" s="78">
        <f t="shared" si="2"/>
        <v>-8574473</v>
      </c>
      <c r="R34" s="78">
        <f t="shared" si="2"/>
        <v>-44040207</v>
      </c>
      <c r="S34" s="78">
        <f t="shared" si="2"/>
        <v>0</v>
      </c>
      <c r="T34" s="78">
        <f t="shared" si="2"/>
        <v>0</v>
      </c>
      <c r="U34" s="78">
        <f t="shared" si="2"/>
        <v>-44635996</v>
      </c>
      <c r="V34" s="78">
        <f t="shared" si="2"/>
        <v>-44635996</v>
      </c>
      <c r="W34" s="78">
        <f t="shared" si="2"/>
        <v>-146774275</v>
      </c>
      <c r="X34" s="78">
        <f t="shared" si="2"/>
        <v>-199673200</v>
      </c>
      <c r="Y34" s="78">
        <f t="shared" si="2"/>
        <v>52898925</v>
      </c>
      <c r="Z34" s="179">
        <f>+IF(X34&lt;&gt;0,+(Y34/X34)*100,0)</f>
        <v>-26.49275165620624</v>
      </c>
      <c r="AA34" s="79">
        <f>SUM(AA29:AA33)</f>
        <v>-199673200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750309487</v>
      </c>
      <c r="D36" s="158">
        <f>+D15+D25+D34</f>
        <v>947708321</v>
      </c>
      <c r="E36" s="104">
        <f t="shared" si="3"/>
        <v>292180137</v>
      </c>
      <c r="F36" s="105">
        <f t="shared" si="3"/>
        <v>-1538738997</v>
      </c>
      <c r="G36" s="105">
        <f t="shared" si="3"/>
        <v>521325221</v>
      </c>
      <c r="H36" s="105">
        <f t="shared" si="3"/>
        <v>423117566</v>
      </c>
      <c r="I36" s="105">
        <f t="shared" si="3"/>
        <v>267389691</v>
      </c>
      <c r="J36" s="105">
        <f t="shared" si="3"/>
        <v>1211832478</v>
      </c>
      <c r="K36" s="105">
        <f t="shared" si="3"/>
        <v>81053794</v>
      </c>
      <c r="L36" s="105">
        <f t="shared" si="3"/>
        <v>19636353</v>
      </c>
      <c r="M36" s="105">
        <f t="shared" si="3"/>
        <v>66144000</v>
      </c>
      <c r="N36" s="105">
        <f t="shared" si="3"/>
        <v>166834147</v>
      </c>
      <c r="O36" s="105">
        <f t="shared" si="3"/>
        <v>21975146</v>
      </c>
      <c r="P36" s="105">
        <f t="shared" si="3"/>
        <v>564029717</v>
      </c>
      <c r="Q36" s="105">
        <f t="shared" si="3"/>
        <v>437042530</v>
      </c>
      <c r="R36" s="105">
        <f t="shared" si="3"/>
        <v>1023047393</v>
      </c>
      <c r="S36" s="105">
        <f t="shared" si="3"/>
        <v>-209995298</v>
      </c>
      <c r="T36" s="105">
        <f t="shared" si="3"/>
        <v>-287255590</v>
      </c>
      <c r="U36" s="105">
        <f t="shared" si="3"/>
        <v>-956754809</v>
      </c>
      <c r="V36" s="105">
        <f t="shared" si="3"/>
        <v>-1454005697</v>
      </c>
      <c r="W36" s="105">
        <f t="shared" si="3"/>
        <v>947708321</v>
      </c>
      <c r="X36" s="105">
        <f t="shared" si="3"/>
        <v>-1538738997</v>
      </c>
      <c r="Y36" s="105">
        <f t="shared" si="3"/>
        <v>2486447318</v>
      </c>
      <c r="Z36" s="142">
        <f>+IF(X36&lt;&gt;0,+(Y36/X36)*100,0)</f>
        <v>-161.58993324064042</v>
      </c>
      <c r="AA36" s="107">
        <f>+AA15+AA25+AA34</f>
        <v>-1538738997</v>
      </c>
    </row>
    <row r="37" spans="1:27" ht="13.5">
      <c r="A37" s="264" t="s">
        <v>202</v>
      </c>
      <c r="B37" s="197" t="s">
        <v>96</v>
      </c>
      <c r="C37" s="158"/>
      <c r="D37" s="158">
        <v>5213129000</v>
      </c>
      <c r="E37" s="104">
        <v>2989516000</v>
      </c>
      <c r="F37" s="105">
        <v>5213129000</v>
      </c>
      <c r="G37" s="105">
        <v>5213129000</v>
      </c>
      <c r="H37" s="105">
        <v>5734454221</v>
      </c>
      <c r="I37" s="105">
        <v>6157571787</v>
      </c>
      <c r="J37" s="105">
        <v>5213129000</v>
      </c>
      <c r="K37" s="105">
        <v>6424961478</v>
      </c>
      <c r="L37" s="105">
        <v>6506015272</v>
      </c>
      <c r="M37" s="105">
        <v>6525651625</v>
      </c>
      <c r="N37" s="105">
        <v>6424961478</v>
      </c>
      <c r="O37" s="105">
        <v>6591795625</v>
      </c>
      <c r="P37" s="105">
        <v>6613770771</v>
      </c>
      <c r="Q37" s="105">
        <v>7177800488</v>
      </c>
      <c r="R37" s="105">
        <v>6591795625</v>
      </c>
      <c r="S37" s="105">
        <v>7614843018</v>
      </c>
      <c r="T37" s="105">
        <v>7404847720</v>
      </c>
      <c r="U37" s="105">
        <v>7117592130</v>
      </c>
      <c r="V37" s="105">
        <v>7614843018</v>
      </c>
      <c r="W37" s="105">
        <v>5213129000</v>
      </c>
      <c r="X37" s="105">
        <v>5213129000</v>
      </c>
      <c r="Y37" s="105"/>
      <c r="Z37" s="142"/>
      <c r="AA37" s="107">
        <v>5213129000</v>
      </c>
    </row>
    <row r="38" spans="1:27" ht="13.5">
      <c r="A38" s="282" t="s">
        <v>203</v>
      </c>
      <c r="B38" s="271" t="s">
        <v>96</v>
      </c>
      <c r="C38" s="272">
        <v>750309485</v>
      </c>
      <c r="D38" s="272">
        <v>6160837321</v>
      </c>
      <c r="E38" s="273">
        <v>3281696137</v>
      </c>
      <c r="F38" s="274">
        <v>3674390003</v>
      </c>
      <c r="G38" s="274">
        <v>5734454221</v>
      </c>
      <c r="H38" s="274">
        <v>6157571787</v>
      </c>
      <c r="I38" s="274">
        <v>6424961478</v>
      </c>
      <c r="J38" s="274">
        <v>6424961478</v>
      </c>
      <c r="K38" s="274">
        <v>6506015272</v>
      </c>
      <c r="L38" s="274">
        <v>6525651625</v>
      </c>
      <c r="M38" s="274">
        <v>6591795625</v>
      </c>
      <c r="N38" s="274">
        <v>6591795625</v>
      </c>
      <c r="O38" s="274">
        <v>6613770771</v>
      </c>
      <c r="P38" s="274">
        <v>7177800488</v>
      </c>
      <c r="Q38" s="274">
        <v>7614843018</v>
      </c>
      <c r="R38" s="274">
        <v>7614843018</v>
      </c>
      <c r="S38" s="274">
        <v>7404847720</v>
      </c>
      <c r="T38" s="274">
        <v>7117592130</v>
      </c>
      <c r="U38" s="274">
        <v>6160837321</v>
      </c>
      <c r="V38" s="274">
        <v>6160837321</v>
      </c>
      <c r="W38" s="274">
        <v>6160837321</v>
      </c>
      <c r="X38" s="274">
        <v>3674390003</v>
      </c>
      <c r="Y38" s="274">
        <v>2486447318</v>
      </c>
      <c r="Z38" s="275">
        <v>67.67</v>
      </c>
      <c r="AA38" s="276">
        <v>3674390003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2012-08-01T07:14:34Z</dcterms:created>
  <dcterms:modified xsi:type="dcterms:W3CDTF">2012-08-01T07:14:34Z</dcterms:modified>
  <cp:category/>
  <cp:version/>
  <cp:contentType/>
  <cp:contentStatus/>
</cp:coreProperties>
</file>