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<sst xmlns="http://schemas.openxmlformats.org/spreadsheetml/2006/main" count="536" uniqueCount="252">
  <si>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Gauteng: Ekurhuleni Metro(EKU)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</si>
  <si>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</si>
  <si>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</si>
  <si>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</si>
  <si>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</si>
  <si>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</si>
  <si>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</si>
  <si>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</si>
  <si>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</si>
  <si>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</si>
  <si>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</si>
  <si>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</si>
  <si>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</si>
  <si>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</si>
  <si>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</si>
  <si>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</si>
  <si>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</si>
  <si>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</si>
  <si>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</si>
  <si>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</si>
  <si>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</si>
  <si>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</si>
  <si>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</si>
  <si>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</si>
  <si>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</si>
  <si>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</si>
  <si>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</si>
  <si>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</si>
  <si>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</si>
  <si>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</si>
  <si>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</si>
  <si>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</si>
  <si>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</si>
  <si>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</si>
  <si>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</si>
  <si>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</si>
  <si>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</si>
  <si>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</si>
  <si>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</si>
  <si>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</si>
  <si>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</si>
  <si>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</si>
  <si>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</si>
  <si>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</si>
  <si>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</si>
  <si>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</si>
  <si>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</si>
  <si>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</si>
  <si>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</si>
  <si>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</si>
  <si>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</si>
  <si>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</si>
  <si>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</si>
  <si>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</si>
  <si>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</si>
  <si>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</si>
  <si>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</si>
  <si>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</si>
  <si>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</si>
  <si>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</si>
  <si>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</si>
  <si>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</si>
  <si>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</si>
  <si>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</si>
  <si>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</si>
  <si>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</si>
  <si>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</si>
  <si>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</si>
  <si>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</si>
  <si>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</si>
  <si>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Ekurhuleni Metro(EKU)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</si>
  <si>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</si>
  <si>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</si>
  <si>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</si>
  <si>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</si>
  <si>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</si>
  <si>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</si>
  <si>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</si>
  <si>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</si>
  <si>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</si>
  <si>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</si>
  <si>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</si>
  <si>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</si>
  <si>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</si>
  <si>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</si>
  <si>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</si>
  <si>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</si>
  <si>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</si>
  <si>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</si>
  <si>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</si>
  <si>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</si>
  <si>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</si>
  <si>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</si>
  <si>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</si>
  <si>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</si>
  <si>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</si>
  <si>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</si>
  <si>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</si>
  <si>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</si>
  <si>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</si>
  <si>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Ekurhuleni Metro(EKU)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</si>
  <si>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</si>
  <si>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</si>
  <si>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</si>
  <si>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</si>
  <si>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</si>
  <si>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</si>
  <si>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</si>
  <si>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</si>
  <si>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</si>
  <si>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</si>
  <si>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</si>
  <si>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</si>
  <si>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</si>
  <si>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</si>
  <si>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</si>
  <si>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</si>
  <si>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</si>
  <si>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</si>
  <si>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</si>
  <si>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</si>
  <si>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</si>
  <si>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</si>
  <si>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</si>
  <si>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</si>
  <si>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</si>
  <si>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</si>
  <si>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</si>
  <si>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</si>
  <si>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</si>
  <si>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</si>
  <si>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</si>
  <si>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</si>
  <si>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Ekurhuleni Metro(EKU)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</si>
  <si>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</si>
  <si>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</si>
  <si>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</si>
  <si>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</si>
  <si>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</si>
  <si>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</si>
  <si>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</si>
  <si>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</si>
  <si>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</si>
  <si>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Ekurhuleni Metro(EKU)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</si>
  <si>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</si>
  <si>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</si>
  <si>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</si>
  <si>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</si>
  <si>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</si>
  <si>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</si>
  <si>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</si>
  <si>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</si>
  <si>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</si>
  <si>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</si>
  <si>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</si>
  <si>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</si>
  <si>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</si>
  <si>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</si>
  <si>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</si>
  <si>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</si>
  <si>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</si>
  <si>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</si>
  <si>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</si>
  <si>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</si>
  <si>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</si>
  <si>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</si>
  <si>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</si>
  <si>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</si>
  <si>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</si>
  <si>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</si>
  <si>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</si>
  <si>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</si>
  <si>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</si>
  <si>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</si>
  <si>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</si>
  <si>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</si>
  <si>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</si>
  <si>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Ekurhuleni Metro(EKU)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</si>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</sst>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2203206904</v>
      </c>
      <c r="C5" s="19"/>
      <c r="D5" s="64">
        <v>3346319356</v>
      </c>
      <c r="E5" s="65">
        <v>3321699072</v>
      </c>
      <c r="F5" s="65">
        <v>264951578</v>
      </c>
      <c r="G5" s="65">
        <v>280958107</v>
      </c>
      <c r="H5" s="65">
        <v>281560082</v>
      </c>
      <c r="I5" s="65">
        <v>827469767</v>
      </c>
      <c r="J5" s="65">
        <v>217980905</v>
      </c>
      <c r="K5" s="65">
        <v>277327588</v>
      </c>
      <c r="L5" s="65">
        <v>286328370</v>
      </c>
      <c r="M5" s="65">
        <v>781636863</v>
      </c>
      <c r="N5" s="65">
        <v>276404724</v>
      </c>
      <c r="O5" s="65">
        <v>286393666</v>
      </c>
      <c r="P5" s="65">
        <v>272274387</v>
      </c>
      <c r="Q5" s="65">
        <v>835072777</v>
      </c>
      <c r="R5" s="65">
        <v>285660304</v>
      </c>
      <c r="S5" s="65">
        <v>259284617</v>
      </c>
      <c r="T5" s="65">
        <v>290185077</v>
      </c>
      <c r="U5" s="65">
        <v>835129998</v>
      </c>
      <c r="V5" s="65">
        <v>3279309405</v>
      </c>
      <c r="W5" s="65">
        <v>3321699072</v>
      </c>
      <c r="X5" s="65">
        <v>-42389667</v>
      </c>
      <c r="Y5" s="66">
        <v>-1.28</v>
      </c>
      <c r="Z5" s="67">
        <v>3321699072</v>
      </c>
    </row>
    <row r="6" spans="1:26" ht="13.5">
      <c r="A6" s="63" t="s">
        <v>32</v>
      </c>
      <c r="B6" s="19">
        <v>8105124722</v>
      </c>
      <c r="C6" s="19"/>
      <c r="D6" s="64">
        <v>12444173667</v>
      </c>
      <c r="E6" s="65">
        <v>12630754393</v>
      </c>
      <c r="F6" s="65">
        <v>980966932</v>
      </c>
      <c r="G6" s="65">
        <v>1314978797</v>
      </c>
      <c r="H6" s="65">
        <v>1258096795</v>
      </c>
      <c r="I6" s="65">
        <v>3554042524</v>
      </c>
      <c r="J6" s="65">
        <v>1032921439</v>
      </c>
      <c r="K6" s="65">
        <v>970678709</v>
      </c>
      <c r="L6" s="65">
        <v>1016783825</v>
      </c>
      <c r="M6" s="65">
        <v>3020383973</v>
      </c>
      <c r="N6" s="65">
        <v>854754339</v>
      </c>
      <c r="O6" s="65">
        <v>879438675</v>
      </c>
      <c r="P6" s="65">
        <v>936133363</v>
      </c>
      <c r="Q6" s="65">
        <v>2670326377</v>
      </c>
      <c r="R6" s="65">
        <v>991734953</v>
      </c>
      <c r="S6" s="65">
        <v>935323544</v>
      </c>
      <c r="T6" s="65">
        <v>1020222031</v>
      </c>
      <c r="U6" s="65">
        <v>2947280528</v>
      </c>
      <c r="V6" s="65">
        <v>12192033402</v>
      </c>
      <c r="W6" s="65">
        <v>12630754393</v>
      </c>
      <c r="X6" s="65">
        <v>-438720991</v>
      </c>
      <c r="Y6" s="66">
        <v>-3.47</v>
      </c>
      <c r="Z6" s="67">
        <v>12630754393</v>
      </c>
    </row>
    <row r="7" spans="1:26" ht="13.5">
      <c r="A7" s="63" t="s">
        <v>33</v>
      </c>
      <c r="B7" s="19">
        <v>54453712</v>
      </c>
      <c r="C7" s="19"/>
      <c r="D7" s="64">
        <v>70000000</v>
      </c>
      <c r="E7" s="65">
        <v>105000000</v>
      </c>
      <c r="F7" s="65">
        <v>8202631</v>
      </c>
      <c r="G7" s="65">
        <v>8178800</v>
      </c>
      <c r="H7" s="65">
        <v>7363928</v>
      </c>
      <c r="I7" s="65">
        <v>23745359</v>
      </c>
      <c r="J7" s="65">
        <v>6889218</v>
      </c>
      <c r="K7" s="65">
        <v>6306749</v>
      </c>
      <c r="L7" s="65">
        <v>6647532</v>
      </c>
      <c r="M7" s="65">
        <v>19843499</v>
      </c>
      <c r="N7" s="65">
        <v>10707979</v>
      </c>
      <c r="O7" s="65">
        <v>11185851</v>
      </c>
      <c r="P7" s="65">
        <v>10889713</v>
      </c>
      <c r="Q7" s="65">
        <v>32783543</v>
      </c>
      <c r="R7" s="65">
        <v>12934216</v>
      </c>
      <c r="S7" s="65">
        <v>12988205</v>
      </c>
      <c r="T7" s="65">
        <v>39360201</v>
      </c>
      <c r="U7" s="65">
        <v>65282622</v>
      </c>
      <c r="V7" s="65">
        <v>141655023</v>
      </c>
      <c r="W7" s="65">
        <v>105000000</v>
      </c>
      <c r="X7" s="65">
        <v>36655023</v>
      </c>
      <c r="Y7" s="66">
        <v>34.91</v>
      </c>
      <c r="Z7" s="67">
        <v>105000000</v>
      </c>
    </row>
    <row r="8" spans="1:26" ht="13.5">
      <c r="A8" s="63" t="s">
        <v>34</v>
      </c>
      <c r="B8" s="19">
        <v>2352858341</v>
      </c>
      <c r="C8" s="19"/>
      <c r="D8" s="64">
        <v>3185113484</v>
      </c>
      <c r="E8" s="65">
        <v>1985493605</v>
      </c>
      <c r="F8" s="65">
        <v>677215000</v>
      </c>
      <c r="G8" s="65">
        <v>420657000</v>
      </c>
      <c r="H8" s="65">
        <v>9377454</v>
      </c>
      <c r="I8" s="65">
        <v>1107249454</v>
      </c>
      <c r="J8" s="65">
        <v>3926271</v>
      </c>
      <c r="K8" s="65">
        <v>27374690</v>
      </c>
      <c r="L8" s="65">
        <v>1001730252</v>
      </c>
      <c r="M8" s="65">
        <v>1033031213</v>
      </c>
      <c r="N8" s="65">
        <v>2139141</v>
      </c>
      <c r="O8" s="65">
        <v>1143323</v>
      </c>
      <c r="P8" s="65">
        <v>885397983</v>
      </c>
      <c r="Q8" s="65">
        <v>888680447</v>
      </c>
      <c r="R8" s="65">
        <v>2050955</v>
      </c>
      <c r="S8" s="65">
        <v>98438612</v>
      </c>
      <c r="T8" s="65">
        <v>119223217</v>
      </c>
      <c r="U8" s="65">
        <v>219712784</v>
      </c>
      <c r="V8" s="65">
        <v>3248673898</v>
      </c>
      <c r="W8" s="65">
        <v>1985493605</v>
      </c>
      <c r="X8" s="65">
        <v>1263180293</v>
      </c>
      <c r="Y8" s="66">
        <v>63.62</v>
      </c>
      <c r="Z8" s="67">
        <v>1985493605</v>
      </c>
    </row>
    <row r="9" spans="1:26" ht="13.5">
      <c r="A9" s="63" t="s">
        <v>35</v>
      </c>
      <c r="B9" s="19">
        <v>764359707</v>
      </c>
      <c r="C9" s="19"/>
      <c r="D9" s="64">
        <v>779200364</v>
      </c>
      <c r="E9" s="65">
        <v>1958223069</v>
      </c>
      <c r="F9" s="65">
        <v>65796579</v>
      </c>
      <c r="G9" s="65">
        <v>68976063</v>
      </c>
      <c r="H9" s="65">
        <v>35556647</v>
      </c>
      <c r="I9" s="65">
        <v>170329289</v>
      </c>
      <c r="J9" s="65">
        <v>74820511</v>
      </c>
      <c r="K9" s="65">
        <v>68372169</v>
      </c>
      <c r="L9" s="65">
        <v>52183876</v>
      </c>
      <c r="M9" s="65">
        <v>195376556</v>
      </c>
      <c r="N9" s="65">
        <v>67945909</v>
      </c>
      <c r="O9" s="65">
        <v>64553479</v>
      </c>
      <c r="P9" s="65">
        <v>78633382</v>
      </c>
      <c r="Q9" s="65">
        <v>211132770</v>
      </c>
      <c r="R9" s="65">
        <v>45471541</v>
      </c>
      <c r="S9" s="65">
        <v>73727611</v>
      </c>
      <c r="T9" s="65">
        <v>99969617</v>
      </c>
      <c r="U9" s="65">
        <v>219168769</v>
      </c>
      <c r="V9" s="65">
        <v>796007384</v>
      </c>
      <c r="W9" s="65">
        <v>1958223069</v>
      </c>
      <c r="X9" s="65">
        <v>-1162215685</v>
      </c>
      <c r="Y9" s="66">
        <v>-59.35</v>
      </c>
      <c r="Z9" s="67">
        <v>1958223069</v>
      </c>
    </row>
    <row r="10" spans="1:26" ht="25.5">
      <c r="A10" s="68" t="s">
        <v>213</v>
      </c>
      <c r="B10" s="69">
        <f>SUM(B5:B9)</f>
        <v>13480003386</v>
      </c>
      <c r="C10" s="69">
        <f>SUM(C5:C9)</f>
        <v>0</v>
      </c>
      <c r="D10" s="70">
        <f aca="true" t="shared" si="0" ref="D10:Z10">SUM(D5:D9)</f>
        <v>19824806871</v>
      </c>
      <c r="E10" s="71">
        <f t="shared" si="0"/>
        <v>20001170139</v>
      </c>
      <c r="F10" s="71">
        <f t="shared" si="0"/>
        <v>1997132720</v>
      </c>
      <c r="G10" s="71">
        <f t="shared" si="0"/>
        <v>2093748767</v>
      </c>
      <c r="H10" s="71">
        <f t="shared" si="0"/>
        <v>1591954906</v>
      </c>
      <c r="I10" s="71">
        <f t="shared" si="0"/>
        <v>5682836393</v>
      </c>
      <c r="J10" s="71">
        <f t="shared" si="0"/>
        <v>1336538344</v>
      </c>
      <c r="K10" s="71">
        <f t="shared" si="0"/>
        <v>1350059905</v>
      </c>
      <c r="L10" s="71">
        <f t="shared" si="0"/>
        <v>2363673855</v>
      </c>
      <c r="M10" s="71">
        <f t="shared" si="0"/>
        <v>5050272104</v>
      </c>
      <c r="N10" s="71">
        <f t="shared" si="0"/>
        <v>1211952092</v>
      </c>
      <c r="O10" s="71">
        <f t="shared" si="0"/>
        <v>1242714994</v>
      </c>
      <c r="P10" s="71">
        <f t="shared" si="0"/>
        <v>2183328828</v>
      </c>
      <c r="Q10" s="71">
        <f t="shared" si="0"/>
        <v>4637995914</v>
      </c>
      <c r="R10" s="71">
        <f t="shared" si="0"/>
        <v>1337851969</v>
      </c>
      <c r="S10" s="71">
        <f t="shared" si="0"/>
        <v>1379762589</v>
      </c>
      <c r="T10" s="71">
        <f t="shared" si="0"/>
        <v>1568960143</v>
      </c>
      <c r="U10" s="71">
        <f t="shared" si="0"/>
        <v>4286574701</v>
      </c>
      <c r="V10" s="71">
        <f t="shared" si="0"/>
        <v>19657679112</v>
      </c>
      <c r="W10" s="71">
        <f t="shared" si="0"/>
        <v>20001170139</v>
      </c>
      <c r="X10" s="71">
        <f t="shared" si="0"/>
        <v>-343491027</v>
      </c>
      <c r="Y10" s="72">
        <f>+IF(W10&lt;&gt;0,(X10/W10)*100,0)</f>
        <v>-1.7173546578169028</v>
      </c>
      <c r="Z10" s="73">
        <f t="shared" si="0"/>
        <v>20001170139</v>
      </c>
    </row>
    <row r="11" spans="1:26" ht="13.5">
      <c r="A11" s="63" t="s">
        <v>37</v>
      </c>
      <c r="B11" s="19">
        <v>3971687007</v>
      </c>
      <c r="C11" s="19"/>
      <c r="D11" s="64">
        <v>4333687366</v>
      </c>
      <c r="E11" s="65">
        <v>4254605040</v>
      </c>
      <c r="F11" s="65">
        <v>332170738</v>
      </c>
      <c r="G11" s="65">
        <v>327145146</v>
      </c>
      <c r="H11" s="65">
        <v>320561850</v>
      </c>
      <c r="I11" s="65">
        <v>979877734</v>
      </c>
      <c r="J11" s="65">
        <v>318125191</v>
      </c>
      <c r="K11" s="65">
        <v>323149541</v>
      </c>
      <c r="L11" s="65">
        <v>330069290</v>
      </c>
      <c r="M11" s="65">
        <v>971344022</v>
      </c>
      <c r="N11" s="65">
        <v>330745265</v>
      </c>
      <c r="O11" s="65">
        <v>323414577</v>
      </c>
      <c r="P11" s="65">
        <v>410714008</v>
      </c>
      <c r="Q11" s="65">
        <v>1064873850</v>
      </c>
      <c r="R11" s="65">
        <v>325170188</v>
      </c>
      <c r="S11" s="65">
        <v>337452624</v>
      </c>
      <c r="T11" s="65">
        <v>329621303</v>
      </c>
      <c r="U11" s="65">
        <v>992244115</v>
      </c>
      <c r="V11" s="65">
        <v>4008339721</v>
      </c>
      <c r="W11" s="65">
        <v>4254605040</v>
      </c>
      <c r="X11" s="65">
        <v>-246265319</v>
      </c>
      <c r="Y11" s="66">
        <v>-5.79</v>
      </c>
      <c r="Z11" s="67">
        <v>4254605040</v>
      </c>
    </row>
    <row r="12" spans="1:26" ht="13.5">
      <c r="A12" s="63" t="s">
        <v>38</v>
      </c>
      <c r="B12" s="19">
        <v>62513464</v>
      </c>
      <c r="C12" s="19"/>
      <c r="D12" s="64">
        <v>78572289</v>
      </c>
      <c r="E12" s="65">
        <v>78572289</v>
      </c>
      <c r="F12" s="65">
        <v>6274176</v>
      </c>
      <c r="G12" s="65">
        <v>6294004</v>
      </c>
      <c r="H12" s="65">
        <v>6294004</v>
      </c>
      <c r="I12" s="65">
        <v>18862184</v>
      </c>
      <c r="J12" s="65">
        <v>6288193</v>
      </c>
      <c r="K12" s="65">
        <v>6264947</v>
      </c>
      <c r="L12" s="65">
        <v>6245348</v>
      </c>
      <c r="M12" s="65">
        <v>18798488</v>
      </c>
      <c r="N12" s="65">
        <v>8543592</v>
      </c>
      <c r="O12" s="65">
        <v>6605817</v>
      </c>
      <c r="P12" s="65">
        <v>6687177</v>
      </c>
      <c r="Q12" s="65">
        <v>21836586</v>
      </c>
      <c r="R12" s="65">
        <v>6636327</v>
      </c>
      <c r="S12" s="65">
        <v>6636327</v>
      </c>
      <c r="T12" s="65">
        <v>6636327</v>
      </c>
      <c r="U12" s="65">
        <v>19908981</v>
      </c>
      <c r="V12" s="65">
        <v>79406239</v>
      </c>
      <c r="W12" s="65">
        <v>78572289</v>
      </c>
      <c r="X12" s="65">
        <v>833950</v>
      </c>
      <c r="Y12" s="66">
        <v>1.06</v>
      </c>
      <c r="Z12" s="67">
        <v>78572289</v>
      </c>
    </row>
    <row r="13" spans="1:26" ht="13.5">
      <c r="A13" s="63" t="s">
        <v>214</v>
      </c>
      <c r="B13" s="19">
        <v>2082240315</v>
      </c>
      <c r="C13" s="19"/>
      <c r="D13" s="64">
        <v>2101119139</v>
      </c>
      <c r="E13" s="65">
        <v>2151573395</v>
      </c>
      <c r="F13" s="65">
        <v>0</v>
      </c>
      <c r="G13" s="65">
        <v>350186522</v>
      </c>
      <c r="H13" s="65">
        <v>175093262</v>
      </c>
      <c r="I13" s="65">
        <v>525279784</v>
      </c>
      <c r="J13" s="65">
        <v>175093264</v>
      </c>
      <c r="K13" s="65">
        <v>175093264</v>
      </c>
      <c r="L13" s="65">
        <v>175093264</v>
      </c>
      <c r="M13" s="65">
        <v>525279792</v>
      </c>
      <c r="N13" s="65">
        <v>175093264</v>
      </c>
      <c r="O13" s="65">
        <v>183948512</v>
      </c>
      <c r="P13" s="65">
        <v>183948512</v>
      </c>
      <c r="Q13" s="65">
        <v>542990288</v>
      </c>
      <c r="R13" s="65">
        <v>183948512</v>
      </c>
      <c r="S13" s="65">
        <v>183948512</v>
      </c>
      <c r="T13" s="65">
        <v>183948512</v>
      </c>
      <c r="U13" s="65">
        <v>551845536</v>
      </c>
      <c r="V13" s="65">
        <v>2145395400</v>
      </c>
      <c r="W13" s="65">
        <v>2151573395</v>
      </c>
      <c r="X13" s="65">
        <v>-6177995</v>
      </c>
      <c r="Y13" s="66">
        <v>-0.29</v>
      </c>
      <c r="Z13" s="67">
        <v>2151573395</v>
      </c>
    </row>
    <row r="14" spans="1:26" ht="13.5">
      <c r="A14" s="63" t="s">
        <v>40</v>
      </c>
      <c r="B14" s="19">
        <v>307457611</v>
      </c>
      <c r="C14" s="19"/>
      <c r="D14" s="64">
        <v>488226680</v>
      </c>
      <c r="E14" s="65">
        <v>461486680</v>
      </c>
      <c r="F14" s="65">
        <v>43032000</v>
      </c>
      <c r="G14" s="65">
        <v>22988812</v>
      </c>
      <c r="H14" s="65">
        <v>57359705</v>
      </c>
      <c r="I14" s="65">
        <v>123380517</v>
      </c>
      <c r="J14" s="65">
        <v>0</v>
      </c>
      <c r="K14" s="65">
        <v>58657957</v>
      </c>
      <c r="L14" s="65">
        <v>36883539</v>
      </c>
      <c r="M14" s="65">
        <v>95541496</v>
      </c>
      <c r="N14" s="65">
        <v>0</v>
      </c>
      <c r="O14" s="65">
        <v>0</v>
      </c>
      <c r="P14" s="65">
        <v>102676153</v>
      </c>
      <c r="Q14" s="65">
        <v>102676153</v>
      </c>
      <c r="R14" s="65">
        <v>0</v>
      </c>
      <c r="S14" s="65">
        <v>72065043</v>
      </c>
      <c r="T14" s="65">
        <v>41314875</v>
      </c>
      <c r="U14" s="65">
        <v>113379918</v>
      </c>
      <c r="V14" s="65">
        <v>434978084</v>
      </c>
      <c r="W14" s="65">
        <v>461486680</v>
      </c>
      <c r="X14" s="65">
        <v>-26508596</v>
      </c>
      <c r="Y14" s="66">
        <v>-5.74</v>
      </c>
      <c r="Z14" s="67">
        <v>461486680</v>
      </c>
    </row>
    <row r="15" spans="1:26" ht="13.5">
      <c r="A15" s="63" t="s">
        <v>41</v>
      </c>
      <c r="B15" s="19">
        <v>6154950186</v>
      </c>
      <c r="C15" s="19"/>
      <c r="D15" s="64">
        <v>7945553951</v>
      </c>
      <c r="E15" s="65">
        <v>9810697332</v>
      </c>
      <c r="F15" s="65">
        <v>1054196573</v>
      </c>
      <c r="G15" s="65">
        <v>1018646224</v>
      </c>
      <c r="H15" s="65">
        <v>740777386</v>
      </c>
      <c r="I15" s="65">
        <v>2813620183</v>
      </c>
      <c r="J15" s="65">
        <v>732617997</v>
      </c>
      <c r="K15" s="65">
        <v>740949245</v>
      </c>
      <c r="L15" s="65">
        <v>671586508</v>
      </c>
      <c r="M15" s="65">
        <v>2145153750</v>
      </c>
      <c r="N15" s="65">
        <v>650195827</v>
      </c>
      <c r="O15" s="65">
        <v>704226955</v>
      </c>
      <c r="P15" s="65">
        <v>704666118</v>
      </c>
      <c r="Q15" s="65">
        <v>2059088900</v>
      </c>
      <c r="R15" s="65">
        <v>646658786</v>
      </c>
      <c r="S15" s="65">
        <v>775204748</v>
      </c>
      <c r="T15" s="65">
        <v>1190595024</v>
      </c>
      <c r="U15" s="65">
        <v>2612458558</v>
      </c>
      <c r="V15" s="65">
        <v>9630321391</v>
      </c>
      <c r="W15" s="65">
        <v>9810697332</v>
      </c>
      <c r="X15" s="65">
        <v>-180375941</v>
      </c>
      <c r="Y15" s="66">
        <v>-1.84</v>
      </c>
      <c r="Z15" s="67">
        <v>9810697332</v>
      </c>
    </row>
    <row r="16" spans="1:26" ht="13.5">
      <c r="A16" s="74" t="s">
        <v>42</v>
      </c>
      <c r="B16" s="19">
        <v>57093069</v>
      </c>
      <c r="C16" s="19"/>
      <c r="D16" s="64">
        <v>297680200</v>
      </c>
      <c r="E16" s="65">
        <v>373284802</v>
      </c>
      <c r="F16" s="65">
        <v>3204244</v>
      </c>
      <c r="G16" s="65">
        <v>27787699</v>
      </c>
      <c r="H16" s="65">
        <v>20563981</v>
      </c>
      <c r="I16" s="65">
        <v>51555924</v>
      </c>
      <c r="J16" s="65">
        <v>53503336</v>
      </c>
      <c r="K16" s="65">
        <v>21711636</v>
      </c>
      <c r="L16" s="65">
        <v>26841675</v>
      </c>
      <c r="M16" s="65">
        <v>102056647</v>
      </c>
      <c r="N16" s="65">
        <v>17268657</v>
      </c>
      <c r="O16" s="65">
        <v>32416647</v>
      </c>
      <c r="P16" s="65">
        <v>97120692</v>
      </c>
      <c r="Q16" s="65">
        <v>146805996</v>
      </c>
      <c r="R16" s="65">
        <v>45227069</v>
      </c>
      <c r="S16" s="65">
        <v>39211472</v>
      </c>
      <c r="T16" s="65">
        <v>43794114</v>
      </c>
      <c r="U16" s="65">
        <v>128232655</v>
      </c>
      <c r="V16" s="65">
        <v>428651222</v>
      </c>
      <c r="W16" s="65">
        <v>373284802</v>
      </c>
      <c r="X16" s="65">
        <v>55366420</v>
      </c>
      <c r="Y16" s="66">
        <v>14.83</v>
      </c>
      <c r="Z16" s="67">
        <v>373284802</v>
      </c>
    </row>
    <row r="17" spans="1:26" ht="13.5">
      <c r="A17" s="63" t="s">
        <v>43</v>
      </c>
      <c r="B17" s="19">
        <v>2898111850</v>
      </c>
      <c r="C17" s="19"/>
      <c r="D17" s="64">
        <v>5906468688</v>
      </c>
      <c r="E17" s="65">
        <v>3627290444</v>
      </c>
      <c r="F17" s="65">
        <v>190880889</v>
      </c>
      <c r="G17" s="65">
        <v>277983822</v>
      </c>
      <c r="H17" s="65">
        <v>318432574</v>
      </c>
      <c r="I17" s="65">
        <v>787297285</v>
      </c>
      <c r="J17" s="65">
        <v>269567552</v>
      </c>
      <c r="K17" s="65">
        <v>209740200</v>
      </c>
      <c r="L17" s="65">
        <v>229475047</v>
      </c>
      <c r="M17" s="65">
        <v>708782799</v>
      </c>
      <c r="N17" s="65">
        <v>292283009</v>
      </c>
      <c r="O17" s="65">
        <v>257281326</v>
      </c>
      <c r="P17" s="65">
        <v>255423821</v>
      </c>
      <c r="Q17" s="65">
        <v>804988156</v>
      </c>
      <c r="R17" s="65">
        <v>187098215</v>
      </c>
      <c r="S17" s="65">
        <v>288960701</v>
      </c>
      <c r="T17" s="65">
        <v>400200117</v>
      </c>
      <c r="U17" s="65">
        <v>876259033</v>
      </c>
      <c r="V17" s="65">
        <v>3177327273</v>
      </c>
      <c r="W17" s="65">
        <v>3627290444</v>
      </c>
      <c r="X17" s="65">
        <v>-449963171</v>
      </c>
      <c r="Y17" s="66">
        <v>-12.4</v>
      </c>
      <c r="Z17" s="67">
        <v>3627290444</v>
      </c>
    </row>
    <row r="18" spans="1:26" ht="13.5">
      <c r="A18" s="75" t="s">
        <v>44</v>
      </c>
      <c r="B18" s="76">
        <f>SUM(B11:B17)</f>
        <v>15534053502</v>
      </c>
      <c r="C18" s="76">
        <f>SUM(C11:C17)</f>
        <v>0</v>
      </c>
      <c r="D18" s="77">
        <f aca="true" t="shared" si="1" ref="D18:Z18">SUM(D11:D17)</f>
        <v>21151308313</v>
      </c>
      <c r="E18" s="78">
        <f t="shared" si="1"/>
        <v>20757509982</v>
      </c>
      <c r="F18" s="78">
        <f t="shared" si="1"/>
        <v>1629758620</v>
      </c>
      <c r="G18" s="78">
        <f t="shared" si="1"/>
        <v>2031032229</v>
      </c>
      <c r="H18" s="78">
        <f t="shared" si="1"/>
        <v>1639082762</v>
      </c>
      <c r="I18" s="78">
        <f t="shared" si="1"/>
        <v>5299873611</v>
      </c>
      <c r="J18" s="78">
        <f t="shared" si="1"/>
        <v>1555195533</v>
      </c>
      <c r="K18" s="78">
        <f t="shared" si="1"/>
        <v>1535566790</v>
      </c>
      <c r="L18" s="78">
        <f t="shared" si="1"/>
        <v>1476194671</v>
      </c>
      <c r="M18" s="78">
        <f t="shared" si="1"/>
        <v>4566956994</v>
      </c>
      <c r="N18" s="78">
        <f t="shared" si="1"/>
        <v>1474129614</v>
      </c>
      <c r="O18" s="78">
        <f t="shared" si="1"/>
        <v>1507893834</v>
      </c>
      <c r="P18" s="78">
        <f t="shared" si="1"/>
        <v>1761236481</v>
      </c>
      <c r="Q18" s="78">
        <f t="shared" si="1"/>
        <v>4743259929</v>
      </c>
      <c r="R18" s="78">
        <f t="shared" si="1"/>
        <v>1394739097</v>
      </c>
      <c r="S18" s="78">
        <f t="shared" si="1"/>
        <v>1703479427</v>
      </c>
      <c r="T18" s="78">
        <f t="shared" si="1"/>
        <v>2196110272</v>
      </c>
      <c r="U18" s="78">
        <f t="shared" si="1"/>
        <v>5294328796</v>
      </c>
      <c r="V18" s="78">
        <f t="shared" si="1"/>
        <v>19904419330</v>
      </c>
      <c r="W18" s="78">
        <f t="shared" si="1"/>
        <v>20757509982</v>
      </c>
      <c r="X18" s="78">
        <f t="shared" si="1"/>
        <v>-853090652</v>
      </c>
      <c r="Y18" s="72">
        <f>+IF(W18&lt;&gt;0,(X18/W18)*100,0)</f>
        <v>-4.109792806265119</v>
      </c>
      <c r="Z18" s="79">
        <f t="shared" si="1"/>
        <v>20757509982</v>
      </c>
    </row>
    <row r="19" spans="1:26" ht="13.5">
      <c r="A19" s="75" t="s">
        <v>45</v>
      </c>
      <c r="B19" s="80">
        <f>+B10-B18</f>
        <v>-2054050116</v>
      </c>
      <c r="C19" s="80">
        <f>+C10-C18</f>
        <v>0</v>
      </c>
      <c r="D19" s="81">
        <f aca="true" t="shared" si="2" ref="D19:Z19">+D10-D18</f>
        <v>-1326501442</v>
      </c>
      <c r="E19" s="82">
        <f t="shared" si="2"/>
        <v>-756339843</v>
      </c>
      <c r="F19" s="82">
        <f t="shared" si="2"/>
        <v>367374100</v>
      </c>
      <c r="G19" s="82">
        <f t="shared" si="2"/>
        <v>62716538</v>
      </c>
      <c r="H19" s="82">
        <f t="shared" si="2"/>
        <v>-47127856</v>
      </c>
      <c r="I19" s="82">
        <f t="shared" si="2"/>
        <v>382962782</v>
      </c>
      <c r="J19" s="82">
        <f t="shared" si="2"/>
        <v>-218657189</v>
      </c>
      <c r="K19" s="82">
        <f t="shared" si="2"/>
        <v>-185506885</v>
      </c>
      <c r="L19" s="82">
        <f t="shared" si="2"/>
        <v>887479184</v>
      </c>
      <c r="M19" s="82">
        <f t="shared" si="2"/>
        <v>483315110</v>
      </c>
      <c r="N19" s="82">
        <f t="shared" si="2"/>
        <v>-262177522</v>
      </c>
      <c r="O19" s="82">
        <f t="shared" si="2"/>
        <v>-265178840</v>
      </c>
      <c r="P19" s="82">
        <f t="shared" si="2"/>
        <v>422092347</v>
      </c>
      <c r="Q19" s="82">
        <f t="shared" si="2"/>
        <v>-105264015</v>
      </c>
      <c r="R19" s="82">
        <f t="shared" si="2"/>
        <v>-56887128</v>
      </c>
      <c r="S19" s="82">
        <f t="shared" si="2"/>
        <v>-323716838</v>
      </c>
      <c r="T19" s="82">
        <f t="shared" si="2"/>
        <v>-627150129</v>
      </c>
      <c r="U19" s="82">
        <f t="shared" si="2"/>
        <v>-1007754095</v>
      </c>
      <c r="V19" s="82">
        <f t="shared" si="2"/>
        <v>-246740218</v>
      </c>
      <c r="W19" s="82">
        <f>IF(E10=E18,0,W10-W18)</f>
        <v>-756339843</v>
      </c>
      <c r="X19" s="82">
        <f t="shared" si="2"/>
        <v>509599625</v>
      </c>
      <c r="Y19" s="83">
        <f>+IF(W19&lt;&gt;0,(X19/W19)*100,0)</f>
        <v>-67.37706993970963</v>
      </c>
      <c r="Z19" s="84">
        <f t="shared" si="2"/>
        <v>-756339843</v>
      </c>
    </row>
    <row r="20" spans="1:26" ht="13.5">
      <c r="A20" s="63" t="s">
        <v>46</v>
      </c>
      <c r="B20" s="19">
        <v>523967738</v>
      </c>
      <c r="C20" s="19"/>
      <c r="D20" s="64">
        <v>1327041545</v>
      </c>
      <c r="E20" s="65">
        <v>1264330491</v>
      </c>
      <c r="F20" s="65">
        <v>0</v>
      </c>
      <c r="G20" s="65">
        <v>0</v>
      </c>
      <c r="H20" s="65">
        <v>30459697</v>
      </c>
      <c r="I20" s="65">
        <v>30459697</v>
      </c>
      <c r="J20" s="65">
        <v>78633766</v>
      </c>
      <c r="K20" s="65">
        <v>79704923</v>
      </c>
      <c r="L20" s="65">
        <v>170243003</v>
      </c>
      <c r="M20" s="65">
        <v>328581692</v>
      </c>
      <c r="N20" s="65">
        <v>35164101</v>
      </c>
      <c r="O20" s="65">
        <v>26602094</v>
      </c>
      <c r="P20" s="65">
        <v>117268486</v>
      </c>
      <c r="Q20" s="65">
        <v>179034681</v>
      </c>
      <c r="R20" s="65">
        <v>165402394</v>
      </c>
      <c r="S20" s="65">
        <v>107781634</v>
      </c>
      <c r="T20" s="65">
        <v>166743392</v>
      </c>
      <c r="U20" s="65">
        <v>439927420</v>
      </c>
      <c r="V20" s="65">
        <v>978003490</v>
      </c>
      <c r="W20" s="65">
        <v>1264330491</v>
      </c>
      <c r="X20" s="65">
        <v>-286327001</v>
      </c>
      <c r="Y20" s="66">
        <v>-22.65</v>
      </c>
      <c r="Z20" s="67">
        <v>1264330491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-1530082378</v>
      </c>
      <c r="C22" s="91">
        <f>SUM(C19:C21)</f>
        <v>0</v>
      </c>
      <c r="D22" s="92">
        <f aca="true" t="shared" si="3" ref="D22:Z22">SUM(D19:D21)</f>
        <v>540103</v>
      </c>
      <c r="E22" s="93">
        <f t="shared" si="3"/>
        <v>507990648</v>
      </c>
      <c r="F22" s="93">
        <f t="shared" si="3"/>
        <v>367374100</v>
      </c>
      <c r="G22" s="93">
        <f t="shared" si="3"/>
        <v>62716538</v>
      </c>
      <c r="H22" s="93">
        <f t="shared" si="3"/>
        <v>-16668159</v>
      </c>
      <c r="I22" s="93">
        <f t="shared" si="3"/>
        <v>413422479</v>
      </c>
      <c r="J22" s="93">
        <f t="shared" si="3"/>
        <v>-140023423</v>
      </c>
      <c r="K22" s="93">
        <f t="shared" si="3"/>
        <v>-105801962</v>
      </c>
      <c r="L22" s="93">
        <f t="shared" si="3"/>
        <v>1057722187</v>
      </c>
      <c r="M22" s="93">
        <f t="shared" si="3"/>
        <v>811896802</v>
      </c>
      <c r="N22" s="93">
        <f t="shared" si="3"/>
        <v>-227013421</v>
      </c>
      <c r="O22" s="93">
        <f t="shared" si="3"/>
        <v>-238576746</v>
      </c>
      <c r="P22" s="93">
        <f t="shared" si="3"/>
        <v>539360833</v>
      </c>
      <c r="Q22" s="93">
        <f t="shared" si="3"/>
        <v>73770666</v>
      </c>
      <c r="R22" s="93">
        <f t="shared" si="3"/>
        <v>108515266</v>
      </c>
      <c r="S22" s="93">
        <f t="shared" si="3"/>
        <v>-215935204</v>
      </c>
      <c r="T22" s="93">
        <f t="shared" si="3"/>
        <v>-460406737</v>
      </c>
      <c r="U22" s="93">
        <f t="shared" si="3"/>
        <v>-567826675</v>
      </c>
      <c r="V22" s="93">
        <f t="shared" si="3"/>
        <v>731263272</v>
      </c>
      <c r="W22" s="93">
        <f t="shared" si="3"/>
        <v>507990648</v>
      </c>
      <c r="X22" s="93">
        <f t="shared" si="3"/>
        <v>223272624</v>
      </c>
      <c r="Y22" s="94">
        <f>+IF(W22&lt;&gt;0,(X22/W22)*100,0)</f>
        <v>43.95211307118394</v>
      </c>
      <c r="Z22" s="95">
        <f t="shared" si="3"/>
        <v>507990648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-1530082378</v>
      </c>
      <c r="C24" s="80">
        <f>SUM(C22:C23)</f>
        <v>0</v>
      </c>
      <c r="D24" s="81">
        <f aca="true" t="shared" si="4" ref="D24:Z24">SUM(D22:D23)</f>
        <v>540103</v>
      </c>
      <c r="E24" s="82">
        <f t="shared" si="4"/>
        <v>507990648</v>
      </c>
      <c r="F24" s="82">
        <f t="shared" si="4"/>
        <v>367374100</v>
      </c>
      <c r="G24" s="82">
        <f t="shared" si="4"/>
        <v>62716538</v>
      </c>
      <c r="H24" s="82">
        <f t="shared" si="4"/>
        <v>-16668159</v>
      </c>
      <c r="I24" s="82">
        <f t="shared" si="4"/>
        <v>413422479</v>
      </c>
      <c r="J24" s="82">
        <f t="shared" si="4"/>
        <v>-140023423</v>
      </c>
      <c r="K24" s="82">
        <f t="shared" si="4"/>
        <v>-105801962</v>
      </c>
      <c r="L24" s="82">
        <f t="shared" si="4"/>
        <v>1057722187</v>
      </c>
      <c r="M24" s="82">
        <f t="shared" si="4"/>
        <v>811896802</v>
      </c>
      <c r="N24" s="82">
        <f t="shared" si="4"/>
        <v>-227013421</v>
      </c>
      <c r="O24" s="82">
        <f t="shared" si="4"/>
        <v>-238576746</v>
      </c>
      <c r="P24" s="82">
        <f t="shared" si="4"/>
        <v>539360833</v>
      </c>
      <c r="Q24" s="82">
        <f t="shared" si="4"/>
        <v>73770666</v>
      </c>
      <c r="R24" s="82">
        <f t="shared" si="4"/>
        <v>108515266</v>
      </c>
      <c r="S24" s="82">
        <f t="shared" si="4"/>
        <v>-215935204</v>
      </c>
      <c r="T24" s="82">
        <f t="shared" si="4"/>
        <v>-460406737</v>
      </c>
      <c r="U24" s="82">
        <f t="shared" si="4"/>
        <v>-567826675</v>
      </c>
      <c r="V24" s="82">
        <f t="shared" si="4"/>
        <v>731263272</v>
      </c>
      <c r="W24" s="82">
        <f t="shared" si="4"/>
        <v>507990648</v>
      </c>
      <c r="X24" s="82">
        <f t="shared" si="4"/>
        <v>223272624</v>
      </c>
      <c r="Y24" s="83">
        <f>+IF(W24&lt;&gt;0,(X24/W24)*100,0)</f>
        <v>43.95211307118394</v>
      </c>
      <c r="Z24" s="84">
        <f t="shared" si="4"/>
        <v>507990648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1926052998</v>
      </c>
      <c r="C27" s="22"/>
      <c r="D27" s="104">
        <v>2374785485</v>
      </c>
      <c r="E27" s="105">
        <v>2252103854</v>
      </c>
      <c r="F27" s="105">
        <v>1208777</v>
      </c>
      <c r="G27" s="105">
        <v>46881835</v>
      </c>
      <c r="H27" s="105">
        <v>137945970</v>
      </c>
      <c r="I27" s="105">
        <v>186036582</v>
      </c>
      <c r="J27" s="105">
        <v>117492224</v>
      </c>
      <c r="K27" s="105">
        <v>110843174</v>
      </c>
      <c r="L27" s="105">
        <v>148899889</v>
      </c>
      <c r="M27" s="105">
        <v>377235287</v>
      </c>
      <c r="N27" s="105">
        <v>65504233</v>
      </c>
      <c r="O27" s="105">
        <v>115368831</v>
      </c>
      <c r="P27" s="105">
        <v>359458080</v>
      </c>
      <c r="Q27" s="105">
        <v>540331144</v>
      </c>
      <c r="R27" s="105">
        <v>160416194</v>
      </c>
      <c r="S27" s="105">
        <v>226181931</v>
      </c>
      <c r="T27" s="105">
        <v>448478736</v>
      </c>
      <c r="U27" s="105">
        <v>835076861</v>
      </c>
      <c r="V27" s="105">
        <v>1938679874</v>
      </c>
      <c r="W27" s="105">
        <v>2252103854</v>
      </c>
      <c r="X27" s="105">
        <v>-313423980</v>
      </c>
      <c r="Y27" s="106">
        <v>-13.92</v>
      </c>
      <c r="Z27" s="107">
        <v>2252103854</v>
      </c>
    </row>
    <row r="28" spans="1:26" ht="13.5">
      <c r="A28" s="108" t="s">
        <v>46</v>
      </c>
      <c r="B28" s="19">
        <v>573716524</v>
      </c>
      <c r="C28" s="19"/>
      <c r="D28" s="64">
        <v>1296183235</v>
      </c>
      <c r="E28" s="65">
        <v>1304451661</v>
      </c>
      <c r="F28" s="65">
        <v>244641</v>
      </c>
      <c r="G28" s="65">
        <v>30215055</v>
      </c>
      <c r="H28" s="65">
        <v>81335035</v>
      </c>
      <c r="I28" s="65">
        <v>111794731</v>
      </c>
      <c r="J28" s="65">
        <v>77003652</v>
      </c>
      <c r="K28" s="65">
        <v>68161386</v>
      </c>
      <c r="L28" s="65">
        <v>89131581</v>
      </c>
      <c r="M28" s="65">
        <v>234296619</v>
      </c>
      <c r="N28" s="65">
        <v>57676664</v>
      </c>
      <c r="O28" s="65">
        <v>56379212</v>
      </c>
      <c r="P28" s="65">
        <v>122586385</v>
      </c>
      <c r="Q28" s="65">
        <v>236642261</v>
      </c>
      <c r="R28" s="65">
        <v>106051132</v>
      </c>
      <c r="S28" s="65">
        <v>132540460</v>
      </c>
      <c r="T28" s="65">
        <v>460937747</v>
      </c>
      <c r="U28" s="65">
        <v>699529339</v>
      </c>
      <c r="V28" s="65">
        <v>1282262950</v>
      </c>
      <c r="W28" s="65">
        <v>1304451661</v>
      </c>
      <c r="X28" s="65">
        <v>-22188711</v>
      </c>
      <c r="Y28" s="66">
        <v>-1.7</v>
      </c>
      <c r="Z28" s="67">
        <v>1304451661</v>
      </c>
    </row>
    <row r="29" spans="1:26" ht="13.5">
      <c r="A29" s="63" t="s">
        <v>218</v>
      </c>
      <c r="B29" s="19">
        <v>22677262</v>
      </c>
      <c r="C29" s="19"/>
      <c r="D29" s="64">
        <v>21500000</v>
      </c>
      <c r="E29" s="65">
        <v>21461041</v>
      </c>
      <c r="F29" s="65">
        <v>0</v>
      </c>
      <c r="G29" s="65">
        <v>877193</v>
      </c>
      <c r="H29" s="65">
        <v>6709757</v>
      </c>
      <c r="I29" s="65">
        <v>7586950</v>
      </c>
      <c r="J29" s="65">
        <v>2009065</v>
      </c>
      <c r="K29" s="65">
        <v>7443551</v>
      </c>
      <c r="L29" s="65">
        <v>263381</v>
      </c>
      <c r="M29" s="65">
        <v>9715997</v>
      </c>
      <c r="N29" s="65">
        <v>73305</v>
      </c>
      <c r="O29" s="65">
        <v>0</v>
      </c>
      <c r="P29" s="65">
        <v>810999</v>
      </c>
      <c r="Q29" s="65">
        <v>884304</v>
      </c>
      <c r="R29" s="65">
        <v>652413</v>
      </c>
      <c r="S29" s="65">
        <v>404220</v>
      </c>
      <c r="T29" s="65">
        <v>1350670</v>
      </c>
      <c r="U29" s="65">
        <v>2407303</v>
      </c>
      <c r="V29" s="65">
        <v>20594554</v>
      </c>
      <c r="W29" s="65">
        <v>21461041</v>
      </c>
      <c r="X29" s="65">
        <v>-866487</v>
      </c>
      <c r="Y29" s="66">
        <v>-4.04</v>
      </c>
      <c r="Z29" s="67">
        <v>21461041</v>
      </c>
    </row>
    <row r="30" spans="1:26" ht="13.5">
      <c r="A30" s="63" t="s">
        <v>52</v>
      </c>
      <c r="B30" s="19">
        <v>1043571750</v>
      </c>
      <c r="C30" s="19"/>
      <c r="D30" s="64">
        <v>867934512</v>
      </c>
      <c r="E30" s="65">
        <v>695308719</v>
      </c>
      <c r="F30" s="65">
        <v>774923</v>
      </c>
      <c r="G30" s="65">
        <v>14257843</v>
      </c>
      <c r="H30" s="65">
        <v>42330025</v>
      </c>
      <c r="I30" s="65">
        <v>57362791</v>
      </c>
      <c r="J30" s="65">
        <v>31306616</v>
      </c>
      <c r="K30" s="65">
        <v>27169670</v>
      </c>
      <c r="L30" s="65">
        <v>50163415</v>
      </c>
      <c r="M30" s="65">
        <v>108639701</v>
      </c>
      <c r="N30" s="65">
        <v>3960843</v>
      </c>
      <c r="O30" s="65">
        <v>36691671</v>
      </c>
      <c r="P30" s="65">
        <v>123336847</v>
      </c>
      <c r="Q30" s="65">
        <v>163989361</v>
      </c>
      <c r="R30" s="65">
        <v>44666157</v>
      </c>
      <c r="S30" s="65">
        <v>80734080</v>
      </c>
      <c r="T30" s="65">
        <v>-21987898</v>
      </c>
      <c r="U30" s="65">
        <v>103412339</v>
      </c>
      <c r="V30" s="65">
        <v>433404192</v>
      </c>
      <c r="W30" s="65">
        <v>695308719</v>
      </c>
      <c r="X30" s="65">
        <v>-261904527</v>
      </c>
      <c r="Y30" s="66">
        <v>-37.67</v>
      </c>
      <c r="Z30" s="67">
        <v>695308719</v>
      </c>
    </row>
    <row r="31" spans="1:26" ht="13.5">
      <c r="A31" s="63" t="s">
        <v>53</v>
      </c>
      <c r="B31" s="19">
        <v>286087462</v>
      </c>
      <c r="C31" s="19"/>
      <c r="D31" s="64">
        <v>189167738</v>
      </c>
      <c r="E31" s="65">
        <v>230882433</v>
      </c>
      <c r="F31" s="65">
        <v>189213</v>
      </c>
      <c r="G31" s="65">
        <v>1531744</v>
      </c>
      <c r="H31" s="65">
        <v>7571153</v>
      </c>
      <c r="I31" s="65">
        <v>9292110</v>
      </c>
      <c r="J31" s="65">
        <v>7172891</v>
      </c>
      <c r="K31" s="65">
        <v>8068567</v>
      </c>
      <c r="L31" s="65">
        <v>9341512</v>
      </c>
      <c r="M31" s="65">
        <v>24582970</v>
      </c>
      <c r="N31" s="65">
        <v>3793421</v>
      </c>
      <c r="O31" s="65">
        <v>22297948</v>
      </c>
      <c r="P31" s="65">
        <v>112723849</v>
      </c>
      <c r="Q31" s="65">
        <v>138815218</v>
      </c>
      <c r="R31" s="65">
        <v>9046492</v>
      </c>
      <c r="S31" s="65">
        <v>12503171</v>
      </c>
      <c r="T31" s="65">
        <v>8178217</v>
      </c>
      <c r="U31" s="65">
        <v>29727880</v>
      </c>
      <c r="V31" s="65">
        <v>202418178</v>
      </c>
      <c r="W31" s="65">
        <v>230882433</v>
      </c>
      <c r="X31" s="65">
        <v>-28464255</v>
      </c>
      <c r="Y31" s="66">
        <v>-12.33</v>
      </c>
      <c r="Z31" s="67">
        <v>230882433</v>
      </c>
    </row>
    <row r="32" spans="1:26" ht="13.5">
      <c r="A32" s="75" t="s">
        <v>54</v>
      </c>
      <c r="B32" s="22">
        <f>SUM(B28:B31)</f>
        <v>1926052998</v>
      </c>
      <c r="C32" s="22">
        <f>SUM(C28:C31)</f>
        <v>0</v>
      </c>
      <c r="D32" s="104">
        <f aca="true" t="shared" si="5" ref="D32:Z32">SUM(D28:D31)</f>
        <v>2374785485</v>
      </c>
      <c r="E32" s="105">
        <f t="shared" si="5"/>
        <v>2252103854</v>
      </c>
      <c r="F32" s="105">
        <f t="shared" si="5"/>
        <v>1208777</v>
      </c>
      <c r="G32" s="105">
        <f t="shared" si="5"/>
        <v>46881835</v>
      </c>
      <c r="H32" s="105">
        <f t="shared" si="5"/>
        <v>137945970</v>
      </c>
      <c r="I32" s="105">
        <f t="shared" si="5"/>
        <v>186036582</v>
      </c>
      <c r="J32" s="105">
        <f t="shared" si="5"/>
        <v>117492224</v>
      </c>
      <c r="K32" s="105">
        <f t="shared" si="5"/>
        <v>110843174</v>
      </c>
      <c r="L32" s="105">
        <f t="shared" si="5"/>
        <v>148899889</v>
      </c>
      <c r="M32" s="105">
        <f t="shared" si="5"/>
        <v>377235287</v>
      </c>
      <c r="N32" s="105">
        <f t="shared" si="5"/>
        <v>65504233</v>
      </c>
      <c r="O32" s="105">
        <f t="shared" si="5"/>
        <v>115368831</v>
      </c>
      <c r="P32" s="105">
        <f t="shared" si="5"/>
        <v>359458080</v>
      </c>
      <c r="Q32" s="105">
        <f t="shared" si="5"/>
        <v>540331144</v>
      </c>
      <c r="R32" s="105">
        <f t="shared" si="5"/>
        <v>160416194</v>
      </c>
      <c r="S32" s="105">
        <f t="shared" si="5"/>
        <v>226181931</v>
      </c>
      <c r="T32" s="105">
        <f t="shared" si="5"/>
        <v>448478736</v>
      </c>
      <c r="U32" s="105">
        <f t="shared" si="5"/>
        <v>835076861</v>
      </c>
      <c r="V32" s="105">
        <f t="shared" si="5"/>
        <v>1938679874</v>
      </c>
      <c r="W32" s="105">
        <f t="shared" si="5"/>
        <v>2252103854</v>
      </c>
      <c r="X32" s="105">
        <f t="shared" si="5"/>
        <v>-313423980</v>
      </c>
      <c r="Y32" s="106">
        <f>+IF(W32&lt;&gt;0,(X32/W32)*100,0)</f>
        <v>-13.916941682921163</v>
      </c>
      <c r="Z32" s="107">
        <f t="shared" si="5"/>
        <v>2252103854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3659144345</v>
      </c>
      <c r="C35" s="19"/>
      <c r="D35" s="64">
        <v>3391316</v>
      </c>
      <c r="E35" s="65">
        <v>3501739830</v>
      </c>
      <c r="F35" s="65">
        <v>3994741981</v>
      </c>
      <c r="G35" s="65">
        <v>4284137325</v>
      </c>
      <c r="H35" s="65">
        <v>3854509905</v>
      </c>
      <c r="I35" s="65">
        <v>12133389211</v>
      </c>
      <c r="J35" s="65">
        <v>3642068610</v>
      </c>
      <c r="K35" s="65">
        <v>3784527971</v>
      </c>
      <c r="L35" s="65">
        <v>4628362861</v>
      </c>
      <c r="M35" s="65">
        <v>12054959442</v>
      </c>
      <c r="N35" s="65">
        <v>4403646915</v>
      </c>
      <c r="O35" s="65">
        <v>4506368547</v>
      </c>
      <c r="P35" s="65">
        <v>5049040030</v>
      </c>
      <c r="Q35" s="65">
        <v>13959055492</v>
      </c>
      <c r="R35" s="65">
        <v>4990544920</v>
      </c>
      <c r="S35" s="65">
        <v>5445102308</v>
      </c>
      <c r="T35" s="65">
        <v>5023418852</v>
      </c>
      <c r="U35" s="65">
        <v>15459066080</v>
      </c>
      <c r="V35" s="65">
        <v>53606470225</v>
      </c>
      <c r="W35" s="65">
        <v>3501739830</v>
      </c>
      <c r="X35" s="65">
        <v>50104730395</v>
      </c>
      <c r="Y35" s="66">
        <v>1430.85</v>
      </c>
      <c r="Z35" s="67">
        <v>3501739830</v>
      </c>
    </row>
    <row r="36" spans="1:26" ht="13.5">
      <c r="A36" s="63" t="s">
        <v>57</v>
      </c>
      <c r="B36" s="19">
        <v>46630645883</v>
      </c>
      <c r="C36" s="19"/>
      <c r="D36" s="64">
        <v>47701788</v>
      </c>
      <c r="E36" s="65">
        <v>47528652387</v>
      </c>
      <c r="F36" s="65">
        <v>46293218302</v>
      </c>
      <c r="G36" s="65">
        <v>46421001665</v>
      </c>
      <c r="H36" s="65">
        <v>46394796727</v>
      </c>
      <c r="I36" s="65">
        <v>139109016694</v>
      </c>
      <c r="J36" s="65">
        <v>46368780496</v>
      </c>
      <c r="K36" s="65">
        <v>46389216875</v>
      </c>
      <c r="L36" s="65">
        <v>46262230618</v>
      </c>
      <c r="M36" s="65">
        <v>139020227989</v>
      </c>
      <c r="N36" s="65">
        <v>46077315348</v>
      </c>
      <c r="O36" s="65">
        <v>46032469565</v>
      </c>
      <c r="P36" s="65">
        <v>46034353928</v>
      </c>
      <c r="Q36" s="65">
        <v>138144138841</v>
      </c>
      <c r="R36" s="65">
        <v>46050017617</v>
      </c>
      <c r="S36" s="65">
        <v>46105107449</v>
      </c>
      <c r="T36" s="65">
        <v>46656960182</v>
      </c>
      <c r="U36" s="65">
        <v>138812085248</v>
      </c>
      <c r="V36" s="65">
        <v>555085468772</v>
      </c>
      <c r="W36" s="65">
        <v>47528652387</v>
      </c>
      <c r="X36" s="65">
        <v>507556816385</v>
      </c>
      <c r="Y36" s="66">
        <v>1067.9</v>
      </c>
      <c r="Z36" s="67">
        <v>47528652387</v>
      </c>
    </row>
    <row r="37" spans="1:26" ht="13.5">
      <c r="A37" s="63" t="s">
        <v>58</v>
      </c>
      <c r="B37" s="19">
        <v>3492759572</v>
      </c>
      <c r="C37" s="19"/>
      <c r="D37" s="64">
        <v>3633236</v>
      </c>
      <c r="E37" s="65">
        <v>3633235956</v>
      </c>
      <c r="F37" s="65">
        <v>4385790163</v>
      </c>
      <c r="G37" s="65">
        <v>3766140752</v>
      </c>
      <c r="H37" s="65">
        <v>3404188934</v>
      </c>
      <c r="I37" s="65">
        <v>11556119849</v>
      </c>
      <c r="J37" s="65">
        <v>3362631358</v>
      </c>
      <c r="K37" s="65">
        <v>3668158383</v>
      </c>
      <c r="L37" s="65">
        <v>3202241478</v>
      </c>
      <c r="M37" s="65">
        <v>10233031219</v>
      </c>
      <c r="N37" s="65">
        <v>3064505758</v>
      </c>
      <c r="O37" s="65">
        <v>3400430005</v>
      </c>
      <c r="P37" s="65">
        <v>3361338968</v>
      </c>
      <c r="Q37" s="65">
        <v>9826274731</v>
      </c>
      <c r="R37" s="65">
        <v>3199536423</v>
      </c>
      <c r="S37" s="65">
        <v>3247639447</v>
      </c>
      <c r="T37" s="65">
        <v>3949718057</v>
      </c>
      <c r="U37" s="65">
        <v>10396893927</v>
      </c>
      <c r="V37" s="65">
        <v>42012319726</v>
      </c>
      <c r="W37" s="65">
        <v>3633235956</v>
      </c>
      <c r="X37" s="65">
        <v>38379083770</v>
      </c>
      <c r="Y37" s="66">
        <v>1056.33</v>
      </c>
      <c r="Z37" s="67">
        <v>3633235956</v>
      </c>
    </row>
    <row r="38" spans="1:26" ht="13.5">
      <c r="A38" s="63" t="s">
        <v>59</v>
      </c>
      <c r="B38" s="19">
        <v>5596979350</v>
      </c>
      <c r="C38" s="19"/>
      <c r="D38" s="64">
        <v>6131635</v>
      </c>
      <c r="E38" s="65">
        <v>6131635055</v>
      </c>
      <c r="F38" s="65">
        <v>5164634312</v>
      </c>
      <c r="G38" s="65">
        <v>5399785432</v>
      </c>
      <c r="H38" s="65">
        <v>5385887246</v>
      </c>
      <c r="I38" s="65">
        <v>15950306990</v>
      </c>
      <c r="J38" s="65">
        <v>5385784359</v>
      </c>
      <c r="K38" s="65">
        <v>5382728128</v>
      </c>
      <c r="L38" s="65">
        <v>5504910315</v>
      </c>
      <c r="M38" s="65">
        <v>16273422802</v>
      </c>
      <c r="N38" s="65">
        <v>5504809954</v>
      </c>
      <c r="O38" s="65">
        <v>5498415666</v>
      </c>
      <c r="P38" s="65">
        <v>5599227528</v>
      </c>
      <c r="Q38" s="65">
        <v>16602453148</v>
      </c>
      <c r="R38" s="65">
        <v>5581010513</v>
      </c>
      <c r="S38" s="65">
        <v>6377618189</v>
      </c>
      <c r="T38" s="65">
        <v>6310769856</v>
      </c>
      <c r="U38" s="65">
        <v>18269398558</v>
      </c>
      <c r="V38" s="65">
        <v>67095581498</v>
      </c>
      <c r="W38" s="65">
        <v>6131635055</v>
      </c>
      <c r="X38" s="65">
        <v>60963946443</v>
      </c>
      <c r="Y38" s="66">
        <v>994.25</v>
      </c>
      <c r="Z38" s="67">
        <v>6131635055</v>
      </c>
    </row>
    <row r="39" spans="1:26" ht="13.5">
      <c r="A39" s="63" t="s">
        <v>60</v>
      </c>
      <c r="B39" s="19">
        <v>41200051306</v>
      </c>
      <c r="C39" s="19"/>
      <c r="D39" s="64">
        <v>41328233</v>
      </c>
      <c r="E39" s="65">
        <v>41265521206</v>
      </c>
      <c r="F39" s="65">
        <v>40737535808</v>
      </c>
      <c r="G39" s="65">
        <v>41539212806</v>
      </c>
      <c r="H39" s="65">
        <v>41459230452</v>
      </c>
      <c r="I39" s="65">
        <v>123735979066</v>
      </c>
      <c r="J39" s="65">
        <v>41262433389</v>
      </c>
      <c r="K39" s="65">
        <v>41122858335</v>
      </c>
      <c r="L39" s="65">
        <v>42183441686</v>
      </c>
      <c r="M39" s="65">
        <v>124568733410</v>
      </c>
      <c r="N39" s="65">
        <v>41911646551</v>
      </c>
      <c r="O39" s="65">
        <v>41639992441</v>
      </c>
      <c r="P39" s="65">
        <v>42122827462</v>
      </c>
      <c r="Q39" s="65">
        <v>125674466454</v>
      </c>
      <c r="R39" s="65">
        <v>42260015601</v>
      </c>
      <c r="S39" s="65">
        <v>41924952121</v>
      </c>
      <c r="T39" s="65">
        <v>41419891121</v>
      </c>
      <c r="U39" s="65">
        <v>125604858843</v>
      </c>
      <c r="V39" s="65">
        <v>499584037773</v>
      </c>
      <c r="W39" s="65">
        <v>41265521206</v>
      </c>
      <c r="X39" s="65">
        <v>458318516567</v>
      </c>
      <c r="Y39" s="66">
        <v>1110.66</v>
      </c>
      <c r="Z39" s="67">
        <v>41265521206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1241881685</v>
      </c>
      <c r="C42" s="19">
        <v>3026243165</v>
      </c>
      <c r="D42" s="64">
        <v>2624316716</v>
      </c>
      <c r="E42" s="65">
        <v>2360457797</v>
      </c>
      <c r="F42" s="65">
        <v>66347607</v>
      </c>
      <c r="G42" s="65">
        <v>184712898</v>
      </c>
      <c r="H42" s="65">
        <v>-239219836</v>
      </c>
      <c r="I42" s="65">
        <v>11840669</v>
      </c>
      <c r="J42" s="65">
        <v>467011642</v>
      </c>
      <c r="K42" s="65">
        <v>172442464</v>
      </c>
      <c r="L42" s="65">
        <v>838997047</v>
      </c>
      <c r="M42" s="65">
        <v>1478451153</v>
      </c>
      <c r="N42" s="65">
        <v>25919925</v>
      </c>
      <c r="O42" s="65">
        <v>307137617</v>
      </c>
      <c r="P42" s="65">
        <v>1029458111</v>
      </c>
      <c r="Q42" s="65">
        <v>1362515653</v>
      </c>
      <c r="R42" s="65">
        <v>-286407669</v>
      </c>
      <c r="S42" s="65">
        <v>-9988104</v>
      </c>
      <c r="T42" s="65">
        <v>469831463</v>
      </c>
      <c r="U42" s="65">
        <v>173435690</v>
      </c>
      <c r="V42" s="65">
        <v>3026243165</v>
      </c>
      <c r="W42" s="65">
        <v>2360457797</v>
      </c>
      <c r="X42" s="65">
        <v>665785368</v>
      </c>
      <c r="Y42" s="66">
        <v>28.21</v>
      </c>
      <c r="Z42" s="67">
        <v>2360457797</v>
      </c>
    </row>
    <row r="43" spans="1:26" ht="13.5">
      <c r="A43" s="63" t="s">
        <v>63</v>
      </c>
      <c r="B43" s="19">
        <v>-1815916822</v>
      </c>
      <c r="C43" s="19">
        <v>-2171709696</v>
      </c>
      <c r="D43" s="64">
        <v>-2746575497</v>
      </c>
      <c r="E43" s="65">
        <v>-2623893868</v>
      </c>
      <c r="F43" s="65">
        <v>105893764</v>
      </c>
      <c r="G43" s="65">
        <v>-122133218</v>
      </c>
      <c r="H43" s="65">
        <v>-148888322</v>
      </c>
      <c r="I43" s="65">
        <v>-165127776</v>
      </c>
      <c r="J43" s="65">
        <v>-129077033</v>
      </c>
      <c r="K43" s="65">
        <v>-195529644</v>
      </c>
      <c r="L43" s="65">
        <v>-172409857</v>
      </c>
      <c r="M43" s="65">
        <v>-497016534</v>
      </c>
      <c r="N43" s="65">
        <v>-10177994</v>
      </c>
      <c r="O43" s="65">
        <v>-139102728</v>
      </c>
      <c r="P43" s="65">
        <v>-185832876</v>
      </c>
      <c r="Q43" s="65">
        <v>-335113598</v>
      </c>
      <c r="R43" s="65">
        <v>-199612201</v>
      </c>
      <c r="S43" s="65">
        <v>-239038343</v>
      </c>
      <c r="T43" s="65">
        <v>-735801244</v>
      </c>
      <c r="U43" s="65">
        <v>-1174451788</v>
      </c>
      <c r="V43" s="65">
        <v>-2171709696</v>
      </c>
      <c r="W43" s="65">
        <v>-2623893868</v>
      </c>
      <c r="X43" s="65">
        <v>452184172</v>
      </c>
      <c r="Y43" s="66">
        <v>-17.23</v>
      </c>
      <c r="Z43" s="67">
        <v>-2623893868</v>
      </c>
    </row>
    <row r="44" spans="1:26" ht="13.5">
      <c r="A44" s="63" t="s">
        <v>64</v>
      </c>
      <c r="B44" s="19">
        <v>1248273170</v>
      </c>
      <c r="C44" s="19">
        <v>670016447</v>
      </c>
      <c r="D44" s="64">
        <v>650503555</v>
      </c>
      <c r="E44" s="65">
        <v>650503554</v>
      </c>
      <c r="F44" s="65">
        <v>7774185</v>
      </c>
      <c r="G44" s="65">
        <v>-4598847</v>
      </c>
      <c r="H44" s="65">
        <v>-10665015</v>
      </c>
      <c r="I44" s="65">
        <v>-7489677</v>
      </c>
      <c r="J44" s="65">
        <v>4252107</v>
      </c>
      <c r="K44" s="65">
        <v>335836</v>
      </c>
      <c r="L44" s="65">
        <v>-63797279</v>
      </c>
      <c r="M44" s="65">
        <v>-59209336</v>
      </c>
      <c r="N44" s="65">
        <v>3155738</v>
      </c>
      <c r="O44" s="65">
        <v>-2879540</v>
      </c>
      <c r="P44" s="65">
        <v>-11941071</v>
      </c>
      <c r="Q44" s="65">
        <v>-11664873</v>
      </c>
      <c r="R44" s="65">
        <v>1579527</v>
      </c>
      <c r="S44" s="65">
        <v>800370036</v>
      </c>
      <c r="T44" s="65">
        <v>-53569230</v>
      </c>
      <c r="U44" s="65">
        <v>748380333</v>
      </c>
      <c r="V44" s="65">
        <v>670016447</v>
      </c>
      <c r="W44" s="65">
        <v>650503554</v>
      </c>
      <c r="X44" s="65">
        <v>19512893</v>
      </c>
      <c r="Y44" s="66">
        <v>3</v>
      </c>
      <c r="Z44" s="67">
        <v>650503554</v>
      </c>
    </row>
    <row r="45" spans="1:26" ht="13.5">
      <c r="A45" s="75" t="s">
        <v>65</v>
      </c>
      <c r="B45" s="22">
        <v>1338863442</v>
      </c>
      <c r="C45" s="22">
        <v>2863413358</v>
      </c>
      <c r="D45" s="104">
        <v>1609875772</v>
      </c>
      <c r="E45" s="105">
        <v>1725930924</v>
      </c>
      <c r="F45" s="105">
        <v>1518878998</v>
      </c>
      <c r="G45" s="105">
        <v>1576859831</v>
      </c>
      <c r="H45" s="105">
        <v>1178086658</v>
      </c>
      <c r="I45" s="105">
        <v>1178086658</v>
      </c>
      <c r="J45" s="105">
        <v>1520273374</v>
      </c>
      <c r="K45" s="105">
        <v>1497522030</v>
      </c>
      <c r="L45" s="105">
        <v>2100311941</v>
      </c>
      <c r="M45" s="105">
        <v>2100311941</v>
      </c>
      <c r="N45" s="105">
        <v>2119209610</v>
      </c>
      <c r="O45" s="105">
        <v>2284364959</v>
      </c>
      <c r="P45" s="105">
        <v>3116049123</v>
      </c>
      <c r="Q45" s="105">
        <v>3116049123</v>
      </c>
      <c r="R45" s="105">
        <v>2631608780</v>
      </c>
      <c r="S45" s="105">
        <v>3182952369</v>
      </c>
      <c r="T45" s="105">
        <v>2863413358</v>
      </c>
      <c r="U45" s="105">
        <v>2863413358</v>
      </c>
      <c r="V45" s="105">
        <v>2863413358</v>
      </c>
      <c r="W45" s="105">
        <v>1725930924</v>
      </c>
      <c r="X45" s="105">
        <v>1137482434</v>
      </c>
      <c r="Y45" s="106">
        <v>65.91</v>
      </c>
      <c r="Z45" s="107">
        <v>1725930924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1058725796</v>
      </c>
      <c r="C49" s="57"/>
      <c r="D49" s="134">
        <v>479574269</v>
      </c>
      <c r="E49" s="59">
        <v>261960572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10086678204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1646982334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1646982334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105.89833010886596</v>
      </c>
      <c r="C58" s="5">
        <f>IF(C67=0,0,+(C76/C67)*100)</f>
        <v>0</v>
      </c>
      <c r="D58" s="6">
        <f aca="true" t="shared" si="6" ref="D58:Z58">IF(D67=0,0,+(D76/D67)*100)</f>
        <v>91.60420955647292</v>
      </c>
      <c r="E58" s="7">
        <f t="shared" si="6"/>
        <v>91.1312215997386</v>
      </c>
      <c r="F58" s="7">
        <f t="shared" si="6"/>
        <v>99.99999992040937</v>
      </c>
      <c r="G58" s="7">
        <f t="shared" si="6"/>
        <v>43.47904107063747</v>
      </c>
      <c r="H58" s="7">
        <f t="shared" si="6"/>
        <v>93.18443052653305</v>
      </c>
      <c r="I58" s="7">
        <f t="shared" si="6"/>
        <v>77.0357916701636</v>
      </c>
      <c r="J58" s="7">
        <f t="shared" si="6"/>
        <v>129.49917426970586</v>
      </c>
      <c r="K58" s="7">
        <f t="shared" si="6"/>
        <v>82.72587802358132</v>
      </c>
      <c r="L58" s="7">
        <f t="shared" si="6"/>
        <v>88.367592456678</v>
      </c>
      <c r="M58" s="7">
        <f t="shared" si="6"/>
        <v>100.04821717214614</v>
      </c>
      <c r="N58" s="7">
        <f t="shared" si="6"/>
        <v>106.85010232495955</v>
      </c>
      <c r="O58" s="7">
        <f t="shared" si="6"/>
        <v>97.00090990090047</v>
      </c>
      <c r="P58" s="7">
        <f t="shared" si="6"/>
        <v>114.00639842037997</v>
      </c>
      <c r="Q58" s="7">
        <f t="shared" si="6"/>
        <v>106.04063085703743</v>
      </c>
      <c r="R58" s="7">
        <f t="shared" si="6"/>
        <v>46.560467224730594</v>
      </c>
      <c r="S58" s="7">
        <f t="shared" si="6"/>
        <v>92.37147829518048</v>
      </c>
      <c r="T58" s="7">
        <f t="shared" si="6"/>
        <v>100.12044931414572</v>
      </c>
      <c r="U58" s="7">
        <f t="shared" si="6"/>
        <v>79.6031365538099</v>
      </c>
      <c r="V58" s="7">
        <f t="shared" si="6"/>
        <v>89.89749762942613</v>
      </c>
      <c r="W58" s="7">
        <f t="shared" si="6"/>
        <v>91.1312215997386</v>
      </c>
      <c r="X58" s="7">
        <f t="shared" si="6"/>
        <v>0</v>
      </c>
      <c r="Y58" s="7">
        <f t="shared" si="6"/>
        <v>0</v>
      </c>
      <c r="Z58" s="8">
        <f t="shared" si="6"/>
        <v>91.1312215997386</v>
      </c>
    </row>
    <row r="59" spans="1:26" ht="13.5">
      <c r="A59" s="37" t="s">
        <v>31</v>
      </c>
      <c r="B59" s="9">
        <f aca="true" t="shared" si="7" ref="B59:Z66">IF(B68=0,0,+(B77/B68)*100)</f>
        <v>97.21741894404909</v>
      </c>
      <c r="C59" s="9">
        <f t="shared" si="7"/>
        <v>0</v>
      </c>
      <c r="D59" s="2">
        <f t="shared" si="7"/>
        <v>77.80041988115791</v>
      </c>
      <c r="E59" s="10">
        <f t="shared" si="7"/>
        <v>85.58203725009328</v>
      </c>
      <c r="F59" s="10">
        <f t="shared" si="7"/>
        <v>80.33905960334862</v>
      </c>
      <c r="G59" s="10">
        <f t="shared" si="7"/>
        <v>74.46016850429932</v>
      </c>
      <c r="H59" s="10">
        <f t="shared" si="7"/>
        <v>78.04542029963322</v>
      </c>
      <c r="I59" s="10">
        <f t="shared" si="7"/>
        <v>77.563044975852</v>
      </c>
      <c r="J59" s="10">
        <f t="shared" si="7"/>
        <v>85.71088690559435</v>
      </c>
      <c r="K59" s="10">
        <f t="shared" si="7"/>
        <v>83.0876433395311</v>
      </c>
      <c r="L59" s="10">
        <f t="shared" si="7"/>
        <v>73.79251091576839</v>
      </c>
      <c r="M59" s="10">
        <f t="shared" si="7"/>
        <v>80.41565824094569</v>
      </c>
      <c r="N59" s="10">
        <f t="shared" si="7"/>
        <v>81.03459642384809</v>
      </c>
      <c r="O59" s="10">
        <f t="shared" si="7"/>
        <v>77.24531381231579</v>
      </c>
      <c r="P59" s="10">
        <f t="shared" si="7"/>
        <v>90.64565209186554</v>
      </c>
      <c r="Q59" s="10">
        <f t="shared" si="7"/>
        <v>82.88157295201596</v>
      </c>
      <c r="R59" s="10">
        <f t="shared" si="7"/>
        <v>54.66703856151681</v>
      </c>
      <c r="S59" s="10">
        <f t="shared" si="7"/>
        <v>80.96327485582528</v>
      </c>
      <c r="T59" s="10">
        <f t="shared" si="7"/>
        <v>85.23238408135357</v>
      </c>
      <c r="U59" s="10">
        <f t="shared" si="7"/>
        <v>73.48452785165823</v>
      </c>
      <c r="V59" s="10">
        <f t="shared" si="7"/>
        <v>78.55658270913675</v>
      </c>
      <c r="W59" s="10">
        <f t="shared" si="7"/>
        <v>85.58203725009328</v>
      </c>
      <c r="X59" s="10">
        <f t="shared" si="7"/>
        <v>0</v>
      </c>
      <c r="Y59" s="10">
        <f t="shared" si="7"/>
        <v>0</v>
      </c>
      <c r="Z59" s="11">
        <f t="shared" si="7"/>
        <v>85.58203725009328</v>
      </c>
    </row>
    <row r="60" spans="1:26" ht="13.5">
      <c r="A60" s="38" t="s">
        <v>32</v>
      </c>
      <c r="B60" s="12">
        <f t="shared" si="7"/>
        <v>111.72202381317038</v>
      </c>
      <c r="C60" s="12">
        <f t="shared" si="7"/>
        <v>0</v>
      </c>
      <c r="D60" s="3">
        <f t="shared" si="7"/>
        <v>97.4242426007763</v>
      </c>
      <c r="E60" s="13">
        <f t="shared" si="7"/>
        <v>92.44959322042928</v>
      </c>
      <c r="F60" s="13">
        <f t="shared" si="7"/>
        <v>105.2374942848736</v>
      </c>
      <c r="G60" s="13">
        <f t="shared" si="7"/>
        <v>36.3643029903546</v>
      </c>
      <c r="H60" s="13">
        <f t="shared" si="7"/>
        <v>96.4461729671603</v>
      </c>
      <c r="I60" s="13">
        <f t="shared" si="7"/>
        <v>76.64269871859305</v>
      </c>
      <c r="J60" s="13">
        <f t="shared" si="7"/>
        <v>139.01903066221476</v>
      </c>
      <c r="K60" s="13">
        <f t="shared" si="7"/>
        <v>82.33051200054703</v>
      </c>
      <c r="L60" s="13">
        <f t="shared" si="7"/>
        <v>92.20465687482783</v>
      </c>
      <c r="M60" s="13">
        <f t="shared" si="7"/>
        <v>105.04108710551682</v>
      </c>
      <c r="N60" s="13">
        <f t="shared" si="7"/>
        <v>115.17995967727985</v>
      </c>
      <c r="O60" s="13">
        <f t="shared" si="7"/>
        <v>103.24897094160659</v>
      </c>
      <c r="P60" s="13">
        <f t="shared" si="7"/>
        <v>120.94843926633988</v>
      </c>
      <c r="Q60" s="13">
        <f t="shared" si="7"/>
        <v>113.27288690449093</v>
      </c>
      <c r="R60" s="13">
        <f t="shared" si="7"/>
        <v>43.26155014524329</v>
      </c>
      <c r="S60" s="13">
        <f t="shared" si="7"/>
        <v>95.31669909508875</v>
      </c>
      <c r="T60" s="13">
        <f t="shared" si="7"/>
        <v>104.29803588509255</v>
      </c>
      <c r="U60" s="13">
        <f t="shared" si="7"/>
        <v>80.90953539526795</v>
      </c>
      <c r="V60" s="13">
        <f t="shared" si="7"/>
        <v>92.73223465041815</v>
      </c>
      <c r="W60" s="13">
        <f t="shared" si="7"/>
        <v>92.44959322042928</v>
      </c>
      <c r="X60" s="13">
        <f t="shared" si="7"/>
        <v>0</v>
      </c>
      <c r="Y60" s="13">
        <f t="shared" si="7"/>
        <v>0</v>
      </c>
      <c r="Z60" s="14">
        <f t="shared" si="7"/>
        <v>92.44959322042928</v>
      </c>
    </row>
    <row r="61" spans="1:26" ht="13.5">
      <c r="A61" s="39" t="s">
        <v>103</v>
      </c>
      <c r="B61" s="12">
        <f t="shared" si="7"/>
        <v>161.19243550807957</v>
      </c>
      <c r="C61" s="12">
        <f t="shared" si="7"/>
        <v>0</v>
      </c>
      <c r="D61" s="3">
        <f t="shared" si="7"/>
        <v>93.53660945113323</v>
      </c>
      <c r="E61" s="13">
        <f t="shared" si="7"/>
        <v>84.71254230609779</v>
      </c>
      <c r="F61" s="13">
        <f t="shared" si="7"/>
        <v>94.96357830612084</v>
      </c>
      <c r="G61" s="13">
        <f t="shared" si="7"/>
        <v>46.6190084264893</v>
      </c>
      <c r="H61" s="13">
        <f t="shared" si="7"/>
        <v>89.4636504772082</v>
      </c>
      <c r="I61" s="13">
        <f t="shared" si="7"/>
        <v>75.13670551834812</v>
      </c>
      <c r="J61" s="13">
        <f t="shared" si="7"/>
        <v>130.5108670870135</v>
      </c>
      <c r="K61" s="13">
        <f t="shared" si="7"/>
        <v>96.95909534691332</v>
      </c>
      <c r="L61" s="13">
        <f t="shared" si="7"/>
        <v>91.24956747481941</v>
      </c>
      <c r="M61" s="13">
        <f t="shared" si="7"/>
        <v>106.74779022446113</v>
      </c>
      <c r="N61" s="13">
        <f t="shared" si="7"/>
        <v>105.60682865020352</v>
      </c>
      <c r="O61" s="13">
        <f t="shared" si="7"/>
        <v>95.05294578578123</v>
      </c>
      <c r="P61" s="13">
        <f t="shared" si="7"/>
        <v>99.52883975923673</v>
      </c>
      <c r="Q61" s="13">
        <f t="shared" si="7"/>
        <v>99.98561755421153</v>
      </c>
      <c r="R61" s="13">
        <f t="shared" si="7"/>
        <v>107.35727973793227</v>
      </c>
      <c r="S61" s="13">
        <f t="shared" si="7"/>
        <v>103.33724641450539</v>
      </c>
      <c r="T61" s="13">
        <f t="shared" si="7"/>
        <v>90.5017026260307</v>
      </c>
      <c r="U61" s="13">
        <f t="shared" si="7"/>
        <v>99.98451149530341</v>
      </c>
      <c r="V61" s="13">
        <f t="shared" si="7"/>
        <v>93.8711484257479</v>
      </c>
      <c r="W61" s="13">
        <f t="shared" si="7"/>
        <v>84.71254230609779</v>
      </c>
      <c r="X61" s="13">
        <f t="shared" si="7"/>
        <v>0</v>
      </c>
      <c r="Y61" s="13">
        <f t="shared" si="7"/>
        <v>0</v>
      </c>
      <c r="Z61" s="14">
        <f t="shared" si="7"/>
        <v>84.71254230609779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93.09044469676944</v>
      </c>
      <c r="E62" s="13">
        <f t="shared" si="7"/>
        <v>99.99998194978585</v>
      </c>
      <c r="F62" s="13">
        <f t="shared" si="7"/>
        <v>115.64707461356124</v>
      </c>
      <c r="G62" s="13">
        <f t="shared" si="7"/>
        <v>-47.72927344578494</v>
      </c>
      <c r="H62" s="13">
        <f t="shared" si="7"/>
        <v>52.71595631556119</v>
      </c>
      <c r="I62" s="13">
        <f t="shared" si="7"/>
        <v>39.023114082281865</v>
      </c>
      <c r="J62" s="13">
        <f t="shared" si="7"/>
        <v>70.48798853555549</v>
      </c>
      <c r="K62" s="13">
        <f t="shared" si="7"/>
        <v>73.33067358434762</v>
      </c>
      <c r="L62" s="13">
        <f t="shared" si="7"/>
        <v>94.63393684779659</v>
      </c>
      <c r="M62" s="13">
        <f t="shared" si="7"/>
        <v>79.40987422098846</v>
      </c>
      <c r="N62" s="13">
        <f t="shared" si="7"/>
        <v>35.42406215094563</v>
      </c>
      <c r="O62" s="13">
        <f t="shared" si="7"/>
        <v>93.86297792906954</v>
      </c>
      <c r="P62" s="13">
        <f t="shared" si="7"/>
        <v>90.2385111808608</v>
      </c>
      <c r="Q62" s="13">
        <f t="shared" si="7"/>
        <v>72.94798880918229</v>
      </c>
      <c r="R62" s="13">
        <f t="shared" si="7"/>
        <v>136.52015395610718</v>
      </c>
      <c r="S62" s="13">
        <f t="shared" si="7"/>
        <v>73.88293015369135</v>
      </c>
      <c r="T62" s="13">
        <f t="shared" si="7"/>
        <v>104.86127867133426</v>
      </c>
      <c r="U62" s="13">
        <f t="shared" si="7"/>
        <v>105.11601617832464</v>
      </c>
      <c r="V62" s="13">
        <f t="shared" si="7"/>
        <v>75.30312998829548</v>
      </c>
      <c r="W62" s="13">
        <f t="shared" si="7"/>
        <v>99.99998194978585</v>
      </c>
      <c r="X62" s="13">
        <f t="shared" si="7"/>
        <v>0</v>
      </c>
      <c r="Y62" s="13">
        <f t="shared" si="7"/>
        <v>0</v>
      </c>
      <c r="Z62" s="14">
        <f t="shared" si="7"/>
        <v>99.99998194978585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93.10350765202949</v>
      </c>
      <c r="E63" s="13">
        <f t="shared" si="7"/>
        <v>99.99994065322055</v>
      </c>
      <c r="F63" s="13">
        <f t="shared" si="7"/>
        <v>133.62068398033972</v>
      </c>
      <c r="G63" s="13">
        <f t="shared" si="7"/>
        <v>-0.03547846131203476</v>
      </c>
      <c r="H63" s="13">
        <f t="shared" si="7"/>
        <v>71.46744661215132</v>
      </c>
      <c r="I63" s="13">
        <f t="shared" si="7"/>
        <v>64.76611754971088</v>
      </c>
      <c r="J63" s="13">
        <f t="shared" si="7"/>
        <v>82.18962129647107</v>
      </c>
      <c r="K63" s="13">
        <f t="shared" si="7"/>
        <v>83.72110122339613</v>
      </c>
      <c r="L63" s="13">
        <f t="shared" si="7"/>
        <v>72.04786810540995</v>
      </c>
      <c r="M63" s="13">
        <f t="shared" si="7"/>
        <v>79.15538068101607</v>
      </c>
      <c r="N63" s="13">
        <f t="shared" si="7"/>
        <v>75.59755284863554</v>
      </c>
      <c r="O63" s="13">
        <f t="shared" si="7"/>
        <v>94.27064829330331</v>
      </c>
      <c r="P63" s="13">
        <f t="shared" si="7"/>
        <v>104.65092033957333</v>
      </c>
      <c r="Q63" s="13">
        <f t="shared" si="7"/>
        <v>89.94957669897701</v>
      </c>
      <c r="R63" s="13">
        <f t="shared" si="7"/>
        <v>61.870039120584686</v>
      </c>
      <c r="S63" s="13">
        <f t="shared" si="7"/>
        <v>87.45481611597255</v>
      </c>
      <c r="T63" s="13">
        <f t="shared" si="7"/>
        <v>103.8641959645558</v>
      </c>
      <c r="U63" s="13">
        <f t="shared" si="7"/>
        <v>83.10125899031475</v>
      </c>
      <c r="V63" s="13">
        <f t="shared" si="7"/>
        <v>79.36940075464618</v>
      </c>
      <c r="W63" s="13">
        <f t="shared" si="7"/>
        <v>99.99994065322055</v>
      </c>
      <c r="X63" s="13">
        <f t="shared" si="7"/>
        <v>0</v>
      </c>
      <c r="Y63" s="13">
        <f t="shared" si="7"/>
        <v>0</v>
      </c>
      <c r="Z63" s="14">
        <f t="shared" si="7"/>
        <v>99.99994065322055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93.41239541202206</v>
      </c>
      <c r="E64" s="13">
        <f t="shared" si="7"/>
        <v>100.00001997517403</v>
      </c>
      <c r="F64" s="13">
        <f t="shared" si="7"/>
        <v>100</v>
      </c>
      <c r="G64" s="13">
        <f t="shared" si="7"/>
        <v>8.710750258686389</v>
      </c>
      <c r="H64" s="13">
        <f t="shared" si="7"/>
        <v>73.26067343231809</v>
      </c>
      <c r="I64" s="13">
        <f t="shared" si="7"/>
        <v>58.623802680015324</v>
      </c>
      <c r="J64" s="13">
        <f t="shared" si="7"/>
        <v>75.50929287657678</v>
      </c>
      <c r="K64" s="13">
        <f t="shared" si="7"/>
        <v>77.9257388537561</v>
      </c>
      <c r="L64" s="13">
        <f t="shared" si="7"/>
        <v>72.2616168807449</v>
      </c>
      <c r="M64" s="13">
        <f t="shared" si="7"/>
        <v>75.2173379108661</v>
      </c>
      <c r="N64" s="13">
        <f t="shared" si="7"/>
        <v>69.25160778881454</v>
      </c>
      <c r="O64" s="13">
        <f t="shared" si="7"/>
        <v>78.41900859322124</v>
      </c>
      <c r="P64" s="13">
        <f t="shared" si="7"/>
        <v>86.08786023615139</v>
      </c>
      <c r="Q64" s="13">
        <f t="shared" si="7"/>
        <v>77.94739144629176</v>
      </c>
      <c r="R64" s="13">
        <f t="shared" si="7"/>
        <v>33.87212702063953</v>
      </c>
      <c r="S64" s="13">
        <f t="shared" si="7"/>
        <v>65.81809311951447</v>
      </c>
      <c r="T64" s="13">
        <f t="shared" si="7"/>
        <v>82.93076394325846</v>
      </c>
      <c r="U64" s="13">
        <f t="shared" si="7"/>
        <v>61.07468455462756</v>
      </c>
      <c r="V64" s="13">
        <f t="shared" si="7"/>
        <v>68.34145824948375</v>
      </c>
      <c r="W64" s="13">
        <f t="shared" si="7"/>
        <v>100.00001997517403</v>
      </c>
      <c r="X64" s="13">
        <f t="shared" si="7"/>
        <v>0</v>
      </c>
      <c r="Y64" s="13">
        <f t="shared" si="7"/>
        <v>0</v>
      </c>
      <c r="Z64" s="14">
        <f t="shared" si="7"/>
        <v>100.00001997517403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-12.228364962795071</v>
      </c>
      <c r="E65" s="13">
        <f t="shared" si="7"/>
        <v>-13.888564968690195</v>
      </c>
      <c r="F65" s="13">
        <f t="shared" si="7"/>
        <v>-10.193633809403426</v>
      </c>
      <c r="G65" s="13">
        <f t="shared" si="7"/>
        <v>-350.91943102229664</v>
      </c>
      <c r="H65" s="13">
        <f t="shared" si="7"/>
        <v>-198.6440115487234</v>
      </c>
      <c r="I65" s="13">
        <f t="shared" si="7"/>
        <v>-146.51238615344514</v>
      </c>
      <c r="J65" s="13">
        <f t="shared" si="7"/>
        <v>-591.6194741520375</v>
      </c>
      <c r="K65" s="13">
        <f t="shared" si="7"/>
        <v>308.2139172313964</v>
      </c>
      <c r="L65" s="13">
        <f t="shared" si="7"/>
        <v>-43.34761931217584</v>
      </c>
      <c r="M65" s="13">
        <f t="shared" si="7"/>
        <v>-117.41148522648845</v>
      </c>
      <c r="N65" s="13">
        <f t="shared" si="7"/>
        <v>-266.3857308791371</v>
      </c>
      <c r="O65" s="13">
        <f t="shared" si="7"/>
        <v>-112.69356023063236</v>
      </c>
      <c r="P65" s="13">
        <f t="shared" si="7"/>
        <v>-445.6644805888898</v>
      </c>
      <c r="Q65" s="13">
        <f t="shared" si="7"/>
        <v>-272.95363242072784</v>
      </c>
      <c r="R65" s="13">
        <f t="shared" si="7"/>
        <v>1550.7367971533015</v>
      </c>
      <c r="S65" s="13">
        <f t="shared" si="7"/>
        <v>55.21114714445152</v>
      </c>
      <c r="T65" s="13">
        <f t="shared" si="7"/>
        <v>-179.65197774663042</v>
      </c>
      <c r="U65" s="13">
        <f t="shared" si="7"/>
        <v>475.96073837145207</v>
      </c>
      <c r="V65" s="13">
        <f t="shared" si="7"/>
        <v>-17.287664013260855</v>
      </c>
      <c r="W65" s="13">
        <f t="shared" si="7"/>
        <v>-13.888564968690195</v>
      </c>
      <c r="X65" s="13">
        <f t="shared" si="7"/>
        <v>0</v>
      </c>
      <c r="Y65" s="13">
        <f t="shared" si="7"/>
        <v>0</v>
      </c>
      <c r="Z65" s="14">
        <f t="shared" si="7"/>
        <v>-13.888564968690195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100.0000070255989</v>
      </c>
      <c r="I66" s="16">
        <f t="shared" si="7"/>
        <v>100.00000237483955</v>
      </c>
      <c r="J66" s="16">
        <f t="shared" si="7"/>
        <v>100</v>
      </c>
      <c r="K66" s="16">
        <f t="shared" si="7"/>
        <v>99.99999394415237</v>
      </c>
      <c r="L66" s="16">
        <f t="shared" si="7"/>
        <v>100</v>
      </c>
      <c r="M66" s="16">
        <f t="shared" si="7"/>
        <v>99.99999794476473</v>
      </c>
      <c r="N66" s="16">
        <f t="shared" si="7"/>
        <v>99.99999421729062</v>
      </c>
      <c r="O66" s="16">
        <f t="shared" si="7"/>
        <v>100.00000558809847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100.0000048807046</v>
      </c>
      <c r="T66" s="16">
        <f t="shared" si="7"/>
        <v>100</v>
      </c>
      <c r="U66" s="16">
        <f t="shared" si="7"/>
        <v>100.00000173571588</v>
      </c>
      <c r="V66" s="16">
        <f t="shared" si="7"/>
        <v>100.00000050028379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10508082738</v>
      </c>
      <c r="C67" s="24"/>
      <c r="D67" s="25">
        <v>15985287294</v>
      </c>
      <c r="E67" s="26">
        <v>16078453465</v>
      </c>
      <c r="F67" s="26">
        <v>1256429303</v>
      </c>
      <c r="G67" s="26">
        <v>1605639602</v>
      </c>
      <c r="H67" s="26">
        <v>1549798948</v>
      </c>
      <c r="I67" s="26">
        <v>4411867853</v>
      </c>
      <c r="J67" s="26">
        <v>1262415231</v>
      </c>
      <c r="K67" s="26">
        <v>1259540915</v>
      </c>
      <c r="L67" s="26">
        <v>1315095920</v>
      </c>
      <c r="M67" s="26">
        <v>3837052066</v>
      </c>
      <c r="N67" s="26">
        <v>1143261141</v>
      </c>
      <c r="O67" s="26">
        <v>1178188745</v>
      </c>
      <c r="P67" s="26">
        <v>1220856639</v>
      </c>
      <c r="Q67" s="26">
        <v>3542306525</v>
      </c>
      <c r="R67" s="26">
        <v>1290518332</v>
      </c>
      <c r="S67" s="26">
        <v>1210982633</v>
      </c>
      <c r="T67" s="26">
        <v>1324731495</v>
      </c>
      <c r="U67" s="26">
        <v>3826232460</v>
      </c>
      <c r="V67" s="26">
        <v>15617458904</v>
      </c>
      <c r="W67" s="26">
        <v>16078453465</v>
      </c>
      <c r="X67" s="26"/>
      <c r="Y67" s="25"/>
      <c r="Z67" s="27">
        <v>16078453465</v>
      </c>
    </row>
    <row r="68" spans="1:26" ht="13.5" hidden="1">
      <c r="A68" s="37" t="s">
        <v>31</v>
      </c>
      <c r="B68" s="19">
        <v>2131999385</v>
      </c>
      <c r="C68" s="19"/>
      <c r="D68" s="20">
        <v>3238483972</v>
      </c>
      <c r="E68" s="21">
        <v>3275699072</v>
      </c>
      <c r="F68" s="21">
        <v>261320603</v>
      </c>
      <c r="G68" s="21">
        <v>276928127</v>
      </c>
      <c r="H68" s="21">
        <v>277468491</v>
      </c>
      <c r="I68" s="21">
        <v>815717221</v>
      </c>
      <c r="J68" s="21">
        <v>214386042</v>
      </c>
      <c r="K68" s="21">
        <v>272349241</v>
      </c>
      <c r="L68" s="21">
        <v>281276580</v>
      </c>
      <c r="M68" s="21">
        <v>768011863</v>
      </c>
      <c r="N68" s="21">
        <v>271213870</v>
      </c>
      <c r="O68" s="21">
        <v>280854895</v>
      </c>
      <c r="P68" s="21">
        <v>268402290</v>
      </c>
      <c r="Q68" s="21">
        <v>820471055</v>
      </c>
      <c r="R68" s="21">
        <v>280043315</v>
      </c>
      <c r="S68" s="21">
        <v>255170244</v>
      </c>
      <c r="T68" s="21">
        <v>286125257</v>
      </c>
      <c r="U68" s="21">
        <v>821338816</v>
      </c>
      <c r="V68" s="21">
        <v>3225538955</v>
      </c>
      <c r="W68" s="21">
        <v>3275699072</v>
      </c>
      <c r="X68" s="21"/>
      <c r="Y68" s="20"/>
      <c r="Z68" s="23">
        <v>3275699072</v>
      </c>
    </row>
    <row r="69" spans="1:26" ht="13.5" hidden="1">
      <c r="A69" s="38" t="s">
        <v>32</v>
      </c>
      <c r="B69" s="19">
        <v>8105124722</v>
      </c>
      <c r="C69" s="19"/>
      <c r="D69" s="20">
        <v>12444173667</v>
      </c>
      <c r="E69" s="21">
        <v>12630754393</v>
      </c>
      <c r="F69" s="21">
        <v>980966932</v>
      </c>
      <c r="G69" s="21">
        <v>1314978797</v>
      </c>
      <c r="H69" s="21">
        <v>1258096795</v>
      </c>
      <c r="I69" s="21">
        <v>3554042524</v>
      </c>
      <c r="J69" s="21">
        <v>1032921439</v>
      </c>
      <c r="K69" s="21">
        <v>970678709</v>
      </c>
      <c r="L69" s="21">
        <v>1016783825</v>
      </c>
      <c r="M69" s="21">
        <v>3020383973</v>
      </c>
      <c r="N69" s="21">
        <v>854754339</v>
      </c>
      <c r="O69" s="21">
        <v>879438675</v>
      </c>
      <c r="P69" s="21">
        <v>936133363</v>
      </c>
      <c r="Q69" s="21">
        <v>2670326377</v>
      </c>
      <c r="R69" s="21">
        <v>991734953</v>
      </c>
      <c r="S69" s="21">
        <v>935323544</v>
      </c>
      <c r="T69" s="21">
        <v>1020222031</v>
      </c>
      <c r="U69" s="21">
        <v>2947280528</v>
      </c>
      <c r="V69" s="21">
        <v>12192033402</v>
      </c>
      <c r="W69" s="21">
        <v>12630754393</v>
      </c>
      <c r="X69" s="21"/>
      <c r="Y69" s="20"/>
      <c r="Z69" s="23">
        <v>12630754393</v>
      </c>
    </row>
    <row r="70" spans="1:26" ht="13.5" hidden="1">
      <c r="A70" s="39" t="s">
        <v>103</v>
      </c>
      <c r="B70" s="19">
        <v>5617639155</v>
      </c>
      <c r="C70" s="19"/>
      <c r="D70" s="20">
        <v>9151546708</v>
      </c>
      <c r="E70" s="21">
        <v>9327657728</v>
      </c>
      <c r="F70" s="21">
        <v>779761235</v>
      </c>
      <c r="G70" s="21">
        <v>1052001217</v>
      </c>
      <c r="H70" s="21">
        <v>1014900614</v>
      </c>
      <c r="I70" s="21">
        <v>2846663066</v>
      </c>
      <c r="J70" s="21">
        <v>759157812</v>
      </c>
      <c r="K70" s="21">
        <v>696209596</v>
      </c>
      <c r="L70" s="21">
        <v>724272861</v>
      </c>
      <c r="M70" s="21">
        <v>2179640269</v>
      </c>
      <c r="N70" s="21">
        <v>632762123</v>
      </c>
      <c r="O70" s="21">
        <v>655977893</v>
      </c>
      <c r="P70" s="21">
        <v>703111747</v>
      </c>
      <c r="Q70" s="21">
        <v>1991851763</v>
      </c>
      <c r="R70" s="21">
        <v>711057726</v>
      </c>
      <c r="S70" s="21">
        <v>647559614</v>
      </c>
      <c r="T70" s="21">
        <v>781789410</v>
      </c>
      <c r="U70" s="21">
        <v>2140406750</v>
      </c>
      <c r="V70" s="21">
        <v>9158561848</v>
      </c>
      <c r="W70" s="21">
        <v>9327657728</v>
      </c>
      <c r="X70" s="21"/>
      <c r="Y70" s="20"/>
      <c r="Z70" s="23">
        <v>9327657728</v>
      </c>
    </row>
    <row r="71" spans="1:26" ht="13.5" hidden="1">
      <c r="A71" s="39" t="s">
        <v>104</v>
      </c>
      <c r="B71" s="19">
        <v>1419190108</v>
      </c>
      <c r="C71" s="19"/>
      <c r="D71" s="20">
        <v>2243276292</v>
      </c>
      <c r="E71" s="21">
        <v>2116318382</v>
      </c>
      <c r="F71" s="21">
        <v>141965962</v>
      </c>
      <c r="G71" s="21">
        <v>152933694</v>
      </c>
      <c r="H71" s="21">
        <v>174497652</v>
      </c>
      <c r="I71" s="21">
        <v>469397308</v>
      </c>
      <c r="J71" s="21">
        <v>184380848</v>
      </c>
      <c r="K71" s="21">
        <v>179979390</v>
      </c>
      <c r="L71" s="21">
        <v>179922780</v>
      </c>
      <c r="M71" s="21">
        <v>544283018</v>
      </c>
      <c r="N71" s="21">
        <v>148609549</v>
      </c>
      <c r="O71" s="21">
        <v>137409250</v>
      </c>
      <c r="P71" s="21">
        <v>156299549</v>
      </c>
      <c r="Q71" s="21">
        <v>442318348</v>
      </c>
      <c r="R71" s="21">
        <v>186959001</v>
      </c>
      <c r="S71" s="21">
        <v>186698084</v>
      </c>
      <c r="T71" s="21">
        <v>157530426</v>
      </c>
      <c r="U71" s="21">
        <v>531187511</v>
      </c>
      <c r="V71" s="21">
        <v>1987186185</v>
      </c>
      <c r="W71" s="21">
        <v>2116318382</v>
      </c>
      <c r="X71" s="21"/>
      <c r="Y71" s="20"/>
      <c r="Z71" s="23">
        <v>2116318382</v>
      </c>
    </row>
    <row r="72" spans="1:26" ht="13.5" hidden="1">
      <c r="A72" s="39" t="s">
        <v>105</v>
      </c>
      <c r="B72" s="19">
        <v>454098541</v>
      </c>
      <c r="C72" s="19"/>
      <c r="D72" s="20">
        <v>798764694</v>
      </c>
      <c r="E72" s="21">
        <v>810490484</v>
      </c>
      <c r="F72" s="21">
        <v>50738242</v>
      </c>
      <c r="G72" s="21">
        <v>60301375</v>
      </c>
      <c r="H72" s="21">
        <v>61788592</v>
      </c>
      <c r="I72" s="21">
        <v>172828209</v>
      </c>
      <c r="J72" s="21">
        <v>56531319</v>
      </c>
      <c r="K72" s="21">
        <v>62440446</v>
      </c>
      <c r="L72" s="21">
        <v>64244030</v>
      </c>
      <c r="M72" s="21">
        <v>183215795</v>
      </c>
      <c r="N72" s="21">
        <v>68568705</v>
      </c>
      <c r="O72" s="21">
        <v>58013911</v>
      </c>
      <c r="P72" s="21">
        <v>49887782</v>
      </c>
      <c r="Q72" s="21">
        <v>176470398</v>
      </c>
      <c r="R72" s="21">
        <v>67764069</v>
      </c>
      <c r="S72" s="21">
        <v>62558533</v>
      </c>
      <c r="T72" s="21">
        <v>56175179</v>
      </c>
      <c r="U72" s="21">
        <v>186497781</v>
      </c>
      <c r="V72" s="21">
        <v>719012183</v>
      </c>
      <c r="W72" s="21">
        <v>810490484</v>
      </c>
      <c r="X72" s="21"/>
      <c r="Y72" s="20"/>
      <c r="Z72" s="23">
        <v>810490484</v>
      </c>
    </row>
    <row r="73" spans="1:26" ht="13.5" hidden="1">
      <c r="A73" s="39" t="s">
        <v>106</v>
      </c>
      <c r="B73" s="19">
        <v>564339330</v>
      </c>
      <c r="C73" s="19"/>
      <c r="D73" s="20">
        <v>721581500</v>
      </c>
      <c r="E73" s="21">
        <v>790981845</v>
      </c>
      <c r="F73" s="21">
        <v>55126770</v>
      </c>
      <c r="G73" s="21">
        <v>65434444</v>
      </c>
      <c r="H73" s="21">
        <v>67302413</v>
      </c>
      <c r="I73" s="21">
        <v>187863627</v>
      </c>
      <c r="J73" s="21">
        <v>69416934</v>
      </c>
      <c r="K73" s="21">
        <v>69004860</v>
      </c>
      <c r="L73" s="21">
        <v>70087618</v>
      </c>
      <c r="M73" s="21">
        <v>208509412</v>
      </c>
      <c r="N73" s="21">
        <v>66920325</v>
      </c>
      <c r="O73" s="21">
        <v>69286474</v>
      </c>
      <c r="P73" s="21">
        <v>67471296</v>
      </c>
      <c r="Q73" s="21">
        <v>203678095</v>
      </c>
      <c r="R73" s="21">
        <v>68165300</v>
      </c>
      <c r="S73" s="21">
        <v>79574835</v>
      </c>
      <c r="T73" s="21">
        <v>67569966</v>
      </c>
      <c r="U73" s="21">
        <v>215310101</v>
      </c>
      <c r="V73" s="21">
        <v>815361235</v>
      </c>
      <c r="W73" s="21">
        <v>790981845</v>
      </c>
      <c r="X73" s="21"/>
      <c r="Y73" s="20"/>
      <c r="Z73" s="23">
        <v>790981845</v>
      </c>
    </row>
    <row r="74" spans="1:26" ht="13.5" hidden="1">
      <c r="A74" s="39" t="s">
        <v>107</v>
      </c>
      <c r="B74" s="19">
        <v>49857588</v>
      </c>
      <c r="C74" s="19"/>
      <c r="D74" s="20">
        <v>-470995527</v>
      </c>
      <c r="E74" s="21">
        <v>-414694046</v>
      </c>
      <c r="F74" s="21">
        <v>-46625277</v>
      </c>
      <c r="G74" s="21">
        <v>-15691933</v>
      </c>
      <c r="H74" s="21">
        <v>-60392476</v>
      </c>
      <c r="I74" s="21">
        <v>-122709686</v>
      </c>
      <c r="J74" s="21">
        <v>-36565474</v>
      </c>
      <c r="K74" s="21">
        <v>-36955583</v>
      </c>
      <c r="L74" s="21">
        <v>-21743464</v>
      </c>
      <c r="M74" s="21">
        <v>-95264521</v>
      </c>
      <c r="N74" s="21">
        <v>-62106363</v>
      </c>
      <c r="O74" s="21">
        <v>-41248853</v>
      </c>
      <c r="P74" s="21">
        <v>-40637011</v>
      </c>
      <c r="Q74" s="21">
        <v>-143992227</v>
      </c>
      <c r="R74" s="21">
        <v>-42211143</v>
      </c>
      <c r="S74" s="21">
        <v>-41067522</v>
      </c>
      <c r="T74" s="21">
        <v>-42842950</v>
      </c>
      <c r="U74" s="21">
        <v>-126121615</v>
      </c>
      <c r="V74" s="21">
        <v>-488088049</v>
      </c>
      <c r="W74" s="21">
        <v>-414694046</v>
      </c>
      <c r="X74" s="21"/>
      <c r="Y74" s="20"/>
      <c r="Z74" s="23">
        <v>-414694046</v>
      </c>
    </row>
    <row r="75" spans="1:26" ht="13.5" hidden="1">
      <c r="A75" s="40" t="s">
        <v>110</v>
      </c>
      <c r="B75" s="28">
        <v>270958631</v>
      </c>
      <c r="C75" s="28"/>
      <c r="D75" s="29">
        <v>302629655</v>
      </c>
      <c r="E75" s="30">
        <v>172000000</v>
      </c>
      <c r="F75" s="30">
        <v>14141768</v>
      </c>
      <c r="G75" s="30">
        <v>13732678</v>
      </c>
      <c r="H75" s="30">
        <v>14233662</v>
      </c>
      <c r="I75" s="30">
        <v>42108108</v>
      </c>
      <c r="J75" s="30">
        <v>15107750</v>
      </c>
      <c r="K75" s="30">
        <v>16512965</v>
      </c>
      <c r="L75" s="30">
        <v>17035515</v>
      </c>
      <c r="M75" s="30">
        <v>48656230</v>
      </c>
      <c r="N75" s="30">
        <v>17292932</v>
      </c>
      <c r="O75" s="30">
        <v>17895175</v>
      </c>
      <c r="P75" s="30">
        <v>16320986</v>
      </c>
      <c r="Q75" s="30">
        <v>51509093</v>
      </c>
      <c r="R75" s="30">
        <v>18740064</v>
      </c>
      <c r="S75" s="30">
        <v>20488845</v>
      </c>
      <c r="T75" s="30">
        <v>18384207</v>
      </c>
      <c r="U75" s="30">
        <v>57613116</v>
      </c>
      <c r="V75" s="30">
        <v>199886547</v>
      </c>
      <c r="W75" s="30">
        <v>172000000</v>
      </c>
      <c r="X75" s="30"/>
      <c r="Y75" s="29"/>
      <c r="Z75" s="31">
        <v>172000000</v>
      </c>
    </row>
    <row r="76" spans="1:26" ht="13.5" hidden="1">
      <c r="A76" s="42" t="s">
        <v>222</v>
      </c>
      <c r="B76" s="32">
        <v>11127884146</v>
      </c>
      <c r="C76" s="32">
        <v>14039704748</v>
      </c>
      <c r="D76" s="33">
        <v>14643196071</v>
      </c>
      <c r="E76" s="34">
        <v>14652491057</v>
      </c>
      <c r="F76" s="34">
        <v>1256429302</v>
      </c>
      <c r="G76" s="34">
        <v>698116702</v>
      </c>
      <c r="H76" s="34">
        <v>1444171324</v>
      </c>
      <c r="I76" s="34">
        <v>3398717328</v>
      </c>
      <c r="J76" s="34">
        <v>1634817300</v>
      </c>
      <c r="K76" s="34">
        <v>1041966281</v>
      </c>
      <c r="L76" s="34">
        <v>1162118603</v>
      </c>
      <c r="M76" s="34">
        <v>3838902184</v>
      </c>
      <c r="N76" s="34">
        <v>1221575699</v>
      </c>
      <c r="O76" s="34">
        <v>1142853803</v>
      </c>
      <c r="P76" s="34">
        <v>1391854684</v>
      </c>
      <c r="Q76" s="34">
        <v>3756284186</v>
      </c>
      <c r="R76" s="34">
        <v>600871365</v>
      </c>
      <c r="S76" s="34">
        <v>1118602560</v>
      </c>
      <c r="T76" s="34">
        <v>1326327125</v>
      </c>
      <c r="U76" s="34">
        <v>3045801050</v>
      </c>
      <c r="V76" s="34">
        <v>14039704748</v>
      </c>
      <c r="W76" s="34">
        <v>14652491057</v>
      </c>
      <c r="X76" s="34"/>
      <c r="Y76" s="33"/>
      <c r="Z76" s="35">
        <v>14652491057</v>
      </c>
    </row>
    <row r="77" spans="1:26" ht="13.5" hidden="1">
      <c r="A77" s="37" t="s">
        <v>31</v>
      </c>
      <c r="B77" s="19">
        <v>2072674774</v>
      </c>
      <c r="C77" s="19">
        <v>2533873177</v>
      </c>
      <c r="D77" s="20">
        <v>2519554128</v>
      </c>
      <c r="E77" s="21">
        <v>2803410000</v>
      </c>
      <c r="F77" s="21">
        <v>209942515</v>
      </c>
      <c r="G77" s="21">
        <v>206201150</v>
      </c>
      <c r="H77" s="21">
        <v>216551450</v>
      </c>
      <c r="I77" s="21">
        <v>632695115</v>
      </c>
      <c r="J77" s="21">
        <v>183752178</v>
      </c>
      <c r="K77" s="21">
        <v>226288566</v>
      </c>
      <c r="L77" s="21">
        <v>207561051</v>
      </c>
      <c r="M77" s="21">
        <v>617601795</v>
      </c>
      <c r="N77" s="21">
        <v>219777065</v>
      </c>
      <c r="O77" s="21">
        <v>216947245</v>
      </c>
      <c r="P77" s="21">
        <v>243295006</v>
      </c>
      <c r="Q77" s="21">
        <v>680019316</v>
      </c>
      <c r="R77" s="21">
        <v>153091387</v>
      </c>
      <c r="S77" s="21">
        <v>206594186</v>
      </c>
      <c r="T77" s="21">
        <v>243871378</v>
      </c>
      <c r="U77" s="21">
        <v>603556951</v>
      </c>
      <c r="V77" s="21">
        <v>2533873177</v>
      </c>
      <c r="W77" s="21">
        <v>2803410000</v>
      </c>
      <c r="X77" s="21"/>
      <c r="Y77" s="20"/>
      <c r="Z77" s="23">
        <v>2803410000</v>
      </c>
    </row>
    <row r="78" spans="1:26" ht="13.5" hidden="1">
      <c r="A78" s="38" t="s">
        <v>32</v>
      </c>
      <c r="B78" s="19">
        <v>9055209372</v>
      </c>
      <c r="C78" s="19">
        <v>11305945023</v>
      </c>
      <c r="D78" s="20">
        <v>12123641943</v>
      </c>
      <c r="E78" s="21">
        <v>11677081057</v>
      </c>
      <c r="F78" s="21">
        <v>1032345019</v>
      </c>
      <c r="G78" s="21">
        <v>478182874</v>
      </c>
      <c r="H78" s="21">
        <v>1213386211</v>
      </c>
      <c r="I78" s="21">
        <v>2723914104</v>
      </c>
      <c r="J78" s="21">
        <v>1435957372</v>
      </c>
      <c r="K78" s="21">
        <v>799164751</v>
      </c>
      <c r="L78" s="21">
        <v>937522037</v>
      </c>
      <c r="M78" s="21">
        <v>3172644160</v>
      </c>
      <c r="N78" s="21">
        <v>984505703</v>
      </c>
      <c r="O78" s="21">
        <v>908011382</v>
      </c>
      <c r="P78" s="21">
        <v>1132238692</v>
      </c>
      <c r="Q78" s="21">
        <v>3024755777</v>
      </c>
      <c r="R78" s="21">
        <v>429039914</v>
      </c>
      <c r="S78" s="21">
        <v>891519528</v>
      </c>
      <c r="T78" s="21">
        <v>1064071540</v>
      </c>
      <c r="U78" s="21">
        <v>2384630982</v>
      </c>
      <c r="V78" s="21">
        <v>11305945023</v>
      </c>
      <c r="W78" s="21">
        <v>11677081057</v>
      </c>
      <c r="X78" s="21"/>
      <c r="Y78" s="20"/>
      <c r="Z78" s="23">
        <v>11677081057</v>
      </c>
    </row>
    <row r="79" spans="1:26" ht="13.5" hidden="1">
      <c r="A79" s="39" t="s">
        <v>103</v>
      </c>
      <c r="B79" s="19">
        <v>9055209372</v>
      </c>
      <c r="C79" s="19">
        <v>8597247186</v>
      </c>
      <c r="D79" s="20">
        <v>8560046503</v>
      </c>
      <c r="E79" s="21">
        <v>7901695999</v>
      </c>
      <c r="F79" s="21">
        <v>740489171</v>
      </c>
      <c r="G79" s="21">
        <v>490432536</v>
      </c>
      <c r="H79" s="21">
        <v>907967138</v>
      </c>
      <c r="I79" s="21">
        <v>2138888845</v>
      </c>
      <c r="J79" s="21">
        <v>990783443</v>
      </c>
      <c r="K79" s="21">
        <v>675038526</v>
      </c>
      <c r="L79" s="21">
        <v>660895853</v>
      </c>
      <c r="M79" s="21">
        <v>2326717822</v>
      </c>
      <c r="N79" s="21">
        <v>668240011</v>
      </c>
      <c r="O79" s="21">
        <v>623526311</v>
      </c>
      <c r="P79" s="21">
        <v>699798964</v>
      </c>
      <c r="Q79" s="21">
        <v>1991565286</v>
      </c>
      <c r="R79" s="21">
        <v>763372232</v>
      </c>
      <c r="S79" s="21">
        <v>669170274</v>
      </c>
      <c r="T79" s="21">
        <v>707532727</v>
      </c>
      <c r="U79" s="21">
        <v>2140075233</v>
      </c>
      <c r="V79" s="21">
        <v>8597247186</v>
      </c>
      <c r="W79" s="21">
        <v>7901695999</v>
      </c>
      <c r="X79" s="21"/>
      <c r="Y79" s="20"/>
      <c r="Z79" s="23">
        <v>7901695999</v>
      </c>
    </row>
    <row r="80" spans="1:26" ht="13.5" hidden="1">
      <c r="A80" s="39" t="s">
        <v>104</v>
      </c>
      <c r="B80" s="19"/>
      <c r="C80" s="19">
        <v>1496413396</v>
      </c>
      <c r="D80" s="20">
        <v>2088275876</v>
      </c>
      <c r="E80" s="21">
        <v>2116318000</v>
      </c>
      <c r="F80" s="21">
        <v>164179482</v>
      </c>
      <c r="G80" s="21">
        <v>-72994141</v>
      </c>
      <c r="H80" s="21">
        <v>91988106</v>
      </c>
      <c r="I80" s="21">
        <v>183173447</v>
      </c>
      <c r="J80" s="21">
        <v>129966351</v>
      </c>
      <c r="K80" s="21">
        <v>131980099</v>
      </c>
      <c r="L80" s="21">
        <v>170268010</v>
      </c>
      <c r="M80" s="21">
        <v>432214460</v>
      </c>
      <c r="N80" s="21">
        <v>52643539</v>
      </c>
      <c r="O80" s="21">
        <v>128976414</v>
      </c>
      <c r="P80" s="21">
        <v>141042386</v>
      </c>
      <c r="Q80" s="21">
        <v>322662339</v>
      </c>
      <c r="R80" s="21">
        <v>255236716</v>
      </c>
      <c r="S80" s="21">
        <v>137938015</v>
      </c>
      <c r="T80" s="21">
        <v>165188419</v>
      </c>
      <c r="U80" s="21">
        <v>558363150</v>
      </c>
      <c r="V80" s="21">
        <v>1496413396</v>
      </c>
      <c r="W80" s="21">
        <v>2116318000</v>
      </c>
      <c r="X80" s="21"/>
      <c r="Y80" s="20"/>
      <c r="Z80" s="23">
        <v>2116318000</v>
      </c>
    </row>
    <row r="81" spans="1:26" ht="13.5" hidden="1">
      <c r="A81" s="39" t="s">
        <v>105</v>
      </c>
      <c r="B81" s="19"/>
      <c r="C81" s="19">
        <v>570675661</v>
      </c>
      <c r="D81" s="20">
        <v>743677948</v>
      </c>
      <c r="E81" s="21">
        <v>810490003</v>
      </c>
      <c r="F81" s="21">
        <v>67796786</v>
      </c>
      <c r="G81" s="21">
        <v>-21394</v>
      </c>
      <c r="H81" s="21">
        <v>44158729</v>
      </c>
      <c r="I81" s="21">
        <v>111934121</v>
      </c>
      <c r="J81" s="21">
        <v>46462877</v>
      </c>
      <c r="K81" s="21">
        <v>52275829</v>
      </c>
      <c r="L81" s="21">
        <v>46286454</v>
      </c>
      <c r="M81" s="21">
        <v>145025160</v>
      </c>
      <c r="N81" s="21">
        <v>51836263</v>
      </c>
      <c r="O81" s="21">
        <v>54690090</v>
      </c>
      <c r="P81" s="21">
        <v>52208023</v>
      </c>
      <c r="Q81" s="21">
        <v>158734376</v>
      </c>
      <c r="R81" s="21">
        <v>41925656</v>
      </c>
      <c r="S81" s="21">
        <v>54710450</v>
      </c>
      <c r="T81" s="21">
        <v>58345898</v>
      </c>
      <c r="U81" s="21">
        <v>154982004</v>
      </c>
      <c r="V81" s="21">
        <v>570675661</v>
      </c>
      <c r="W81" s="21">
        <v>810490003</v>
      </c>
      <c r="X81" s="21"/>
      <c r="Y81" s="20"/>
      <c r="Z81" s="23">
        <v>810490003</v>
      </c>
    </row>
    <row r="82" spans="1:26" ht="13.5" hidden="1">
      <c r="A82" s="39" t="s">
        <v>106</v>
      </c>
      <c r="B82" s="19"/>
      <c r="C82" s="19">
        <v>557229758</v>
      </c>
      <c r="D82" s="20">
        <v>674046564</v>
      </c>
      <c r="E82" s="21">
        <v>790982003</v>
      </c>
      <c r="F82" s="21">
        <v>55126770</v>
      </c>
      <c r="G82" s="21">
        <v>5699831</v>
      </c>
      <c r="H82" s="21">
        <v>49306201</v>
      </c>
      <c r="I82" s="21">
        <v>110132802</v>
      </c>
      <c r="J82" s="21">
        <v>52416236</v>
      </c>
      <c r="K82" s="21">
        <v>53772547</v>
      </c>
      <c r="L82" s="21">
        <v>50646446</v>
      </c>
      <c r="M82" s="21">
        <v>156835229</v>
      </c>
      <c r="N82" s="21">
        <v>46343401</v>
      </c>
      <c r="O82" s="21">
        <v>54333766</v>
      </c>
      <c r="P82" s="21">
        <v>58084595</v>
      </c>
      <c r="Q82" s="21">
        <v>158761762</v>
      </c>
      <c r="R82" s="21">
        <v>23089037</v>
      </c>
      <c r="S82" s="21">
        <v>52374639</v>
      </c>
      <c r="T82" s="21">
        <v>56036289</v>
      </c>
      <c r="U82" s="21">
        <v>131499965</v>
      </c>
      <c r="V82" s="21">
        <v>557229758</v>
      </c>
      <c r="W82" s="21">
        <v>790982003</v>
      </c>
      <c r="X82" s="21"/>
      <c r="Y82" s="20"/>
      <c r="Z82" s="23">
        <v>790982003</v>
      </c>
    </row>
    <row r="83" spans="1:26" ht="13.5" hidden="1">
      <c r="A83" s="39" t="s">
        <v>107</v>
      </c>
      <c r="B83" s="19"/>
      <c r="C83" s="19">
        <v>84379022</v>
      </c>
      <c r="D83" s="20">
        <v>57595052</v>
      </c>
      <c r="E83" s="21">
        <v>57595052</v>
      </c>
      <c r="F83" s="21">
        <v>4752810</v>
      </c>
      <c r="G83" s="21">
        <v>55066042</v>
      </c>
      <c r="H83" s="21">
        <v>119966037</v>
      </c>
      <c r="I83" s="21">
        <v>179784889</v>
      </c>
      <c r="J83" s="21">
        <v>216328465</v>
      </c>
      <c r="K83" s="21">
        <v>-113902250</v>
      </c>
      <c r="L83" s="21">
        <v>9425274</v>
      </c>
      <c r="M83" s="21">
        <v>111851489</v>
      </c>
      <c r="N83" s="21">
        <v>165442489</v>
      </c>
      <c r="O83" s="21">
        <v>46484801</v>
      </c>
      <c r="P83" s="21">
        <v>181104724</v>
      </c>
      <c r="Q83" s="21">
        <v>393032014</v>
      </c>
      <c r="R83" s="21">
        <v>-654583727</v>
      </c>
      <c r="S83" s="21">
        <v>-22673850</v>
      </c>
      <c r="T83" s="21">
        <v>76968207</v>
      </c>
      <c r="U83" s="21">
        <v>-600289370</v>
      </c>
      <c r="V83" s="21">
        <v>84379022</v>
      </c>
      <c r="W83" s="21">
        <v>57595052</v>
      </c>
      <c r="X83" s="21"/>
      <c r="Y83" s="20"/>
      <c r="Z83" s="23">
        <v>57595052</v>
      </c>
    </row>
    <row r="84" spans="1:26" ht="13.5" hidden="1">
      <c r="A84" s="40" t="s">
        <v>110</v>
      </c>
      <c r="B84" s="28"/>
      <c r="C84" s="28">
        <v>199886548</v>
      </c>
      <c r="D84" s="29"/>
      <c r="E84" s="30">
        <v>172000000</v>
      </c>
      <c r="F84" s="30">
        <v>14141768</v>
      </c>
      <c r="G84" s="30">
        <v>13732678</v>
      </c>
      <c r="H84" s="30">
        <v>14233663</v>
      </c>
      <c r="I84" s="30">
        <v>42108109</v>
      </c>
      <c r="J84" s="30">
        <v>15107750</v>
      </c>
      <c r="K84" s="30">
        <v>16512964</v>
      </c>
      <c r="L84" s="30">
        <v>17035515</v>
      </c>
      <c r="M84" s="30">
        <v>48656229</v>
      </c>
      <c r="N84" s="30">
        <v>17292931</v>
      </c>
      <c r="O84" s="30">
        <v>17895176</v>
      </c>
      <c r="P84" s="30">
        <v>16320986</v>
      </c>
      <c r="Q84" s="30">
        <v>51509093</v>
      </c>
      <c r="R84" s="30">
        <v>18740064</v>
      </c>
      <c r="S84" s="30">
        <v>20488846</v>
      </c>
      <c r="T84" s="30">
        <v>18384207</v>
      </c>
      <c r="U84" s="30">
        <v>57613117</v>
      </c>
      <c r="V84" s="30">
        <v>199886548</v>
      </c>
      <c r="W84" s="30">
        <v>172000000</v>
      </c>
      <c r="X84" s="30"/>
      <c r="Y84" s="29"/>
      <c r="Z84" s="31">
        <v>172000000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4546372666</v>
      </c>
      <c r="D5" s="158">
        <f>SUM(D6:D8)</f>
        <v>0</v>
      </c>
      <c r="E5" s="159">
        <f t="shared" si="0"/>
        <v>4408132436</v>
      </c>
      <c r="F5" s="105">
        <f t="shared" si="0"/>
        <v>4459373521</v>
      </c>
      <c r="G5" s="105">
        <f t="shared" si="0"/>
        <v>250010774</v>
      </c>
      <c r="H5" s="105">
        <f t="shared" si="0"/>
        <v>682401463</v>
      </c>
      <c r="I5" s="105">
        <f t="shared" si="0"/>
        <v>268379321</v>
      </c>
      <c r="J5" s="105">
        <f t="shared" si="0"/>
        <v>1200791558</v>
      </c>
      <c r="K5" s="105">
        <f t="shared" si="0"/>
        <v>217509205</v>
      </c>
      <c r="L5" s="105">
        <f t="shared" si="0"/>
        <v>262303371</v>
      </c>
      <c r="M5" s="105">
        <f t="shared" si="0"/>
        <v>695339546</v>
      </c>
      <c r="N5" s="105">
        <f t="shared" si="0"/>
        <v>1175152122</v>
      </c>
      <c r="O5" s="105">
        <f t="shared" si="0"/>
        <v>264901827</v>
      </c>
      <c r="P5" s="105">
        <f t="shared" si="0"/>
        <v>268939849</v>
      </c>
      <c r="Q5" s="105">
        <f t="shared" si="0"/>
        <v>700739836</v>
      </c>
      <c r="R5" s="105">
        <f t="shared" si="0"/>
        <v>1234581512</v>
      </c>
      <c r="S5" s="105">
        <f t="shared" si="0"/>
        <v>253833854</v>
      </c>
      <c r="T5" s="105">
        <f t="shared" si="0"/>
        <v>246267406</v>
      </c>
      <c r="U5" s="105">
        <f t="shared" si="0"/>
        <v>340143028</v>
      </c>
      <c r="V5" s="105">
        <f t="shared" si="0"/>
        <v>840244288</v>
      </c>
      <c r="W5" s="105">
        <f t="shared" si="0"/>
        <v>4450769480</v>
      </c>
      <c r="X5" s="105">
        <f t="shared" si="0"/>
        <v>4459373521</v>
      </c>
      <c r="Y5" s="105">
        <f t="shared" si="0"/>
        <v>-8604041</v>
      </c>
      <c r="Z5" s="142">
        <f>+IF(X5&lt;&gt;0,+(Y5/X5)*100,0)</f>
        <v>-0.19294281942254912</v>
      </c>
      <c r="AA5" s="158">
        <f>SUM(AA6:AA8)</f>
        <v>4459373521</v>
      </c>
    </row>
    <row r="6" spans="1:27" ht="13.5">
      <c r="A6" s="143" t="s">
        <v>75</v>
      </c>
      <c r="B6" s="141"/>
      <c r="C6" s="160">
        <v>35148719</v>
      </c>
      <c r="D6" s="160"/>
      <c r="E6" s="161">
        <v>11333500</v>
      </c>
      <c r="F6" s="65">
        <v>5453500</v>
      </c>
      <c r="G6" s="65"/>
      <c r="H6" s="65">
        <v>263</v>
      </c>
      <c r="I6" s="65"/>
      <c r="J6" s="65">
        <v>263</v>
      </c>
      <c r="K6" s="65"/>
      <c r="L6" s="65"/>
      <c r="M6" s="65"/>
      <c r="N6" s="65"/>
      <c r="O6" s="65">
        <v>4000</v>
      </c>
      <c r="P6" s="65">
        <v>789</v>
      </c>
      <c r="Q6" s="65"/>
      <c r="R6" s="65">
        <v>4789</v>
      </c>
      <c r="S6" s="65"/>
      <c r="T6" s="65">
        <v>1333</v>
      </c>
      <c r="U6" s="65"/>
      <c r="V6" s="65">
        <v>1333</v>
      </c>
      <c r="W6" s="65">
        <v>6385</v>
      </c>
      <c r="X6" s="65">
        <v>5453500</v>
      </c>
      <c r="Y6" s="65">
        <v>-5447115</v>
      </c>
      <c r="Z6" s="145">
        <v>-99.88</v>
      </c>
      <c r="AA6" s="160">
        <v>5453500</v>
      </c>
    </row>
    <row r="7" spans="1:27" ht="13.5">
      <c r="A7" s="143" t="s">
        <v>76</v>
      </c>
      <c r="B7" s="141"/>
      <c r="C7" s="162">
        <v>4467344512</v>
      </c>
      <c r="D7" s="162"/>
      <c r="E7" s="163">
        <v>4334274844</v>
      </c>
      <c r="F7" s="164">
        <v>4390665929</v>
      </c>
      <c r="G7" s="164">
        <v>247973876</v>
      </c>
      <c r="H7" s="164">
        <v>680007838</v>
      </c>
      <c r="I7" s="164">
        <v>265513498</v>
      </c>
      <c r="J7" s="164">
        <v>1193495212</v>
      </c>
      <c r="K7" s="164">
        <v>211615934</v>
      </c>
      <c r="L7" s="164">
        <v>259006143</v>
      </c>
      <c r="M7" s="164">
        <v>689121634</v>
      </c>
      <c r="N7" s="164">
        <v>1159743711</v>
      </c>
      <c r="O7" s="164">
        <v>261716225</v>
      </c>
      <c r="P7" s="164">
        <v>265111070</v>
      </c>
      <c r="Q7" s="164">
        <v>688251643</v>
      </c>
      <c r="R7" s="164">
        <v>1215078938</v>
      </c>
      <c r="S7" s="164">
        <v>251382023</v>
      </c>
      <c r="T7" s="164">
        <v>241483165</v>
      </c>
      <c r="U7" s="164">
        <v>327630145</v>
      </c>
      <c r="V7" s="164">
        <v>820495333</v>
      </c>
      <c r="W7" s="164">
        <v>4388813194</v>
      </c>
      <c r="X7" s="164">
        <v>4390665929</v>
      </c>
      <c r="Y7" s="164">
        <v>-1852735</v>
      </c>
      <c r="Z7" s="146">
        <v>-0.04</v>
      </c>
      <c r="AA7" s="162">
        <v>4390665929</v>
      </c>
    </row>
    <row r="8" spans="1:27" ht="13.5">
      <c r="A8" s="143" t="s">
        <v>77</v>
      </c>
      <c r="B8" s="141"/>
      <c r="C8" s="160">
        <v>43879435</v>
      </c>
      <c r="D8" s="160"/>
      <c r="E8" s="161">
        <v>62524092</v>
      </c>
      <c r="F8" s="65">
        <v>63254092</v>
      </c>
      <c r="G8" s="65">
        <v>2036898</v>
      </c>
      <c r="H8" s="65">
        <v>2393362</v>
      </c>
      <c r="I8" s="65">
        <v>2865823</v>
      </c>
      <c r="J8" s="65">
        <v>7296083</v>
      </c>
      <c r="K8" s="65">
        <v>5893271</v>
      </c>
      <c r="L8" s="65">
        <v>3297228</v>
      </c>
      <c r="M8" s="65">
        <v>6217912</v>
      </c>
      <c r="N8" s="65">
        <v>15408411</v>
      </c>
      <c r="O8" s="65">
        <v>3181602</v>
      </c>
      <c r="P8" s="65">
        <v>3827990</v>
      </c>
      <c r="Q8" s="65">
        <v>12488193</v>
      </c>
      <c r="R8" s="65">
        <v>19497785</v>
      </c>
      <c r="S8" s="65">
        <v>2451831</v>
      </c>
      <c r="T8" s="65">
        <v>4782908</v>
      </c>
      <c r="U8" s="65">
        <v>12512883</v>
      </c>
      <c r="V8" s="65">
        <v>19747622</v>
      </c>
      <c r="W8" s="65">
        <v>61949901</v>
      </c>
      <c r="X8" s="65">
        <v>63254092</v>
      </c>
      <c r="Y8" s="65">
        <v>-1304191</v>
      </c>
      <c r="Z8" s="145">
        <v>-2.06</v>
      </c>
      <c r="AA8" s="160">
        <v>63254092</v>
      </c>
    </row>
    <row r="9" spans="1:27" ht="13.5">
      <c r="A9" s="140" t="s">
        <v>78</v>
      </c>
      <c r="B9" s="141"/>
      <c r="C9" s="158">
        <f aca="true" t="shared" si="1" ref="C9:Y9">SUM(C10:C14)</f>
        <v>612209678</v>
      </c>
      <c r="D9" s="158">
        <f>SUM(D10:D14)</f>
        <v>0</v>
      </c>
      <c r="E9" s="159">
        <f t="shared" si="1"/>
        <v>630927494</v>
      </c>
      <c r="F9" s="105">
        <f t="shared" si="1"/>
        <v>666760052</v>
      </c>
      <c r="G9" s="105">
        <f t="shared" si="1"/>
        <v>42449713</v>
      </c>
      <c r="H9" s="105">
        <f t="shared" si="1"/>
        <v>44860226</v>
      </c>
      <c r="I9" s="105">
        <f t="shared" si="1"/>
        <v>-20968218</v>
      </c>
      <c r="J9" s="105">
        <f t="shared" si="1"/>
        <v>66341721</v>
      </c>
      <c r="K9" s="105">
        <f t="shared" si="1"/>
        <v>33833738</v>
      </c>
      <c r="L9" s="105">
        <f t="shared" si="1"/>
        <v>38645571</v>
      </c>
      <c r="M9" s="105">
        <f t="shared" si="1"/>
        <v>100925137</v>
      </c>
      <c r="N9" s="105">
        <f t="shared" si="1"/>
        <v>173404446</v>
      </c>
      <c r="O9" s="105">
        <f t="shared" si="1"/>
        <v>-2587792</v>
      </c>
      <c r="P9" s="105">
        <f t="shared" si="1"/>
        <v>12518989</v>
      </c>
      <c r="Q9" s="105">
        <f t="shared" si="1"/>
        <v>54854803</v>
      </c>
      <c r="R9" s="105">
        <f t="shared" si="1"/>
        <v>64786000</v>
      </c>
      <c r="S9" s="105">
        <f t="shared" si="1"/>
        <v>32051271</v>
      </c>
      <c r="T9" s="105">
        <f t="shared" si="1"/>
        <v>119311355</v>
      </c>
      <c r="U9" s="105">
        <f t="shared" si="1"/>
        <v>154663938</v>
      </c>
      <c r="V9" s="105">
        <f t="shared" si="1"/>
        <v>306026564</v>
      </c>
      <c r="W9" s="105">
        <f t="shared" si="1"/>
        <v>610558731</v>
      </c>
      <c r="X9" s="105">
        <f t="shared" si="1"/>
        <v>666760052</v>
      </c>
      <c r="Y9" s="105">
        <f t="shared" si="1"/>
        <v>-56201321</v>
      </c>
      <c r="Z9" s="142">
        <f>+IF(X9&lt;&gt;0,+(Y9/X9)*100,0)</f>
        <v>-8.429017430096426</v>
      </c>
      <c r="AA9" s="158">
        <f>SUM(AA10:AA14)</f>
        <v>666760052</v>
      </c>
    </row>
    <row r="10" spans="1:27" ht="13.5">
      <c r="A10" s="143" t="s">
        <v>79</v>
      </c>
      <c r="B10" s="141"/>
      <c r="C10" s="160">
        <v>24278829</v>
      </c>
      <c r="D10" s="160"/>
      <c r="E10" s="161">
        <v>25208815</v>
      </c>
      <c r="F10" s="65">
        <v>27934390</v>
      </c>
      <c r="G10" s="65">
        <v>12338804</v>
      </c>
      <c r="H10" s="65">
        <v>14476046</v>
      </c>
      <c r="I10" s="65">
        <v>-18765091</v>
      </c>
      <c r="J10" s="65">
        <v>8049759</v>
      </c>
      <c r="K10" s="65">
        <v>2146531</v>
      </c>
      <c r="L10" s="65">
        <v>2436692</v>
      </c>
      <c r="M10" s="65">
        <v>1691961</v>
      </c>
      <c r="N10" s="65">
        <v>6275184</v>
      </c>
      <c r="O10" s="65">
        <v>2554628</v>
      </c>
      <c r="P10" s="65">
        <v>2127419</v>
      </c>
      <c r="Q10" s="65">
        <v>4043926</v>
      </c>
      <c r="R10" s="65">
        <v>8725973</v>
      </c>
      <c r="S10" s="65">
        <v>2268748</v>
      </c>
      <c r="T10" s="65">
        <v>2600329</v>
      </c>
      <c r="U10" s="65">
        <v>2593167</v>
      </c>
      <c r="V10" s="65">
        <v>7462244</v>
      </c>
      <c r="W10" s="65">
        <v>30513160</v>
      </c>
      <c r="X10" s="65">
        <v>27934390</v>
      </c>
      <c r="Y10" s="65">
        <v>2578770</v>
      </c>
      <c r="Z10" s="145">
        <v>9.23</v>
      </c>
      <c r="AA10" s="160">
        <v>27934390</v>
      </c>
    </row>
    <row r="11" spans="1:27" ht="13.5">
      <c r="A11" s="143" t="s">
        <v>80</v>
      </c>
      <c r="B11" s="141"/>
      <c r="C11" s="160">
        <v>72646385</v>
      </c>
      <c r="D11" s="160"/>
      <c r="E11" s="161">
        <v>104965829</v>
      </c>
      <c r="F11" s="65">
        <v>93984227</v>
      </c>
      <c r="G11" s="65">
        <v>229039</v>
      </c>
      <c r="H11" s="65">
        <v>198853</v>
      </c>
      <c r="I11" s="65">
        <v>1113426</v>
      </c>
      <c r="J11" s="65">
        <v>1541318</v>
      </c>
      <c r="K11" s="65">
        <v>3047583</v>
      </c>
      <c r="L11" s="65">
        <v>3054547</v>
      </c>
      <c r="M11" s="65">
        <v>7203356</v>
      </c>
      <c r="N11" s="65">
        <v>13305486</v>
      </c>
      <c r="O11" s="65">
        <v>518160</v>
      </c>
      <c r="P11" s="65">
        <v>569289</v>
      </c>
      <c r="Q11" s="65">
        <v>13683854</v>
      </c>
      <c r="R11" s="65">
        <v>14771303</v>
      </c>
      <c r="S11" s="65">
        <v>11205542</v>
      </c>
      <c r="T11" s="65">
        <v>11013678</v>
      </c>
      <c r="U11" s="65">
        <v>8574843</v>
      </c>
      <c r="V11" s="65">
        <v>30794063</v>
      </c>
      <c r="W11" s="65">
        <v>60412170</v>
      </c>
      <c r="X11" s="65">
        <v>93984227</v>
      </c>
      <c r="Y11" s="65">
        <v>-33572057</v>
      </c>
      <c r="Z11" s="145">
        <v>-35.72</v>
      </c>
      <c r="AA11" s="160">
        <v>93984227</v>
      </c>
    </row>
    <row r="12" spans="1:27" ht="13.5">
      <c r="A12" s="143" t="s">
        <v>81</v>
      </c>
      <c r="B12" s="141"/>
      <c r="C12" s="160">
        <v>27358313</v>
      </c>
      <c r="D12" s="160"/>
      <c r="E12" s="161">
        <v>210913512</v>
      </c>
      <c r="F12" s="65">
        <v>206596551</v>
      </c>
      <c r="G12" s="65">
        <v>3561473</v>
      </c>
      <c r="H12" s="65">
        <v>7187520</v>
      </c>
      <c r="I12" s="65">
        <v>5917291</v>
      </c>
      <c r="J12" s="65">
        <v>16666284</v>
      </c>
      <c r="K12" s="65">
        <v>8061666</v>
      </c>
      <c r="L12" s="65">
        <v>34799917</v>
      </c>
      <c r="M12" s="65">
        <v>33185867</v>
      </c>
      <c r="N12" s="65">
        <v>76047450</v>
      </c>
      <c r="O12" s="65">
        <v>6568801</v>
      </c>
      <c r="P12" s="65">
        <v>4161664</v>
      </c>
      <c r="Q12" s="65">
        <v>13324955</v>
      </c>
      <c r="R12" s="65">
        <v>24055420</v>
      </c>
      <c r="S12" s="65">
        <v>9820374</v>
      </c>
      <c r="T12" s="65">
        <v>64228521</v>
      </c>
      <c r="U12" s="65">
        <v>66123239</v>
      </c>
      <c r="V12" s="65">
        <v>140172134</v>
      </c>
      <c r="W12" s="65">
        <v>256941288</v>
      </c>
      <c r="X12" s="65">
        <v>206596551</v>
      </c>
      <c r="Y12" s="65">
        <v>50344737</v>
      </c>
      <c r="Z12" s="145">
        <v>24.37</v>
      </c>
      <c r="AA12" s="160">
        <v>206596551</v>
      </c>
    </row>
    <row r="13" spans="1:27" ht="13.5">
      <c r="A13" s="143" t="s">
        <v>82</v>
      </c>
      <c r="B13" s="141"/>
      <c r="C13" s="160">
        <v>235896721</v>
      </c>
      <c r="D13" s="160"/>
      <c r="E13" s="161">
        <v>44988020</v>
      </c>
      <c r="F13" s="65">
        <v>74586769</v>
      </c>
      <c r="G13" s="65">
        <v>2443892</v>
      </c>
      <c r="H13" s="65">
        <v>2506465</v>
      </c>
      <c r="I13" s="65">
        <v>3281976</v>
      </c>
      <c r="J13" s="65">
        <v>8232333</v>
      </c>
      <c r="K13" s="65">
        <v>17099992</v>
      </c>
      <c r="L13" s="65">
        <v>-12656791</v>
      </c>
      <c r="M13" s="65">
        <v>-1268483</v>
      </c>
      <c r="N13" s="65">
        <v>3174718</v>
      </c>
      <c r="O13" s="65">
        <v>6516216</v>
      </c>
      <c r="P13" s="65">
        <v>2995088</v>
      </c>
      <c r="Q13" s="65">
        <v>2718601</v>
      </c>
      <c r="R13" s="65">
        <v>12229905</v>
      </c>
      <c r="S13" s="65">
        <v>2667996</v>
      </c>
      <c r="T13" s="65">
        <v>4576620</v>
      </c>
      <c r="U13" s="65">
        <v>4353914</v>
      </c>
      <c r="V13" s="65">
        <v>11598530</v>
      </c>
      <c r="W13" s="65">
        <v>35235486</v>
      </c>
      <c r="X13" s="65">
        <v>74586769</v>
      </c>
      <c r="Y13" s="65">
        <v>-39351283</v>
      </c>
      <c r="Z13" s="145">
        <v>-52.76</v>
      </c>
      <c r="AA13" s="160">
        <v>74586769</v>
      </c>
    </row>
    <row r="14" spans="1:27" ht="13.5">
      <c r="A14" s="143" t="s">
        <v>83</v>
      </c>
      <c r="B14" s="141"/>
      <c r="C14" s="162">
        <v>252029430</v>
      </c>
      <c r="D14" s="162"/>
      <c r="E14" s="163">
        <v>244851318</v>
      </c>
      <c r="F14" s="164">
        <v>263658115</v>
      </c>
      <c r="G14" s="164">
        <v>23876505</v>
      </c>
      <c r="H14" s="164">
        <v>20491342</v>
      </c>
      <c r="I14" s="164">
        <v>-12515820</v>
      </c>
      <c r="J14" s="164">
        <v>31852027</v>
      </c>
      <c r="K14" s="164">
        <v>3477966</v>
      </c>
      <c r="L14" s="164">
        <v>11011206</v>
      </c>
      <c r="M14" s="164">
        <v>60112436</v>
      </c>
      <c r="N14" s="164">
        <v>74601608</v>
      </c>
      <c r="O14" s="164">
        <v>-18745597</v>
      </c>
      <c r="P14" s="164">
        <v>2665529</v>
      </c>
      <c r="Q14" s="164">
        <v>21083467</v>
      </c>
      <c r="R14" s="164">
        <v>5003399</v>
      </c>
      <c r="S14" s="164">
        <v>6088611</v>
      </c>
      <c r="T14" s="164">
        <v>36892207</v>
      </c>
      <c r="U14" s="164">
        <v>73018775</v>
      </c>
      <c r="V14" s="164">
        <v>115999593</v>
      </c>
      <c r="W14" s="164">
        <v>227456627</v>
      </c>
      <c r="X14" s="164">
        <v>263658115</v>
      </c>
      <c r="Y14" s="164">
        <v>-36201488</v>
      </c>
      <c r="Z14" s="146">
        <v>-13.73</v>
      </c>
      <c r="AA14" s="162">
        <v>263658115</v>
      </c>
    </row>
    <row r="15" spans="1:27" ht="13.5">
      <c r="A15" s="140" t="s">
        <v>84</v>
      </c>
      <c r="B15" s="147"/>
      <c r="C15" s="158">
        <f aca="true" t="shared" si="2" ref="C15:Y15">SUM(C16:C18)</f>
        <v>365911400</v>
      </c>
      <c r="D15" s="158">
        <f>SUM(D16:D18)</f>
        <v>0</v>
      </c>
      <c r="E15" s="159">
        <f t="shared" si="2"/>
        <v>522677206</v>
      </c>
      <c r="F15" s="105">
        <f t="shared" si="2"/>
        <v>511358151</v>
      </c>
      <c r="G15" s="105">
        <f t="shared" si="2"/>
        <v>19568021</v>
      </c>
      <c r="H15" s="105">
        <f t="shared" si="2"/>
        <v>20900655</v>
      </c>
      <c r="I15" s="105">
        <f t="shared" si="2"/>
        <v>20664570</v>
      </c>
      <c r="J15" s="105">
        <f t="shared" si="2"/>
        <v>61133246</v>
      </c>
      <c r="K15" s="105">
        <f t="shared" si="2"/>
        <v>56818816</v>
      </c>
      <c r="L15" s="105">
        <f t="shared" si="2"/>
        <v>54541585</v>
      </c>
      <c r="M15" s="105">
        <f t="shared" si="2"/>
        <v>61453892</v>
      </c>
      <c r="N15" s="105">
        <f t="shared" si="2"/>
        <v>172814293</v>
      </c>
      <c r="O15" s="105">
        <f t="shared" si="2"/>
        <v>23082435</v>
      </c>
      <c r="P15" s="105">
        <f t="shared" si="2"/>
        <v>24740581</v>
      </c>
      <c r="Q15" s="105">
        <f t="shared" si="2"/>
        <v>28499614</v>
      </c>
      <c r="R15" s="105">
        <f t="shared" si="2"/>
        <v>76322630</v>
      </c>
      <c r="S15" s="105">
        <f t="shared" si="2"/>
        <v>26509255</v>
      </c>
      <c r="T15" s="105">
        <f t="shared" si="2"/>
        <v>35165305</v>
      </c>
      <c r="U15" s="105">
        <f t="shared" si="2"/>
        <v>59679081</v>
      </c>
      <c r="V15" s="105">
        <f t="shared" si="2"/>
        <v>121353641</v>
      </c>
      <c r="W15" s="105">
        <f t="shared" si="2"/>
        <v>431623810</v>
      </c>
      <c r="X15" s="105">
        <f t="shared" si="2"/>
        <v>511358151</v>
      </c>
      <c r="Y15" s="105">
        <f t="shared" si="2"/>
        <v>-79734341</v>
      </c>
      <c r="Z15" s="142">
        <f>+IF(X15&lt;&gt;0,+(Y15/X15)*100,0)</f>
        <v>-15.592660612541993</v>
      </c>
      <c r="AA15" s="158">
        <f>SUM(AA16:AA18)</f>
        <v>511358151</v>
      </c>
    </row>
    <row r="16" spans="1:27" ht="13.5">
      <c r="A16" s="143" t="s">
        <v>85</v>
      </c>
      <c r="B16" s="141"/>
      <c r="C16" s="160">
        <v>1738227</v>
      </c>
      <c r="D16" s="160"/>
      <c r="E16" s="161">
        <v>10065200</v>
      </c>
      <c r="F16" s="65">
        <v>11715200</v>
      </c>
      <c r="G16" s="65">
        <v>179197</v>
      </c>
      <c r="H16" s="65">
        <v>156593</v>
      </c>
      <c r="I16" s="65">
        <v>137338</v>
      </c>
      <c r="J16" s="65">
        <v>473128</v>
      </c>
      <c r="K16" s="65">
        <v>187559</v>
      </c>
      <c r="L16" s="65">
        <v>184065</v>
      </c>
      <c r="M16" s="65">
        <v>128538</v>
      </c>
      <c r="N16" s="65">
        <v>500162</v>
      </c>
      <c r="O16" s="65">
        <v>111010</v>
      </c>
      <c r="P16" s="65">
        <v>357059</v>
      </c>
      <c r="Q16" s="65">
        <v>178461</v>
      </c>
      <c r="R16" s="65">
        <v>646530</v>
      </c>
      <c r="S16" s="65">
        <v>225069</v>
      </c>
      <c r="T16" s="65">
        <v>932554</v>
      </c>
      <c r="U16" s="65">
        <v>251714</v>
      </c>
      <c r="V16" s="65">
        <v>1409337</v>
      </c>
      <c r="W16" s="65">
        <v>3029157</v>
      </c>
      <c r="X16" s="65">
        <v>11715200</v>
      </c>
      <c r="Y16" s="65">
        <v>-8686043</v>
      </c>
      <c r="Z16" s="145">
        <v>-74.14</v>
      </c>
      <c r="AA16" s="160">
        <v>11715200</v>
      </c>
    </row>
    <row r="17" spans="1:27" ht="13.5">
      <c r="A17" s="143" t="s">
        <v>86</v>
      </c>
      <c r="B17" s="141"/>
      <c r="C17" s="160">
        <v>363834906</v>
      </c>
      <c r="D17" s="160"/>
      <c r="E17" s="161">
        <v>512464456</v>
      </c>
      <c r="F17" s="65">
        <v>498995401</v>
      </c>
      <c r="G17" s="65">
        <v>19378991</v>
      </c>
      <c r="H17" s="65">
        <v>20734243</v>
      </c>
      <c r="I17" s="65">
        <v>20517032</v>
      </c>
      <c r="J17" s="65">
        <v>60630266</v>
      </c>
      <c r="K17" s="65">
        <v>56621154</v>
      </c>
      <c r="L17" s="65">
        <v>54347025</v>
      </c>
      <c r="M17" s="65">
        <v>61303179</v>
      </c>
      <c r="N17" s="65">
        <v>172271358</v>
      </c>
      <c r="O17" s="65">
        <v>22958723</v>
      </c>
      <c r="P17" s="65">
        <v>24373809</v>
      </c>
      <c r="Q17" s="65">
        <v>28074213</v>
      </c>
      <c r="R17" s="65">
        <v>75406745</v>
      </c>
      <c r="S17" s="65">
        <v>26270561</v>
      </c>
      <c r="T17" s="65">
        <v>34179068</v>
      </c>
      <c r="U17" s="65">
        <v>59274848</v>
      </c>
      <c r="V17" s="65">
        <v>119724477</v>
      </c>
      <c r="W17" s="65">
        <v>428032846</v>
      </c>
      <c r="X17" s="65">
        <v>498995401</v>
      </c>
      <c r="Y17" s="65">
        <v>-70962555</v>
      </c>
      <c r="Z17" s="145">
        <v>-14.22</v>
      </c>
      <c r="AA17" s="160">
        <v>498995401</v>
      </c>
    </row>
    <row r="18" spans="1:27" ht="13.5">
      <c r="A18" s="143" t="s">
        <v>87</v>
      </c>
      <c r="B18" s="141"/>
      <c r="C18" s="160">
        <v>338267</v>
      </c>
      <c r="D18" s="160"/>
      <c r="E18" s="161">
        <v>147550</v>
      </c>
      <c r="F18" s="65">
        <v>647550</v>
      </c>
      <c r="G18" s="65">
        <v>9833</v>
      </c>
      <c r="H18" s="65">
        <v>9819</v>
      </c>
      <c r="I18" s="65">
        <v>10200</v>
      </c>
      <c r="J18" s="65">
        <v>29852</v>
      </c>
      <c r="K18" s="65">
        <v>10103</v>
      </c>
      <c r="L18" s="65">
        <v>10495</v>
      </c>
      <c r="M18" s="65">
        <v>22175</v>
      </c>
      <c r="N18" s="65">
        <v>42773</v>
      </c>
      <c r="O18" s="65">
        <v>12702</v>
      </c>
      <c r="P18" s="65">
        <v>9713</v>
      </c>
      <c r="Q18" s="65">
        <v>246940</v>
      </c>
      <c r="R18" s="65">
        <v>269355</v>
      </c>
      <c r="S18" s="65">
        <v>13625</v>
      </c>
      <c r="T18" s="65">
        <v>53683</v>
      </c>
      <c r="U18" s="65">
        <v>152519</v>
      </c>
      <c r="V18" s="65">
        <v>219827</v>
      </c>
      <c r="W18" s="65">
        <v>561807</v>
      </c>
      <c r="X18" s="65">
        <v>647550</v>
      </c>
      <c r="Y18" s="65">
        <v>-85743</v>
      </c>
      <c r="Z18" s="145">
        <v>-13.24</v>
      </c>
      <c r="AA18" s="160">
        <v>647550</v>
      </c>
    </row>
    <row r="19" spans="1:27" ht="13.5">
      <c r="A19" s="140" t="s">
        <v>88</v>
      </c>
      <c r="B19" s="147"/>
      <c r="C19" s="158">
        <f aca="true" t="shared" si="3" ref="C19:Y19">SUM(C20:C23)</f>
        <v>8445414073</v>
      </c>
      <c r="D19" s="158">
        <f>SUM(D20:D23)</f>
        <v>0</v>
      </c>
      <c r="E19" s="159">
        <f t="shared" si="3"/>
        <v>15568386098</v>
      </c>
      <c r="F19" s="105">
        <f t="shared" si="3"/>
        <v>15605711296</v>
      </c>
      <c r="G19" s="105">
        <f t="shared" si="3"/>
        <v>1683736535</v>
      </c>
      <c r="H19" s="105">
        <f t="shared" si="3"/>
        <v>1344245898</v>
      </c>
      <c r="I19" s="105">
        <f t="shared" si="3"/>
        <v>1352669726</v>
      </c>
      <c r="J19" s="105">
        <f t="shared" si="3"/>
        <v>4380652159</v>
      </c>
      <c r="K19" s="105">
        <f t="shared" si="3"/>
        <v>1105576710</v>
      </c>
      <c r="L19" s="105">
        <f t="shared" si="3"/>
        <v>1072747567</v>
      </c>
      <c r="M19" s="105">
        <f t="shared" si="3"/>
        <v>1674746463</v>
      </c>
      <c r="N19" s="105">
        <f t="shared" si="3"/>
        <v>3853070740</v>
      </c>
      <c r="O19" s="105">
        <f t="shared" si="3"/>
        <v>960325298</v>
      </c>
      <c r="P19" s="105">
        <f t="shared" si="3"/>
        <v>961927879</v>
      </c>
      <c r="Q19" s="105">
        <f t="shared" si="3"/>
        <v>1515281265</v>
      </c>
      <c r="R19" s="105">
        <f t="shared" si="3"/>
        <v>3437534442</v>
      </c>
      <c r="S19" s="105">
        <f t="shared" si="3"/>
        <v>1189645547</v>
      </c>
      <c r="T19" s="105">
        <f t="shared" si="3"/>
        <v>1085553903</v>
      </c>
      <c r="U19" s="105">
        <f t="shared" si="3"/>
        <v>1181111150</v>
      </c>
      <c r="V19" s="105">
        <f t="shared" si="3"/>
        <v>3456310600</v>
      </c>
      <c r="W19" s="105">
        <f t="shared" si="3"/>
        <v>15127567941</v>
      </c>
      <c r="X19" s="105">
        <f t="shared" si="3"/>
        <v>15605711296</v>
      </c>
      <c r="Y19" s="105">
        <f t="shared" si="3"/>
        <v>-478143355</v>
      </c>
      <c r="Z19" s="142">
        <f>+IF(X19&lt;&gt;0,+(Y19/X19)*100,0)</f>
        <v>-3.0638997859876853</v>
      </c>
      <c r="AA19" s="158">
        <f>SUM(AA20:AA23)</f>
        <v>15605711296</v>
      </c>
    </row>
    <row r="20" spans="1:27" ht="13.5">
      <c r="A20" s="143" t="s">
        <v>89</v>
      </c>
      <c r="B20" s="141"/>
      <c r="C20" s="160">
        <v>5769016634</v>
      </c>
      <c r="D20" s="160"/>
      <c r="E20" s="161">
        <v>9994758867</v>
      </c>
      <c r="F20" s="65">
        <v>10225959887</v>
      </c>
      <c r="G20" s="65">
        <v>977523341</v>
      </c>
      <c r="H20" s="65">
        <v>1055210335</v>
      </c>
      <c r="I20" s="65">
        <v>1031777540</v>
      </c>
      <c r="J20" s="65">
        <v>3064511216</v>
      </c>
      <c r="K20" s="65">
        <v>772273083</v>
      </c>
      <c r="L20" s="65">
        <v>714315928</v>
      </c>
      <c r="M20" s="65">
        <v>935956554</v>
      </c>
      <c r="N20" s="65">
        <v>2422545565</v>
      </c>
      <c r="O20" s="65">
        <v>651775133</v>
      </c>
      <c r="P20" s="65">
        <v>676725090</v>
      </c>
      <c r="Q20" s="65">
        <v>873562862</v>
      </c>
      <c r="R20" s="65">
        <v>2202063085</v>
      </c>
      <c r="S20" s="65">
        <v>821189529</v>
      </c>
      <c r="T20" s="65">
        <v>694617189</v>
      </c>
      <c r="U20" s="65">
        <v>822630654</v>
      </c>
      <c r="V20" s="65">
        <v>2338437372</v>
      </c>
      <c r="W20" s="65">
        <v>10027557238</v>
      </c>
      <c r="X20" s="65">
        <v>10225959887</v>
      </c>
      <c r="Y20" s="65">
        <v>-198402649</v>
      </c>
      <c r="Z20" s="145">
        <v>-1.94</v>
      </c>
      <c r="AA20" s="160">
        <v>10225959887</v>
      </c>
    </row>
    <row r="21" spans="1:27" ht="13.5">
      <c r="A21" s="143" t="s">
        <v>90</v>
      </c>
      <c r="B21" s="141"/>
      <c r="C21" s="160">
        <v>1597940324</v>
      </c>
      <c r="D21" s="160"/>
      <c r="E21" s="161">
        <v>3592907199</v>
      </c>
      <c r="F21" s="65">
        <v>3340352242</v>
      </c>
      <c r="G21" s="65">
        <v>448018302</v>
      </c>
      <c r="H21" s="65">
        <v>161436484</v>
      </c>
      <c r="I21" s="65">
        <v>183793195</v>
      </c>
      <c r="J21" s="65">
        <v>793247981</v>
      </c>
      <c r="K21" s="65">
        <v>199299586</v>
      </c>
      <c r="L21" s="65">
        <v>219114328</v>
      </c>
      <c r="M21" s="65">
        <v>471540575</v>
      </c>
      <c r="N21" s="65">
        <v>889954489</v>
      </c>
      <c r="O21" s="65">
        <v>169922369</v>
      </c>
      <c r="P21" s="65">
        <v>155285193</v>
      </c>
      <c r="Q21" s="65">
        <v>423368499</v>
      </c>
      <c r="R21" s="65">
        <v>748576061</v>
      </c>
      <c r="S21" s="65">
        <v>224490824</v>
      </c>
      <c r="T21" s="65">
        <v>242781984</v>
      </c>
      <c r="U21" s="65">
        <v>230006628</v>
      </c>
      <c r="V21" s="65">
        <v>697279436</v>
      </c>
      <c r="W21" s="65">
        <v>3129057967</v>
      </c>
      <c r="X21" s="65">
        <v>3340352242</v>
      </c>
      <c r="Y21" s="65">
        <v>-211294275</v>
      </c>
      <c r="Z21" s="145">
        <v>-6.33</v>
      </c>
      <c r="AA21" s="160">
        <v>3340352242</v>
      </c>
    </row>
    <row r="22" spans="1:27" ht="13.5">
      <c r="A22" s="143" t="s">
        <v>91</v>
      </c>
      <c r="B22" s="141"/>
      <c r="C22" s="162">
        <v>454099915</v>
      </c>
      <c r="D22" s="162"/>
      <c r="E22" s="163">
        <v>798766206</v>
      </c>
      <c r="F22" s="164">
        <v>810491996</v>
      </c>
      <c r="G22" s="164">
        <v>203068122</v>
      </c>
      <c r="H22" s="164">
        <v>60301375</v>
      </c>
      <c r="I22" s="164">
        <v>61788592</v>
      </c>
      <c r="J22" s="164">
        <v>325158089</v>
      </c>
      <c r="K22" s="164">
        <v>56531319</v>
      </c>
      <c r="L22" s="164">
        <v>62440446</v>
      </c>
      <c r="M22" s="164">
        <v>64244030</v>
      </c>
      <c r="N22" s="164">
        <v>183215795</v>
      </c>
      <c r="O22" s="164">
        <v>68568705</v>
      </c>
      <c r="P22" s="164">
        <v>58013911</v>
      </c>
      <c r="Q22" s="164">
        <v>49887782</v>
      </c>
      <c r="R22" s="164">
        <v>176470398</v>
      </c>
      <c r="S22" s="164">
        <v>67764069</v>
      </c>
      <c r="T22" s="164">
        <v>62558533</v>
      </c>
      <c r="U22" s="164">
        <v>56175179</v>
      </c>
      <c r="V22" s="164">
        <v>186497781</v>
      </c>
      <c r="W22" s="164">
        <v>871342063</v>
      </c>
      <c r="X22" s="164">
        <v>810491996</v>
      </c>
      <c r="Y22" s="164">
        <v>60850067</v>
      </c>
      <c r="Z22" s="146">
        <v>7.51</v>
      </c>
      <c r="AA22" s="162">
        <v>810491996</v>
      </c>
    </row>
    <row r="23" spans="1:27" ht="13.5">
      <c r="A23" s="143" t="s">
        <v>92</v>
      </c>
      <c r="B23" s="141"/>
      <c r="C23" s="160">
        <v>624357200</v>
      </c>
      <c r="D23" s="160"/>
      <c r="E23" s="161">
        <v>1181953826</v>
      </c>
      <c r="F23" s="65">
        <v>1228907171</v>
      </c>
      <c r="G23" s="65">
        <v>55126770</v>
      </c>
      <c r="H23" s="65">
        <v>67297704</v>
      </c>
      <c r="I23" s="65">
        <v>75310399</v>
      </c>
      <c r="J23" s="65">
        <v>197734873</v>
      </c>
      <c r="K23" s="65">
        <v>77472722</v>
      </c>
      <c r="L23" s="65">
        <v>76876865</v>
      </c>
      <c r="M23" s="65">
        <v>203005304</v>
      </c>
      <c r="N23" s="65">
        <v>357354891</v>
      </c>
      <c r="O23" s="65">
        <v>70059091</v>
      </c>
      <c r="P23" s="65">
        <v>71903685</v>
      </c>
      <c r="Q23" s="65">
        <v>168462122</v>
      </c>
      <c r="R23" s="65">
        <v>310424898</v>
      </c>
      <c r="S23" s="65">
        <v>76201125</v>
      </c>
      <c r="T23" s="65">
        <v>85596197</v>
      </c>
      <c r="U23" s="65">
        <v>72298689</v>
      </c>
      <c r="V23" s="65">
        <v>234096011</v>
      </c>
      <c r="W23" s="65">
        <v>1099610673</v>
      </c>
      <c r="X23" s="65">
        <v>1228907171</v>
      </c>
      <c r="Y23" s="65">
        <v>-129296498</v>
      </c>
      <c r="Z23" s="145">
        <v>-10.52</v>
      </c>
      <c r="AA23" s="160">
        <v>1228907171</v>
      </c>
    </row>
    <row r="24" spans="1:27" ht="13.5">
      <c r="A24" s="140" t="s">
        <v>93</v>
      </c>
      <c r="B24" s="147" t="s">
        <v>94</v>
      </c>
      <c r="C24" s="158">
        <v>34063307</v>
      </c>
      <c r="D24" s="158"/>
      <c r="E24" s="159">
        <v>21725182</v>
      </c>
      <c r="F24" s="105">
        <v>22297610</v>
      </c>
      <c r="G24" s="105">
        <v>1367677</v>
      </c>
      <c r="H24" s="105">
        <v>1340525</v>
      </c>
      <c r="I24" s="105">
        <v>1669204</v>
      </c>
      <c r="J24" s="105">
        <v>4377406</v>
      </c>
      <c r="K24" s="105">
        <v>1433641</v>
      </c>
      <c r="L24" s="105">
        <v>1526734</v>
      </c>
      <c r="M24" s="105">
        <v>1451820</v>
      </c>
      <c r="N24" s="105">
        <v>4412195</v>
      </c>
      <c r="O24" s="105">
        <v>1394425</v>
      </c>
      <c r="P24" s="105">
        <v>1189790</v>
      </c>
      <c r="Q24" s="105">
        <v>1221796</v>
      </c>
      <c r="R24" s="105">
        <v>3806011</v>
      </c>
      <c r="S24" s="105">
        <v>1214436</v>
      </c>
      <c r="T24" s="105">
        <v>1246254</v>
      </c>
      <c r="U24" s="105">
        <v>106338</v>
      </c>
      <c r="V24" s="105">
        <v>2567028</v>
      </c>
      <c r="W24" s="105">
        <v>15162640</v>
      </c>
      <c r="X24" s="105">
        <v>22297610</v>
      </c>
      <c r="Y24" s="105">
        <v>-7134970</v>
      </c>
      <c r="Z24" s="142">
        <v>-32</v>
      </c>
      <c r="AA24" s="158">
        <v>22297610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14003971124</v>
      </c>
      <c r="D25" s="177">
        <f>+D5+D9+D15+D19+D24</f>
        <v>0</v>
      </c>
      <c r="E25" s="178">
        <f t="shared" si="4"/>
        <v>21151848416</v>
      </c>
      <c r="F25" s="78">
        <f t="shared" si="4"/>
        <v>21265500630</v>
      </c>
      <c r="G25" s="78">
        <f t="shared" si="4"/>
        <v>1997132720</v>
      </c>
      <c r="H25" s="78">
        <f t="shared" si="4"/>
        <v>2093748767</v>
      </c>
      <c r="I25" s="78">
        <f t="shared" si="4"/>
        <v>1622414603</v>
      </c>
      <c r="J25" s="78">
        <f t="shared" si="4"/>
        <v>5713296090</v>
      </c>
      <c r="K25" s="78">
        <f t="shared" si="4"/>
        <v>1415172110</v>
      </c>
      <c r="L25" s="78">
        <f t="shared" si="4"/>
        <v>1429764828</v>
      </c>
      <c r="M25" s="78">
        <f t="shared" si="4"/>
        <v>2533916858</v>
      </c>
      <c r="N25" s="78">
        <f t="shared" si="4"/>
        <v>5378853796</v>
      </c>
      <c r="O25" s="78">
        <f t="shared" si="4"/>
        <v>1247116193</v>
      </c>
      <c r="P25" s="78">
        <f t="shared" si="4"/>
        <v>1269317088</v>
      </c>
      <c r="Q25" s="78">
        <f t="shared" si="4"/>
        <v>2300597314</v>
      </c>
      <c r="R25" s="78">
        <f t="shared" si="4"/>
        <v>4817030595</v>
      </c>
      <c r="S25" s="78">
        <f t="shared" si="4"/>
        <v>1503254363</v>
      </c>
      <c r="T25" s="78">
        <f t="shared" si="4"/>
        <v>1487544223</v>
      </c>
      <c r="U25" s="78">
        <f t="shared" si="4"/>
        <v>1735703535</v>
      </c>
      <c r="V25" s="78">
        <f t="shared" si="4"/>
        <v>4726502121</v>
      </c>
      <c r="W25" s="78">
        <f t="shared" si="4"/>
        <v>20635682602</v>
      </c>
      <c r="X25" s="78">
        <f t="shared" si="4"/>
        <v>21265500630</v>
      </c>
      <c r="Y25" s="78">
        <f t="shared" si="4"/>
        <v>-629818028</v>
      </c>
      <c r="Z25" s="179">
        <f>+IF(X25&lt;&gt;0,+(Y25/X25)*100,0)</f>
        <v>-2.961689164803829</v>
      </c>
      <c r="AA25" s="177">
        <f>+AA5+AA9+AA15+AA19+AA24</f>
        <v>21265500630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2501570882</v>
      </c>
      <c r="D28" s="158">
        <f>SUM(D29:D31)</f>
        <v>0</v>
      </c>
      <c r="E28" s="159">
        <f t="shared" si="5"/>
        <v>3341281820</v>
      </c>
      <c r="F28" s="105">
        <f t="shared" si="5"/>
        <v>3390460182</v>
      </c>
      <c r="G28" s="105">
        <f t="shared" si="5"/>
        <v>233937697</v>
      </c>
      <c r="H28" s="105">
        <f t="shared" si="5"/>
        <v>276321183</v>
      </c>
      <c r="I28" s="105">
        <f t="shared" si="5"/>
        <v>326907645</v>
      </c>
      <c r="J28" s="105">
        <f t="shared" si="5"/>
        <v>837166525</v>
      </c>
      <c r="K28" s="105">
        <f t="shared" si="5"/>
        <v>229782748</v>
      </c>
      <c r="L28" s="105">
        <f t="shared" si="5"/>
        <v>229588051</v>
      </c>
      <c r="M28" s="105">
        <f t="shared" si="5"/>
        <v>226482225</v>
      </c>
      <c r="N28" s="105">
        <f t="shared" si="5"/>
        <v>685853024</v>
      </c>
      <c r="O28" s="105">
        <f t="shared" si="5"/>
        <v>237593571</v>
      </c>
      <c r="P28" s="105">
        <f t="shared" si="5"/>
        <v>241169398</v>
      </c>
      <c r="Q28" s="105">
        <f t="shared" si="5"/>
        <v>337826858</v>
      </c>
      <c r="R28" s="105">
        <f t="shared" si="5"/>
        <v>816589827</v>
      </c>
      <c r="S28" s="105">
        <f t="shared" si="5"/>
        <v>210221350</v>
      </c>
      <c r="T28" s="105">
        <f t="shared" si="5"/>
        <v>253131613</v>
      </c>
      <c r="U28" s="105">
        <f t="shared" si="5"/>
        <v>276299650</v>
      </c>
      <c r="V28" s="105">
        <f t="shared" si="5"/>
        <v>739652613</v>
      </c>
      <c r="W28" s="105">
        <f t="shared" si="5"/>
        <v>3079261989</v>
      </c>
      <c r="X28" s="105">
        <f t="shared" si="5"/>
        <v>3390460182</v>
      </c>
      <c r="Y28" s="105">
        <f t="shared" si="5"/>
        <v>-311198193</v>
      </c>
      <c r="Z28" s="142">
        <f>+IF(X28&lt;&gt;0,+(Y28/X28)*100,0)</f>
        <v>-9.178641726930033</v>
      </c>
      <c r="AA28" s="158">
        <f>SUM(AA29:AA31)</f>
        <v>3390460182</v>
      </c>
    </row>
    <row r="29" spans="1:27" ht="13.5">
      <c r="A29" s="143" t="s">
        <v>75</v>
      </c>
      <c r="B29" s="141"/>
      <c r="C29" s="160">
        <v>309908749</v>
      </c>
      <c r="D29" s="160"/>
      <c r="E29" s="161">
        <v>673188513</v>
      </c>
      <c r="F29" s="65">
        <v>703206059</v>
      </c>
      <c r="G29" s="65">
        <v>19476820</v>
      </c>
      <c r="H29" s="65">
        <v>42935076</v>
      </c>
      <c r="I29" s="65">
        <v>40677636</v>
      </c>
      <c r="J29" s="65">
        <v>103089532</v>
      </c>
      <c r="K29" s="65">
        <v>38629028</v>
      </c>
      <c r="L29" s="65">
        <v>34586998</v>
      </c>
      <c r="M29" s="65">
        <v>48402011</v>
      </c>
      <c r="N29" s="65">
        <v>121618037</v>
      </c>
      <c r="O29" s="65">
        <v>42041380</v>
      </c>
      <c r="P29" s="65">
        <v>48175992</v>
      </c>
      <c r="Q29" s="65">
        <v>143330661</v>
      </c>
      <c r="R29" s="65">
        <v>233548033</v>
      </c>
      <c r="S29" s="65">
        <v>44572958</v>
      </c>
      <c r="T29" s="65">
        <v>54217971</v>
      </c>
      <c r="U29" s="65">
        <v>73875183</v>
      </c>
      <c r="V29" s="65">
        <v>172666112</v>
      </c>
      <c r="W29" s="65">
        <v>630921714</v>
      </c>
      <c r="X29" s="65">
        <v>703206059</v>
      </c>
      <c r="Y29" s="65">
        <v>-72284345</v>
      </c>
      <c r="Z29" s="145">
        <v>-10.28</v>
      </c>
      <c r="AA29" s="160">
        <v>703206059</v>
      </c>
    </row>
    <row r="30" spans="1:27" ht="13.5">
      <c r="A30" s="143" t="s">
        <v>76</v>
      </c>
      <c r="B30" s="141"/>
      <c r="C30" s="162">
        <v>1720017268</v>
      </c>
      <c r="D30" s="162"/>
      <c r="E30" s="163">
        <v>1939879051</v>
      </c>
      <c r="F30" s="164">
        <v>1887965372</v>
      </c>
      <c r="G30" s="164">
        <v>155057207</v>
      </c>
      <c r="H30" s="164">
        <v>177843647</v>
      </c>
      <c r="I30" s="164">
        <v>225237650</v>
      </c>
      <c r="J30" s="164">
        <v>558138504</v>
      </c>
      <c r="K30" s="164">
        <v>134700197</v>
      </c>
      <c r="L30" s="164">
        <v>141545756</v>
      </c>
      <c r="M30" s="164">
        <v>110288112</v>
      </c>
      <c r="N30" s="164">
        <v>386534065</v>
      </c>
      <c r="O30" s="164">
        <v>140860684</v>
      </c>
      <c r="P30" s="164">
        <v>123272460</v>
      </c>
      <c r="Q30" s="164">
        <v>131903512</v>
      </c>
      <c r="R30" s="164">
        <v>396036656</v>
      </c>
      <c r="S30" s="164">
        <v>98847238</v>
      </c>
      <c r="T30" s="164">
        <v>125710102</v>
      </c>
      <c r="U30" s="164">
        <v>116537965</v>
      </c>
      <c r="V30" s="164">
        <v>341095305</v>
      </c>
      <c r="W30" s="164">
        <v>1681804530</v>
      </c>
      <c r="X30" s="164">
        <v>1887965372</v>
      </c>
      <c r="Y30" s="164">
        <v>-206160842</v>
      </c>
      <c r="Z30" s="146">
        <v>-10.92</v>
      </c>
      <c r="AA30" s="162">
        <v>1887965372</v>
      </c>
    </row>
    <row r="31" spans="1:27" ht="13.5">
      <c r="A31" s="143" t="s">
        <v>77</v>
      </c>
      <c r="B31" s="141"/>
      <c r="C31" s="160">
        <v>471644865</v>
      </c>
      <c r="D31" s="160"/>
      <c r="E31" s="161">
        <v>728214256</v>
      </c>
      <c r="F31" s="65">
        <v>799288751</v>
      </c>
      <c r="G31" s="65">
        <v>59403670</v>
      </c>
      <c r="H31" s="65">
        <v>55542460</v>
      </c>
      <c r="I31" s="65">
        <v>60992359</v>
      </c>
      <c r="J31" s="65">
        <v>175938489</v>
      </c>
      <c r="K31" s="65">
        <v>56453523</v>
      </c>
      <c r="L31" s="65">
        <v>53455297</v>
      </c>
      <c r="M31" s="65">
        <v>67792102</v>
      </c>
      <c r="N31" s="65">
        <v>177700922</v>
      </c>
      <c r="O31" s="65">
        <v>54691507</v>
      </c>
      <c r="P31" s="65">
        <v>69720946</v>
      </c>
      <c r="Q31" s="65">
        <v>62592685</v>
      </c>
      <c r="R31" s="65">
        <v>187005138</v>
      </c>
      <c r="S31" s="65">
        <v>66801154</v>
      </c>
      <c r="T31" s="65">
        <v>73203540</v>
      </c>
      <c r="U31" s="65">
        <v>85886502</v>
      </c>
      <c r="V31" s="65">
        <v>225891196</v>
      </c>
      <c r="W31" s="65">
        <v>766535745</v>
      </c>
      <c r="X31" s="65">
        <v>799288751</v>
      </c>
      <c r="Y31" s="65">
        <v>-32753006</v>
      </c>
      <c r="Z31" s="145">
        <v>-4.1</v>
      </c>
      <c r="AA31" s="160">
        <v>799288751</v>
      </c>
    </row>
    <row r="32" spans="1:27" ht="13.5">
      <c r="A32" s="140" t="s">
        <v>78</v>
      </c>
      <c r="B32" s="141"/>
      <c r="C32" s="158">
        <f aca="true" t="shared" si="6" ref="C32:Y32">SUM(C33:C37)</f>
        <v>2689878014</v>
      </c>
      <c r="D32" s="158">
        <f>SUM(D33:D37)</f>
        <v>0</v>
      </c>
      <c r="E32" s="159">
        <f t="shared" si="6"/>
        <v>3332452378</v>
      </c>
      <c r="F32" s="105">
        <f t="shared" si="6"/>
        <v>3114453135</v>
      </c>
      <c r="G32" s="105">
        <f t="shared" si="6"/>
        <v>181323190</v>
      </c>
      <c r="H32" s="105">
        <f t="shared" si="6"/>
        <v>250580005</v>
      </c>
      <c r="I32" s="105">
        <f t="shared" si="6"/>
        <v>239450681</v>
      </c>
      <c r="J32" s="105">
        <f t="shared" si="6"/>
        <v>671353876</v>
      </c>
      <c r="K32" s="105">
        <f t="shared" si="6"/>
        <v>226925948</v>
      </c>
      <c r="L32" s="105">
        <f t="shared" si="6"/>
        <v>253223380</v>
      </c>
      <c r="M32" s="105">
        <f t="shared" si="6"/>
        <v>269175181</v>
      </c>
      <c r="N32" s="105">
        <f t="shared" si="6"/>
        <v>749324509</v>
      </c>
      <c r="O32" s="105">
        <f t="shared" si="6"/>
        <v>235788618</v>
      </c>
      <c r="P32" s="105">
        <f t="shared" si="6"/>
        <v>238422044</v>
      </c>
      <c r="Q32" s="105">
        <f t="shared" si="6"/>
        <v>285553340</v>
      </c>
      <c r="R32" s="105">
        <f t="shared" si="6"/>
        <v>759764002</v>
      </c>
      <c r="S32" s="105">
        <f t="shared" si="6"/>
        <v>226887076</v>
      </c>
      <c r="T32" s="105">
        <f t="shared" si="6"/>
        <v>269804837</v>
      </c>
      <c r="U32" s="105">
        <f t="shared" si="6"/>
        <v>259913629</v>
      </c>
      <c r="V32" s="105">
        <f t="shared" si="6"/>
        <v>756605542</v>
      </c>
      <c r="W32" s="105">
        <f t="shared" si="6"/>
        <v>2937047929</v>
      </c>
      <c r="X32" s="105">
        <f t="shared" si="6"/>
        <v>3114453135</v>
      </c>
      <c r="Y32" s="105">
        <f t="shared" si="6"/>
        <v>-177405206</v>
      </c>
      <c r="Z32" s="142">
        <f>+IF(X32&lt;&gt;0,+(Y32/X32)*100,0)</f>
        <v>-5.696191219136774</v>
      </c>
      <c r="AA32" s="158">
        <f>SUM(AA33:AA37)</f>
        <v>3114453135</v>
      </c>
    </row>
    <row r="33" spans="1:27" ht="13.5">
      <c r="A33" s="143" t="s">
        <v>79</v>
      </c>
      <c r="B33" s="141"/>
      <c r="C33" s="160">
        <v>226232465</v>
      </c>
      <c r="D33" s="160"/>
      <c r="E33" s="161">
        <v>239044839</v>
      </c>
      <c r="F33" s="65">
        <v>237030044</v>
      </c>
      <c r="G33" s="65">
        <v>16879939</v>
      </c>
      <c r="H33" s="65">
        <v>17881565</v>
      </c>
      <c r="I33" s="65">
        <v>18037400</v>
      </c>
      <c r="J33" s="65">
        <v>52798904</v>
      </c>
      <c r="K33" s="65">
        <v>19369148</v>
      </c>
      <c r="L33" s="65">
        <v>20802621</v>
      </c>
      <c r="M33" s="65">
        <v>19017243</v>
      </c>
      <c r="N33" s="65">
        <v>59189012</v>
      </c>
      <c r="O33" s="65">
        <v>18003717</v>
      </c>
      <c r="P33" s="65">
        <v>20435375</v>
      </c>
      <c r="Q33" s="65">
        <v>18727360</v>
      </c>
      <c r="R33" s="65">
        <v>57166452</v>
      </c>
      <c r="S33" s="65">
        <v>18158447</v>
      </c>
      <c r="T33" s="65">
        <v>20504205</v>
      </c>
      <c r="U33" s="65">
        <v>19510214</v>
      </c>
      <c r="V33" s="65">
        <v>58172866</v>
      </c>
      <c r="W33" s="65">
        <v>227327234</v>
      </c>
      <c r="X33" s="65">
        <v>237030044</v>
      </c>
      <c r="Y33" s="65">
        <v>-9702810</v>
      </c>
      <c r="Z33" s="145">
        <v>-4.09</v>
      </c>
      <c r="AA33" s="160">
        <v>237030044</v>
      </c>
    </row>
    <row r="34" spans="1:27" ht="13.5">
      <c r="A34" s="143" t="s">
        <v>80</v>
      </c>
      <c r="B34" s="141"/>
      <c r="C34" s="160">
        <v>678515900</v>
      </c>
      <c r="D34" s="160"/>
      <c r="E34" s="161">
        <v>817116203</v>
      </c>
      <c r="F34" s="65">
        <v>734836346</v>
      </c>
      <c r="G34" s="65">
        <v>37472533</v>
      </c>
      <c r="H34" s="65">
        <v>59233306</v>
      </c>
      <c r="I34" s="65">
        <v>63140049</v>
      </c>
      <c r="J34" s="65">
        <v>159845888</v>
      </c>
      <c r="K34" s="65">
        <v>53041632</v>
      </c>
      <c r="L34" s="65">
        <v>58884957</v>
      </c>
      <c r="M34" s="65">
        <v>55251409</v>
      </c>
      <c r="N34" s="65">
        <v>167177998</v>
      </c>
      <c r="O34" s="65">
        <v>55655134</v>
      </c>
      <c r="P34" s="65">
        <v>62568132</v>
      </c>
      <c r="Q34" s="65">
        <v>63737246</v>
      </c>
      <c r="R34" s="65">
        <v>181960512</v>
      </c>
      <c r="S34" s="65">
        <v>57227969</v>
      </c>
      <c r="T34" s="65">
        <v>65379147</v>
      </c>
      <c r="U34" s="65">
        <v>68965426</v>
      </c>
      <c r="V34" s="65">
        <v>191572542</v>
      </c>
      <c r="W34" s="65">
        <v>700556940</v>
      </c>
      <c r="X34" s="65">
        <v>734836346</v>
      </c>
      <c r="Y34" s="65">
        <v>-34279406</v>
      </c>
      <c r="Z34" s="145">
        <v>-4.66</v>
      </c>
      <c r="AA34" s="160">
        <v>734836346</v>
      </c>
    </row>
    <row r="35" spans="1:27" ht="13.5">
      <c r="A35" s="143" t="s">
        <v>81</v>
      </c>
      <c r="B35" s="141"/>
      <c r="C35" s="160">
        <v>785878484</v>
      </c>
      <c r="D35" s="160"/>
      <c r="E35" s="161">
        <v>1049603264</v>
      </c>
      <c r="F35" s="65">
        <v>1006479857</v>
      </c>
      <c r="G35" s="65">
        <v>61983721</v>
      </c>
      <c r="H35" s="65">
        <v>81963717</v>
      </c>
      <c r="I35" s="65">
        <v>76857384</v>
      </c>
      <c r="J35" s="65">
        <v>220804822</v>
      </c>
      <c r="K35" s="65">
        <v>75167592</v>
      </c>
      <c r="L35" s="65">
        <v>79170473</v>
      </c>
      <c r="M35" s="65">
        <v>77488339</v>
      </c>
      <c r="N35" s="65">
        <v>231826404</v>
      </c>
      <c r="O35" s="65">
        <v>84988353</v>
      </c>
      <c r="P35" s="65">
        <v>77656808</v>
      </c>
      <c r="Q35" s="65">
        <v>78379166</v>
      </c>
      <c r="R35" s="65">
        <v>241024327</v>
      </c>
      <c r="S35" s="65">
        <v>76129344</v>
      </c>
      <c r="T35" s="65">
        <v>86196095</v>
      </c>
      <c r="U35" s="65">
        <v>83819324</v>
      </c>
      <c r="V35" s="65">
        <v>246144763</v>
      </c>
      <c r="W35" s="65">
        <v>939800316</v>
      </c>
      <c r="X35" s="65">
        <v>1006479857</v>
      </c>
      <c r="Y35" s="65">
        <v>-66679541</v>
      </c>
      <c r="Z35" s="145">
        <v>-6.63</v>
      </c>
      <c r="AA35" s="160">
        <v>1006479857</v>
      </c>
    </row>
    <row r="36" spans="1:27" ht="13.5">
      <c r="A36" s="143" t="s">
        <v>82</v>
      </c>
      <c r="B36" s="141"/>
      <c r="C36" s="160">
        <v>325293966</v>
      </c>
      <c r="D36" s="160"/>
      <c r="E36" s="161">
        <v>314822365</v>
      </c>
      <c r="F36" s="65">
        <v>303960486</v>
      </c>
      <c r="G36" s="65">
        <v>6461410</v>
      </c>
      <c r="H36" s="65">
        <v>23739769</v>
      </c>
      <c r="I36" s="65">
        <v>17315001</v>
      </c>
      <c r="J36" s="65">
        <v>47516180</v>
      </c>
      <c r="K36" s="65">
        <v>15695014</v>
      </c>
      <c r="L36" s="65">
        <v>30809204</v>
      </c>
      <c r="M36" s="65">
        <v>53494249</v>
      </c>
      <c r="N36" s="65">
        <v>99998467</v>
      </c>
      <c r="O36" s="65">
        <v>14840334</v>
      </c>
      <c r="P36" s="65">
        <v>16219855</v>
      </c>
      <c r="Q36" s="65">
        <v>48954864</v>
      </c>
      <c r="R36" s="65">
        <v>80015053</v>
      </c>
      <c r="S36" s="65">
        <v>12125726</v>
      </c>
      <c r="T36" s="65">
        <v>13712860</v>
      </c>
      <c r="U36" s="65">
        <v>21297491</v>
      </c>
      <c r="V36" s="65">
        <v>47136077</v>
      </c>
      <c r="W36" s="65">
        <v>274665777</v>
      </c>
      <c r="X36" s="65">
        <v>303960486</v>
      </c>
      <c r="Y36" s="65">
        <v>-29294709</v>
      </c>
      <c r="Z36" s="145">
        <v>-9.64</v>
      </c>
      <c r="AA36" s="160">
        <v>303960486</v>
      </c>
    </row>
    <row r="37" spans="1:27" ht="13.5">
      <c r="A37" s="143" t="s">
        <v>83</v>
      </c>
      <c r="B37" s="141"/>
      <c r="C37" s="162">
        <v>673957199</v>
      </c>
      <c r="D37" s="162"/>
      <c r="E37" s="163">
        <v>911865707</v>
      </c>
      <c r="F37" s="164">
        <v>832146402</v>
      </c>
      <c r="G37" s="164">
        <v>58525587</v>
      </c>
      <c r="H37" s="164">
        <v>67761648</v>
      </c>
      <c r="I37" s="164">
        <v>64100847</v>
      </c>
      <c r="J37" s="164">
        <v>190388082</v>
      </c>
      <c r="K37" s="164">
        <v>63652562</v>
      </c>
      <c r="L37" s="164">
        <v>63556125</v>
      </c>
      <c r="M37" s="164">
        <v>63923941</v>
      </c>
      <c r="N37" s="164">
        <v>191132628</v>
      </c>
      <c r="O37" s="164">
        <v>62301080</v>
      </c>
      <c r="P37" s="164">
        <v>61541874</v>
      </c>
      <c r="Q37" s="164">
        <v>75754704</v>
      </c>
      <c r="R37" s="164">
        <v>199597658</v>
      </c>
      <c r="S37" s="164">
        <v>63245590</v>
      </c>
      <c r="T37" s="164">
        <v>84012530</v>
      </c>
      <c r="U37" s="164">
        <v>66321174</v>
      </c>
      <c r="V37" s="164">
        <v>213579294</v>
      </c>
      <c r="W37" s="164">
        <v>794697662</v>
      </c>
      <c r="X37" s="164">
        <v>832146402</v>
      </c>
      <c r="Y37" s="164">
        <v>-37448740</v>
      </c>
      <c r="Z37" s="146">
        <v>-4.5</v>
      </c>
      <c r="AA37" s="162">
        <v>832146402</v>
      </c>
    </row>
    <row r="38" spans="1:27" ht="13.5">
      <c r="A38" s="140" t="s">
        <v>84</v>
      </c>
      <c r="B38" s="147"/>
      <c r="C38" s="158">
        <f aca="true" t="shared" si="7" ref="C38:Y38">SUM(C39:C41)</f>
        <v>1918573650</v>
      </c>
      <c r="D38" s="158">
        <f>SUM(D39:D41)</f>
        <v>0</v>
      </c>
      <c r="E38" s="159">
        <f t="shared" si="7"/>
        <v>1562996812</v>
      </c>
      <c r="F38" s="105">
        <f t="shared" si="7"/>
        <v>1898796397</v>
      </c>
      <c r="G38" s="105">
        <f t="shared" si="7"/>
        <v>44415780</v>
      </c>
      <c r="H38" s="105">
        <f t="shared" si="7"/>
        <v>212429992</v>
      </c>
      <c r="I38" s="105">
        <f t="shared" si="7"/>
        <v>166197886</v>
      </c>
      <c r="J38" s="105">
        <f t="shared" si="7"/>
        <v>423043658</v>
      </c>
      <c r="K38" s="105">
        <f t="shared" si="7"/>
        <v>161611929</v>
      </c>
      <c r="L38" s="105">
        <f t="shared" si="7"/>
        <v>164794352</v>
      </c>
      <c r="M38" s="105">
        <f t="shared" si="7"/>
        <v>149517865</v>
      </c>
      <c r="N38" s="105">
        <f t="shared" si="7"/>
        <v>475924146</v>
      </c>
      <c r="O38" s="105">
        <f t="shared" si="7"/>
        <v>142762910</v>
      </c>
      <c r="P38" s="105">
        <f t="shared" si="7"/>
        <v>157382402</v>
      </c>
      <c r="Q38" s="105">
        <f t="shared" si="7"/>
        <v>147167028</v>
      </c>
      <c r="R38" s="105">
        <f t="shared" si="7"/>
        <v>447312340</v>
      </c>
      <c r="S38" s="105">
        <f t="shared" si="7"/>
        <v>148236490</v>
      </c>
      <c r="T38" s="105">
        <f t="shared" si="7"/>
        <v>165458923</v>
      </c>
      <c r="U38" s="105">
        <f t="shared" si="7"/>
        <v>162255101</v>
      </c>
      <c r="V38" s="105">
        <f t="shared" si="7"/>
        <v>475950514</v>
      </c>
      <c r="W38" s="105">
        <f t="shared" si="7"/>
        <v>1822230658</v>
      </c>
      <c r="X38" s="105">
        <f t="shared" si="7"/>
        <v>1898796397</v>
      </c>
      <c r="Y38" s="105">
        <f t="shared" si="7"/>
        <v>-76565739</v>
      </c>
      <c r="Z38" s="142">
        <f>+IF(X38&lt;&gt;0,+(Y38/X38)*100,0)</f>
        <v>-4.032330118224888</v>
      </c>
      <c r="AA38" s="158">
        <f>SUM(AA39:AA41)</f>
        <v>1898796397</v>
      </c>
    </row>
    <row r="39" spans="1:27" ht="13.5">
      <c r="A39" s="143" t="s">
        <v>85</v>
      </c>
      <c r="B39" s="141"/>
      <c r="C39" s="160">
        <v>114616324</v>
      </c>
      <c r="D39" s="160"/>
      <c r="E39" s="161">
        <v>146022507</v>
      </c>
      <c r="F39" s="65">
        <v>148207720</v>
      </c>
      <c r="G39" s="65">
        <v>9242987</v>
      </c>
      <c r="H39" s="65">
        <v>10358715</v>
      </c>
      <c r="I39" s="65">
        <v>9669767</v>
      </c>
      <c r="J39" s="65">
        <v>29271469</v>
      </c>
      <c r="K39" s="65">
        <v>9521270</v>
      </c>
      <c r="L39" s="65">
        <v>10277468</v>
      </c>
      <c r="M39" s="65">
        <v>9466369</v>
      </c>
      <c r="N39" s="65">
        <v>29265107</v>
      </c>
      <c r="O39" s="65">
        <v>9524927</v>
      </c>
      <c r="P39" s="65">
        <v>10725816</v>
      </c>
      <c r="Q39" s="65">
        <v>8908716</v>
      </c>
      <c r="R39" s="65">
        <v>29159459</v>
      </c>
      <c r="S39" s="65">
        <v>10059181</v>
      </c>
      <c r="T39" s="65">
        <v>11254555</v>
      </c>
      <c r="U39" s="65">
        <v>13431325</v>
      </c>
      <c r="V39" s="65">
        <v>34745061</v>
      </c>
      <c r="W39" s="65">
        <v>122441096</v>
      </c>
      <c r="X39" s="65">
        <v>148207720</v>
      </c>
      <c r="Y39" s="65">
        <v>-25766624</v>
      </c>
      <c r="Z39" s="145">
        <v>-17.39</v>
      </c>
      <c r="AA39" s="160">
        <v>148207720</v>
      </c>
    </row>
    <row r="40" spans="1:27" ht="13.5">
      <c r="A40" s="143" t="s">
        <v>86</v>
      </c>
      <c r="B40" s="141"/>
      <c r="C40" s="160">
        <v>1680671347</v>
      </c>
      <c r="D40" s="160"/>
      <c r="E40" s="161">
        <v>1352368775</v>
      </c>
      <c r="F40" s="65">
        <v>1686208088</v>
      </c>
      <c r="G40" s="65">
        <v>33190021</v>
      </c>
      <c r="H40" s="65">
        <v>194176754</v>
      </c>
      <c r="I40" s="65">
        <v>151237694</v>
      </c>
      <c r="J40" s="65">
        <v>378604469</v>
      </c>
      <c r="K40" s="65">
        <v>147418833</v>
      </c>
      <c r="L40" s="65">
        <v>148621599</v>
      </c>
      <c r="M40" s="65">
        <v>135280146</v>
      </c>
      <c r="N40" s="65">
        <v>431320578</v>
      </c>
      <c r="O40" s="65">
        <v>128774552</v>
      </c>
      <c r="P40" s="65">
        <v>142894134</v>
      </c>
      <c r="Q40" s="65">
        <v>134092721</v>
      </c>
      <c r="R40" s="65">
        <v>405761407</v>
      </c>
      <c r="S40" s="65">
        <v>133767342</v>
      </c>
      <c r="T40" s="65">
        <v>149737843</v>
      </c>
      <c r="U40" s="65">
        <v>141709265</v>
      </c>
      <c r="V40" s="65">
        <v>425214450</v>
      </c>
      <c r="W40" s="65">
        <v>1640900904</v>
      </c>
      <c r="X40" s="65">
        <v>1686208088</v>
      </c>
      <c r="Y40" s="65">
        <v>-45307184</v>
      </c>
      <c r="Z40" s="145">
        <v>-2.69</v>
      </c>
      <c r="AA40" s="160">
        <v>1686208088</v>
      </c>
    </row>
    <row r="41" spans="1:27" ht="13.5">
      <c r="A41" s="143" t="s">
        <v>87</v>
      </c>
      <c r="B41" s="141"/>
      <c r="C41" s="160">
        <v>123285979</v>
      </c>
      <c r="D41" s="160"/>
      <c r="E41" s="161">
        <v>64605530</v>
      </c>
      <c r="F41" s="65">
        <v>64380589</v>
      </c>
      <c r="G41" s="65">
        <v>1982772</v>
      </c>
      <c r="H41" s="65">
        <v>7894523</v>
      </c>
      <c r="I41" s="65">
        <v>5290425</v>
      </c>
      <c r="J41" s="65">
        <v>15167720</v>
      </c>
      <c r="K41" s="65">
        <v>4671826</v>
      </c>
      <c r="L41" s="65">
        <v>5895285</v>
      </c>
      <c r="M41" s="65">
        <v>4771350</v>
      </c>
      <c r="N41" s="65">
        <v>15338461</v>
      </c>
      <c r="O41" s="65">
        <v>4463431</v>
      </c>
      <c r="P41" s="65">
        <v>3762452</v>
      </c>
      <c r="Q41" s="65">
        <v>4165591</v>
      </c>
      <c r="R41" s="65">
        <v>12391474</v>
      </c>
      <c r="S41" s="65">
        <v>4409967</v>
      </c>
      <c r="T41" s="65">
        <v>4466525</v>
      </c>
      <c r="U41" s="65">
        <v>7114511</v>
      </c>
      <c r="V41" s="65">
        <v>15991003</v>
      </c>
      <c r="W41" s="65">
        <v>58888658</v>
      </c>
      <c r="X41" s="65">
        <v>64380589</v>
      </c>
      <c r="Y41" s="65">
        <v>-5491931</v>
      </c>
      <c r="Z41" s="145">
        <v>-8.53</v>
      </c>
      <c r="AA41" s="160">
        <v>64380589</v>
      </c>
    </row>
    <row r="42" spans="1:27" ht="13.5">
      <c r="A42" s="140" t="s">
        <v>88</v>
      </c>
      <c r="B42" s="147"/>
      <c r="C42" s="158">
        <f aca="true" t="shared" si="8" ref="C42:Y42">SUM(C43:C46)</f>
        <v>8405938432</v>
      </c>
      <c r="D42" s="158">
        <f>SUM(D43:D46)</f>
        <v>0</v>
      </c>
      <c r="E42" s="159">
        <f t="shared" si="8"/>
        <v>12813315586</v>
      </c>
      <c r="F42" s="105">
        <f t="shared" si="8"/>
        <v>12258432945</v>
      </c>
      <c r="G42" s="105">
        <f t="shared" si="8"/>
        <v>1163471741</v>
      </c>
      <c r="H42" s="105">
        <f t="shared" si="8"/>
        <v>1284067788</v>
      </c>
      <c r="I42" s="105">
        <f t="shared" si="8"/>
        <v>899086970</v>
      </c>
      <c r="J42" s="105">
        <f t="shared" si="8"/>
        <v>3346626499</v>
      </c>
      <c r="K42" s="105">
        <f t="shared" si="8"/>
        <v>929546743</v>
      </c>
      <c r="L42" s="105">
        <f t="shared" si="8"/>
        <v>880452052</v>
      </c>
      <c r="M42" s="105">
        <f t="shared" si="8"/>
        <v>823727717</v>
      </c>
      <c r="N42" s="105">
        <f t="shared" si="8"/>
        <v>2633726512</v>
      </c>
      <c r="O42" s="105">
        <f t="shared" si="8"/>
        <v>850693311</v>
      </c>
      <c r="P42" s="105">
        <f t="shared" si="8"/>
        <v>864168114</v>
      </c>
      <c r="Q42" s="105">
        <f t="shared" si="8"/>
        <v>983509446</v>
      </c>
      <c r="R42" s="105">
        <f t="shared" si="8"/>
        <v>2698370871</v>
      </c>
      <c r="S42" s="105">
        <f t="shared" si="8"/>
        <v>802605744</v>
      </c>
      <c r="T42" s="105">
        <f t="shared" si="8"/>
        <v>1007537279</v>
      </c>
      <c r="U42" s="105">
        <f t="shared" si="8"/>
        <v>1487077318</v>
      </c>
      <c r="V42" s="105">
        <f t="shared" si="8"/>
        <v>3297220341</v>
      </c>
      <c r="W42" s="105">
        <f t="shared" si="8"/>
        <v>11975944223</v>
      </c>
      <c r="X42" s="105">
        <f t="shared" si="8"/>
        <v>12258432945</v>
      </c>
      <c r="Y42" s="105">
        <f t="shared" si="8"/>
        <v>-282488722</v>
      </c>
      <c r="Z42" s="142">
        <f>+IF(X42&lt;&gt;0,+(Y42/X42)*100,0)</f>
        <v>-2.304443995961345</v>
      </c>
      <c r="AA42" s="158">
        <f>SUM(AA43:AA46)</f>
        <v>12258432945</v>
      </c>
    </row>
    <row r="43" spans="1:27" ht="13.5">
      <c r="A43" s="143" t="s">
        <v>89</v>
      </c>
      <c r="B43" s="141"/>
      <c r="C43" s="160">
        <v>5607714039</v>
      </c>
      <c r="D43" s="160"/>
      <c r="E43" s="161">
        <v>8254958556</v>
      </c>
      <c r="F43" s="65">
        <v>8230715056</v>
      </c>
      <c r="G43" s="65">
        <v>912936409</v>
      </c>
      <c r="H43" s="65">
        <v>968232490</v>
      </c>
      <c r="I43" s="65">
        <v>583965310</v>
      </c>
      <c r="J43" s="65">
        <v>2465134209</v>
      </c>
      <c r="K43" s="65">
        <v>616722431</v>
      </c>
      <c r="L43" s="65">
        <v>563352226</v>
      </c>
      <c r="M43" s="65">
        <v>516313922</v>
      </c>
      <c r="N43" s="65">
        <v>1696388579</v>
      </c>
      <c r="O43" s="65">
        <v>540312743</v>
      </c>
      <c r="P43" s="65">
        <v>569453729</v>
      </c>
      <c r="Q43" s="65">
        <v>606797004</v>
      </c>
      <c r="R43" s="65">
        <v>1716563476</v>
      </c>
      <c r="S43" s="65">
        <v>528222308</v>
      </c>
      <c r="T43" s="65">
        <v>677210413</v>
      </c>
      <c r="U43" s="65">
        <v>1121044651</v>
      </c>
      <c r="V43" s="65">
        <v>2326477372</v>
      </c>
      <c r="W43" s="65">
        <v>8204563636</v>
      </c>
      <c r="X43" s="65">
        <v>8230715056</v>
      </c>
      <c r="Y43" s="65">
        <v>-26151420</v>
      </c>
      <c r="Z43" s="145">
        <v>-0.32</v>
      </c>
      <c r="AA43" s="160">
        <v>8230715056</v>
      </c>
    </row>
    <row r="44" spans="1:27" ht="13.5">
      <c r="A44" s="143" t="s">
        <v>90</v>
      </c>
      <c r="B44" s="141"/>
      <c r="C44" s="160">
        <v>2031634368</v>
      </c>
      <c r="D44" s="160"/>
      <c r="E44" s="161">
        <v>3218263540</v>
      </c>
      <c r="F44" s="65">
        <v>2736200982</v>
      </c>
      <c r="G44" s="65">
        <v>182598798</v>
      </c>
      <c r="H44" s="65">
        <v>228826214</v>
      </c>
      <c r="I44" s="65">
        <v>218142347</v>
      </c>
      <c r="J44" s="65">
        <v>629567359</v>
      </c>
      <c r="K44" s="65">
        <v>222038686</v>
      </c>
      <c r="L44" s="65">
        <v>205736626</v>
      </c>
      <c r="M44" s="65">
        <v>215043984</v>
      </c>
      <c r="N44" s="65">
        <v>642819296</v>
      </c>
      <c r="O44" s="65">
        <v>217449228</v>
      </c>
      <c r="P44" s="65">
        <v>195472455</v>
      </c>
      <c r="Q44" s="65">
        <v>240265459</v>
      </c>
      <c r="R44" s="65">
        <v>653187142</v>
      </c>
      <c r="S44" s="65">
        <v>180165745</v>
      </c>
      <c r="T44" s="65">
        <v>228601181</v>
      </c>
      <c r="U44" s="65">
        <v>238503261</v>
      </c>
      <c r="V44" s="65">
        <v>647270187</v>
      </c>
      <c r="W44" s="65">
        <v>2572843984</v>
      </c>
      <c r="X44" s="65">
        <v>2736200982</v>
      </c>
      <c r="Y44" s="65">
        <v>-163356998</v>
      </c>
      <c r="Z44" s="145">
        <v>-5.97</v>
      </c>
      <c r="AA44" s="160">
        <v>2736200982</v>
      </c>
    </row>
    <row r="45" spans="1:27" ht="13.5">
      <c r="A45" s="143" t="s">
        <v>91</v>
      </c>
      <c r="B45" s="141"/>
      <c r="C45" s="162">
        <v>50370493</v>
      </c>
      <c r="D45" s="162"/>
      <c r="E45" s="163">
        <v>419402262</v>
      </c>
      <c r="F45" s="164">
        <v>419297482</v>
      </c>
      <c r="G45" s="164">
        <v>33429902</v>
      </c>
      <c r="H45" s="164">
        <v>33399152</v>
      </c>
      <c r="I45" s="164">
        <v>33627128</v>
      </c>
      <c r="J45" s="164">
        <v>100456182</v>
      </c>
      <c r="K45" s="164">
        <v>34191105</v>
      </c>
      <c r="L45" s="164">
        <v>33800692</v>
      </c>
      <c r="M45" s="164">
        <v>33481224</v>
      </c>
      <c r="N45" s="164">
        <v>101473021</v>
      </c>
      <c r="O45" s="164">
        <v>33331889</v>
      </c>
      <c r="P45" s="164">
        <v>33396162</v>
      </c>
      <c r="Q45" s="164">
        <v>34153106</v>
      </c>
      <c r="R45" s="164">
        <v>100881157</v>
      </c>
      <c r="S45" s="164">
        <v>33334251</v>
      </c>
      <c r="T45" s="164">
        <v>33733211</v>
      </c>
      <c r="U45" s="164">
        <v>37531925</v>
      </c>
      <c r="V45" s="164">
        <v>104599387</v>
      </c>
      <c r="W45" s="164">
        <v>407409747</v>
      </c>
      <c r="X45" s="164">
        <v>419297482</v>
      </c>
      <c r="Y45" s="164">
        <v>-11887735</v>
      </c>
      <c r="Z45" s="146">
        <v>-2.84</v>
      </c>
      <c r="AA45" s="162">
        <v>419297482</v>
      </c>
    </row>
    <row r="46" spans="1:27" ht="13.5">
      <c r="A46" s="143" t="s">
        <v>92</v>
      </c>
      <c r="B46" s="141"/>
      <c r="C46" s="160">
        <v>716219532</v>
      </c>
      <c r="D46" s="160"/>
      <c r="E46" s="161">
        <v>920691228</v>
      </c>
      <c r="F46" s="65">
        <v>872219425</v>
      </c>
      <c r="G46" s="65">
        <v>34506632</v>
      </c>
      <c r="H46" s="65">
        <v>53609932</v>
      </c>
      <c r="I46" s="65">
        <v>63352185</v>
      </c>
      <c r="J46" s="65">
        <v>151468749</v>
      </c>
      <c r="K46" s="65">
        <v>56594521</v>
      </c>
      <c r="L46" s="65">
        <v>77562508</v>
      </c>
      <c r="M46" s="65">
        <v>58888587</v>
      </c>
      <c r="N46" s="65">
        <v>193045616</v>
      </c>
      <c r="O46" s="65">
        <v>59599451</v>
      </c>
      <c r="P46" s="65">
        <v>65845768</v>
      </c>
      <c r="Q46" s="65">
        <v>102293877</v>
      </c>
      <c r="R46" s="65">
        <v>227739096</v>
      </c>
      <c r="S46" s="65">
        <v>60883440</v>
      </c>
      <c r="T46" s="65">
        <v>67992474</v>
      </c>
      <c r="U46" s="65">
        <v>89997481</v>
      </c>
      <c r="V46" s="65">
        <v>218873395</v>
      </c>
      <c r="W46" s="65">
        <v>791126856</v>
      </c>
      <c r="X46" s="65">
        <v>872219425</v>
      </c>
      <c r="Y46" s="65">
        <v>-81092569</v>
      </c>
      <c r="Z46" s="145">
        <v>-9.3</v>
      </c>
      <c r="AA46" s="160">
        <v>872219425</v>
      </c>
    </row>
    <row r="47" spans="1:27" ht="13.5">
      <c r="A47" s="140" t="s">
        <v>93</v>
      </c>
      <c r="B47" s="147" t="s">
        <v>94</v>
      </c>
      <c r="C47" s="158">
        <v>18092524</v>
      </c>
      <c r="D47" s="158"/>
      <c r="E47" s="159">
        <v>101261717</v>
      </c>
      <c r="F47" s="105">
        <v>95367323</v>
      </c>
      <c r="G47" s="105">
        <v>6610212</v>
      </c>
      <c r="H47" s="105">
        <v>7633261</v>
      </c>
      <c r="I47" s="105">
        <v>7439580</v>
      </c>
      <c r="J47" s="105">
        <v>21683053</v>
      </c>
      <c r="K47" s="105">
        <v>7328165</v>
      </c>
      <c r="L47" s="105">
        <v>7508955</v>
      </c>
      <c r="M47" s="105">
        <v>7291683</v>
      </c>
      <c r="N47" s="105">
        <v>22128803</v>
      </c>
      <c r="O47" s="105">
        <v>7291204</v>
      </c>
      <c r="P47" s="105">
        <v>6751876</v>
      </c>
      <c r="Q47" s="105">
        <v>7179809</v>
      </c>
      <c r="R47" s="105">
        <v>21222889</v>
      </c>
      <c r="S47" s="105">
        <v>6788437</v>
      </c>
      <c r="T47" s="105">
        <v>7546775</v>
      </c>
      <c r="U47" s="105">
        <v>10564574</v>
      </c>
      <c r="V47" s="105">
        <v>24899786</v>
      </c>
      <c r="W47" s="105">
        <v>89934531</v>
      </c>
      <c r="X47" s="105">
        <v>95367323</v>
      </c>
      <c r="Y47" s="105">
        <v>-5432792</v>
      </c>
      <c r="Z47" s="142">
        <v>-5.7</v>
      </c>
      <c r="AA47" s="158">
        <v>95367323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15534053502</v>
      </c>
      <c r="D48" s="177">
        <f>+D28+D32+D38+D42+D47</f>
        <v>0</v>
      </c>
      <c r="E48" s="178">
        <f t="shared" si="9"/>
        <v>21151308313</v>
      </c>
      <c r="F48" s="78">
        <f t="shared" si="9"/>
        <v>20757509982</v>
      </c>
      <c r="G48" s="78">
        <f t="shared" si="9"/>
        <v>1629758620</v>
      </c>
      <c r="H48" s="78">
        <f t="shared" si="9"/>
        <v>2031032229</v>
      </c>
      <c r="I48" s="78">
        <f t="shared" si="9"/>
        <v>1639082762</v>
      </c>
      <c r="J48" s="78">
        <f t="shared" si="9"/>
        <v>5299873611</v>
      </c>
      <c r="K48" s="78">
        <f t="shared" si="9"/>
        <v>1555195533</v>
      </c>
      <c r="L48" s="78">
        <f t="shared" si="9"/>
        <v>1535566790</v>
      </c>
      <c r="M48" s="78">
        <f t="shared" si="9"/>
        <v>1476194671</v>
      </c>
      <c r="N48" s="78">
        <f t="shared" si="9"/>
        <v>4566956994</v>
      </c>
      <c r="O48" s="78">
        <f t="shared" si="9"/>
        <v>1474129614</v>
      </c>
      <c r="P48" s="78">
        <f t="shared" si="9"/>
        <v>1507893834</v>
      </c>
      <c r="Q48" s="78">
        <f t="shared" si="9"/>
        <v>1761236481</v>
      </c>
      <c r="R48" s="78">
        <f t="shared" si="9"/>
        <v>4743259929</v>
      </c>
      <c r="S48" s="78">
        <f t="shared" si="9"/>
        <v>1394739097</v>
      </c>
      <c r="T48" s="78">
        <f t="shared" si="9"/>
        <v>1703479427</v>
      </c>
      <c r="U48" s="78">
        <f t="shared" si="9"/>
        <v>2196110272</v>
      </c>
      <c r="V48" s="78">
        <f t="shared" si="9"/>
        <v>5294328796</v>
      </c>
      <c r="W48" s="78">
        <f t="shared" si="9"/>
        <v>19904419330</v>
      </c>
      <c r="X48" s="78">
        <f t="shared" si="9"/>
        <v>20757509982</v>
      </c>
      <c r="Y48" s="78">
        <f t="shared" si="9"/>
        <v>-853090652</v>
      </c>
      <c r="Z48" s="179">
        <f>+IF(X48&lt;&gt;0,+(Y48/X48)*100,0)</f>
        <v>-4.109792806265119</v>
      </c>
      <c r="AA48" s="177">
        <f>+AA28+AA32+AA38+AA42+AA47</f>
        <v>20757509982</v>
      </c>
    </row>
    <row r="49" spans="1:27" ht="13.5">
      <c r="A49" s="153" t="s">
        <v>49</v>
      </c>
      <c r="B49" s="154"/>
      <c r="C49" s="180">
        <f aca="true" t="shared" si="10" ref="C49:Y49">+C25-C48</f>
        <v>-1530082378</v>
      </c>
      <c r="D49" s="180">
        <f>+D25-D48</f>
        <v>0</v>
      </c>
      <c r="E49" s="181">
        <f t="shared" si="10"/>
        <v>540103</v>
      </c>
      <c r="F49" s="182">
        <f t="shared" si="10"/>
        <v>507990648</v>
      </c>
      <c r="G49" s="182">
        <f t="shared" si="10"/>
        <v>367374100</v>
      </c>
      <c r="H49" s="182">
        <f t="shared" si="10"/>
        <v>62716538</v>
      </c>
      <c r="I49" s="182">
        <f t="shared" si="10"/>
        <v>-16668159</v>
      </c>
      <c r="J49" s="182">
        <f t="shared" si="10"/>
        <v>413422479</v>
      </c>
      <c r="K49" s="182">
        <f t="shared" si="10"/>
        <v>-140023423</v>
      </c>
      <c r="L49" s="182">
        <f t="shared" si="10"/>
        <v>-105801962</v>
      </c>
      <c r="M49" s="182">
        <f t="shared" si="10"/>
        <v>1057722187</v>
      </c>
      <c r="N49" s="182">
        <f t="shared" si="10"/>
        <v>811896802</v>
      </c>
      <c r="O49" s="182">
        <f t="shared" si="10"/>
        <v>-227013421</v>
      </c>
      <c r="P49" s="182">
        <f t="shared" si="10"/>
        <v>-238576746</v>
      </c>
      <c r="Q49" s="182">
        <f t="shared" si="10"/>
        <v>539360833</v>
      </c>
      <c r="R49" s="182">
        <f t="shared" si="10"/>
        <v>73770666</v>
      </c>
      <c r="S49" s="182">
        <f t="shared" si="10"/>
        <v>108515266</v>
      </c>
      <c r="T49" s="182">
        <f t="shared" si="10"/>
        <v>-215935204</v>
      </c>
      <c r="U49" s="182">
        <f t="shared" si="10"/>
        <v>-460406737</v>
      </c>
      <c r="V49" s="182">
        <f t="shared" si="10"/>
        <v>-567826675</v>
      </c>
      <c r="W49" s="182">
        <f t="shared" si="10"/>
        <v>731263272</v>
      </c>
      <c r="X49" s="182">
        <f>IF(F25=F48,0,X25-X48)</f>
        <v>507990648</v>
      </c>
      <c r="Y49" s="182">
        <f t="shared" si="10"/>
        <v>223272624</v>
      </c>
      <c r="Z49" s="183">
        <f>+IF(X49&lt;&gt;0,+(Y49/X49)*100,0)</f>
        <v>43.95211307118394</v>
      </c>
      <c r="AA49" s="180">
        <f>+AA25-AA48</f>
        <v>507990648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2131999385</v>
      </c>
      <c r="D5" s="160"/>
      <c r="E5" s="161">
        <v>3238483972</v>
      </c>
      <c r="F5" s="65">
        <v>3275699072</v>
      </c>
      <c r="G5" s="65">
        <v>261320603</v>
      </c>
      <c r="H5" s="65">
        <v>276928127</v>
      </c>
      <c r="I5" s="65">
        <v>277468491</v>
      </c>
      <c r="J5" s="65">
        <v>815717221</v>
      </c>
      <c r="K5" s="65">
        <v>214386042</v>
      </c>
      <c r="L5" s="65">
        <v>272349241</v>
      </c>
      <c r="M5" s="65">
        <v>281276580</v>
      </c>
      <c r="N5" s="65">
        <v>768011863</v>
      </c>
      <c r="O5" s="65">
        <v>271213870</v>
      </c>
      <c r="P5" s="65">
        <v>280854895</v>
      </c>
      <c r="Q5" s="65">
        <v>268402290</v>
      </c>
      <c r="R5" s="65">
        <v>820471055</v>
      </c>
      <c r="S5" s="65">
        <v>280043315</v>
      </c>
      <c r="T5" s="65">
        <v>255170244</v>
      </c>
      <c r="U5" s="65">
        <v>286125257</v>
      </c>
      <c r="V5" s="65">
        <v>821338816</v>
      </c>
      <c r="W5" s="65">
        <v>3225538955</v>
      </c>
      <c r="X5" s="65">
        <v>3275699072</v>
      </c>
      <c r="Y5" s="65">
        <v>-50160117</v>
      </c>
      <c r="Z5" s="145">
        <v>-1.53</v>
      </c>
      <c r="AA5" s="160">
        <v>3275699072</v>
      </c>
    </row>
    <row r="6" spans="1:27" ht="13.5">
      <c r="A6" s="196" t="s">
        <v>102</v>
      </c>
      <c r="B6" s="197"/>
      <c r="C6" s="160">
        <v>71207519</v>
      </c>
      <c r="D6" s="160"/>
      <c r="E6" s="161">
        <v>107835384</v>
      </c>
      <c r="F6" s="65">
        <v>46000000</v>
      </c>
      <c r="G6" s="65">
        <v>3630975</v>
      </c>
      <c r="H6" s="65">
        <v>4029980</v>
      </c>
      <c r="I6" s="65">
        <v>4091591</v>
      </c>
      <c r="J6" s="65">
        <v>11752546</v>
      </c>
      <c r="K6" s="65">
        <v>3594863</v>
      </c>
      <c r="L6" s="65">
        <v>4978347</v>
      </c>
      <c r="M6" s="65">
        <v>5051790</v>
      </c>
      <c r="N6" s="65">
        <v>13625000</v>
      </c>
      <c r="O6" s="65">
        <v>5190854</v>
      </c>
      <c r="P6" s="65">
        <v>5538771</v>
      </c>
      <c r="Q6" s="65">
        <v>3872097</v>
      </c>
      <c r="R6" s="65">
        <v>14601722</v>
      </c>
      <c r="S6" s="65">
        <v>5616989</v>
      </c>
      <c r="T6" s="65">
        <v>4114373</v>
      </c>
      <c r="U6" s="65">
        <v>4059820</v>
      </c>
      <c r="V6" s="65">
        <v>13791182</v>
      </c>
      <c r="W6" s="65">
        <v>53770450</v>
      </c>
      <c r="X6" s="65">
        <v>46000000</v>
      </c>
      <c r="Y6" s="65">
        <v>7770450</v>
      </c>
      <c r="Z6" s="145">
        <v>16.89</v>
      </c>
      <c r="AA6" s="160">
        <v>46000000</v>
      </c>
    </row>
    <row r="7" spans="1:27" ht="13.5">
      <c r="A7" s="198" t="s">
        <v>103</v>
      </c>
      <c r="B7" s="197" t="s">
        <v>96</v>
      </c>
      <c r="C7" s="160">
        <v>5617639155</v>
      </c>
      <c r="D7" s="160"/>
      <c r="E7" s="161">
        <v>9151546708</v>
      </c>
      <c r="F7" s="65">
        <v>9327657728</v>
      </c>
      <c r="G7" s="65">
        <v>779761235</v>
      </c>
      <c r="H7" s="65">
        <v>1052001217</v>
      </c>
      <c r="I7" s="65">
        <v>1014900614</v>
      </c>
      <c r="J7" s="65">
        <v>2846663066</v>
      </c>
      <c r="K7" s="65">
        <v>759157812</v>
      </c>
      <c r="L7" s="65">
        <v>696209596</v>
      </c>
      <c r="M7" s="65">
        <v>724272861</v>
      </c>
      <c r="N7" s="65">
        <v>2179640269</v>
      </c>
      <c r="O7" s="65">
        <v>632762123</v>
      </c>
      <c r="P7" s="65">
        <v>655977893</v>
      </c>
      <c r="Q7" s="65">
        <v>703111747</v>
      </c>
      <c r="R7" s="65">
        <v>1991851763</v>
      </c>
      <c r="S7" s="65">
        <v>711057726</v>
      </c>
      <c r="T7" s="65">
        <v>647559614</v>
      </c>
      <c r="U7" s="65">
        <v>781789410</v>
      </c>
      <c r="V7" s="65">
        <v>2140406750</v>
      </c>
      <c r="W7" s="65">
        <v>9158561848</v>
      </c>
      <c r="X7" s="65">
        <v>9327657728</v>
      </c>
      <c r="Y7" s="65">
        <v>-169095880</v>
      </c>
      <c r="Z7" s="145">
        <v>-1.81</v>
      </c>
      <c r="AA7" s="160">
        <v>9327657728</v>
      </c>
    </row>
    <row r="8" spans="1:27" ht="13.5">
      <c r="A8" s="198" t="s">
        <v>104</v>
      </c>
      <c r="B8" s="197" t="s">
        <v>96</v>
      </c>
      <c r="C8" s="160">
        <v>1419190108</v>
      </c>
      <c r="D8" s="160"/>
      <c r="E8" s="161">
        <v>2243276292</v>
      </c>
      <c r="F8" s="65">
        <v>2116318382</v>
      </c>
      <c r="G8" s="65">
        <v>141965962</v>
      </c>
      <c r="H8" s="65">
        <v>152933694</v>
      </c>
      <c r="I8" s="65">
        <v>174497652</v>
      </c>
      <c r="J8" s="65">
        <v>469397308</v>
      </c>
      <c r="K8" s="65">
        <v>184380848</v>
      </c>
      <c r="L8" s="65">
        <v>179979390</v>
      </c>
      <c r="M8" s="65">
        <v>179922780</v>
      </c>
      <c r="N8" s="65">
        <v>544283018</v>
      </c>
      <c r="O8" s="65">
        <v>148609549</v>
      </c>
      <c r="P8" s="65">
        <v>137409250</v>
      </c>
      <c r="Q8" s="65">
        <v>156299549</v>
      </c>
      <c r="R8" s="65">
        <v>442318348</v>
      </c>
      <c r="S8" s="65">
        <v>186959001</v>
      </c>
      <c r="T8" s="65">
        <v>186698084</v>
      </c>
      <c r="U8" s="65">
        <v>157530426</v>
      </c>
      <c r="V8" s="65">
        <v>531187511</v>
      </c>
      <c r="W8" s="65">
        <v>1987186185</v>
      </c>
      <c r="X8" s="65">
        <v>2116318382</v>
      </c>
      <c r="Y8" s="65">
        <v>-129132197</v>
      </c>
      <c r="Z8" s="145">
        <v>-6.1</v>
      </c>
      <c r="AA8" s="160">
        <v>2116318382</v>
      </c>
    </row>
    <row r="9" spans="1:27" ht="13.5">
      <c r="A9" s="198" t="s">
        <v>105</v>
      </c>
      <c r="B9" s="197" t="s">
        <v>96</v>
      </c>
      <c r="C9" s="160">
        <v>454098541</v>
      </c>
      <c r="D9" s="160"/>
      <c r="E9" s="161">
        <v>798764694</v>
      </c>
      <c r="F9" s="65">
        <v>810490484</v>
      </c>
      <c r="G9" s="65">
        <v>50738242</v>
      </c>
      <c r="H9" s="65">
        <v>60301375</v>
      </c>
      <c r="I9" s="65">
        <v>61788592</v>
      </c>
      <c r="J9" s="65">
        <v>172828209</v>
      </c>
      <c r="K9" s="65">
        <v>56531319</v>
      </c>
      <c r="L9" s="65">
        <v>62440446</v>
      </c>
      <c r="M9" s="65">
        <v>64244030</v>
      </c>
      <c r="N9" s="65">
        <v>183215795</v>
      </c>
      <c r="O9" s="65">
        <v>68568705</v>
      </c>
      <c r="P9" s="65">
        <v>58013911</v>
      </c>
      <c r="Q9" s="65">
        <v>49887782</v>
      </c>
      <c r="R9" s="65">
        <v>176470398</v>
      </c>
      <c r="S9" s="65">
        <v>67764069</v>
      </c>
      <c r="T9" s="65">
        <v>62558533</v>
      </c>
      <c r="U9" s="65">
        <v>56175179</v>
      </c>
      <c r="V9" s="65">
        <v>186497781</v>
      </c>
      <c r="W9" s="65">
        <v>719012183</v>
      </c>
      <c r="X9" s="65">
        <v>810490484</v>
      </c>
      <c r="Y9" s="65">
        <v>-91478301</v>
      </c>
      <c r="Z9" s="145">
        <v>-11.29</v>
      </c>
      <c r="AA9" s="160">
        <v>810490484</v>
      </c>
    </row>
    <row r="10" spans="1:27" ht="13.5">
      <c r="A10" s="198" t="s">
        <v>106</v>
      </c>
      <c r="B10" s="197" t="s">
        <v>96</v>
      </c>
      <c r="C10" s="160">
        <v>564339330</v>
      </c>
      <c r="D10" s="160"/>
      <c r="E10" s="161">
        <v>721581500</v>
      </c>
      <c r="F10" s="59">
        <v>790981845</v>
      </c>
      <c r="G10" s="59">
        <v>55126770</v>
      </c>
      <c r="H10" s="59">
        <v>65434444</v>
      </c>
      <c r="I10" s="59">
        <v>67302413</v>
      </c>
      <c r="J10" s="59">
        <v>187863627</v>
      </c>
      <c r="K10" s="59">
        <v>69416934</v>
      </c>
      <c r="L10" s="59">
        <v>69004860</v>
      </c>
      <c r="M10" s="59">
        <v>70087618</v>
      </c>
      <c r="N10" s="59">
        <v>208509412</v>
      </c>
      <c r="O10" s="59">
        <v>66920325</v>
      </c>
      <c r="P10" s="59">
        <v>69286474</v>
      </c>
      <c r="Q10" s="59">
        <v>67471296</v>
      </c>
      <c r="R10" s="59">
        <v>203678095</v>
      </c>
      <c r="S10" s="59">
        <v>68165300</v>
      </c>
      <c r="T10" s="59">
        <v>79574835</v>
      </c>
      <c r="U10" s="59">
        <v>67569966</v>
      </c>
      <c r="V10" s="59">
        <v>215310101</v>
      </c>
      <c r="W10" s="59">
        <v>815361235</v>
      </c>
      <c r="X10" s="59">
        <v>790981845</v>
      </c>
      <c r="Y10" s="59">
        <v>24379390</v>
      </c>
      <c r="Z10" s="199">
        <v>3.08</v>
      </c>
      <c r="AA10" s="135">
        <v>790981845</v>
      </c>
    </row>
    <row r="11" spans="1:27" ht="13.5">
      <c r="A11" s="198" t="s">
        <v>107</v>
      </c>
      <c r="B11" s="200"/>
      <c r="C11" s="160">
        <v>49857588</v>
      </c>
      <c r="D11" s="160"/>
      <c r="E11" s="161">
        <v>-470995527</v>
      </c>
      <c r="F11" s="65">
        <v>-414694046</v>
      </c>
      <c r="G11" s="65">
        <v>-46625277</v>
      </c>
      <c r="H11" s="65">
        <v>-15691933</v>
      </c>
      <c r="I11" s="65">
        <v>-60392476</v>
      </c>
      <c r="J11" s="65">
        <v>-122709686</v>
      </c>
      <c r="K11" s="65">
        <v>-36565474</v>
      </c>
      <c r="L11" s="65">
        <v>-36955583</v>
      </c>
      <c r="M11" s="65">
        <v>-21743464</v>
      </c>
      <c r="N11" s="65">
        <v>-95264521</v>
      </c>
      <c r="O11" s="65">
        <v>-62106363</v>
      </c>
      <c r="P11" s="65">
        <v>-41248853</v>
      </c>
      <c r="Q11" s="65">
        <v>-40637011</v>
      </c>
      <c r="R11" s="65">
        <v>-143992227</v>
      </c>
      <c r="S11" s="65">
        <v>-42211143</v>
      </c>
      <c r="T11" s="65">
        <v>-41067522</v>
      </c>
      <c r="U11" s="65">
        <v>-42842950</v>
      </c>
      <c r="V11" s="65">
        <v>-126121615</v>
      </c>
      <c r="W11" s="65">
        <v>-488088049</v>
      </c>
      <c r="X11" s="65">
        <v>-414694046</v>
      </c>
      <c r="Y11" s="65">
        <v>-73394003</v>
      </c>
      <c r="Z11" s="145">
        <v>17.7</v>
      </c>
      <c r="AA11" s="160">
        <v>-414694046</v>
      </c>
    </row>
    <row r="12" spans="1:27" ht="13.5">
      <c r="A12" s="198" t="s">
        <v>108</v>
      </c>
      <c r="B12" s="200"/>
      <c r="C12" s="160">
        <v>48719061</v>
      </c>
      <c r="D12" s="160"/>
      <c r="E12" s="161">
        <v>57008794</v>
      </c>
      <c r="F12" s="65">
        <v>57008794</v>
      </c>
      <c r="G12" s="65">
        <v>3127745</v>
      </c>
      <c r="H12" s="65">
        <v>3151049</v>
      </c>
      <c r="I12" s="65">
        <v>3231041</v>
      </c>
      <c r="J12" s="65">
        <v>9509835</v>
      </c>
      <c r="K12" s="65">
        <v>3288074</v>
      </c>
      <c r="L12" s="65">
        <v>3325703</v>
      </c>
      <c r="M12" s="65">
        <v>3236794</v>
      </c>
      <c r="N12" s="65">
        <v>9850571</v>
      </c>
      <c r="O12" s="65">
        <v>7600148</v>
      </c>
      <c r="P12" s="65">
        <v>3427001</v>
      </c>
      <c r="Q12" s="65">
        <v>7094580</v>
      </c>
      <c r="R12" s="65">
        <v>18121729</v>
      </c>
      <c r="S12" s="65">
        <v>3215270</v>
      </c>
      <c r="T12" s="65">
        <v>2692270</v>
      </c>
      <c r="U12" s="65">
        <v>4146024</v>
      </c>
      <c r="V12" s="65">
        <v>10053564</v>
      </c>
      <c r="W12" s="65">
        <v>47535699</v>
      </c>
      <c r="X12" s="65">
        <v>57008794</v>
      </c>
      <c r="Y12" s="65">
        <v>-9473095</v>
      </c>
      <c r="Z12" s="145">
        <v>-16.62</v>
      </c>
      <c r="AA12" s="160">
        <v>57008794</v>
      </c>
    </row>
    <row r="13" spans="1:27" ht="13.5">
      <c r="A13" s="196" t="s">
        <v>109</v>
      </c>
      <c r="B13" s="200"/>
      <c r="C13" s="160">
        <v>54453712</v>
      </c>
      <c r="D13" s="160"/>
      <c r="E13" s="161">
        <v>70000000</v>
      </c>
      <c r="F13" s="65">
        <v>105000000</v>
      </c>
      <c r="G13" s="65">
        <v>8202631</v>
      </c>
      <c r="H13" s="65">
        <v>8178800</v>
      </c>
      <c r="I13" s="65">
        <v>7363928</v>
      </c>
      <c r="J13" s="65">
        <v>23745359</v>
      </c>
      <c r="K13" s="65">
        <v>6889218</v>
      </c>
      <c r="L13" s="65">
        <v>6306749</v>
      </c>
      <c r="M13" s="65">
        <v>6647532</v>
      </c>
      <c r="N13" s="65">
        <v>19843499</v>
      </c>
      <c r="O13" s="65">
        <v>10707979</v>
      </c>
      <c r="P13" s="65">
        <v>11185851</v>
      </c>
      <c r="Q13" s="65">
        <v>10889713</v>
      </c>
      <c r="R13" s="65">
        <v>32783543</v>
      </c>
      <c r="S13" s="65">
        <v>12934216</v>
      </c>
      <c r="T13" s="65">
        <v>12988205</v>
      </c>
      <c r="U13" s="65">
        <v>39360201</v>
      </c>
      <c r="V13" s="65">
        <v>65282622</v>
      </c>
      <c r="W13" s="65">
        <v>141655023</v>
      </c>
      <c r="X13" s="65">
        <v>105000000</v>
      </c>
      <c r="Y13" s="65">
        <v>36655023</v>
      </c>
      <c r="Z13" s="145">
        <v>34.91</v>
      </c>
      <c r="AA13" s="160">
        <v>105000000</v>
      </c>
    </row>
    <row r="14" spans="1:27" ht="13.5">
      <c r="A14" s="196" t="s">
        <v>110</v>
      </c>
      <c r="B14" s="200"/>
      <c r="C14" s="160">
        <v>270958631</v>
      </c>
      <c r="D14" s="160"/>
      <c r="E14" s="161">
        <v>302629655</v>
      </c>
      <c r="F14" s="65">
        <v>172000000</v>
      </c>
      <c r="G14" s="65">
        <v>14141768</v>
      </c>
      <c r="H14" s="65">
        <v>13732678</v>
      </c>
      <c r="I14" s="65">
        <v>14233662</v>
      </c>
      <c r="J14" s="65">
        <v>42108108</v>
      </c>
      <c r="K14" s="65">
        <v>15107750</v>
      </c>
      <c r="L14" s="65">
        <v>16512965</v>
      </c>
      <c r="M14" s="65">
        <v>17035515</v>
      </c>
      <c r="N14" s="65">
        <v>48656230</v>
      </c>
      <c r="O14" s="65">
        <v>17292932</v>
      </c>
      <c r="P14" s="65">
        <v>17895175</v>
      </c>
      <c r="Q14" s="65">
        <v>16320986</v>
      </c>
      <c r="R14" s="65">
        <v>51509093</v>
      </c>
      <c r="S14" s="65">
        <v>18740064</v>
      </c>
      <c r="T14" s="65">
        <v>20488845</v>
      </c>
      <c r="U14" s="65">
        <v>18384207</v>
      </c>
      <c r="V14" s="65">
        <v>57613116</v>
      </c>
      <c r="W14" s="65">
        <v>199886547</v>
      </c>
      <c r="X14" s="65">
        <v>172000000</v>
      </c>
      <c r="Y14" s="65">
        <v>27886547</v>
      </c>
      <c r="Z14" s="145">
        <v>16.21</v>
      </c>
      <c r="AA14" s="160">
        <v>172000000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97679268</v>
      </c>
      <c r="D16" s="160"/>
      <c r="E16" s="161">
        <v>145005373</v>
      </c>
      <c r="F16" s="65">
        <v>172685373</v>
      </c>
      <c r="G16" s="65">
        <v>21658440</v>
      </c>
      <c r="H16" s="65">
        <v>28613068</v>
      </c>
      <c r="I16" s="65">
        <v>-4163593</v>
      </c>
      <c r="J16" s="65">
        <v>46107915</v>
      </c>
      <c r="K16" s="65">
        <v>16776018</v>
      </c>
      <c r="L16" s="65">
        <v>19860448</v>
      </c>
      <c r="M16" s="65">
        <v>10309481</v>
      </c>
      <c r="N16" s="65">
        <v>46945947</v>
      </c>
      <c r="O16" s="65">
        <v>18906015</v>
      </c>
      <c r="P16" s="65">
        <v>14179231</v>
      </c>
      <c r="Q16" s="65">
        <v>23297446</v>
      </c>
      <c r="R16" s="65">
        <v>56382692</v>
      </c>
      <c r="S16" s="65">
        <v>18297748</v>
      </c>
      <c r="T16" s="65">
        <v>20176541</v>
      </c>
      <c r="U16" s="65">
        <v>19521366</v>
      </c>
      <c r="V16" s="65">
        <v>57995655</v>
      </c>
      <c r="W16" s="65">
        <v>207432209</v>
      </c>
      <c r="X16" s="65">
        <v>172685373</v>
      </c>
      <c r="Y16" s="65">
        <v>34746836</v>
      </c>
      <c r="Z16" s="145">
        <v>20.12</v>
      </c>
      <c r="AA16" s="160">
        <v>172685373</v>
      </c>
    </row>
    <row r="17" spans="1:27" ht="13.5">
      <c r="A17" s="196" t="s">
        <v>113</v>
      </c>
      <c r="B17" s="200"/>
      <c r="C17" s="160">
        <v>27662851</v>
      </c>
      <c r="D17" s="160"/>
      <c r="E17" s="161">
        <v>25806961</v>
      </c>
      <c r="F17" s="65">
        <v>30000000</v>
      </c>
      <c r="G17" s="65">
        <v>2645348</v>
      </c>
      <c r="H17" s="65">
        <v>2749065</v>
      </c>
      <c r="I17" s="65">
        <v>1847143</v>
      </c>
      <c r="J17" s="65">
        <v>7241556</v>
      </c>
      <c r="K17" s="65">
        <v>2485810</v>
      </c>
      <c r="L17" s="65">
        <v>3259117</v>
      </c>
      <c r="M17" s="65">
        <v>1188789</v>
      </c>
      <c r="N17" s="65">
        <v>6933716</v>
      </c>
      <c r="O17" s="65">
        <v>2766576</v>
      </c>
      <c r="P17" s="65">
        <v>3301912</v>
      </c>
      <c r="Q17" s="65">
        <v>3588837</v>
      </c>
      <c r="R17" s="65">
        <v>9657325</v>
      </c>
      <c r="S17" s="65">
        <v>1912969</v>
      </c>
      <c r="T17" s="65">
        <v>4003269</v>
      </c>
      <c r="U17" s="65">
        <v>4195280</v>
      </c>
      <c r="V17" s="65">
        <v>10111518</v>
      </c>
      <c r="W17" s="65">
        <v>33944115</v>
      </c>
      <c r="X17" s="65">
        <v>30000000</v>
      </c>
      <c r="Y17" s="65">
        <v>3944115</v>
      </c>
      <c r="Z17" s="145">
        <v>13.15</v>
      </c>
      <c r="AA17" s="160">
        <v>30000000</v>
      </c>
    </row>
    <row r="18" spans="1:27" ht="13.5">
      <c r="A18" s="198" t="s">
        <v>114</v>
      </c>
      <c r="B18" s="197"/>
      <c r="C18" s="160">
        <v>156773259</v>
      </c>
      <c r="D18" s="160"/>
      <c r="E18" s="161">
        <v>190467679</v>
      </c>
      <c r="F18" s="65">
        <v>220000000</v>
      </c>
      <c r="G18" s="65">
        <v>18100742</v>
      </c>
      <c r="H18" s="65">
        <v>18224065</v>
      </c>
      <c r="I18" s="65">
        <v>18418261</v>
      </c>
      <c r="J18" s="65">
        <v>54743068</v>
      </c>
      <c r="K18" s="65">
        <v>18468741</v>
      </c>
      <c r="L18" s="65">
        <v>17328063</v>
      </c>
      <c r="M18" s="65">
        <v>13968122</v>
      </c>
      <c r="N18" s="65">
        <v>49764926</v>
      </c>
      <c r="O18" s="65">
        <v>18123739</v>
      </c>
      <c r="P18" s="65">
        <v>17482800</v>
      </c>
      <c r="Q18" s="65">
        <v>17615148</v>
      </c>
      <c r="R18" s="65">
        <v>53221687</v>
      </c>
      <c r="S18" s="65">
        <v>14093968</v>
      </c>
      <c r="T18" s="65">
        <v>19624347</v>
      </c>
      <c r="U18" s="65">
        <v>17472873</v>
      </c>
      <c r="V18" s="65">
        <v>51191188</v>
      </c>
      <c r="W18" s="65">
        <v>208920869</v>
      </c>
      <c r="X18" s="65">
        <v>220000000</v>
      </c>
      <c r="Y18" s="65">
        <v>-11079131</v>
      </c>
      <c r="Z18" s="145">
        <v>-5.04</v>
      </c>
      <c r="AA18" s="160">
        <v>220000000</v>
      </c>
    </row>
    <row r="19" spans="1:27" ht="13.5">
      <c r="A19" s="196" t="s">
        <v>34</v>
      </c>
      <c r="B19" s="200"/>
      <c r="C19" s="160">
        <v>2352858341</v>
      </c>
      <c r="D19" s="160"/>
      <c r="E19" s="161">
        <v>3185113484</v>
      </c>
      <c r="F19" s="65">
        <v>1985493605</v>
      </c>
      <c r="G19" s="65">
        <v>677215000</v>
      </c>
      <c r="H19" s="65">
        <v>420657000</v>
      </c>
      <c r="I19" s="65">
        <v>9377454</v>
      </c>
      <c r="J19" s="65">
        <v>1107249454</v>
      </c>
      <c r="K19" s="65">
        <v>3926271</v>
      </c>
      <c r="L19" s="65">
        <v>27374690</v>
      </c>
      <c r="M19" s="65">
        <v>1001730252</v>
      </c>
      <c r="N19" s="65">
        <v>1033031213</v>
      </c>
      <c r="O19" s="65">
        <v>2139141</v>
      </c>
      <c r="P19" s="65">
        <v>1143323</v>
      </c>
      <c r="Q19" s="65">
        <v>885397983</v>
      </c>
      <c r="R19" s="65">
        <v>888680447</v>
      </c>
      <c r="S19" s="65">
        <v>2050955</v>
      </c>
      <c r="T19" s="65">
        <v>98438612</v>
      </c>
      <c r="U19" s="65">
        <v>119223217</v>
      </c>
      <c r="V19" s="65">
        <v>219712784</v>
      </c>
      <c r="W19" s="65">
        <v>3248673898</v>
      </c>
      <c r="X19" s="65">
        <v>1985493605</v>
      </c>
      <c r="Y19" s="65">
        <v>1263180293</v>
      </c>
      <c r="Z19" s="145">
        <v>63.62</v>
      </c>
      <c r="AA19" s="160">
        <v>1985493605</v>
      </c>
    </row>
    <row r="20" spans="1:27" ht="13.5">
      <c r="A20" s="196" t="s">
        <v>35</v>
      </c>
      <c r="B20" s="200" t="s">
        <v>96</v>
      </c>
      <c r="C20" s="160">
        <v>92012247</v>
      </c>
      <c r="D20" s="160"/>
      <c r="E20" s="161">
        <v>58281902</v>
      </c>
      <c r="F20" s="59">
        <v>1301528902</v>
      </c>
      <c r="G20" s="59">
        <v>6122536</v>
      </c>
      <c r="H20" s="59">
        <v>2506138</v>
      </c>
      <c r="I20" s="59">
        <v>1990133</v>
      </c>
      <c r="J20" s="59">
        <v>10618807</v>
      </c>
      <c r="K20" s="59">
        <v>18694118</v>
      </c>
      <c r="L20" s="59">
        <v>8085873</v>
      </c>
      <c r="M20" s="59">
        <v>6445175</v>
      </c>
      <c r="N20" s="59">
        <v>33225166</v>
      </c>
      <c r="O20" s="59">
        <v>3256499</v>
      </c>
      <c r="P20" s="59">
        <v>8267360</v>
      </c>
      <c r="Q20" s="59">
        <v>10716385</v>
      </c>
      <c r="R20" s="59">
        <v>22240244</v>
      </c>
      <c r="S20" s="59">
        <v>-10788478</v>
      </c>
      <c r="T20" s="59">
        <v>6742339</v>
      </c>
      <c r="U20" s="59">
        <v>36249867</v>
      </c>
      <c r="V20" s="59">
        <v>32203728</v>
      </c>
      <c r="W20" s="59">
        <v>98287945</v>
      </c>
      <c r="X20" s="59">
        <v>1301528902</v>
      </c>
      <c r="Y20" s="59">
        <v>-1203240957</v>
      </c>
      <c r="Z20" s="199">
        <v>-92.45</v>
      </c>
      <c r="AA20" s="135">
        <v>1301528902</v>
      </c>
    </row>
    <row r="21" spans="1:27" ht="13.5">
      <c r="A21" s="196" t="s">
        <v>115</v>
      </c>
      <c r="B21" s="200"/>
      <c r="C21" s="160">
        <v>70554390</v>
      </c>
      <c r="D21" s="160"/>
      <c r="E21" s="161">
        <v>0</v>
      </c>
      <c r="F21" s="65">
        <v>5000000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5000000</v>
      </c>
      <c r="Y21" s="65">
        <v>-5000000</v>
      </c>
      <c r="Z21" s="145">
        <v>-100</v>
      </c>
      <c r="AA21" s="160">
        <v>5000000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13480003386</v>
      </c>
      <c r="D22" s="203">
        <f>SUM(D5:D21)</f>
        <v>0</v>
      </c>
      <c r="E22" s="204">
        <f t="shared" si="0"/>
        <v>19824806871</v>
      </c>
      <c r="F22" s="205">
        <f t="shared" si="0"/>
        <v>20001170139</v>
      </c>
      <c r="G22" s="205">
        <f t="shared" si="0"/>
        <v>1997132720</v>
      </c>
      <c r="H22" s="205">
        <f t="shared" si="0"/>
        <v>2093748767</v>
      </c>
      <c r="I22" s="205">
        <f t="shared" si="0"/>
        <v>1591954906</v>
      </c>
      <c r="J22" s="205">
        <f t="shared" si="0"/>
        <v>5682836393</v>
      </c>
      <c r="K22" s="205">
        <f t="shared" si="0"/>
        <v>1336538344</v>
      </c>
      <c r="L22" s="205">
        <f t="shared" si="0"/>
        <v>1350059905</v>
      </c>
      <c r="M22" s="205">
        <f t="shared" si="0"/>
        <v>2363673855</v>
      </c>
      <c r="N22" s="205">
        <f t="shared" si="0"/>
        <v>5050272104</v>
      </c>
      <c r="O22" s="205">
        <f t="shared" si="0"/>
        <v>1211952092</v>
      </c>
      <c r="P22" s="205">
        <f t="shared" si="0"/>
        <v>1242714994</v>
      </c>
      <c r="Q22" s="205">
        <f t="shared" si="0"/>
        <v>2183328828</v>
      </c>
      <c r="R22" s="205">
        <f t="shared" si="0"/>
        <v>4637995914</v>
      </c>
      <c r="S22" s="205">
        <f t="shared" si="0"/>
        <v>1337851969</v>
      </c>
      <c r="T22" s="205">
        <f t="shared" si="0"/>
        <v>1379762589</v>
      </c>
      <c r="U22" s="205">
        <f t="shared" si="0"/>
        <v>1568960143</v>
      </c>
      <c r="V22" s="205">
        <f t="shared" si="0"/>
        <v>4286574701</v>
      </c>
      <c r="W22" s="205">
        <f t="shared" si="0"/>
        <v>19657679112</v>
      </c>
      <c r="X22" s="205">
        <f t="shared" si="0"/>
        <v>20001170139</v>
      </c>
      <c r="Y22" s="205">
        <f t="shared" si="0"/>
        <v>-343491027</v>
      </c>
      <c r="Z22" s="206">
        <f>+IF(X22&lt;&gt;0,+(Y22/X22)*100,0)</f>
        <v>-1.7173546578169028</v>
      </c>
      <c r="AA22" s="203">
        <f>SUM(AA5:AA21)</f>
        <v>20001170139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3971687007</v>
      </c>
      <c r="D25" s="160"/>
      <c r="E25" s="161">
        <v>4333687366</v>
      </c>
      <c r="F25" s="65">
        <v>4254605040</v>
      </c>
      <c r="G25" s="65">
        <v>332170738</v>
      </c>
      <c r="H25" s="65">
        <v>327145146</v>
      </c>
      <c r="I25" s="65">
        <v>320561850</v>
      </c>
      <c r="J25" s="65">
        <v>979877734</v>
      </c>
      <c r="K25" s="65">
        <v>318125191</v>
      </c>
      <c r="L25" s="65">
        <v>323149541</v>
      </c>
      <c r="M25" s="65">
        <v>330069290</v>
      </c>
      <c r="N25" s="65">
        <v>971344022</v>
      </c>
      <c r="O25" s="65">
        <v>330745265</v>
      </c>
      <c r="P25" s="65">
        <v>323414577</v>
      </c>
      <c r="Q25" s="65">
        <v>410714008</v>
      </c>
      <c r="R25" s="65">
        <v>1064873850</v>
      </c>
      <c r="S25" s="65">
        <v>325170188</v>
      </c>
      <c r="T25" s="65">
        <v>337452624</v>
      </c>
      <c r="U25" s="65">
        <v>329621303</v>
      </c>
      <c r="V25" s="65">
        <v>992244115</v>
      </c>
      <c r="W25" s="65">
        <v>4008339721</v>
      </c>
      <c r="X25" s="65">
        <v>4254605040</v>
      </c>
      <c r="Y25" s="65">
        <v>-246265319</v>
      </c>
      <c r="Z25" s="145">
        <v>-5.79</v>
      </c>
      <c r="AA25" s="160">
        <v>4254605040</v>
      </c>
    </row>
    <row r="26" spans="1:27" ht="13.5">
      <c r="A26" s="198" t="s">
        <v>38</v>
      </c>
      <c r="B26" s="197"/>
      <c r="C26" s="160">
        <v>62513464</v>
      </c>
      <c r="D26" s="160"/>
      <c r="E26" s="161">
        <v>78572289</v>
      </c>
      <c r="F26" s="65">
        <v>78572289</v>
      </c>
      <c r="G26" s="65">
        <v>6274176</v>
      </c>
      <c r="H26" s="65">
        <v>6294004</v>
      </c>
      <c r="I26" s="65">
        <v>6294004</v>
      </c>
      <c r="J26" s="65">
        <v>18862184</v>
      </c>
      <c r="K26" s="65">
        <v>6288193</v>
      </c>
      <c r="L26" s="65">
        <v>6264947</v>
      </c>
      <c r="M26" s="65">
        <v>6245348</v>
      </c>
      <c r="N26" s="65">
        <v>18798488</v>
      </c>
      <c r="O26" s="65">
        <v>8543592</v>
      </c>
      <c r="P26" s="65">
        <v>6605817</v>
      </c>
      <c r="Q26" s="65">
        <v>6687177</v>
      </c>
      <c r="R26" s="65">
        <v>21836586</v>
      </c>
      <c r="S26" s="65">
        <v>6636327</v>
      </c>
      <c r="T26" s="65">
        <v>6636327</v>
      </c>
      <c r="U26" s="65">
        <v>6636327</v>
      </c>
      <c r="V26" s="65">
        <v>19908981</v>
      </c>
      <c r="W26" s="65">
        <v>79406239</v>
      </c>
      <c r="X26" s="65">
        <v>78572289</v>
      </c>
      <c r="Y26" s="65">
        <v>833950</v>
      </c>
      <c r="Z26" s="145">
        <v>1.06</v>
      </c>
      <c r="AA26" s="160">
        <v>78572289</v>
      </c>
    </row>
    <row r="27" spans="1:27" ht="13.5">
      <c r="A27" s="198" t="s">
        <v>118</v>
      </c>
      <c r="B27" s="197" t="s">
        <v>99</v>
      </c>
      <c r="C27" s="160">
        <v>1417262543</v>
      </c>
      <c r="D27" s="160"/>
      <c r="E27" s="161">
        <v>1536305545</v>
      </c>
      <c r="F27" s="65">
        <v>1573268042</v>
      </c>
      <c r="G27" s="65">
        <v>152835090</v>
      </c>
      <c r="H27" s="65">
        <v>191807250</v>
      </c>
      <c r="I27" s="65">
        <v>147399957</v>
      </c>
      <c r="J27" s="65">
        <v>492042297</v>
      </c>
      <c r="K27" s="65">
        <v>154865383</v>
      </c>
      <c r="L27" s="65">
        <v>58562836</v>
      </c>
      <c r="M27" s="65">
        <v>91505405</v>
      </c>
      <c r="N27" s="65">
        <v>304933624</v>
      </c>
      <c r="O27" s="65">
        <v>172174023</v>
      </c>
      <c r="P27" s="65">
        <v>101350657</v>
      </c>
      <c r="Q27" s="65">
        <v>119791465</v>
      </c>
      <c r="R27" s="65">
        <v>393316145</v>
      </c>
      <c r="S27" s="65">
        <v>61755990</v>
      </c>
      <c r="T27" s="65">
        <v>95933220</v>
      </c>
      <c r="U27" s="65">
        <v>65552922</v>
      </c>
      <c r="V27" s="65">
        <v>223242132</v>
      </c>
      <c r="W27" s="65">
        <v>1413534198</v>
      </c>
      <c r="X27" s="65">
        <v>1573268042</v>
      </c>
      <c r="Y27" s="65">
        <v>-159733844</v>
      </c>
      <c r="Z27" s="145">
        <v>-10.15</v>
      </c>
      <c r="AA27" s="160">
        <v>1573268042</v>
      </c>
    </row>
    <row r="28" spans="1:27" ht="13.5">
      <c r="A28" s="198" t="s">
        <v>39</v>
      </c>
      <c r="B28" s="197" t="s">
        <v>96</v>
      </c>
      <c r="C28" s="160">
        <v>2082240315</v>
      </c>
      <c r="D28" s="160"/>
      <c r="E28" s="161">
        <v>2101119139</v>
      </c>
      <c r="F28" s="65">
        <v>2151573395</v>
      </c>
      <c r="G28" s="65">
        <v>0</v>
      </c>
      <c r="H28" s="65">
        <v>350186522</v>
      </c>
      <c r="I28" s="65">
        <v>175093262</v>
      </c>
      <c r="J28" s="65">
        <v>525279784</v>
      </c>
      <c r="K28" s="65">
        <v>175093264</v>
      </c>
      <c r="L28" s="65">
        <v>175093264</v>
      </c>
      <c r="M28" s="65">
        <v>175093264</v>
      </c>
      <c r="N28" s="65">
        <v>525279792</v>
      </c>
      <c r="O28" s="65">
        <v>175093264</v>
      </c>
      <c r="P28" s="65">
        <v>183948512</v>
      </c>
      <c r="Q28" s="65">
        <v>183948512</v>
      </c>
      <c r="R28" s="65">
        <v>542990288</v>
      </c>
      <c r="S28" s="65">
        <v>183948512</v>
      </c>
      <c r="T28" s="65">
        <v>183948512</v>
      </c>
      <c r="U28" s="65">
        <v>183948512</v>
      </c>
      <c r="V28" s="65">
        <v>551845536</v>
      </c>
      <c r="W28" s="65">
        <v>2145395400</v>
      </c>
      <c r="X28" s="65">
        <v>2151573395</v>
      </c>
      <c r="Y28" s="65">
        <v>-6177995</v>
      </c>
      <c r="Z28" s="145">
        <v>-0.29</v>
      </c>
      <c r="AA28" s="160">
        <v>2151573395</v>
      </c>
    </row>
    <row r="29" spans="1:27" ht="13.5">
      <c r="A29" s="198" t="s">
        <v>40</v>
      </c>
      <c r="B29" s="197"/>
      <c r="C29" s="160">
        <v>307457611</v>
      </c>
      <c r="D29" s="160"/>
      <c r="E29" s="161">
        <v>488226680</v>
      </c>
      <c r="F29" s="65">
        <v>461486680</v>
      </c>
      <c r="G29" s="65">
        <v>43032000</v>
      </c>
      <c r="H29" s="65">
        <v>22988812</v>
      </c>
      <c r="I29" s="65">
        <v>57359705</v>
      </c>
      <c r="J29" s="65">
        <v>123380517</v>
      </c>
      <c r="K29" s="65">
        <v>0</v>
      </c>
      <c r="L29" s="65">
        <v>58657957</v>
      </c>
      <c r="M29" s="65">
        <v>36883539</v>
      </c>
      <c r="N29" s="65">
        <v>95541496</v>
      </c>
      <c r="O29" s="65">
        <v>0</v>
      </c>
      <c r="P29" s="65">
        <v>0</v>
      </c>
      <c r="Q29" s="65">
        <v>102676153</v>
      </c>
      <c r="R29" s="65">
        <v>102676153</v>
      </c>
      <c r="S29" s="65">
        <v>0</v>
      </c>
      <c r="T29" s="65">
        <v>72065043</v>
      </c>
      <c r="U29" s="65">
        <v>41314875</v>
      </c>
      <c r="V29" s="65">
        <v>113379918</v>
      </c>
      <c r="W29" s="65">
        <v>434978084</v>
      </c>
      <c r="X29" s="65">
        <v>461486680</v>
      </c>
      <c r="Y29" s="65">
        <v>-26508596</v>
      </c>
      <c r="Z29" s="145">
        <v>-5.74</v>
      </c>
      <c r="AA29" s="160">
        <v>461486680</v>
      </c>
    </row>
    <row r="30" spans="1:27" ht="13.5">
      <c r="A30" s="198" t="s">
        <v>119</v>
      </c>
      <c r="B30" s="197" t="s">
        <v>96</v>
      </c>
      <c r="C30" s="160">
        <v>5150063183</v>
      </c>
      <c r="D30" s="160"/>
      <c r="E30" s="161">
        <v>7945553951</v>
      </c>
      <c r="F30" s="65">
        <v>7925553951</v>
      </c>
      <c r="G30" s="65">
        <v>993003218</v>
      </c>
      <c r="H30" s="65">
        <v>919704543</v>
      </c>
      <c r="I30" s="65">
        <v>589776818</v>
      </c>
      <c r="J30" s="65">
        <v>2502484579</v>
      </c>
      <c r="K30" s="65">
        <v>574587250</v>
      </c>
      <c r="L30" s="65">
        <v>580289874</v>
      </c>
      <c r="M30" s="65">
        <v>530425050</v>
      </c>
      <c r="N30" s="65">
        <v>1685302174</v>
      </c>
      <c r="O30" s="65">
        <v>536821710</v>
      </c>
      <c r="P30" s="65">
        <v>547554369</v>
      </c>
      <c r="Q30" s="65">
        <v>571561090</v>
      </c>
      <c r="R30" s="65">
        <v>1655937169</v>
      </c>
      <c r="S30" s="65">
        <v>529693569</v>
      </c>
      <c r="T30" s="65">
        <v>602757191</v>
      </c>
      <c r="U30" s="65">
        <v>954789126</v>
      </c>
      <c r="V30" s="65">
        <v>2087239886</v>
      </c>
      <c r="W30" s="65">
        <v>7930963808</v>
      </c>
      <c r="X30" s="65">
        <v>7925553951</v>
      </c>
      <c r="Y30" s="65">
        <v>5409857</v>
      </c>
      <c r="Z30" s="145">
        <v>0.07</v>
      </c>
      <c r="AA30" s="160">
        <v>7925553951</v>
      </c>
    </row>
    <row r="31" spans="1:27" ht="13.5">
      <c r="A31" s="198" t="s">
        <v>120</v>
      </c>
      <c r="B31" s="197" t="s">
        <v>121</v>
      </c>
      <c r="C31" s="160">
        <v>1004887003</v>
      </c>
      <c r="D31" s="160"/>
      <c r="E31" s="161">
        <v>0</v>
      </c>
      <c r="F31" s="65">
        <v>1885143381</v>
      </c>
      <c r="G31" s="65">
        <v>61193355</v>
      </c>
      <c r="H31" s="65">
        <v>98941681</v>
      </c>
      <c r="I31" s="65">
        <v>151000568</v>
      </c>
      <c r="J31" s="65">
        <v>311135604</v>
      </c>
      <c r="K31" s="65">
        <v>158030747</v>
      </c>
      <c r="L31" s="65">
        <v>160659371</v>
      </c>
      <c r="M31" s="65">
        <v>141161458</v>
      </c>
      <c r="N31" s="65">
        <v>459851576</v>
      </c>
      <c r="O31" s="65">
        <v>113374117</v>
      </c>
      <c r="P31" s="65">
        <v>156672586</v>
      </c>
      <c r="Q31" s="65">
        <v>133105028</v>
      </c>
      <c r="R31" s="65">
        <v>403151731</v>
      </c>
      <c r="S31" s="65">
        <v>116965217</v>
      </c>
      <c r="T31" s="65">
        <v>172447557</v>
      </c>
      <c r="U31" s="65">
        <v>235805898</v>
      </c>
      <c r="V31" s="65">
        <v>525218672</v>
      </c>
      <c r="W31" s="65">
        <v>1699357583</v>
      </c>
      <c r="X31" s="65">
        <v>1885143381</v>
      </c>
      <c r="Y31" s="65">
        <v>-185785798</v>
      </c>
      <c r="Z31" s="145">
        <v>-9.86</v>
      </c>
      <c r="AA31" s="160">
        <v>1885143381</v>
      </c>
    </row>
    <row r="32" spans="1:27" ht="13.5">
      <c r="A32" s="198" t="s">
        <v>122</v>
      </c>
      <c r="B32" s="197"/>
      <c r="C32" s="160">
        <v>563519773</v>
      </c>
      <c r="D32" s="160"/>
      <c r="E32" s="161">
        <v>701952466</v>
      </c>
      <c r="F32" s="65">
        <v>704339606</v>
      </c>
      <c r="G32" s="65">
        <v>652065</v>
      </c>
      <c r="H32" s="65">
        <v>30888332</v>
      </c>
      <c r="I32" s="65">
        <v>42679906</v>
      </c>
      <c r="J32" s="65">
        <v>74220303</v>
      </c>
      <c r="K32" s="65">
        <v>48626763</v>
      </c>
      <c r="L32" s="65">
        <v>62746564</v>
      </c>
      <c r="M32" s="65">
        <v>49670223</v>
      </c>
      <c r="N32" s="65">
        <v>161043550</v>
      </c>
      <c r="O32" s="65">
        <v>56972094</v>
      </c>
      <c r="P32" s="65">
        <v>65230508</v>
      </c>
      <c r="Q32" s="65">
        <v>46506506</v>
      </c>
      <c r="R32" s="65">
        <v>168709108</v>
      </c>
      <c r="S32" s="65">
        <v>49585296</v>
      </c>
      <c r="T32" s="65">
        <v>73945012</v>
      </c>
      <c r="U32" s="65">
        <v>115447385</v>
      </c>
      <c r="V32" s="65">
        <v>238977693</v>
      </c>
      <c r="W32" s="65">
        <v>642950654</v>
      </c>
      <c r="X32" s="65">
        <v>704339606</v>
      </c>
      <c r="Y32" s="65">
        <v>-61388952</v>
      </c>
      <c r="Z32" s="145">
        <v>-8.72</v>
      </c>
      <c r="AA32" s="160">
        <v>704339606</v>
      </c>
    </row>
    <row r="33" spans="1:27" ht="13.5">
      <c r="A33" s="198" t="s">
        <v>42</v>
      </c>
      <c r="B33" s="197"/>
      <c r="C33" s="160">
        <v>57093069</v>
      </c>
      <c r="D33" s="160"/>
      <c r="E33" s="161">
        <v>297680200</v>
      </c>
      <c r="F33" s="65">
        <v>373284802</v>
      </c>
      <c r="G33" s="65">
        <v>3204244</v>
      </c>
      <c r="H33" s="65">
        <v>27787699</v>
      </c>
      <c r="I33" s="65">
        <v>20563981</v>
      </c>
      <c r="J33" s="65">
        <v>51555924</v>
      </c>
      <c r="K33" s="65">
        <v>53503336</v>
      </c>
      <c r="L33" s="65">
        <v>21711636</v>
      </c>
      <c r="M33" s="65">
        <v>26841675</v>
      </c>
      <c r="N33" s="65">
        <v>102056647</v>
      </c>
      <c r="O33" s="65">
        <v>17268657</v>
      </c>
      <c r="P33" s="65">
        <v>32416647</v>
      </c>
      <c r="Q33" s="65">
        <v>97120692</v>
      </c>
      <c r="R33" s="65">
        <v>146805996</v>
      </c>
      <c r="S33" s="65">
        <v>45227069</v>
      </c>
      <c r="T33" s="65">
        <v>39211472</v>
      </c>
      <c r="U33" s="65">
        <v>43794114</v>
      </c>
      <c r="V33" s="65">
        <v>128232655</v>
      </c>
      <c r="W33" s="65">
        <v>428651222</v>
      </c>
      <c r="X33" s="65">
        <v>373284802</v>
      </c>
      <c r="Y33" s="65">
        <v>55366420</v>
      </c>
      <c r="Z33" s="145">
        <v>14.83</v>
      </c>
      <c r="AA33" s="160">
        <v>373284802</v>
      </c>
    </row>
    <row r="34" spans="1:27" ht="13.5">
      <c r="A34" s="198" t="s">
        <v>43</v>
      </c>
      <c r="B34" s="197" t="s">
        <v>123</v>
      </c>
      <c r="C34" s="160">
        <v>916403322</v>
      </c>
      <c r="D34" s="160"/>
      <c r="E34" s="161">
        <v>3668210677</v>
      </c>
      <c r="F34" s="65">
        <v>1344682796</v>
      </c>
      <c r="G34" s="65">
        <v>37393734</v>
      </c>
      <c r="H34" s="65">
        <v>55288240</v>
      </c>
      <c r="I34" s="65">
        <v>128352711</v>
      </c>
      <c r="J34" s="65">
        <v>221034685</v>
      </c>
      <c r="K34" s="65">
        <v>66075406</v>
      </c>
      <c r="L34" s="65">
        <v>88430800</v>
      </c>
      <c r="M34" s="65">
        <v>88299419</v>
      </c>
      <c r="N34" s="65">
        <v>242805625</v>
      </c>
      <c r="O34" s="65">
        <v>63136892</v>
      </c>
      <c r="P34" s="65">
        <v>90700161</v>
      </c>
      <c r="Q34" s="65">
        <v>89125850</v>
      </c>
      <c r="R34" s="65">
        <v>242962903</v>
      </c>
      <c r="S34" s="65">
        <v>75756929</v>
      </c>
      <c r="T34" s="65">
        <v>119082469</v>
      </c>
      <c r="U34" s="65">
        <v>219199810</v>
      </c>
      <c r="V34" s="65">
        <v>414039208</v>
      </c>
      <c r="W34" s="65">
        <v>1120842421</v>
      </c>
      <c r="X34" s="65">
        <v>1344682796</v>
      </c>
      <c r="Y34" s="65">
        <v>-223840375</v>
      </c>
      <c r="Z34" s="145">
        <v>-16.65</v>
      </c>
      <c r="AA34" s="160">
        <v>1344682796</v>
      </c>
    </row>
    <row r="35" spans="1:27" ht="13.5">
      <c r="A35" s="196" t="s">
        <v>124</v>
      </c>
      <c r="B35" s="200"/>
      <c r="C35" s="160">
        <v>926212</v>
      </c>
      <c r="D35" s="160"/>
      <c r="E35" s="161">
        <v>0</v>
      </c>
      <c r="F35" s="65">
        <v>5000000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5000000</v>
      </c>
      <c r="Y35" s="65">
        <v>-5000000</v>
      </c>
      <c r="Z35" s="145">
        <v>-100</v>
      </c>
      <c r="AA35" s="160">
        <v>5000000</v>
      </c>
    </row>
    <row r="36" spans="1:27" ht="12.75">
      <c r="A36" s="208" t="s">
        <v>44</v>
      </c>
      <c r="B36" s="202"/>
      <c r="C36" s="203">
        <f aca="true" t="shared" si="1" ref="C36:Y36">SUM(C25:C35)</f>
        <v>15534053502</v>
      </c>
      <c r="D36" s="203">
        <f>SUM(D25:D35)</f>
        <v>0</v>
      </c>
      <c r="E36" s="204">
        <f t="shared" si="1"/>
        <v>21151308313</v>
      </c>
      <c r="F36" s="205">
        <f t="shared" si="1"/>
        <v>20757509982</v>
      </c>
      <c r="G36" s="205">
        <f t="shared" si="1"/>
        <v>1629758620</v>
      </c>
      <c r="H36" s="205">
        <f t="shared" si="1"/>
        <v>2031032229</v>
      </c>
      <c r="I36" s="205">
        <f t="shared" si="1"/>
        <v>1639082762</v>
      </c>
      <c r="J36" s="205">
        <f t="shared" si="1"/>
        <v>5299873611</v>
      </c>
      <c r="K36" s="205">
        <f t="shared" si="1"/>
        <v>1555195533</v>
      </c>
      <c r="L36" s="205">
        <f t="shared" si="1"/>
        <v>1535566790</v>
      </c>
      <c r="M36" s="205">
        <f t="shared" si="1"/>
        <v>1476194671</v>
      </c>
      <c r="N36" s="205">
        <f t="shared" si="1"/>
        <v>4566956994</v>
      </c>
      <c r="O36" s="205">
        <f t="shared" si="1"/>
        <v>1474129614</v>
      </c>
      <c r="P36" s="205">
        <f t="shared" si="1"/>
        <v>1507893834</v>
      </c>
      <c r="Q36" s="205">
        <f t="shared" si="1"/>
        <v>1761236481</v>
      </c>
      <c r="R36" s="205">
        <f t="shared" si="1"/>
        <v>4743259929</v>
      </c>
      <c r="S36" s="205">
        <f t="shared" si="1"/>
        <v>1394739097</v>
      </c>
      <c r="T36" s="205">
        <f t="shared" si="1"/>
        <v>1703479427</v>
      </c>
      <c r="U36" s="205">
        <f t="shared" si="1"/>
        <v>2196110272</v>
      </c>
      <c r="V36" s="205">
        <f t="shared" si="1"/>
        <v>5294328796</v>
      </c>
      <c r="W36" s="205">
        <f t="shared" si="1"/>
        <v>19904419330</v>
      </c>
      <c r="X36" s="205">
        <f t="shared" si="1"/>
        <v>20757509982</v>
      </c>
      <c r="Y36" s="205">
        <f t="shared" si="1"/>
        <v>-853090652</v>
      </c>
      <c r="Z36" s="206">
        <f>+IF(X36&lt;&gt;0,+(Y36/X36)*100,0)</f>
        <v>-4.109792806265119</v>
      </c>
      <c r="AA36" s="203">
        <f>SUM(AA25:AA35)</f>
        <v>20757509982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-2054050116</v>
      </c>
      <c r="D38" s="214">
        <f>+D22-D36</f>
        <v>0</v>
      </c>
      <c r="E38" s="215">
        <f t="shared" si="2"/>
        <v>-1326501442</v>
      </c>
      <c r="F38" s="111">
        <f t="shared" si="2"/>
        <v>-756339843</v>
      </c>
      <c r="G38" s="111">
        <f t="shared" si="2"/>
        <v>367374100</v>
      </c>
      <c r="H38" s="111">
        <f t="shared" si="2"/>
        <v>62716538</v>
      </c>
      <c r="I38" s="111">
        <f t="shared" si="2"/>
        <v>-47127856</v>
      </c>
      <c r="J38" s="111">
        <f t="shared" si="2"/>
        <v>382962782</v>
      </c>
      <c r="K38" s="111">
        <f t="shared" si="2"/>
        <v>-218657189</v>
      </c>
      <c r="L38" s="111">
        <f t="shared" si="2"/>
        <v>-185506885</v>
      </c>
      <c r="M38" s="111">
        <f t="shared" si="2"/>
        <v>887479184</v>
      </c>
      <c r="N38" s="111">
        <f t="shared" si="2"/>
        <v>483315110</v>
      </c>
      <c r="O38" s="111">
        <f t="shared" si="2"/>
        <v>-262177522</v>
      </c>
      <c r="P38" s="111">
        <f t="shared" si="2"/>
        <v>-265178840</v>
      </c>
      <c r="Q38" s="111">
        <f t="shared" si="2"/>
        <v>422092347</v>
      </c>
      <c r="R38" s="111">
        <f t="shared" si="2"/>
        <v>-105264015</v>
      </c>
      <c r="S38" s="111">
        <f t="shared" si="2"/>
        <v>-56887128</v>
      </c>
      <c r="T38" s="111">
        <f t="shared" si="2"/>
        <v>-323716838</v>
      </c>
      <c r="U38" s="111">
        <f t="shared" si="2"/>
        <v>-627150129</v>
      </c>
      <c r="V38" s="111">
        <f t="shared" si="2"/>
        <v>-1007754095</v>
      </c>
      <c r="W38" s="111">
        <f t="shared" si="2"/>
        <v>-246740218</v>
      </c>
      <c r="X38" s="111">
        <f>IF(F22=F36,0,X22-X36)</f>
        <v>-756339843</v>
      </c>
      <c r="Y38" s="111">
        <f t="shared" si="2"/>
        <v>509599625</v>
      </c>
      <c r="Z38" s="216">
        <f>+IF(X38&lt;&gt;0,+(Y38/X38)*100,0)</f>
        <v>-67.37706993970963</v>
      </c>
      <c r="AA38" s="214">
        <f>+AA22-AA36</f>
        <v>-756339843</v>
      </c>
    </row>
    <row r="39" spans="1:27" ht="13.5">
      <c r="A39" s="196" t="s">
        <v>46</v>
      </c>
      <c r="B39" s="200"/>
      <c r="C39" s="160">
        <v>523967738</v>
      </c>
      <c r="D39" s="160"/>
      <c r="E39" s="161">
        <v>1327041545</v>
      </c>
      <c r="F39" s="65">
        <v>1264330491</v>
      </c>
      <c r="G39" s="65">
        <v>0</v>
      </c>
      <c r="H39" s="65">
        <v>0</v>
      </c>
      <c r="I39" s="65">
        <v>30459697</v>
      </c>
      <c r="J39" s="65">
        <v>30459697</v>
      </c>
      <c r="K39" s="65">
        <v>78633766</v>
      </c>
      <c r="L39" s="65">
        <v>79704923</v>
      </c>
      <c r="M39" s="65">
        <v>170243003</v>
      </c>
      <c r="N39" s="65">
        <v>328581692</v>
      </c>
      <c r="O39" s="65">
        <v>35164101</v>
      </c>
      <c r="P39" s="65">
        <v>26602094</v>
      </c>
      <c r="Q39" s="65">
        <v>117268486</v>
      </c>
      <c r="R39" s="65">
        <v>179034681</v>
      </c>
      <c r="S39" s="65">
        <v>165402394</v>
      </c>
      <c r="T39" s="65">
        <v>107781634</v>
      </c>
      <c r="U39" s="65">
        <v>166743392</v>
      </c>
      <c r="V39" s="65">
        <v>439927420</v>
      </c>
      <c r="W39" s="65">
        <v>978003490</v>
      </c>
      <c r="X39" s="65">
        <v>1264330491</v>
      </c>
      <c r="Y39" s="65">
        <v>-286327001</v>
      </c>
      <c r="Z39" s="145">
        <v>-22.65</v>
      </c>
      <c r="AA39" s="160">
        <v>1264330491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-1530082378</v>
      </c>
      <c r="D42" s="221">
        <f>SUM(D38:D41)</f>
        <v>0</v>
      </c>
      <c r="E42" s="222">
        <f t="shared" si="3"/>
        <v>540103</v>
      </c>
      <c r="F42" s="93">
        <f t="shared" si="3"/>
        <v>507990648</v>
      </c>
      <c r="G42" s="93">
        <f t="shared" si="3"/>
        <v>367374100</v>
      </c>
      <c r="H42" s="93">
        <f t="shared" si="3"/>
        <v>62716538</v>
      </c>
      <c r="I42" s="93">
        <f t="shared" si="3"/>
        <v>-16668159</v>
      </c>
      <c r="J42" s="93">
        <f t="shared" si="3"/>
        <v>413422479</v>
      </c>
      <c r="K42" s="93">
        <f t="shared" si="3"/>
        <v>-140023423</v>
      </c>
      <c r="L42" s="93">
        <f t="shared" si="3"/>
        <v>-105801962</v>
      </c>
      <c r="M42" s="93">
        <f t="shared" si="3"/>
        <v>1057722187</v>
      </c>
      <c r="N42" s="93">
        <f t="shared" si="3"/>
        <v>811896802</v>
      </c>
      <c r="O42" s="93">
        <f t="shared" si="3"/>
        <v>-227013421</v>
      </c>
      <c r="P42" s="93">
        <f t="shared" si="3"/>
        <v>-238576746</v>
      </c>
      <c r="Q42" s="93">
        <f t="shared" si="3"/>
        <v>539360833</v>
      </c>
      <c r="R42" s="93">
        <f t="shared" si="3"/>
        <v>73770666</v>
      </c>
      <c r="S42" s="93">
        <f t="shared" si="3"/>
        <v>108515266</v>
      </c>
      <c r="T42" s="93">
        <f t="shared" si="3"/>
        <v>-215935204</v>
      </c>
      <c r="U42" s="93">
        <f t="shared" si="3"/>
        <v>-460406737</v>
      </c>
      <c r="V42" s="93">
        <f t="shared" si="3"/>
        <v>-567826675</v>
      </c>
      <c r="W42" s="93">
        <f t="shared" si="3"/>
        <v>731263272</v>
      </c>
      <c r="X42" s="93">
        <f t="shared" si="3"/>
        <v>507990648</v>
      </c>
      <c r="Y42" s="93">
        <f t="shared" si="3"/>
        <v>223272624</v>
      </c>
      <c r="Z42" s="223">
        <f>+IF(X42&lt;&gt;0,+(Y42/X42)*100,0)</f>
        <v>43.95211307118394</v>
      </c>
      <c r="AA42" s="221">
        <f>SUM(AA38:AA41)</f>
        <v>507990648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-1530082378</v>
      </c>
      <c r="D44" s="225">
        <f>+D42-D43</f>
        <v>0</v>
      </c>
      <c r="E44" s="226">
        <f t="shared" si="4"/>
        <v>540103</v>
      </c>
      <c r="F44" s="82">
        <f t="shared" si="4"/>
        <v>507990648</v>
      </c>
      <c r="G44" s="82">
        <f t="shared" si="4"/>
        <v>367374100</v>
      </c>
      <c r="H44" s="82">
        <f t="shared" si="4"/>
        <v>62716538</v>
      </c>
      <c r="I44" s="82">
        <f t="shared" si="4"/>
        <v>-16668159</v>
      </c>
      <c r="J44" s="82">
        <f t="shared" si="4"/>
        <v>413422479</v>
      </c>
      <c r="K44" s="82">
        <f t="shared" si="4"/>
        <v>-140023423</v>
      </c>
      <c r="L44" s="82">
        <f t="shared" si="4"/>
        <v>-105801962</v>
      </c>
      <c r="M44" s="82">
        <f t="shared" si="4"/>
        <v>1057722187</v>
      </c>
      <c r="N44" s="82">
        <f t="shared" si="4"/>
        <v>811896802</v>
      </c>
      <c r="O44" s="82">
        <f t="shared" si="4"/>
        <v>-227013421</v>
      </c>
      <c r="P44" s="82">
        <f t="shared" si="4"/>
        <v>-238576746</v>
      </c>
      <c r="Q44" s="82">
        <f t="shared" si="4"/>
        <v>539360833</v>
      </c>
      <c r="R44" s="82">
        <f t="shared" si="4"/>
        <v>73770666</v>
      </c>
      <c r="S44" s="82">
        <f t="shared" si="4"/>
        <v>108515266</v>
      </c>
      <c r="T44" s="82">
        <f t="shared" si="4"/>
        <v>-215935204</v>
      </c>
      <c r="U44" s="82">
        <f t="shared" si="4"/>
        <v>-460406737</v>
      </c>
      <c r="V44" s="82">
        <f t="shared" si="4"/>
        <v>-567826675</v>
      </c>
      <c r="W44" s="82">
        <f t="shared" si="4"/>
        <v>731263272</v>
      </c>
      <c r="X44" s="82">
        <f t="shared" si="4"/>
        <v>507990648</v>
      </c>
      <c r="Y44" s="82">
        <f t="shared" si="4"/>
        <v>223272624</v>
      </c>
      <c r="Z44" s="227">
        <f>+IF(X44&lt;&gt;0,+(Y44/X44)*100,0)</f>
        <v>43.95211307118394</v>
      </c>
      <c r="AA44" s="225">
        <f>+AA42-AA43</f>
        <v>507990648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-1530082378</v>
      </c>
      <c r="D46" s="221">
        <f>SUM(D44:D45)</f>
        <v>0</v>
      </c>
      <c r="E46" s="222">
        <f t="shared" si="5"/>
        <v>540103</v>
      </c>
      <c r="F46" s="93">
        <f t="shared" si="5"/>
        <v>507990648</v>
      </c>
      <c r="G46" s="93">
        <f t="shared" si="5"/>
        <v>367374100</v>
      </c>
      <c r="H46" s="93">
        <f t="shared" si="5"/>
        <v>62716538</v>
      </c>
      <c r="I46" s="93">
        <f t="shared" si="5"/>
        <v>-16668159</v>
      </c>
      <c r="J46" s="93">
        <f t="shared" si="5"/>
        <v>413422479</v>
      </c>
      <c r="K46" s="93">
        <f t="shared" si="5"/>
        <v>-140023423</v>
      </c>
      <c r="L46" s="93">
        <f t="shared" si="5"/>
        <v>-105801962</v>
      </c>
      <c r="M46" s="93">
        <f t="shared" si="5"/>
        <v>1057722187</v>
      </c>
      <c r="N46" s="93">
        <f t="shared" si="5"/>
        <v>811896802</v>
      </c>
      <c r="O46" s="93">
        <f t="shared" si="5"/>
        <v>-227013421</v>
      </c>
      <c r="P46" s="93">
        <f t="shared" si="5"/>
        <v>-238576746</v>
      </c>
      <c r="Q46" s="93">
        <f t="shared" si="5"/>
        <v>539360833</v>
      </c>
      <c r="R46" s="93">
        <f t="shared" si="5"/>
        <v>73770666</v>
      </c>
      <c r="S46" s="93">
        <f t="shared" si="5"/>
        <v>108515266</v>
      </c>
      <c r="T46" s="93">
        <f t="shared" si="5"/>
        <v>-215935204</v>
      </c>
      <c r="U46" s="93">
        <f t="shared" si="5"/>
        <v>-460406737</v>
      </c>
      <c r="V46" s="93">
        <f t="shared" si="5"/>
        <v>-567826675</v>
      </c>
      <c r="W46" s="93">
        <f t="shared" si="5"/>
        <v>731263272</v>
      </c>
      <c r="X46" s="93">
        <f t="shared" si="5"/>
        <v>507990648</v>
      </c>
      <c r="Y46" s="93">
        <f t="shared" si="5"/>
        <v>223272624</v>
      </c>
      <c r="Z46" s="223">
        <f>+IF(X46&lt;&gt;0,+(Y46/X46)*100,0)</f>
        <v>43.95211307118394</v>
      </c>
      <c r="AA46" s="221">
        <f>SUM(AA44:AA45)</f>
        <v>507990648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-1530082378</v>
      </c>
      <c r="D48" s="232">
        <f>SUM(D46:D47)</f>
        <v>0</v>
      </c>
      <c r="E48" s="233">
        <f t="shared" si="6"/>
        <v>540103</v>
      </c>
      <c r="F48" s="234">
        <f t="shared" si="6"/>
        <v>507990648</v>
      </c>
      <c r="G48" s="234">
        <f t="shared" si="6"/>
        <v>367374100</v>
      </c>
      <c r="H48" s="235">
        <f t="shared" si="6"/>
        <v>62716538</v>
      </c>
      <c r="I48" s="235">
        <f t="shared" si="6"/>
        <v>-16668159</v>
      </c>
      <c r="J48" s="235">
        <f t="shared" si="6"/>
        <v>413422479</v>
      </c>
      <c r="K48" s="235">
        <f t="shared" si="6"/>
        <v>-140023423</v>
      </c>
      <c r="L48" s="235">
        <f t="shared" si="6"/>
        <v>-105801962</v>
      </c>
      <c r="M48" s="234">
        <f t="shared" si="6"/>
        <v>1057722187</v>
      </c>
      <c r="N48" s="234">
        <f t="shared" si="6"/>
        <v>811896802</v>
      </c>
      <c r="O48" s="235">
        <f t="shared" si="6"/>
        <v>-227013421</v>
      </c>
      <c r="P48" s="235">
        <f t="shared" si="6"/>
        <v>-238576746</v>
      </c>
      <c r="Q48" s="235">
        <f t="shared" si="6"/>
        <v>539360833</v>
      </c>
      <c r="R48" s="235">
        <f t="shared" si="6"/>
        <v>73770666</v>
      </c>
      <c r="S48" s="235">
        <f t="shared" si="6"/>
        <v>108515266</v>
      </c>
      <c r="T48" s="234">
        <f t="shared" si="6"/>
        <v>-215935204</v>
      </c>
      <c r="U48" s="234">
        <f t="shared" si="6"/>
        <v>-460406737</v>
      </c>
      <c r="V48" s="235">
        <f t="shared" si="6"/>
        <v>-567826675</v>
      </c>
      <c r="W48" s="235">
        <f t="shared" si="6"/>
        <v>731263272</v>
      </c>
      <c r="X48" s="235">
        <f t="shared" si="6"/>
        <v>507990648</v>
      </c>
      <c r="Y48" s="235">
        <f t="shared" si="6"/>
        <v>223272624</v>
      </c>
      <c r="Z48" s="236">
        <f>+IF(X48&lt;&gt;0,+(Y48/X48)*100,0)</f>
        <v>43.95211307118394</v>
      </c>
      <c r="AA48" s="237">
        <f>SUM(AA46:AA47)</f>
        <v>507990648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137019178</v>
      </c>
      <c r="D5" s="158">
        <f>SUM(D6:D8)</f>
        <v>0</v>
      </c>
      <c r="E5" s="159">
        <f t="shared" si="0"/>
        <v>394454150</v>
      </c>
      <c r="F5" s="105">
        <f t="shared" si="0"/>
        <v>395090387</v>
      </c>
      <c r="G5" s="105">
        <f t="shared" si="0"/>
        <v>331541</v>
      </c>
      <c r="H5" s="105">
        <f t="shared" si="0"/>
        <v>1049590</v>
      </c>
      <c r="I5" s="105">
        <f t="shared" si="0"/>
        <v>11101436</v>
      </c>
      <c r="J5" s="105">
        <f t="shared" si="0"/>
        <v>12482567</v>
      </c>
      <c r="K5" s="105">
        <f t="shared" si="0"/>
        <v>5326967</v>
      </c>
      <c r="L5" s="105">
        <f t="shared" si="0"/>
        <v>8109766</v>
      </c>
      <c r="M5" s="105">
        <f t="shared" si="0"/>
        <v>34267017</v>
      </c>
      <c r="N5" s="105">
        <f t="shared" si="0"/>
        <v>47703750</v>
      </c>
      <c r="O5" s="105">
        <f t="shared" si="0"/>
        <v>2705023</v>
      </c>
      <c r="P5" s="105">
        <f t="shared" si="0"/>
        <v>18251659</v>
      </c>
      <c r="Q5" s="105">
        <f t="shared" si="0"/>
        <v>37522996</v>
      </c>
      <c r="R5" s="105">
        <f t="shared" si="0"/>
        <v>58479678</v>
      </c>
      <c r="S5" s="105">
        <f t="shared" si="0"/>
        <v>18910008</v>
      </c>
      <c r="T5" s="105">
        <f t="shared" si="0"/>
        <v>64519373</v>
      </c>
      <c r="U5" s="105">
        <f t="shared" si="0"/>
        <v>86291327</v>
      </c>
      <c r="V5" s="105">
        <f t="shared" si="0"/>
        <v>169720708</v>
      </c>
      <c r="W5" s="105">
        <f t="shared" si="0"/>
        <v>288386703</v>
      </c>
      <c r="X5" s="105">
        <f t="shared" si="0"/>
        <v>395090387</v>
      </c>
      <c r="Y5" s="105">
        <f t="shared" si="0"/>
        <v>-106703684</v>
      </c>
      <c r="Z5" s="142">
        <f>+IF(X5&lt;&gt;0,+(Y5/X5)*100,0)</f>
        <v>-27.007410838371015</v>
      </c>
      <c r="AA5" s="158">
        <f>SUM(AA6:AA8)</f>
        <v>395090387</v>
      </c>
    </row>
    <row r="6" spans="1:27" ht="13.5">
      <c r="A6" s="143" t="s">
        <v>75</v>
      </c>
      <c r="B6" s="141"/>
      <c r="C6" s="160">
        <v>15368497</v>
      </c>
      <c r="D6" s="160"/>
      <c r="E6" s="161">
        <v>65973600</v>
      </c>
      <c r="F6" s="65">
        <v>26159600</v>
      </c>
      <c r="G6" s="65">
        <v>208845</v>
      </c>
      <c r="H6" s="65">
        <v>446819</v>
      </c>
      <c r="I6" s="65">
        <v>3487493</v>
      </c>
      <c r="J6" s="65">
        <v>4143157</v>
      </c>
      <c r="K6" s="65">
        <v>430399</v>
      </c>
      <c r="L6" s="65">
        <v>1538252</v>
      </c>
      <c r="M6" s="65">
        <v>299257</v>
      </c>
      <c r="N6" s="65">
        <v>2267908</v>
      </c>
      <c r="O6" s="65">
        <v>201344</v>
      </c>
      <c r="P6" s="65">
        <v>1622954</v>
      </c>
      <c r="Q6" s="65">
        <v>4720193</v>
      </c>
      <c r="R6" s="65">
        <v>6544491</v>
      </c>
      <c r="S6" s="65">
        <v>855948</v>
      </c>
      <c r="T6" s="65">
        <v>479740</v>
      </c>
      <c r="U6" s="65">
        <v>4283248</v>
      </c>
      <c r="V6" s="65">
        <v>5618936</v>
      </c>
      <c r="W6" s="65">
        <v>18574492</v>
      </c>
      <c r="X6" s="65">
        <v>26159600</v>
      </c>
      <c r="Y6" s="65">
        <v>-7585108</v>
      </c>
      <c r="Z6" s="145">
        <v>-29</v>
      </c>
      <c r="AA6" s="67">
        <v>26159600</v>
      </c>
    </row>
    <row r="7" spans="1:27" ht="13.5">
      <c r="A7" s="143" t="s">
        <v>76</v>
      </c>
      <c r="B7" s="141"/>
      <c r="C7" s="162">
        <v>56100862</v>
      </c>
      <c r="D7" s="162"/>
      <c r="E7" s="163">
        <v>235130550</v>
      </c>
      <c r="F7" s="164">
        <v>201564900</v>
      </c>
      <c r="G7" s="164">
        <v>52121</v>
      </c>
      <c r="H7" s="164">
        <v>584620</v>
      </c>
      <c r="I7" s="164">
        <v>6666787</v>
      </c>
      <c r="J7" s="164">
        <v>7303528</v>
      </c>
      <c r="K7" s="164">
        <v>4065836</v>
      </c>
      <c r="L7" s="164">
        <v>3874937</v>
      </c>
      <c r="M7" s="164">
        <v>15146019</v>
      </c>
      <c r="N7" s="164">
        <v>23086792</v>
      </c>
      <c r="O7" s="164">
        <v>769522</v>
      </c>
      <c r="P7" s="164">
        <v>4684982</v>
      </c>
      <c r="Q7" s="164">
        <v>13900588</v>
      </c>
      <c r="R7" s="164">
        <v>19355092</v>
      </c>
      <c r="S7" s="164">
        <v>5264617</v>
      </c>
      <c r="T7" s="164">
        <v>44656854</v>
      </c>
      <c r="U7" s="164">
        <v>27287932</v>
      </c>
      <c r="V7" s="164">
        <v>77209403</v>
      </c>
      <c r="W7" s="164">
        <v>126954815</v>
      </c>
      <c r="X7" s="164">
        <v>201564900</v>
      </c>
      <c r="Y7" s="164">
        <v>-74610085</v>
      </c>
      <c r="Z7" s="146">
        <v>-37.02</v>
      </c>
      <c r="AA7" s="239">
        <v>201564900</v>
      </c>
    </row>
    <row r="8" spans="1:27" ht="13.5">
      <c r="A8" s="143" t="s">
        <v>77</v>
      </c>
      <c r="B8" s="141"/>
      <c r="C8" s="160">
        <v>65549819</v>
      </c>
      <c r="D8" s="160"/>
      <c r="E8" s="161">
        <v>93350000</v>
      </c>
      <c r="F8" s="65">
        <v>167365887</v>
      </c>
      <c r="G8" s="65">
        <v>70575</v>
      </c>
      <c r="H8" s="65">
        <v>18151</v>
      </c>
      <c r="I8" s="65">
        <v>947156</v>
      </c>
      <c r="J8" s="65">
        <v>1035882</v>
      </c>
      <c r="K8" s="65">
        <v>830732</v>
      </c>
      <c r="L8" s="65">
        <v>2696577</v>
      </c>
      <c r="M8" s="65">
        <v>18821741</v>
      </c>
      <c r="N8" s="65">
        <v>22349050</v>
      </c>
      <c r="O8" s="65">
        <v>1734157</v>
      </c>
      <c r="P8" s="65">
        <v>11943723</v>
      </c>
      <c r="Q8" s="65">
        <v>18902215</v>
      </c>
      <c r="R8" s="65">
        <v>32580095</v>
      </c>
      <c r="S8" s="65">
        <v>12789443</v>
      </c>
      <c r="T8" s="65">
        <v>19382779</v>
      </c>
      <c r="U8" s="65">
        <v>54720147</v>
      </c>
      <c r="V8" s="65">
        <v>86892369</v>
      </c>
      <c r="W8" s="65">
        <v>142857396</v>
      </c>
      <c r="X8" s="65">
        <v>167365887</v>
      </c>
      <c r="Y8" s="65">
        <v>-24508491</v>
      </c>
      <c r="Z8" s="145">
        <v>-14.64</v>
      </c>
      <c r="AA8" s="67">
        <v>167365887</v>
      </c>
    </row>
    <row r="9" spans="1:27" ht="13.5">
      <c r="A9" s="140" t="s">
        <v>78</v>
      </c>
      <c r="B9" s="141"/>
      <c r="C9" s="158">
        <f aca="true" t="shared" si="1" ref="C9:Y9">SUM(C10:C14)</f>
        <v>541892709</v>
      </c>
      <c r="D9" s="158">
        <f>SUM(D10:D14)</f>
        <v>0</v>
      </c>
      <c r="E9" s="159">
        <f t="shared" si="1"/>
        <v>382956300</v>
      </c>
      <c r="F9" s="105">
        <f t="shared" si="1"/>
        <v>447955281</v>
      </c>
      <c r="G9" s="105">
        <f t="shared" si="1"/>
        <v>336913</v>
      </c>
      <c r="H9" s="105">
        <f t="shared" si="1"/>
        <v>11539613</v>
      </c>
      <c r="I9" s="105">
        <f t="shared" si="1"/>
        <v>16958858</v>
      </c>
      <c r="J9" s="105">
        <f t="shared" si="1"/>
        <v>28835384</v>
      </c>
      <c r="K9" s="105">
        <f t="shared" si="1"/>
        <v>16464623</v>
      </c>
      <c r="L9" s="105">
        <f t="shared" si="1"/>
        <v>18227272</v>
      </c>
      <c r="M9" s="105">
        <f t="shared" si="1"/>
        <v>30300525</v>
      </c>
      <c r="N9" s="105">
        <f t="shared" si="1"/>
        <v>64992420</v>
      </c>
      <c r="O9" s="105">
        <f t="shared" si="1"/>
        <v>12630429</v>
      </c>
      <c r="P9" s="105">
        <f t="shared" si="1"/>
        <v>30870223</v>
      </c>
      <c r="Q9" s="105">
        <f t="shared" si="1"/>
        <v>116974186</v>
      </c>
      <c r="R9" s="105">
        <f t="shared" si="1"/>
        <v>160474838</v>
      </c>
      <c r="S9" s="105">
        <f t="shared" si="1"/>
        <v>21672717</v>
      </c>
      <c r="T9" s="105">
        <f t="shared" si="1"/>
        <v>32101036</v>
      </c>
      <c r="U9" s="105">
        <f t="shared" si="1"/>
        <v>70851788</v>
      </c>
      <c r="V9" s="105">
        <f t="shared" si="1"/>
        <v>124625541</v>
      </c>
      <c r="W9" s="105">
        <f t="shared" si="1"/>
        <v>378928183</v>
      </c>
      <c r="X9" s="105">
        <f t="shared" si="1"/>
        <v>447955281</v>
      </c>
      <c r="Y9" s="105">
        <f t="shared" si="1"/>
        <v>-69027098</v>
      </c>
      <c r="Z9" s="142">
        <f>+IF(X9&lt;&gt;0,+(Y9/X9)*100,0)</f>
        <v>-15.409372526183033</v>
      </c>
      <c r="AA9" s="107">
        <f>SUM(AA10:AA14)</f>
        <v>447955281</v>
      </c>
    </row>
    <row r="10" spans="1:27" ht="13.5">
      <c r="A10" s="143" t="s">
        <v>79</v>
      </c>
      <c r="B10" s="141"/>
      <c r="C10" s="160">
        <v>128884035</v>
      </c>
      <c r="D10" s="160"/>
      <c r="E10" s="161">
        <v>107231000</v>
      </c>
      <c r="F10" s="65">
        <v>108829179</v>
      </c>
      <c r="G10" s="65">
        <v>7020</v>
      </c>
      <c r="H10" s="65">
        <v>2565857</v>
      </c>
      <c r="I10" s="65">
        <v>6712940</v>
      </c>
      <c r="J10" s="65">
        <v>9285817</v>
      </c>
      <c r="K10" s="65">
        <v>4535272</v>
      </c>
      <c r="L10" s="65">
        <v>8009281</v>
      </c>
      <c r="M10" s="65">
        <v>7801334</v>
      </c>
      <c r="N10" s="65">
        <v>20345887</v>
      </c>
      <c r="O10" s="65">
        <v>2514680</v>
      </c>
      <c r="P10" s="65">
        <v>7906706</v>
      </c>
      <c r="Q10" s="65">
        <v>23442838</v>
      </c>
      <c r="R10" s="65">
        <v>33864224</v>
      </c>
      <c r="S10" s="65">
        <v>4757158</v>
      </c>
      <c r="T10" s="65">
        <v>3019705</v>
      </c>
      <c r="U10" s="65">
        <v>21669478</v>
      </c>
      <c r="V10" s="65">
        <v>29446341</v>
      </c>
      <c r="W10" s="65">
        <v>92942269</v>
      </c>
      <c r="X10" s="65">
        <v>108829179</v>
      </c>
      <c r="Y10" s="65">
        <v>-15886910</v>
      </c>
      <c r="Z10" s="145">
        <v>-14.6</v>
      </c>
      <c r="AA10" s="67">
        <v>108829179</v>
      </c>
    </row>
    <row r="11" spans="1:27" ht="13.5">
      <c r="A11" s="143" t="s">
        <v>80</v>
      </c>
      <c r="B11" s="141"/>
      <c r="C11" s="160">
        <v>48354193</v>
      </c>
      <c r="D11" s="160"/>
      <c r="E11" s="161">
        <v>18600000</v>
      </c>
      <c r="F11" s="65">
        <v>34175795</v>
      </c>
      <c r="G11" s="65"/>
      <c r="H11" s="65">
        <v>301576</v>
      </c>
      <c r="I11" s="65">
        <v>18880</v>
      </c>
      <c r="J11" s="65">
        <v>320456</v>
      </c>
      <c r="K11" s="65">
        <v>232391</v>
      </c>
      <c r="L11" s="65">
        <v>112861</v>
      </c>
      <c r="M11" s="65">
        <v>166870</v>
      </c>
      <c r="N11" s="65">
        <v>512122</v>
      </c>
      <c r="O11" s="65">
        <v>104075</v>
      </c>
      <c r="P11" s="65">
        <v>4867105</v>
      </c>
      <c r="Q11" s="65">
        <v>4691436</v>
      </c>
      <c r="R11" s="65">
        <v>9662616</v>
      </c>
      <c r="S11" s="65">
        <v>760937</v>
      </c>
      <c r="T11" s="65">
        <v>6514695</v>
      </c>
      <c r="U11" s="65">
        <v>4316976</v>
      </c>
      <c r="V11" s="65">
        <v>11592608</v>
      </c>
      <c r="W11" s="65">
        <v>22087802</v>
      </c>
      <c r="X11" s="65">
        <v>34175795</v>
      </c>
      <c r="Y11" s="65">
        <v>-12087993</v>
      </c>
      <c r="Z11" s="145">
        <v>-35.37</v>
      </c>
      <c r="AA11" s="67">
        <v>34175795</v>
      </c>
    </row>
    <row r="12" spans="1:27" ht="13.5">
      <c r="A12" s="143" t="s">
        <v>81</v>
      </c>
      <c r="B12" s="141"/>
      <c r="C12" s="160">
        <v>55529353</v>
      </c>
      <c r="D12" s="160"/>
      <c r="E12" s="161">
        <v>104341800</v>
      </c>
      <c r="F12" s="65">
        <v>86908569</v>
      </c>
      <c r="G12" s="65">
        <v>25500</v>
      </c>
      <c r="H12" s="65">
        <v>496044</v>
      </c>
      <c r="I12" s="65">
        <v>1792295</v>
      </c>
      <c r="J12" s="65">
        <v>2313839</v>
      </c>
      <c r="K12" s="65">
        <v>2085760</v>
      </c>
      <c r="L12" s="65">
        <v>2747686</v>
      </c>
      <c r="M12" s="65">
        <v>3972147</v>
      </c>
      <c r="N12" s="65">
        <v>8805593</v>
      </c>
      <c r="O12" s="65">
        <v>2166582</v>
      </c>
      <c r="P12" s="65">
        <v>5311239</v>
      </c>
      <c r="Q12" s="65">
        <v>35626641</v>
      </c>
      <c r="R12" s="65">
        <v>43104462</v>
      </c>
      <c r="S12" s="65">
        <v>4241501</v>
      </c>
      <c r="T12" s="65">
        <v>5044553</v>
      </c>
      <c r="U12" s="65">
        <v>13360291</v>
      </c>
      <c r="V12" s="65">
        <v>22646345</v>
      </c>
      <c r="W12" s="65">
        <v>76870239</v>
      </c>
      <c r="X12" s="65">
        <v>86908569</v>
      </c>
      <c r="Y12" s="65">
        <v>-10038330</v>
      </c>
      <c r="Z12" s="145">
        <v>-11.55</v>
      </c>
      <c r="AA12" s="67">
        <v>86908569</v>
      </c>
    </row>
    <row r="13" spans="1:27" ht="13.5">
      <c r="A13" s="143" t="s">
        <v>82</v>
      </c>
      <c r="B13" s="141"/>
      <c r="C13" s="160">
        <v>189563439</v>
      </c>
      <c r="D13" s="160"/>
      <c r="E13" s="161">
        <v>38890000</v>
      </c>
      <c r="F13" s="65">
        <v>97621501</v>
      </c>
      <c r="G13" s="65">
        <v>303625</v>
      </c>
      <c r="H13" s="65">
        <v>1597271</v>
      </c>
      <c r="I13" s="65">
        <v>2334645</v>
      </c>
      <c r="J13" s="65">
        <v>4235541</v>
      </c>
      <c r="K13" s="65">
        <v>1240208</v>
      </c>
      <c r="L13" s="65">
        <v>2475127</v>
      </c>
      <c r="M13" s="65">
        <v>5006067</v>
      </c>
      <c r="N13" s="65">
        <v>8721402</v>
      </c>
      <c r="O13" s="65">
        <v>4711121</v>
      </c>
      <c r="P13" s="65">
        <v>3940461</v>
      </c>
      <c r="Q13" s="65">
        <v>9217904</v>
      </c>
      <c r="R13" s="65">
        <v>17869486</v>
      </c>
      <c r="S13" s="65">
        <v>5564236</v>
      </c>
      <c r="T13" s="65">
        <v>5948185</v>
      </c>
      <c r="U13" s="65">
        <v>10136131</v>
      </c>
      <c r="V13" s="65">
        <v>21648552</v>
      </c>
      <c r="W13" s="65">
        <v>52474981</v>
      </c>
      <c r="X13" s="65">
        <v>97621501</v>
      </c>
      <c r="Y13" s="65">
        <v>-45146520</v>
      </c>
      <c r="Z13" s="145">
        <v>-46.25</v>
      </c>
      <c r="AA13" s="67">
        <v>97621501</v>
      </c>
    </row>
    <row r="14" spans="1:27" ht="13.5">
      <c r="A14" s="143" t="s">
        <v>83</v>
      </c>
      <c r="B14" s="141"/>
      <c r="C14" s="162">
        <v>119561689</v>
      </c>
      <c r="D14" s="162"/>
      <c r="E14" s="163">
        <v>113893500</v>
      </c>
      <c r="F14" s="164">
        <v>120420237</v>
      </c>
      <c r="G14" s="164">
        <v>768</v>
      </c>
      <c r="H14" s="164">
        <v>6578865</v>
      </c>
      <c r="I14" s="164">
        <v>6100098</v>
      </c>
      <c r="J14" s="164">
        <v>12679731</v>
      </c>
      <c r="K14" s="164">
        <v>8370992</v>
      </c>
      <c r="L14" s="164">
        <v>4882317</v>
      </c>
      <c r="M14" s="164">
        <v>13354107</v>
      </c>
      <c r="N14" s="164">
        <v>26607416</v>
      </c>
      <c r="O14" s="164">
        <v>3133971</v>
      </c>
      <c r="P14" s="164">
        <v>8844712</v>
      </c>
      <c r="Q14" s="164">
        <v>43995367</v>
      </c>
      <c r="R14" s="164">
        <v>55974050</v>
      </c>
      <c r="S14" s="164">
        <v>6348885</v>
      </c>
      <c r="T14" s="164">
        <v>11573898</v>
      </c>
      <c r="U14" s="164">
        <v>21368912</v>
      </c>
      <c r="V14" s="164">
        <v>39291695</v>
      </c>
      <c r="W14" s="164">
        <v>134552892</v>
      </c>
      <c r="X14" s="164">
        <v>120420237</v>
      </c>
      <c r="Y14" s="164">
        <v>14132655</v>
      </c>
      <c r="Z14" s="146">
        <v>11.74</v>
      </c>
      <c r="AA14" s="239">
        <v>120420237</v>
      </c>
    </row>
    <row r="15" spans="1:27" ht="13.5">
      <c r="A15" s="140" t="s">
        <v>84</v>
      </c>
      <c r="B15" s="147"/>
      <c r="C15" s="158">
        <f aca="true" t="shared" si="2" ref="C15:Y15">SUM(C16:C18)</f>
        <v>535497853</v>
      </c>
      <c r="D15" s="158">
        <f>SUM(D16:D18)</f>
        <v>0</v>
      </c>
      <c r="E15" s="159">
        <f t="shared" si="2"/>
        <v>471686900</v>
      </c>
      <c r="F15" s="105">
        <f t="shared" si="2"/>
        <v>449934773</v>
      </c>
      <c r="G15" s="105">
        <f t="shared" si="2"/>
        <v>223612</v>
      </c>
      <c r="H15" s="105">
        <f t="shared" si="2"/>
        <v>8950358</v>
      </c>
      <c r="I15" s="105">
        <f t="shared" si="2"/>
        <v>54644482</v>
      </c>
      <c r="J15" s="105">
        <f t="shared" si="2"/>
        <v>63818452</v>
      </c>
      <c r="K15" s="105">
        <f t="shared" si="2"/>
        <v>45978978</v>
      </c>
      <c r="L15" s="105">
        <f t="shared" si="2"/>
        <v>34038014</v>
      </c>
      <c r="M15" s="105">
        <f t="shared" si="2"/>
        <v>14186654</v>
      </c>
      <c r="N15" s="105">
        <f t="shared" si="2"/>
        <v>94203646</v>
      </c>
      <c r="O15" s="105">
        <f t="shared" si="2"/>
        <v>11695919</v>
      </c>
      <c r="P15" s="105">
        <f t="shared" si="2"/>
        <v>11054206</v>
      </c>
      <c r="Q15" s="105">
        <f t="shared" si="2"/>
        <v>33794983</v>
      </c>
      <c r="R15" s="105">
        <f t="shared" si="2"/>
        <v>56545108</v>
      </c>
      <c r="S15" s="105">
        <f t="shared" si="2"/>
        <v>17911637</v>
      </c>
      <c r="T15" s="105">
        <f t="shared" si="2"/>
        <v>29007394</v>
      </c>
      <c r="U15" s="105">
        <f t="shared" si="2"/>
        <v>139582011</v>
      </c>
      <c r="V15" s="105">
        <f t="shared" si="2"/>
        <v>186501042</v>
      </c>
      <c r="W15" s="105">
        <f t="shared" si="2"/>
        <v>401068248</v>
      </c>
      <c r="X15" s="105">
        <f t="shared" si="2"/>
        <v>449934773</v>
      </c>
      <c r="Y15" s="105">
        <f t="shared" si="2"/>
        <v>-48866525</v>
      </c>
      <c r="Z15" s="142">
        <f>+IF(X15&lt;&gt;0,+(Y15/X15)*100,0)</f>
        <v>-10.860802038965769</v>
      </c>
      <c r="AA15" s="107">
        <f>SUM(AA16:AA18)</f>
        <v>449934773</v>
      </c>
    </row>
    <row r="16" spans="1:27" ht="13.5">
      <c r="A16" s="143" t="s">
        <v>85</v>
      </c>
      <c r="B16" s="141"/>
      <c r="C16" s="160">
        <v>33303515</v>
      </c>
      <c r="D16" s="160"/>
      <c r="E16" s="161">
        <v>24310000</v>
      </c>
      <c r="F16" s="65">
        <v>30333821</v>
      </c>
      <c r="G16" s="65"/>
      <c r="H16" s="65">
        <v>1229571</v>
      </c>
      <c r="I16" s="65">
        <v>78069</v>
      </c>
      <c r="J16" s="65">
        <v>1307640</v>
      </c>
      <c r="K16" s="65">
        <v>1182701</v>
      </c>
      <c r="L16" s="65">
        <v>199323</v>
      </c>
      <c r="M16" s="65">
        <v>342155</v>
      </c>
      <c r="N16" s="65">
        <v>1724179</v>
      </c>
      <c r="O16" s="65">
        <v>711988</v>
      </c>
      <c r="P16" s="65">
        <v>604301</v>
      </c>
      <c r="Q16" s="65">
        <v>7113344</v>
      </c>
      <c r="R16" s="65">
        <v>8429633</v>
      </c>
      <c r="S16" s="65">
        <v>1170932</v>
      </c>
      <c r="T16" s="65">
        <v>3423539</v>
      </c>
      <c r="U16" s="65">
        <v>8219233</v>
      </c>
      <c r="V16" s="65">
        <v>12813704</v>
      </c>
      <c r="W16" s="65">
        <v>24275156</v>
      </c>
      <c r="X16" s="65">
        <v>30333821</v>
      </c>
      <c r="Y16" s="65">
        <v>-6058665</v>
      </c>
      <c r="Z16" s="145">
        <v>-19.97</v>
      </c>
      <c r="AA16" s="67">
        <v>30333821</v>
      </c>
    </row>
    <row r="17" spans="1:27" ht="13.5">
      <c r="A17" s="143" t="s">
        <v>86</v>
      </c>
      <c r="B17" s="141"/>
      <c r="C17" s="160">
        <v>497373853</v>
      </c>
      <c r="D17" s="160"/>
      <c r="E17" s="161">
        <v>432646000</v>
      </c>
      <c r="F17" s="65">
        <v>410790052</v>
      </c>
      <c r="G17" s="65">
        <v>215612</v>
      </c>
      <c r="H17" s="65">
        <v>7720787</v>
      </c>
      <c r="I17" s="65">
        <v>54488847</v>
      </c>
      <c r="J17" s="65">
        <v>62425246</v>
      </c>
      <c r="K17" s="65">
        <v>44692090</v>
      </c>
      <c r="L17" s="65">
        <v>33684611</v>
      </c>
      <c r="M17" s="65">
        <v>13793772</v>
      </c>
      <c r="N17" s="65">
        <v>92170473</v>
      </c>
      <c r="O17" s="65">
        <v>10947977</v>
      </c>
      <c r="P17" s="65">
        <v>10220245</v>
      </c>
      <c r="Q17" s="65">
        <v>25348013</v>
      </c>
      <c r="R17" s="65">
        <v>46516235</v>
      </c>
      <c r="S17" s="65">
        <v>15946175</v>
      </c>
      <c r="T17" s="65">
        <v>24224726</v>
      </c>
      <c r="U17" s="65">
        <v>128141333</v>
      </c>
      <c r="V17" s="65">
        <v>168312234</v>
      </c>
      <c r="W17" s="65">
        <v>369424188</v>
      </c>
      <c r="X17" s="65">
        <v>410790052</v>
      </c>
      <c r="Y17" s="65">
        <v>-41365864</v>
      </c>
      <c r="Z17" s="145">
        <v>-10.07</v>
      </c>
      <c r="AA17" s="67">
        <v>410790052</v>
      </c>
    </row>
    <row r="18" spans="1:27" ht="13.5">
      <c r="A18" s="143" t="s">
        <v>87</v>
      </c>
      <c r="B18" s="141"/>
      <c r="C18" s="160">
        <v>4820485</v>
      </c>
      <c r="D18" s="160"/>
      <c r="E18" s="161">
        <v>14730900</v>
      </c>
      <c r="F18" s="65">
        <v>8810900</v>
      </c>
      <c r="G18" s="65">
        <v>8000</v>
      </c>
      <c r="H18" s="65"/>
      <c r="I18" s="65">
        <v>77566</v>
      </c>
      <c r="J18" s="65">
        <v>85566</v>
      </c>
      <c r="K18" s="65">
        <v>104187</v>
      </c>
      <c r="L18" s="65">
        <v>154080</v>
      </c>
      <c r="M18" s="65">
        <v>50727</v>
      </c>
      <c r="N18" s="65">
        <v>308994</v>
      </c>
      <c r="O18" s="65">
        <v>35954</v>
      </c>
      <c r="P18" s="65">
        <v>229660</v>
      </c>
      <c r="Q18" s="65">
        <v>1333626</v>
      </c>
      <c r="R18" s="65">
        <v>1599240</v>
      </c>
      <c r="S18" s="65">
        <v>794530</v>
      </c>
      <c r="T18" s="65">
        <v>1359129</v>
      </c>
      <c r="U18" s="65">
        <v>3221445</v>
      </c>
      <c r="V18" s="65">
        <v>5375104</v>
      </c>
      <c r="W18" s="65">
        <v>7368904</v>
      </c>
      <c r="X18" s="65">
        <v>8810900</v>
      </c>
      <c r="Y18" s="65">
        <v>-1441996</v>
      </c>
      <c r="Z18" s="145">
        <v>-16.37</v>
      </c>
      <c r="AA18" s="67">
        <v>8810900</v>
      </c>
    </row>
    <row r="19" spans="1:27" ht="13.5">
      <c r="A19" s="140" t="s">
        <v>88</v>
      </c>
      <c r="B19" s="147"/>
      <c r="C19" s="158">
        <f aca="true" t="shared" si="3" ref="C19:Y19">SUM(C20:C23)</f>
        <v>692281559</v>
      </c>
      <c r="D19" s="158">
        <f>SUM(D20:D23)</f>
        <v>0</v>
      </c>
      <c r="E19" s="159">
        <f t="shared" si="3"/>
        <v>1118088135</v>
      </c>
      <c r="F19" s="105">
        <f t="shared" si="3"/>
        <v>954723413</v>
      </c>
      <c r="G19" s="105">
        <f t="shared" si="3"/>
        <v>316711</v>
      </c>
      <c r="H19" s="105">
        <f t="shared" si="3"/>
        <v>25342274</v>
      </c>
      <c r="I19" s="105">
        <f t="shared" si="3"/>
        <v>55239944</v>
      </c>
      <c r="J19" s="105">
        <f t="shared" si="3"/>
        <v>80898929</v>
      </c>
      <c r="K19" s="105">
        <f t="shared" si="3"/>
        <v>49721656</v>
      </c>
      <c r="L19" s="105">
        <f t="shared" si="3"/>
        <v>50458322</v>
      </c>
      <c r="M19" s="105">
        <f t="shared" si="3"/>
        <v>70145693</v>
      </c>
      <c r="N19" s="105">
        <f t="shared" si="3"/>
        <v>170325671</v>
      </c>
      <c r="O19" s="105">
        <f t="shared" si="3"/>
        <v>38446986</v>
      </c>
      <c r="P19" s="105">
        <f t="shared" si="3"/>
        <v>55192743</v>
      </c>
      <c r="Q19" s="105">
        <f t="shared" si="3"/>
        <v>168085023</v>
      </c>
      <c r="R19" s="105">
        <f t="shared" si="3"/>
        <v>261724752</v>
      </c>
      <c r="S19" s="105">
        <f t="shared" si="3"/>
        <v>101893331</v>
      </c>
      <c r="T19" s="105">
        <f t="shared" si="3"/>
        <v>100554128</v>
      </c>
      <c r="U19" s="105">
        <f t="shared" si="3"/>
        <v>150617075</v>
      </c>
      <c r="V19" s="105">
        <f t="shared" si="3"/>
        <v>353064534</v>
      </c>
      <c r="W19" s="105">
        <f t="shared" si="3"/>
        <v>866013886</v>
      </c>
      <c r="X19" s="105">
        <f t="shared" si="3"/>
        <v>954723413</v>
      </c>
      <c r="Y19" s="105">
        <f t="shared" si="3"/>
        <v>-88709527</v>
      </c>
      <c r="Z19" s="142">
        <f>+IF(X19&lt;&gt;0,+(Y19/X19)*100,0)</f>
        <v>-9.291646752565812</v>
      </c>
      <c r="AA19" s="107">
        <f>SUM(AA20:AA23)</f>
        <v>954723413</v>
      </c>
    </row>
    <row r="20" spans="1:27" ht="13.5">
      <c r="A20" s="143" t="s">
        <v>89</v>
      </c>
      <c r="B20" s="141"/>
      <c r="C20" s="160">
        <v>357956672</v>
      </c>
      <c r="D20" s="160"/>
      <c r="E20" s="161">
        <v>389254190</v>
      </c>
      <c r="F20" s="65">
        <v>409254190</v>
      </c>
      <c r="G20" s="65">
        <v>235663</v>
      </c>
      <c r="H20" s="65">
        <v>14152031</v>
      </c>
      <c r="I20" s="65">
        <v>11672566</v>
      </c>
      <c r="J20" s="65">
        <v>26060260</v>
      </c>
      <c r="K20" s="65">
        <v>15373822</v>
      </c>
      <c r="L20" s="65">
        <v>23858686</v>
      </c>
      <c r="M20" s="65">
        <v>33830269</v>
      </c>
      <c r="N20" s="65">
        <v>73062777</v>
      </c>
      <c r="O20" s="65">
        <v>25421385</v>
      </c>
      <c r="P20" s="65">
        <v>28145636</v>
      </c>
      <c r="Q20" s="65">
        <v>78113081</v>
      </c>
      <c r="R20" s="65">
        <v>131680102</v>
      </c>
      <c r="S20" s="65">
        <v>73594668</v>
      </c>
      <c r="T20" s="65">
        <v>31426839</v>
      </c>
      <c r="U20" s="65">
        <v>50856755</v>
      </c>
      <c r="V20" s="65">
        <v>155878262</v>
      </c>
      <c r="W20" s="65">
        <v>386681401</v>
      </c>
      <c r="X20" s="65">
        <v>409254190</v>
      </c>
      <c r="Y20" s="65">
        <v>-22572789</v>
      </c>
      <c r="Z20" s="145">
        <v>-5.52</v>
      </c>
      <c r="AA20" s="67">
        <v>409254190</v>
      </c>
    </row>
    <row r="21" spans="1:27" ht="13.5">
      <c r="A21" s="143" t="s">
        <v>90</v>
      </c>
      <c r="B21" s="141"/>
      <c r="C21" s="160">
        <v>165496579</v>
      </c>
      <c r="D21" s="160"/>
      <c r="E21" s="161">
        <v>144332545</v>
      </c>
      <c r="F21" s="65">
        <v>159455561</v>
      </c>
      <c r="G21" s="65">
        <v>81048</v>
      </c>
      <c r="H21" s="65">
        <v>905</v>
      </c>
      <c r="I21" s="65">
        <v>4163082</v>
      </c>
      <c r="J21" s="65">
        <v>4245035</v>
      </c>
      <c r="K21" s="65">
        <v>3838948</v>
      </c>
      <c r="L21" s="65">
        <v>5840551</v>
      </c>
      <c r="M21" s="65">
        <v>3194439</v>
      </c>
      <c r="N21" s="65">
        <v>12873938</v>
      </c>
      <c r="O21" s="65">
        <v>3676656</v>
      </c>
      <c r="P21" s="65">
        <v>9071951</v>
      </c>
      <c r="Q21" s="65">
        <v>50888122</v>
      </c>
      <c r="R21" s="65">
        <v>63636729</v>
      </c>
      <c r="S21" s="65">
        <v>7718793</v>
      </c>
      <c r="T21" s="65">
        <v>23193568</v>
      </c>
      <c r="U21" s="65">
        <v>46282350</v>
      </c>
      <c r="V21" s="65">
        <v>77194711</v>
      </c>
      <c r="W21" s="65">
        <v>157950413</v>
      </c>
      <c r="X21" s="65">
        <v>159455561</v>
      </c>
      <c r="Y21" s="65">
        <v>-1505148</v>
      </c>
      <c r="Z21" s="145">
        <v>-0.94</v>
      </c>
      <c r="AA21" s="67">
        <v>159455561</v>
      </c>
    </row>
    <row r="22" spans="1:27" ht="13.5">
      <c r="A22" s="143" t="s">
        <v>91</v>
      </c>
      <c r="B22" s="141"/>
      <c r="C22" s="162">
        <v>33573037</v>
      </c>
      <c r="D22" s="162"/>
      <c r="E22" s="163">
        <v>447237400</v>
      </c>
      <c r="F22" s="164">
        <v>271187220</v>
      </c>
      <c r="G22" s="164"/>
      <c r="H22" s="164">
        <v>2013996</v>
      </c>
      <c r="I22" s="164">
        <v>18155988</v>
      </c>
      <c r="J22" s="164">
        <v>20169984</v>
      </c>
      <c r="K22" s="164">
        <v>14340152</v>
      </c>
      <c r="L22" s="164">
        <v>9368881</v>
      </c>
      <c r="M22" s="164">
        <v>25857733</v>
      </c>
      <c r="N22" s="164">
        <v>49566766</v>
      </c>
      <c r="O22" s="164">
        <v>6238875</v>
      </c>
      <c r="P22" s="164">
        <v>11116543</v>
      </c>
      <c r="Q22" s="164">
        <v>16764005</v>
      </c>
      <c r="R22" s="164">
        <v>34119423</v>
      </c>
      <c r="S22" s="164">
        <v>18384965</v>
      </c>
      <c r="T22" s="164">
        <v>40552559</v>
      </c>
      <c r="U22" s="164">
        <v>49393485</v>
      </c>
      <c r="V22" s="164">
        <v>108331009</v>
      </c>
      <c r="W22" s="164">
        <v>212187182</v>
      </c>
      <c r="X22" s="164">
        <v>271187220</v>
      </c>
      <c r="Y22" s="164">
        <v>-59000038</v>
      </c>
      <c r="Z22" s="146">
        <v>-21.76</v>
      </c>
      <c r="AA22" s="239">
        <v>271187220</v>
      </c>
    </row>
    <row r="23" spans="1:27" ht="13.5">
      <c r="A23" s="143" t="s">
        <v>92</v>
      </c>
      <c r="B23" s="141"/>
      <c r="C23" s="160">
        <v>135255271</v>
      </c>
      <c r="D23" s="160"/>
      <c r="E23" s="161">
        <v>137264000</v>
      </c>
      <c r="F23" s="65">
        <v>114826442</v>
      </c>
      <c r="G23" s="65"/>
      <c r="H23" s="65">
        <v>9175342</v>
      </c>
      <c r="I23" s="65">
        <v>21248308</v>
      </c>
      <c r="J23" s="65">
        <v>30423650</v>
      </c>
      <c r="K23" s="65">
        <v>16168734</v>
      </c>
      <c r="L23" s="65">
        <v>11390204</v>
      </c>
      <c r="M23" s="65">
        <v>7263252</v>
      </c>
      <c r="N23" s="65">
        <v>34822190</v>
      </c>
      <c r="O23" s="65">
        <v>3110070</v>
      </c>
      <c r="P23" s="65">
        <v>6858613</v>
      </c>
      <c r="Q23" s="65">
        <v>22319815</v>
      </c>
      <c r="R23" s="65">
        <v>32288498</v>
      </c>
      <c r="S23" s="65">
        <v>2194905</v>
      </c>
      <c r="T23" s="65">
        <v>5381162</v>
      </c>
      <c r="U23" s="65">
        <v>4084485</v>
      </c>
      <c r="V23" s="65">
        <v>11660552</v>
      </c>
      <c r="W23" s="65">
        <v>109194890</v>
      </c>
      <c r="X23" s="65">
        <v>114826442</v>
      </c>
      <c r="Y23" s="65">
        <v>-5631552</v>
      </c>
      <c r="Z23" s="145">
        <v>-4.9</v>
      </c>
      <c r="AA23" s="67">
        <v>114826442</v>
      </c>
    </row>
    <row r="24" spans="1:27" ht="13.5">
      <c r="A24" s="140" t="s">
        <v>93</v>
      </c>
      <c r="B24" s="147"/>
      <c r="C24" s="158">
        <v>19361699</v>
      </c>
      <c r="D24" s="158"/>
      <c r="E24" s="159">
        <v>7600000</v>
      </c>
      <c r="F24" s="105">
        <v>4400000</v>
      </c>
      <c r="G24" s="105"/>
      <c r="H24" s="105"/>
      <c r="I24" s="105">
        <v>1250</v>
      </c>
      <c r="J24" s="105">
        <v>1250</v>
      </c>
      <c r="K24" s="105"/>
      <c r="L24" s="105">
        <v>9800</v>
      </c>
      <c r="M24" s="105"/>
      <c r="N24" s="105">
        <v>9800</v>
      </c>
      <c r="O24" s="105">
        <v>25876</v>
      </c>
      <c r="P24" s="105"/>
      <c r="Q24" s="105">
        <v>3080892</v>
      </c>
      <c r="R24" s="105">
        <v>3106768</v>
      </c>
      <c r="S24" s="105">
        <v>28501</v>
      </c>
      <c r="T24" s="105"/>
      <c r="U24" s="105">
        <v>1136535</v>
      </c>
      <c r="V24" s="105">
        <v>1165036</v>
      </c>
      <c r="W24" s="105">
        <v>4282854</v>
      </c>
      <c r="X24" s="105">
        <v>4400000</v>
      </c>
      <c r="Y24" s="105">
        <v>-117146</v>
      </c>
      <c r="Z24" s="142">
        <v>-2.66</v>
      </c>
      <c r="AA24" s="107">
        <v>4400000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1926052998</v>
      </c>
      <c r="D25" s="232">
        <f>+D5+D9+D15+D19+D24</f>
        <v>0</v>
      </c>
      <c r="E25" s="245">
        <f t="shared" si="4"/>
        <v>2374785485</v>
      </c>
      <c r="F25" s="234">
        <f t="shared" si="4"/>
        <v>2252103854</v>
      </c>
      <c r="G25" s="234">
        <f t="shared" si="4"/>
        <v>1208777</v>
      </c>
      <c r="H25" s="234">
        <f t="shared" si="4"/>
        <v>46881835</v>
      </c>
      <c r="I25" s="234">
        <f t="shared" si="4"/>
        <v>137945970</v>
      </c>
      <c r="J25" s="234">
        <f t="shared" si="4"/>
        <v>186036582</v>
      </c>
      <c r="K25" s="234">
        <f t="shared" si="4"/>
        <v>117492224</v>
      </c>
      <c r="L25" s="234">
        <f t="shared" si="4"/>
        <v>110843174</v>
      </c>
      <c r="M25" s="234">
        <f t="shared" si="4"/>
        <v>148899889</v>
      </c>
      <c r="N25" s="234">
        <f t="shared" si="4"/>
        <v>377235287</v>
      </c>
      <c r="O25" s="234">
        <f t="shared" si="4"/>
        <v>65504233</v>
      </c>
      <c r="P25" s="234">
        <f t="shared" si="4"/>
        <v>115368831</v>
      </c>
      <c r="Q25" s="234">
        <f t="shared" si="4"/>
        <v>359458080</v>
      </c>
      <c r="R25" s="234">
        <f t="shared" si="4"/>
        <v>540331144</v>
      </c>
      <c r="S25" s="234">
        <f t="shared" si="4"/>
        <v>160416194</v>
      </c>
      <c r="T25" s="234">
        <f t="shared" si="4"/>
        <v>226181931</v>
      </c>
      <c r="U25" s="234">
        <f t="shared" si="4"/>
        <v>448478736</v>
      </c>
      <c r="V25" s="234">
        <f t="shared" si="4"/>
        <v>835076861</v>
      </c>
      <c r="W25" s="234">
        <f t="shared" si="4"/>
        <v>1938679874</v>
      </c>
      <c r="X25" s="234">
        <f t="shared" si="4"/>
        <v>2252103854</v>
      </c>
      <c r="Y25" s="234">
        <f t="shared" si="4"/>
        <v>-313423980</v>
      </c>
      <c r="Z25" s="246">
        <f>+IF(X25&lt;&gt;0,+(Y25/X25)*100,0)</f>
        <v>-13.916941682921163</v>
      </c>
      <c r="AA25" s="247">
        <f>+AA5+AA9+AA15+AA19+AA24</f>
        <v>2252103854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515693341</v>
      </c>
      <c r="D28" s="160"/>
      <c r="E28" s="161">
        <v>1266833235</v>
      </c>
      <c r="F28" s="65">
        <v>1261505962</v>
      </c>
      <c r="G28" s="65">
        <v>244641</v>
      </c>
      <c r="H28" s="65">
        <v>27513785</v>
      </c>
      <c r="I28" s="65">
        <v>78285919</v>
      </c>
      <c r="J28" s="65">
        <v>106044345</v>
      </c>
      <c r="K28" s="65">
        <v>75816583</v>
      </c>
      <c r="L28" s="65">
        <v>65935087</v>
      </c>
      <c r="M28" s="65">
        <v>85621778</v>
      </c>
      <c r="N28" s="65">
        <v>227373448</v>
      </c>
      <c r="O28" s="65">
        <v>56535156</v>
      </c>
      <c r="P28" s="65">
        <v>54126882</v>
      </c>
      <c r="Q28" s="65">
        <v>118237976</v>
      </c>
      <c r="R28" s="65">
        <v>228900014</v>
      </c>
      <c r="S28" s="65">
        <v>104191632</v>
      </c>
      <c r="T28" s="65">
        <v>128259185</v>
      </c>
      <c r="U28" s="65">
        <v>455135616</v>
      </c>
      <c r="V28" s="65">
        <v>687586433</v>
      </c>
      <c r="W28" s="65">
        <v>1249904240</v>
      </c>
      <c r="X28" s="65">
        <v>1261505962</v>
      </c>
      <c r="Y28" s="65">
        <v>-11601722</v>
      </c>
      <c r="Z28" s="145">
        <v>-0.92</v>
      </c>
      <c r="AA28" s="160">
        <v>1261505962</v>
      </c>
    </row>
    <row r="29" spans="1:27" ht="13.5">
      <c r="A29" s="249" t="s">
        <v>138</v>
      </c>
      <c r="B29" s="141"/>
      <c r="C29" s="160">
        <v>58023183</v>
      </c>
      <c r="D29" s="160"/>
      <c r="E29" s="161">
        <v>29350000</v>
      </c>
      <c r="F29" s="65">
        <v>42945699</v>
      </c>
      <c r="G29" s="65"/>
      <c r="H29" s="65">
        <v>2701270</v>
      </c>
      <c r="I29" s="65">
        <v>3049116</v>
      </c>
      <c r="J29" s="65">
        <v>5750386</v>
      </c>
      <c r="K29" s="65">
        <v>1187069</v>
      </c>
      <c r="L29" s="65">
        <v>2226299</v>
      </c>
      <c r="M29" s="65">
        <v>3509803</v>
      </c>
      <c r="N29" s="65">
        <v>6923171</v>
      </c>
      <c r="O29" s="65">
        <v>1141508</v>
      </c>
      <c r="P29" s="65">
        <v>2252330</v>
      </c>
      <c r="Q29" s="65">
        <v>4348409</v>
      </c>
      <c r="R29" s="65">
        <v>7742247</v>
      </c>
      <c r="S29" s="65">
        <v>1859500</v>
      </c>
      <c r="T29" s="65">
        <v>4281275</v>
      </c>
      <c r="U29" s="65">
        <v>5802131</v>
      </c>
      <c r="V29" s="65">
        <v>11942906</v>
      </c>
      <c r="W29" s="65">
        <v>32358710</v>
      </c>
      <c r="X29" s="65">
        <v>42945699</v>
      </c>
      <c r="Y29" s="65">
        <v>-10586989</v>
      </c>
      <c r="Z29" s="145">
        <v>-24.65</v>
      </c>
      <c r="AA29" s="67">
        <v>42945699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573716524</v>
      </c>
      <c r="D32" s="225">
        <f>SUM(D28:D31)</f>
        <v>0</v>
      </c>
      <c r="E32" s="226">
        <f t="shared" si="5"/>
        <v>1296183235</v>
      </c>
      <c r="F32" s="82">
        <f t="shared" si="5"/>
        <v>1304451661</v>
      </c>
      <c r="G32" s="82">
        <f t="shared" si="5"/>
        <v>244641</v>
      </c>
      <c r="H32" s="82">
        <f t="shared" si="5"/>
        <v>30215055</v>
      </c>
      <c r="I32" s="82">
        <f t="shared" si="5"/>
        <v>81335035</v>
      </c>
      <c r="J32" s="82">
        <f t="shared" si="5"/>
        <v>111794731</v>
      </c>
      <c r="K32" s="82">
        <f t="shared" si="5"/>
        <v>77003652</v>
      </c>
      <c r="L32" s="82">
        <f t="shared" si="5"/>
        <v>68161386</v>
      </c>
      <c r="M32" s="82">
        <f t="shared" si="5"/>
        <v>89131581</v>
      </c>
      <c r="N32" s="82">
        <f t="shared" si="5"/>
        <v>234296619</v>
      </c>
      <c r="O32" s="82">
        <f t="shared" si="5"/>
        <v>57676664</v>
      </c>
      <c r="P32" s="82">
        <f t="shared" si="5"/>
        <v>56379212</v>
      </c>
      <c r="Q32" s="82">
        <f t="shared" si="5"/>
        <v>122586385</v>
      </c>
      <c r="R32" s="82">
        <f t="shared" si="5"/>
        <v>236642261</v>
      </c>
      <c r="S32" s="82">
        <f t="shared" si="5"/>
        <v>106051132</v>
      </c>
      <c r="T32" s="82">
        <f t="shared" si="5"/>
        <v>132540460</v>
      </c>
      <c r="U32" s="82">
        <f t="shared" si="5"/>
        <v>460937747</v>
      </c>
      <c r="V32" s="82">
        <f t="shared" si="5"/>
        <v>699529339</v>
      </c>
      <c r="W32" s="82">
        <f t="shared" si="5"/>
        <v>1282262950</v>
      </c>
      <c r="X32" s="82">
        <f t="shared" si="5"/>
        <v>1304451661</v>
      </c>
      <c r="Y32" s="82">
        <f t="shared" si="5"/>
        <v>-22188711</v>
      </c>
      <c r="Z32" s="227">
        <f>+IF(X32&lt;&gt;0,+(Y32/X32)*100,0)</f>
        <v>-1.7009990989616288</v>
      </c>
      <c r="AA32" s="84">
        <f>SUM(AA28:AA31)</f>
        <v>1304451661</v>
      </c>
    </row>
    <row r="33" spans="1:27" ht="13.5">
      <c r="A33" s="252" t="s">
        <v>51</v>
      </c>
      <c r="B33" s="141" t="s">
        <v>141</v>
      </c>
      <c r="C33" s="160">
        <v>22677262</v>
      </c>
      <c r="D33" s="160"/>
      <c r="E33" s="161">
        <v>21500000</v>
      </c>
      <c r="F33" s="65">
        <v>21461041</v>
      </c>
      <c r="G33" s="65"/>
      <c r="H33" s="65">
        <v>877193</v>
      </c>
      <c r="I33" s="65">
        <v>6709757</v>
      </c>
      <c r="J33" s="65">
        <v>7586950</v>
      </c>
      <c r="K33" s="65">
        <v>2009065</v>
      </c>
      <c r="L33" s="65">
        <v>7443551</v>
      </c>
      <c r="M33" s="65">
        <v>263381</v>
      </c>
      <c r="N33" s="65">
        <v>9715997</v>
      </c>
      <c r="O33" s="65">
        <v>73305</v>
      </c>
      <c r="P33" s="65"/>
      <c r="Q33" s="65">
        <v>810999</v>
      </c>
      <c r="R33" s="65">
        <v>884304</v>
      </c>
      <c r="S33" s="65">
        <v>652413</v>
      </c>
      <c r="T33" s="65">
        <v>404220</v>
      </c>
      <c r="U33" s="65">
        <v>1350670</v>
      </c>
      <c r="V33" s="65">
        <v>2407303</v>
      </c>
      <c r="W33" s="65">
        <v>20594554</v>
      </c>
      <c r="X33" s="65">
        <v>21461041</v>
      </c>
      <c r="Y33" s="65">
        <v>-866487</v>
      </c>
      <c r="Z33" s="145">
        <v>-4.04</v>
      </c>
      <c r="AA33" s="67">
        <v>21461041</v>
      </c>
    </row>
    <row r="34" spans="1:27" ht="13.5">
      <c r="A34" s="252" t="s">
        <v>52</v>
      </c>
      <c r="B34" s="141" t="s">
        <v>126</v>
      </c>
      <c r="C34" s="160">
        <v>1043571750</v>
      </c>
      <c r="D34" s="160"/>
      <c r="E34" s="161">
        <v>867934512</v>
      </c>
      <c r="F34" s="65">
        <v>695308719</v>
      </c>
      <c r="G34" s="65">
        <v>774923</v>
      </c>
      <c r="H34" s="65">
        <v>14257843</v>
      </c>
      <c r="I34" s="65">
        <v>42330025</v>
      </c>
      <c r="J34" s="65">
        <v>57362791</v>
      </c>
      <c r="K34" s="65">
        <v>31306616</v>
      </c>
      <c r="L34" s="65">
        <v>27169670</v>
      </c>
      <c r="M34" s="65">
        <v>50163415</v>
      </c>
      <c r="N34" s="65">
        <v>108639701</v>
      </c>
      <c r="O34" s="65">
        <v>3960843</v>
      </c>
      <c r="P34" s="65">
        <v>36691671</v>
      </c>
      <c r="Q34" s="65">
        <v>123336847</v>
      </c>
      <c r="R34" s="65">
        <v>163989361</v>
      </c>
      <c r="S34" s="65">
        <v>44666157</v>
      </c>
      <c r="T34" s="65">
        <v>80734080</v>
      </c>
      <c r="U34" s="65">
        <v>-21987898</v>
      </c>
      <c r="V34" s="65">
        <v>103412339</v>
      </c>
      <c r="W34" s="65">
        <v>433404192</v>
      </c>
      <c r="X34" s="65">
        <v>695308719</v>
      </c>
      <c r="Y34" s="65">
        <v>-261904527</v>
      </c>
      <c r="Z34" s="145">
        <v>-37.67</v>
      </c>
      <c r="AA34" s="67">
        <v>695308719</v>
      </c>
    </row>
    <row r="35" spans="1:27" ht="13.5">
      <c r="A35" s="252" t="s">
        <v>53</v>
      </c>
      <c r="B35" s="141"/>
      <c r="C35" s="160">
        <v>286087462</v>
      </c>
      <c r="D35" s="160"/>
      <c r="E35" s="161">
        <v>189167738</v>
      </c>
      <c r="F35" s="65">
        <v>230882433</v>
      </c>
      <c r="G35" s="65">
        <v>189213</v>
      </c>
      <c r="H35" s="65">
        <v>1531744</v>
      </c>
      <c r="I35" s="65">
        <v>7571153</v>
      </c>
      <c r="J35" s="65">
        <v>9292110</v>
      </c>
      <c r="K35" s="65">
        <v>7172891</v>
      </c>
      <c r="L35" s="65">
        <v>8068567</v>
      </c>
      <c r="M35" s="65">
        <v>9341512</v>
      </c>
      <c r="N35" s="65">
        <v>24582970</v>
      </c>
      <c r="O35" s="65">
        <v>3793421</v>
      </c>
      <c r="P35" s="65">
        <v>22297948</v>
      </c>
      <c r="Q35" s="65">
        <v>112723849</v>
      </c>
      <c r="R35" s="65">
        <v>138815218</v>
      </c>
      <c r="S35" s="65">
        <v>9046492</v>
      </c>
      <c r="T35" s="65">
        <v>12503171</v>
      </c>
      <c r="U35" s="65">
        <v>8178217</v>
      </c>
      <c r="V35" s="65">
        <v>29727880</v>
      </c>
      <c r="W35" s="65">
        <v>202418178</v>
      </c>
      <c r="X35" s="65">
        <v>230882433</v>
      </c>
      <c r="Y35" s="65">
        <v>-28464255</v>
      </c>
      <c r="Z35" s="145">
        <v>-12.33</v>
      </c>
      <c r="AA35" s="67">
        <v>230882433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1926052998</v>
      </c>
      <c r="D36" s="237">
        <f>SUM(D32:D35)</f>
        <v>0</v>
      </c>
      <c r="E36" s="233">
        <f t="shared" si="6"/>
        <v>2374785485</v>
      </c>
      <c r="F36" s="235">
        <f t="shared" si="6"/>
        <v>2252103854</v>
      </c>
      <c r="G36" s="235">
        <f t="shared" si="6"/>
        <v>1208777</v>
      </c>
      <c r="H36" s="235">
        <f t="shared" si="6"/>
        <v>46881835</v>
      </c>
      <c r="I36" s="235">
        <f t="shared" si="6"/>
        <v>137945970</v>
      </c>
      <c r="J36" s="235">
        <f t="shared" si="6"/>
        <v>186036582</v>
      </c>
      <c r="K36" s="235">
        <f t="shared" si="6"/>
        <v>117492224</v>
      </c>
      <c r="L36" s="235">
        <f t="shared" si="6"/>
        <v>110843174</v>
      </c>
      <c r="M36" s="235">
        <f t="shared" si="6"/>
        <v>148899889</v>
      </c>
      <c r="N36" s="235">
        <f t="shared" si="6"/>
        <v>377235287</v>
      </c>
      <c r="O36" s="235">
        <f t="shared" si="6"/>
        <v>65504233</v>
      </c>
      <c r="P36" s="235">
        <f t="shared" si="6"/>
        <v>115368831</v>
      </c>
      <c r="Q36" s="235">
        <f t="shared" si="6"/>
        <v>359458080</v>
      </c>
      <c r="R36" s="235">
        <f t="shared" si="6"/>
        <v>540331144</v>
      </c>
      <c r="S36" s="235">
        <f t="shared" si="6"/>
        <v>160416194</v>
      </c>
      <c r="T36" s="235">
        <f t="shared" si="6"/>
        <v>226181931</v>
      </c>
      <c r="U36" s="235">
        <f t="shared" si="6"/>
        <v>448478736</v>
      </c>
      <c r="V36" s="235">
        <f t="shared" si="6"/>
        <v>835076861</v>
      </c>
      <c r="W36" s="235">
        <f t="shared" si="6"/>
        <v>1938679874</v>
      </c>
      <c r="X36" s="235">
        <f t="shared" si="6"/>
        <v>2252103854</v>
      </c>
      <c r="Y36" s="235">
        <f t="shared" si="6"/>
        <v>-313423980</v>
      </c>
      <c r="Z36" s="236">
        <f>+IF(X36&lt;&gt;0,+(Y36/X36)*100,0)</f>
        <v>-13.916941682921163</v>
      </c>
      <c r="AA36" s="254">
        <f>SUM(AA32:AA35)</f>
        <v>2252103854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1338863442</v>
      </c>
      <c r="D6" s="160"/>
      <c r="E6" s="64">
        <v>1609876</v>
      </c>
      <c r="F6" s="65">
        <v>1725931575</v>
      </c>
      <c r="G6" s="65">
        <v>1322754097</v>
      </c>
      <c r="H6" s="65">
        <v>1576859826</v>
      </c>
      <c r="I6" s="65">
        <v>1178086649</v>
      </c>
      <c r="J6" s="65">
        <v>4077700572</v>
      </c>
      <c r="K6" s="65">
        <v>1520273365</v>
      </c>
      <c r="L6" s="65">
        <v>1497522021</v>
      </c>
      <c r="M6" s="65">
        <v>2100311931</v>
      </c>
      <c r="N6" s="65">
        <v>5118107317</v>
      </c>
      <c r="O6" s="65">
        <v>2119209600</v>
      </c>
      <c r="P6" s="65">
        <v>2284364948</v>
      </c>
      <c r="Q6" s="65">
        <v>3116049112</v>
      </c>
      <c r="R6" s="65">
        <v>7519623660</v>
      </c>
      <c r="S6" s="65">
        <v>2631608766</v>
      </c>
      <c r="T6" s="65">
        <v>3182952354</v>
      </c>
      <c r="U6" s="65">
        <v>2863413342</v>
      </c>
      <c r="V6" s="65">
        <v>8677974462</v>
      </c>
      <c r="W6" s="65">
        <v>25393406011</v>
      </c>
      <c r="X6" s="65">
        <v>1725931575</v>
      </c>
      <c r="Y6" s="65">
        <v>23667474436</v>
      </c>
      <c r="Z6" s="145">
        <v>1371.29</v>
      </c>
      <c r="AA6" s="67">
        <v>1725931575</v>
      </c>
    </row>
    <row r="7" spans="1:27" ht="13.5">
      <c r="A7" s="264" t="s">
        <v>147</v>
      </c>
      <c r="B7" s="197" t="s">
        <v>72</v>
      </c>
      <c r="C7" s="160">
        <v>20000000</v>
      </c>
      <c r="D7" s="160"/>
      <c r="E7" s="64"/>
      <c r="F7" s="65"/>
      <c r="G7" s="65">
        <v>20000000</v>
      </c>
      <c r="H7" s="65">
        <v>20000000</v>
      </c>
      <c r="I7" s="65">
        <v>20000000</v>
      </c>
      <c r="J7" s="65">
        <v>60000000</v>
      </c>
      <c r="K7" s="65"/>
      <c r="L7" s="65"/>
      <c r="M7" s="65"/>
      <c r="N7" s="65"/>
      <c r="O7" s="65">
        <v>20000000</v>
      </c>
      <c r="P7" s="65">
        <v>20000000</v>
      </c>
      <c r="Q7" s="65">
        <v>20000000</v>
      </c>
      <c r="R7" s="65">
        <v>60000000</v>
      </c>
      <c r="S7" s="65">
        <v>20000000</v>
      </c>
      <c r="T7" s="65">
        <v>20000000</v>
      </c>
      <c r="U7" s="65">
        <v>20000000</v>
      </c>
      <c r="V7" s="65">
        <v>60000000</v>
      </c>
      <c r="W7" s="65">
        <v>180000000</v>
      </c>
      <c r="X7" s="65"/>
      <c r="Y7" s="65">
        <v>180000000</v>
      </c>
      <c r="Z7" s="145"/>
      <c r="AA7" s="67"/>
    </row>
    <row r="8" spans="1:27" ht="13.5">
      <c r="A8" s="264" t="s">
        <v>148</v>
      </c>
      <c r="B8" s="197" t="s">
        <v>72</v>
      </c>
      <c r="C8" s="160">
        <v>1780586993</v>
      </c>
      <c r="D8" s="160"/>
      <c r="E8" s="64">
        <v>1217264</v>
      </c>
      <c r="F8" s="65">
        <v>1211632186</v>
      </c>
      <c r="G8" s="65">
        <v>1946371746</v>
      </c>
      <c r="H8" s="65">
        <v>2158645195</v>
      </c>
      <c r="I8" s="65">
        <v>2113531713</v>
      </c>
      <c r="J8" s="65">
        <v>6218548654</v>
      </c>
      <c r="K8" s="65">
        <v>1588932084</v>
      </c>
      <c r="L8" s="65">
        <v>1789565701</v>
      </c>
      <c r="M8" s="65">
        <v>2165079856</v>
      </c>
      <c r="N8" s="65">
        <v>5543577641</v>
      </c>
      <c r="O8" s="65">
        <v>1893396264</v>
      </c>
      <c r="P8" s="65">
        <v>1861655305</v>
      </c>
      <c r="Q8" s="65">
        <v>1600970596</v>
      </c>
      <c r="R8" s="65">
        <v>5356022165</v>
      </c>
      <c r="S8" s="65">
        <v>1995382757</v>
      </c>
      <c r="T8" s="65">
        <v>1906834399</v>
      </c>
      <c r="U8" s="65">
        <v>1895928162</v>
      </c>
      <c r="V8" s="65">
        <v>5798145318</v>
      </c>
      <c r="W8" s="65">
        <v>22916293778</v>
      </c>
      <c r="X8" s="65">
        <v>1211632186</v>
      </c>
      <c r="Y8" s="65">
        <v>21704661592</v>
      </c>
      <c r="Z8" s="145">
        <v>1791.36</v>
      </c>
      <c r="AA8" s="67">
        <v>1211632186</v>
      </c>
    </row>
    <row r="9" spans="1:27" ht="13.5">
      <c r="A9" s="264" t="s">
        <v>149</v>
      </c>
      <c r="B9" s="197"/>
      <c r="C9" s="160">
        <v>374879991</v>
      </c>
      <c r="D9" s="160"/>
      <c r="E9" s="64">
        <v>287438</v>
      </c>
      <c r="F9" s="65">
        <v>287437864</v>
      </c>
      <c r="G9" s="65">
        <v>404427861</v>
      </c>
      <c r="H9" s="65">
        <v>254988253</v>
      </c>
      <c r="I9" s="65">
        <v>258329405</v>
      </c>
      <c r="J9" s="65">
        <v>917745519</v>
      </c>
      <c r="K9" s="65">
        <v>255661583</v>
      </c>
      <c r="L9" s="65">
        <v>214039762</v>
      </c>
      <c r="M9" s="65">
        <v>204711619</v>
      </c>
      <c r="N9" s="65">
        <v>674412964</v>
      </c>
      <c r="O9" s="65">
        <v>225906631</v>
      </c>
      <c r="P9" s="65">
        <v>191631877</v>
      </c>
      <c r="Q9" s="65">
        <v>161527078</v>
      </c>
      <c r="R9" s="65">
        <v>579065586</v>
      </c>
      <c r="S9" s="65">
        <v>192804018</v>
      </c>
      <c r="T9" s="65">
        <v>189889589</v>
      </c>
      <c r="U9" s="65">
        <v>98736406</v>
      </c>
      <c r="V9" s="65">
        <v>481430013</v>
      </c>
      <c r="W9" s="65">
        <v>2652654082</v>
      </c>
      <c r="X9" s="65">
        <v>287437864</v>
      </c>
      <c r="Y9" s="65">
        <v>2365216218</v>
      </c>
      <c r="Z9" s="145">
        <v>822.86</v>
      </c>
      <c r="AA9" s="67">
        <v>287437864</v>
      </c>
    </row>
    <row r="10" spans="1:27" ht="13.5">
      <c r="A10" s="264" t="s">
        <v>150</v>
      </c>
      <c r="B10" s="197"/>
      <c r="C10" s="160"/>
      <c r="D10" s="160"/>
      <c r="E10" s="64">
        <v>120239</v>
      </c>
      <c r="F10" s="65">
        <v>120238868</v>
      </c>
      <c r="G10" s="164">
        <v>124849681</v>
      </c>
      <c r="H10" s="164">
        <v>124849681</v>
      </c>
      <c r="I10" s="164">
        <v>124849681</v>
      </c>
      <c r="J10" s="65">
        <v>374549043</v>
      </c>
      <c r="K10" s="164">
        <v>124849681</v>
      </c>
      <c r="L10" s="164">
        <v>124849681</v>
      </c>
      <c r="M10" s="65"/>
      <c r="N10" s="164">
        <v>249699362</v>
      </c>
      <c r="O10" s="164"/>
      <c r="P10" s="164"/>
      <c r="Q10" s="65"/>
      <c r="R10" s="164"/>
      <c r="S10" s="164"/>
      <c r="T10" s="65"/>
      <c r="U10" s="164"/>
      <c r="V10" s="164"/>
      <c r="W10" s="164">
        <v>624248405</v>
      </c>
      <c r="X10" s="65">
        <v>120238868</v>
      </c>
      <c r="Y10" s="164">
        <v>504009537</v>
      </c>
      <c r="Z10" s="146">
        <v>419.17</v>
      </c>
      <c r="AA10" s="239">
        <v>120238868</v>
      </c>
    </row>
    <row r="11" spans="1:27" ht="13.5">
      <c r="A11" s="264" t="s">
        <v>151</v>
      </c>
      <c r="B11" s="197" t="s">
        <v>96</v>
      </c>
      <c r="C11" s="160">
        <v>144813919</v>
      </c>
      <c r="D11" s="160"/>
      <c r="E11" s="64">
        <v>156499</v>
      </c>
      <c r="F11" s="65">
        <v>156499337</v>
      </c>
      <c r="G11" s="65">
        <v>176338596</v>
      </c>
      <c r="H11" s="65">
        <v>148794370</v>
      </c>
      <c r="I11" s="65">
        <v>159712457</v>
      </c>
      <c r="J11" s="65">
        <v>484845423</v>
      </c>
      <c r="K11" s="65">
        <v>152351897</v>
      </c>
      <c r="L11" s="65">
        <v>158550806</v>
      </c>
      <c r="M11" s="65">
        <v>158259455</v>
      </c>
      <c r="N11" s="65">
        <v>469162158</v>
      </c>
      <c r="O11" s="65">
        <v>145134420</v>
      </c>
      <c r="P11" s="65">
        <v>148716417</v>
      </c>
      <c r="Q11" s="65">
        <v>150493244</v>
      </c>
      <c r="R11" s="65">
        <v>444344081</v>
      </c>
      <c r="S11" s="65">
        <v>150749379</v>
      </c>
      <c r="T11" s="65">
        <v>145425966</v>
      </c>
      <c r="U11" s="65">
        <v>145340942</v>
      </c>
      <c r="V11" s="65">
        <v>441516287</v>
      </c>
      <c r="W11" s="65">
        <v>1839867949</v>
      </c>
      <c r="X11" s="65">
        <v>156499337</v>
      </c>
      <c r="Y11" s="65">
        <v>1683368612</v>
      </c>
      <c r="Z11" s="145">
        <v>1075.64</v>
      </c>
      <c r="AA11" s="67">
        <v>156499337</v>
      </c>
    </row>
    <row r="12" spans="1:27" ht="13.5">
      <c r="A12" s="265" t="s">
        <v>56</v>
      </c>
      <c r="B12" s="266"/>
      <c r="C12" s="177">
        <f aca="true" t="shared" si="0" ref="C12:Y12">SUM(C6:C11)</f>
        <v>3659144345</v>
      </c>
      <c r="D12" s="177">
        <f>SUM(D6:D11)</f>
        <v>0</v>
      </c>
      <c r="E12" s="77">
        <f t="shared" si="0"/>
        <v>3391316</v>
      </c>
      <c r="F12" s="78">
        <f t="shared" si="0"/>
        <v>3501739830</v>
      </c>
      <c r="G12" s="78">
        <f t="shared" si="0"/>
        <v>3994741981</v>
      </c>
      <c r="H12" s="78">
        <f t="shared" si="0"/>
        <v>4284137325</v>
      </c>
      <c r="I12" s="78">
        <f t="shared" si="0"/>
        <v>3854509905</v>
      </c>
      <c r="J12" s="78">
        <f t="shared" si="0"/>
        <v>12133389211</v>
      </c>
      <c r="K12" s="78">
        <f t="shared" si="0"/>
        <v>3642068610</v>
      </c>
      <c r="L12" s="78">
        <f t="shared" si="0"/>
        <v>3784527971</v>
      </c>
      <c r="M12" s="78">
        <f t="shared" si="0"/>
        <v>4628362861</v>
      </c>
      <c r="N12" s="78">
        <f t="shared" si="0"/>
        <v>12054959442</v>
      </c>
      <c r="O12" s="78">
        <f t="shared" si="0"/>
        <v>4403646915</v>
      </c>
      <c r="P12" s="78">
        <f t="shared" si="0"/>
        <v>4506368547</v>
      </c>
      <c r="Q12" s="78">
        <f t="shared" si="0"/>
        <v>5049040030</v>
      </c>
      <c r="R12" s="78">
        <f t="shared" si="0"/>
        <v>13959055492</v>
      </c>
      <c r="S12" s="78">
        <f t="shared" si="0"/>
        <v>4990544920</v>
      </c>
      <c r="T12" s="78">
        <f t="shared" si="0"/>
        <v>5445102308</v>
      </c>
      <c r="U12" s="78">
        <f t="shared" si="0"/>
        <v>5023418852</v>
      </c>
      <c r="V12" s="78">
        <f t="shared" si="0"/>
        <v>15459066080</v>
      </c>
      <c r="W12" s="78">
        <f t="shared" si="0"/>
        <v>53606470225</v>
      </c>
      <c r="X12" s="78">
        <f t="shared" si="0"/>
        <v>3501739830</v>
      </c>
      <c r="Y12" s="78">
        <f t="shared" si="0"/>
        <v>50104730395</v>
      </c>
      <c r="Z12" s="179">
        <f>+IF(X12&lt;&gt;0,+(Y12/X12)*100,0)</f>
        <v>1430.852456991358</v>
      </c>
      <c r="AA12" s="79">
        <f>SUM(AA6:AA11)</f>
        <v>3501739830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2332670</v>
      </c>
      <c r="D15" s="160"/>
      <c r="E15" s="64">
        <v>188612</v>
      </c>
      <c r="F15" s="65">
        <v>188612384</v>
      </c>
      <c r="G15" s="65">
        <v>21957501</v>
      </c>
      <c r="H15" s="65">
        <v>114661714</v>
      </c>
      <c r="I15" s="65">
        <v>114697322</v>
      </c>
      <c r="J15" s="65">
        <v>251316537</v>
      </c>
      <c r="K15" s="65">
        <v>114774400</v>
      </c>
      <c r="L15" s="65">
        <v>114701439</v>
      </c>
      <c r="M15" s="65">
        <v>2400825</v>
      </c>
      <c r="N15" s="65">
        <v>231876664</v>
      </c>
      <c r="O15" s="65">
        <v>2424498</v>
      </c>
      <c r="P15" s="65">
        <v>2404389</v>
      </c>
      <c r="Q15" s="65">
        <v>2381188</v>
      </c>
      <c r="R15" s="65">
        <v>7210075</v>
      </c>
      <c r="S15" s="65">
        <v>2392654</v>
      </c>
      <c r="T15" s="65">
        <v>2465980</v>
      </c>
      <c r="U15" s="65">
        <v>2423579</v>
      </c>
      <c r="V15" s="65">
        <v>7282213</v>
      </c>
      <c r="W15" s="65">
        <v>497685489</v>
      </c>
      <c r="X15" s="65">
        <v>188612384</v>
      </c>
      <c r="Y15" s="65">
        <v>309073105</v>
      </c>
      <c r="Z15" s="145">
        <v>163.87</v>
      </c>
      <c r="AA15" s="67">
        <v>188612384</v>
      </c>
    </row>
    <row r="16" spans="1:27" ht="13.5">
      <c r="A16" s="264" t="s">
        <v>154</v>
      </c>
      <c r="B16" s="197"/>
      <c r="C16" s="160">
        <v>230895617</v>
      </c>
      <c r="D16" s="160"/>
      <c r="E16" s="64">
        <v>590609</v>
      </c>
      <c r="F16" s="65">
        <v>590608519</v>
      </c>
      <c r="G16" s="164">
        <v>184078993</v>
      </c>
      <c r="H16" s="164">
        <v>211017958</v>
      </c>
      <c r="I16" s="164">
        <v>221924703</v>
      </c>
      <c r="J16" s="65">
        <v>617021654</v>
      </c>
      <c r="K16" s="164">
        <v>253432434</v>
      </c>
      <c r="L16" s="164">
        <v>338191865</v>
      </c>
      <c r="M16" s="65">
        <v>349699596</v>
      </c>
      <c r="N16" s="164">
        <v>941323895</v>
      </c>
      <c r="O16" s="164">
        <v>274349685</v>
      </c>
      <c r="P16" s="164">
        <v>298103690</v>
      </c>
      <c r="Q16" s="65">
        <v>321281538</v>
      </c>
      <c r="R16" s="164">
        <v>893734913</v>
      </c>
      <c r="S16" s="164">
        <v>417632575</v>
      </c>
      <c r="T16" s="65">
        <v>440733402</v>
      </c>
      <c r="U16" s="164">
        <v>463834228</v>
      </c>
      <c r="V16" s="164">
        <v>1322200205</v>
      </c>
      <c r="W16" s="164">
        <v>3774280667</v>
      </c>
      <c r="X16" s="65">
        <v>590608519</v>
      </c>
      <c r="Y16" s="164">
        <v>3183672148</v>
      </c>
      <c r="Z16" s="146">
        <v>539.05</v>
      </c>
      <c r="AA16" s="239">
        <v>590608519</v>
      </c>
    </row>
    <row r="17" spans="1:27" ht="13.5">
      <c r="A17" s="264" t="s">
        <v>155</v>
      </c>
      <c r="B17" s="197"/>
      <c r="C17" s="160"/>
      <c r="D17" s="160"/>
      <c r="E17" s="64">
        <v>106718</v>
      </c>
      <c r="F17" s="65"/>
      <c r="G17" s="65">
        <v>106717857</v>
      </c>
      <c r="H17" s="65">
        <v>126279203</v>
      </c>
      <c r="I17" s="65">
        <v>126279203</v>
      </c>
      <c r="J17" s="65">
        <v>359276263</v>
      </c>
      <c r="K17" s="65">
        <v>126279203</v>
      </c>
      <c r="L17" s="65">
        <v>126279203</v>
      </c>
      <c r="M17" s="65">
        <v>126872935</v>
      </c>
      <c r="N17" s="65">
        <v>379431341</v>
      </c>
      <c r="O17" s="65">
        <v>126872935</v>
      </c>
      <c r="P17" s="65">
        <v>126872935</v>
      </c>
      <c r="Q17" s="65">
        <v>126279203</v>
      </c>
      <c r="R17" s="65">
        <v>380025073</v>
      </c>
      <c r="S17" s="65">
        <v>126279203</v>
      </c>
      <c r="T17" s="65">
        <v>126279203</v>
      </c>
      <c r="U17" s="65">
        <v>126279203</v>
      </c>
      <c r="V17" s="65">
        <v>378837609</v>
      </c>
      <c r="W17" s="65">
        <v>1497570286</v>
      </c>
      <c r="X17" s="65"/>
      <c r="Y17" s="65">
        <v>1497570286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>
        <v>306</v>
      </c>
      <c r="H18" s="65">
        <v>306</v>
      </c>
      <c r="I18" s="65">
        <v>306</v>
      </c>
      <c r="J18" s="65">
        <v>918</v>
      </c>
      <c r="K18" s="65">
        <v>306</v>
      </c>
      <c r="L18" s="65">
        <v>306</v>
      </c>
      <c r="M18" s="65">
        <v>306</v>
      </c>
      <c r="N18" s="65">
        <v>918</v>
      </c>
      <c r="O18" s="65">
        <v>306</v>
      </c>
      <c r="P18" s="65">
        <v>306</v>
      </c>
      <c r="Q18" s="65">
        <v>306</v>
      </c>
      <c r="R18" s="65">
        <v>918</v>
      </c>
      <c r="S18" s="65">
        <v>306</v>
      </c>
      <c r="T18" s="65">
        <v>306</v>
      </c>
      <c r="U18" s="65">
        <v>306</v>
      </c>
      <c r="V18" s="65">
        <v>918</v>
      </c>
      <c r="W18" s="65">
        <v>3672</v>
      </c>
      <c r="X18" s="65"/>
      <c r="Y18" s="65">
        <v>3672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46397417596</v>
      </c>
      <c r="D19" s="160"/>
      <c r="E19" s="64">
        <v>46791532</v>
      </c>
      <c r="F19" s="65">
        <v>46749431484</v>
      </c>
      <c r="G19" s="65">
        <v>45956146801</v>
      </c>
      <c r="H19" s="65">
        <v>45937646191</v>
      </c>
      <c r="I19" s="65">
        <v>45900498900</v>
      </c>
      <c r="J19" s="65">
        <v>137794291892</v>
      </c>
      <c r="K19" s="65">
        <v>45842897860</v>
      </c>
      <c r="L19" s="65">
        <v>45778647769</v>
      </c>
      <c r="M19" s="65">
        <v>45751860663</v>
      </c>
      <c r="N19" s="65">
        <v>137373406292</v>
      </c>
      <c r="O19" s="65">
        <v>45642271631</v>
      </c>
      <c r="P19" s="65">
        <v>45573691952</v>
      </c>
      <c r="Q19" s="65">
        <v>45532170102</v>
      </c>
      <c r="R19" s="65">
        <v>136748133685</v>
      </c>
      <c r="S19" s="65">
        <v>45451471288</v>
      </c>
      <c r="T19" s="65">
        <v>45474065032</v>
      </c>
      <c r="U19" s="65">
        <v>45992520000</v>
      </c>
      <c r="V19" s="65">
        <v>136918056320</v>
      </c>
      <c r="W19" s="65">
        <v>548833888189</v>
      </c>
      <c r="X19" s="65">
        <v>46749431484</v>
      </c>
      <c r="Y19" s="65">
        <v>502084456705</v>
      </c>
      <c r="Z19" s="145">
        <v>1073.99</v>
      </c>
      <c r="AA19" s="67">
        <v>46749431484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>
        <v>24316844</v>
      </c>
      <c r="H22" s="65">
        <v>31396293</v>
      </c>
      <c r="I22" s="65">
        <v>31396293</v>
      </c>
      <c r="J22" s="65">
        <v>87109430</v>
      </c>
      <c r="K22" s="65">
        <v>31396293</v>
      </c>
      <c r="L22" s="65">
        <v>31396293</v>
      </c>
      <c r="M22" s="65">
        <v>31396293</v>
      </c>
      <c r="N22" s="65">
        <v>94188879</v>
      </c>
      <c r="O22" s="65">
        <v>31396293</v>
      </c>
      <c r="P22" s="65">
        <v>31396293</v>
      </c>
      <c r="Q22" s="65">
        <v>52241591</v>
      </c>
      <c r="R22" s="65">
        <v>115034177</v>
      </c>
      <c r="S22" s="65">
        <v>52241591</v>
      </c>
      <c r="T22" s="65">
        <v>61563526</v>
      </c>
      <c r="U22" s="65">
        <v>71902866</v>
      </c>
      <c r="V22" s="65">
        <v>185707983</v>
      </c>
      <c r="W22" s="65">
        <v>482040469</v>
      </c>
      <c r="X22" s="65"/>
      <c r="Y22" s="65">
        <v>482040469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>
        <v>24317</v>
      </c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46630645883</v>
      </c>
      <c r="D24" s="177">
        <f>SUM(D15:D23)</f>
        <v>0</v>
      </c>
      <c r="E24" s="81">
        <f t="shared" si="1"/>
        <v>47701788</v>
      </c>
      <c r="F24" s="82">
        <f t="shared" si="1"/>
        <v>47528652387</v>
      </c>
      <c r="G24" s="82">
        <f t="shared" si="1"/>
        <v>46293218302</v>
      </c>
      <c r="H24" s="82">
        <f t="shared" si="1"/>
        <v>46421001665</v>
      </c>
      <c r="I24" s="82">
        <f t="shared" si="1"/>
        <v>46394796727</v>
      </c>
      <c r="J24" s="82">
        <f t="shared" si="1"/>
        <v>139109016694</v>
      </c>
      <c r="K24" s="82">
        <f t="shared" si="1"/>
        <v>46368780496</v>
      </c>
      <c r="L24" s="82">
        <f t="shared" si="1"/>
        <v>46389216875</v>
      </c>
      <c r="M24" s="82">
        <f t="shared" si="1"/>
        <v>46262230618</v>
      </c>
      <c r="N24" s="82">
        <f t="shared" si="1"/>
        <v>139020227989</v>
      </c>
      <c r="O24" s="82">
        <f t="shared" si="1"/>
        <v>46077315348</v>
      </c>
      <c r="P24" s="82">
        <f t="shared" si="1"/>
        <v>46032469565</v>
      </c>
      <c r="Q24" s="82">
        <f t="shared" si="1"/>
        <v>46034353928</v>
      </c>
      <c r="R24" s="82">
        <f t="shared" si="1"/>
        <v>138144138841</v>
      </c>
      <c r="S24" s="82">
        <f t="shared" si="1"/>
        <v>46050017617</v>
      </c>
      <c r="T24" s="82">
        <f t="shared" si="1"/>
        <v>46105107449</v>
      </c>
      <c r="U24" s="82">
        <f t="shared" si="1"/>
        <v>46656960182</v>
      </c>
      <c r="V24" s="82">
        <f t="shared" si="1"/>
        <v>138812085248</v>
      </c>
      <c r="W24" s="82">
        <f t="shared" si="1"/>
        <v>555085468772</v>
      </c>
      <c r="X24" s="82">
        <f t="shared" si="1"/>
        <v>47528652387</v>
      </c>
      <c r="Y24" s="82">
        <f t="shared" si="1"/>
        <v>507556816385</v>
      </c>
      <c r="Z24" s="227">
        <f>+IF(X24&lt;&gt;0,+(Y24/X24)*100,0)</f>
        <v>1067.896502203009</v>
      </c>
      <c r="AA24" s="84">
        <f>SUM(AA15:AA23)</f>
        <v>47528652387</v>
      </c>
    </row>
    <row r="25" spans="1:27" ht="13.5">
      <c r="A25" s="265" t="s">
        <v>162</v>
      </c>
      <c r="B25" s="266"/>
      <c r="C25" s="177">
        <f aca="true" t="shared" si="2" ref="C25:Y25">+C12+C24</f>
        <v>50289790228</v>
      </c>
      <c r="D25" s="177">
        <f>+D12+D24</f>
        <v>0</v>
      </c>
      <c r="E25" s="77">
        <f t="shared" si="2"/>
        <v>51093104</v>
      </c>
      <c r="F25" s="78">
        <f t="shared" si="2"/>
        <v>51030392217</v>
      </c>
      <c r="G25" s="78">
        <f t="shared" si="2"/>
        <v>50287960283</v>
      </c>
      <c r="H25" s="78">
        <f t="shared" si="2"/>
        <v>50705138990</v>
      </c>
      <c r="I25" s="78">
        <f t="shared" si="2"/>
        <v>50249306632</v>
      </c>
      <c r="J25" s="78">
        <f t="shared" si="2"/>
        <v>151242405905</v>
      </c>
      <c r="K25" s="78">
        <f t="shared" si="2"/>
        <v>50010849106</v>
      </c>
      <c r="L25" s="78">
        <f t="shared" si="2"/>
        <v>50173744846</v>
      </c>
      <c r="M25" s="78">
        <f t="shared" si="2"/>
        <v>50890593479</v>
      </c>
      <c r="N25" s="78">
        <f t="shared" si="2"/>
        <v>151075187431</v>
      </c>
      <c r="O25" s="78">
        <f t="shared" si="2"/>
        <v>50480962263</v>
      </c>
      <c r="P25" s="78">
        <f t="shared" si="2"/>
        <v>50538838112</v>
      </c>
      <c r="Q25" s="78">
        <f t="shared" si="2"/>
        <v>51083393958</v>
      </c>
      <c r="R25" s="78">
        <f t="shared" si="2"/>
        <v>152103194333</v>
      </c>
      <c r="S25" s="78">
        <f t="shared" si="2"/>
        <v>51040562537</v>
      </c>
      <c r="T25" s="78">
        <f t="shared" si="2"/>
        <v>51550209757</v>
      </c>
      <c r="U25" s="78">
        <f t="shared" si="2"/>
        <v>51680379034</v>
      </c>
      <c r="V25" s="78">
        <f t="shared" si="2"/>
        <v>154271151328</v>
      </c>
      <c r="W25" s="78">
        <f t="shared" si="2"/>
        <v>608691938997</v>
      </c>
      <c r="X25" s="78">
        <f t="shared" si="2"/>
        <v>51030392217</v>
      </c>
      <c r="Y25" s="78">
        <f t="shared" si="2"/>
        <v>557661546780</v>
      </c>
      <c r="Z25" s="179">
        <f>+IF(X25&lt;&gt;0,+(Y25/X25)*100,0)</f>
        <v>1092.8027838951698</v>
      </c>
      <c r="AA25" s="79">
        <f>+AA12+AA24</f>
        <v>51030392217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175354221</v>
      </c>
      <c r="D30" s="160"/>
      <c r="E30" s="64">
        <v>182358</v>
      </c>
      <c r="F30" s="65">
        <v>182358386</v>
      </c>
      <c r="G30" s="65">
        <v>419494477</v>
      </c>
      <c r="H30" s="65">
        <v>350708442</v>
      </c>
      <c r="I30" s="65">
        <v>350708442</v>
      </c>
      <c r="J30" s="65">
        <v>1120911361</v>
      </c>
      <c r="K30" s="65">
        <v>350708442</v>
      </c>
      <c r="L30" s="65">
        <v>350708442</v>
      </c>
      <c r="M30" s="65">
        <v>175354221</v>
      </c>
      <c r="N30" s="65">
        <v>876771105</v>
      </c>
      <c r="O30" s="65">
        <v>175354221</v>
      </c>
      <c r="P30" s="65">
        <v>175354221</v>
      </c>
      <c r="Q30" s="65">
        <v>175354221</v>
      </c>
      <c r="R30" s="65">
        <v>526062663</v>
      </c>
      <c r="S30" s="65">
        <v>175354221</v>
      </c>
      <c r="T30" s="65">
        <v>175354221</v>
      </c>
      <c r="U30" s="65">
        <v>182360028</v>
      </c>
      <c r="V30" s="65">
        <v>533068470</v>
      </c>
      <c r="W30" s="65">
        <v>3056813599</v>
      </c>
      <c r="X30" s="65">
        <v>182358386</v>
      </c>
      <c r="Y30" s="65">
        <v>2874455213</v>
      </c>
      <c r="Z30" s="145">
        <v>1576.27</v>
      </c>
      <c r="AA30" s="67">
        <v>182358386</v>
      </c>
    </row>
    <row r="31" spans="1:27" ht="13.5">
      <c r="A31" s="264" t="s">
        <v>166</v>
      </c>
      <c r="B31" s="197"/>
      <c r="C31" s="160">
        <v>487038111</v>
      </c>
      <c r="D31" s="160"/>
      <c r="E31" s="64">
        <v>442883</v>
      </c>
      <c r="F31" s="65">
        <v>442882949</v>
      </c>
      <c r="G31" s="65">
        <v>494814907</v>
      </c>
      <c r="H31" s="65">
        <v>495895960</v>
      </c>
      <c r="I31" s="65">
        <v>499027909</v>
      </c>
      <c r="J31" s="65">
        <v>1489738776</v>
      </c>
      <c r="K31" s="65">
        <v>503280017</v>
      </c>
      <c r="L31" s="65">
        <v>506569947</v>
      </c>
      <c r="M31" s="65">
        <v>511796150</v>
      </c>
      <c r="N31" s="65">
        <v>1521646114</v>
      </c>
      <c r="O31" s="65">
        <v>514951888</v>
      </c>
      <c r="P31" s="65">
        <v>518335687</v>
      </c>
      <c r="Q31" s="65">
        <v>521199133</v>
      </c>
      <c r="R31" s="65">
        <v>1554486708</v>
      </c>
      <c r="S31" s="65">
        <v>522778660</v>
      </c>
      <c r="T31" s="65">
        <v>526439457</v>
      </c>
      <c r="U31" s="65">
        <v>532611189</v>
      </c>
      <c r="V31" s="65">
        <v>1581829306</v>
      </c>
      <c r="W31" s="65">
        <v>6147700904</v>
      </c>
      <c r="X31" s="65">
        <v>442882949</v>
      </c>
      <c r="Y31" s="65">
        <v>5704817955</v>
      </c>
      <c r="Z31" s="145">
        <v>1288.11</v>
      </c>
      <c r="AA31" s="67">
        <v>442882949</v>
      </c>
    </row>
    <row r="32" spans="1:27" ht="13.5">
      <c r="A32" s="264" t="s">
        <v>167</v>
      </c>
      <c r="B32" s="197" t="s">
        <v>94</v>
      </c>
      <c r="C32" s="160">
        <v>2597754974</v>
      </c>
      <c r="D32" s="160"/>
      <c r="E32" s="64">
        <v>2715498</v>
      </c>
      <c r="F32" s="65">
        <v>2715498092</v>
      </c>
      <c r="G32" s="65">
        <v>3209262478</v>
      </c>
      <c r="H32" s="65">
        <v>2669009578</v>
      </c>
      <c r="I32" s="65">
        <v>2301879492</v>
      </c>
      <c r="J32" s="65">
        <v>8180151548</v>
      </c>
      <c r="K32" s="65">
        <v>2253769055</v>
      </c>
      <c r="L32" s="65">
        <v>2554549091</v>
      </c>
      <c r="M32" s="65">
        <v>2274280784</v>
      </c>
      <c r="N32" s="65">
        <v>7082598930</v>
      </c>
      <c r="O32" s="65">
        <v>2131199656</v>
      </c>
      <c r="P32" s="65">
        <v>2462372573</v>
      </c>
      <c r="Q32" s="65">
        <v>2418200170</v>
      </c>
      <c r="R32" s="65">
        <v>7011772399</v>
      </c>
      <c r="S32" s="65">
        <v>2253053871</v>
      </c>
      <c r="T32" s="65">
        <v>2295080629</v>
      </c>
      <c r="U32" s="65">
        <v>2975446536</v>
      </c>
      <c r="V32" s="65">
        <v>7523581036</v>
      </c>
      <c r="W32" s="65">
        <v>29798103913</v>
      </c>
      <c r="X32" s="65">
        <v>2715498092</v>
      </c>
      <c r="Y32" s="65">
        <v>27082605821</v>
      </c>
      <c r="Z32" s="145">
        <v>997.33</v>
      </c>
      <c r="AA32" s="67">
        <v>2715498092</v>
      </c>
    </row>
    <row r="33" spans="1:27" ht="13.5">
      <c r="A33" s="264" t="s">
        <v>168</v>
      </c>
      <c r="B33" s="197"/>
      <c r="C33" s="160">
        <v>232612266</v>
      </c>
      <c r="D33" s="160"/>
      <c r="E33" s="64">
        <v>292497</v>
      </c>
      <c r="F33" s="65">
        <v>292496529</v>
      </c>
      <c r="G33" s="65">
        <v>262218301</v>
      </c>
      <c r="H33" s="65">
        <v>250526772</v>
      </c>
      <c r="I33" s="65">
        <v>252573091</v>
      </c>
      <c r="J33" s="65">
        <v>765318164</v>
      </c>
      <c r="K33" s="65">
        <v>254873844</v>
      </c>
      <c r="L33" s="65">
        <v>256330903</v>
      </c>
      <c r="M33" s="65">
        <v>240810323</v>
      </c>
      <c r="N33" s="65">
        <v>752015070</v>
      </c>
      <c r="O33" s="65">
        <v>242999993</v>
      </c>
      <c r="P33" s="65">
        <v>244367524</v>
      </c>
      <c r="Q33" s="65">
        <v>246585444</v>
      </c>
      <c r="R33" s="65">
        <v>733952961</v>
      </c>
      <c r="S33" s="65">
        <v>248349671</v>
      </c>
      <c r="T33" s="65">
        <v>250765140</v>
      </c>
      <c r="U33" s="65">
        <v>259300304</v>
      </c>
      <c r="V33" s="65">
        <v>758415115</v>
      </c>
      <c r="W33" s="65">
        <v>3009701310</v>
      </c>
      <c r="X33" s="65">
        <v>292496529</v>
      </c>
      <c r="Y33" s="65">
        <v>2717204781</v>
      </c>
      <c r="Z33" s="145">
        <v>928.97</v>
      </c>
      <c r="AA33" s="67">
        <v>292496529</v>
      </c>
    </row>
    <row r="34" spans="1:27" ht="13.5">
      <c r="A34" s="265" t="s">
        <v>58</v>
      </c>
      <c r="B34" s="266"/>
      <c r="C34" s="177">
        <f aca="true" t="shared" si="3" ref="C34:Y34">SUM(C29:C33)</f>
        <v>3492759572</v>
      </c>
      <c r="D34" s="177">
        <f>SUM(D29:D33)</f>
        <v>0</v>
      </c>
      <c r="E34" s="77">
        <f t="shared" si="3"/>
        <v>3633236</v>
      </c>
      <c r="F34" s="78">
        <f t="shared" si="3"/>
        <v>3633235956</v>
      </c>
      <c r="G34" s="78">
        <f t="shared" si="3"/>
        <v>4385790163</v>
      </c>
      <c r="H34" s="78">
        <f t="shared" si="3"/>
        <v>3766140752</v>
      </c>
      <c r="I34" s="78">
        <f t="shared" si="3"/>
        <v>3404188934</v>
      </c>
      <c r="J34" s="78">
        <f t="shared" si="3"/>
        <v>11556119849</v>
      </c>
      <c r="K34" s="78">
        <f t="shared" si="3"/>
        <v>3362631358</v>
      </c>
      <c r="L34" s="78">
        <f t="shared" si="3"/>
        <v>3668158383</v>
      </c>
      <c r="M34" s="78">
        <f t="shared" si="3"/>
        <v>3202241478</v>
      </c>
      <c r="N34" s="78">
        <f t="shared" si="3"/>
        <v>10233031219</v>
      </c>
      <c r="O34" s="78">
        <f t="shared" si="3"/>
        <v>3064505758</v>
      </c>
      <c r="P34" s="78">
        <f t="shared" si="3"/>
        <v>3400430005</v>
      </c>
      <c r="Q34" s="78">
        <f t="shared" si="3"/>
        <v>3361338968</v>
      </c>
      <c r="R34" s="78">
        <f t="shared" si="3"/>
        <v>9826274731</v>
      </c>
      <c r="S34" s="78">
        <f t="shared" si="3"/>
        <v>3199536423</v>
      </c>
      <c r="T34" s="78">
        <f t="shared" si="3"/>
        <v>3247639447</v>
      </c>
      <c r="U34" s="78">
        <f t="shared" si="3"/>
        <v>3949718057</v>
      </c>
      <c r="V34" s="78">
        <f t="shared" si="3"/>
        <v>10396893927</v>
      </c>
      <c r="W34" s="78">
        <f t="shared" si="3"/>
        <v>42012319726</v>
      </c>
      <c r="X34" s="78">
        <f t="shared" si="3"/>
        <v>3633235956</v>
      </c>
      <c r="Y34" s="78">
        <f t="shared" si="3"/>
        <v>38379083770</v>
      </c>
      <c r="Z34" s="179">
        <f>+IF(X34&lt;&gt;0,+(Y34/X34)*100,0)</f>
        <v>1056.3333687871277</v>
      </c>
      <c r="AA34" s="79">
        <f>SUM(AA29:AA33)</f>
        <v>3633235956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3715713955</v>
      </c>
      <c r="D37" s="160"/>
      <c r="E37" s="64">
        <v>4333358</v>
      </c>
      <c r="F37" s="65">
        <v>4333357830</v>
      </c>
      <c r="G37" s="65">
        <v>3498270635</v>
      </c>
      <c r="H37" s="65">
        <v>3534677222</v>
      </c>
      <c r="I37" s="65">
        <v>3520880257</v>
      </c>
      <c r="J37" s="65">
        <v>10553828114</v>
      </c>
      <c r="K37" s="65">
        <v>3520880257</v>
      </c>
      <c r="L37" s="65">
        <v>3517926163</v>
      </c>
      <c r="M37" s="65">
        <v>3624256902</v>
      </c>
      <c r="N37" s="65">
        <v>10663063322</v>
      </c>
      <c r="O37" s="65">
        <v>3624256902</v>
      </c>
      <c r="P37" s="65">
        <v>3617993563</v>
      </c>
      <c r="Q37" s="65">
        <v>3603189045</v>
      </c>
      <c r="R37" s="65">
        <v>10845439510</v>
      </c>
      <c r="S37" s="65">
        <v>3603189045</v>
      </c>
      <c r="T37" s="65">
        <v>4399898284</v>
      </c>
      <c r="U37" s="65">
        <v>4333151515</v>
      </c>
      <c r="V37" s="65">
        <v>12336238844</v>
      </c>
      <c r="W37" s="65">
        <v>44398569790</v>
      </c>
      <c r="X37" s="65">
        <v>4333357830</v>
      </c>
      <c r="Y37" s="65">
        <v>40065211960</v>
      </c>
      <c r="Z37" s="145">
        <v>924.58</v>
      </c>
      <c r="AA37" s="67">
        <v>4333357830</v>
      </c>
    </row>
    <row r="38" spans="1:27" ht="13.5">
      <c r="A38" s="264" t="s">
        <v>168</v>
      </c>
      <c r="B38" s="197"/>
      <c r="C38" s="160">
        <v>1881265395</v>
      </c>
      <c r="D38" s="160"/>
      <c r="E38" s="64">
        <v>1798277</v>
      </c>
      <c r="F38" s="65">
        <v>1798277225</v>
      </c>
      <c r="G38" s="65">
        <v>1666363677</v>
      </c>
      <c r="H38" s="65">
        <v>1865108210</v>
      </c>
      <c r="I38" s="65">
        <v>1865006989</v>
      </c>
      <c r="J38" s="65">
        <v>5396478876</v>
      </c>
      <c r="K38" s="65">
        <v>1864904102</v>
      </c>
      <c r="L38" s="65">
        <v>1864801965</v>
      </c>
      <c r="M38" s="65">
        <v>1880653413</v>
      </c>
      <c r="N38" s="65">
        <v>5610359480</v>
      </c>
      <c r="O38" s="65">
        <v>1880553052</v>
      </c>
      <c r="P38" s="65">
        <v>1880422103</v>
      </c>
      <c r="Q38" s="65">
        <v>1996038483</v>
      </c>
      <c r="R38" s="65">
        <v>5757013638</v>
      </c>
      <c r="S38" s="65">
        <v>1977821468</v>
      </c>
      <c r="T38" s="65">
        <v>1977719905</v>
      </c>
      <c r="U38" s="65">
        <v>1977618341</v>
      </c>
      <c r="V38" s="65">
        <v>5933159714</v>
      </c>
      <c r="W38" s="65">
        <v>22697011708</v>
      </c>
      <c r="X38" s="65">
        <v>1798277225</v>
      </c>
      <c r="Y38" s="65">
        <v>20898734483</v>
      </c>
      <c r="Z38" s="145">
        <v>1162.15</v>
      </c>
      <c r="AA38" s="67">
        <v>1798277225</v>
      </c>
    </row>
    <row r="39" spans="1:27" ht="13.5">
      <c r="A39" s="265" t="s">
        <v>59</v>
      </c>
      <c r="B39" s="268"/>
      <c r="C39" s="177">
        <f aca="true" t="shared" si="4" ref="C39:Y39">SUM(C37:C38)</f>
        <v>5596979350</v>
      </c>
      <c r="D39" s="177">
        <f>SUM(D37:D38)</f>
        <v>0</v>
      </c>
      <c r="E39" s="81">
        <f t="shared" si="4"/>
        <v>6131635</v>
      </c>
      <c r="F39" s="82">
        <f t="shared" si="4"/>
        <v>6131635055</v>
      </c>
      <c r="G39" s="82">
        <f t="shared" si="4"/>
        <v>5164634312</v>
      </c>
      <c r="H39" s="82">
        <f t="shared" si="4"/>
        <v>5399785432</v>
      </c>
      <c r="I39" s="82">
        <f t="shared" si="4"/>
        <v>5385887246</v>
      </c>
      <c r="J39" s="82">
        <f t="shared" si="4"/>
        <v>15950306990</v>
      </c>
      <c r="K39" s="82">
        <f t="shared" si="4"/>
        <v>5385784359</v>
      </c>
      <c r="L39" s="82">
        <f t="shared" si="4"/>
        <v>5382728128</v>
      </c>
      <c r="M39" s="82">
        <f t="shared" si="4"/>
        <v>5504910315</v>
      </c>
      <c r="N39" s="82">
        <f t="shared" si="4"/>
        <v>16273422802</v>
      </c>
      <c r="O39" s="82">
        <f t="shared" si="4"/>
        <v>5504809954</v>
      </c>
      <c r="P39" s="82">
        <f t="shared" si="4"/>
        <v>5498415666</v>
      </c>
      <c r="Q39" s="82">
        <f t="shared" si="4"/>
        <v>5599227528</v>
      </c>
      <c r="R39" s="82">
        <f t="shared" si="4"/>
        <v>16602453148</v>
      </c>
      <c r="S39" s="82">
        <f t="shared" si="4"/>
        <v>5581010513</v>
      </c>
      <c r="T39" s="82">
        <f t="shared" si="4"/>
        <v>6377618189</v>
      </c>
      <c r="U39" s="82">
        <f t="shared" si="4"/>
        <v>6310769856</v>
      </c>
      <c r="V39" s="82">
        <f t="shared" si="4"/>
        <v>18269398558</v>
      </c>
      <c r="W39" s="82">
        <f t="shared" si="4"/>
        <v>67095581498</v>
      </c>
      <c r="X39" s="82">
        <f t="shared" si="4"/>
        <v>6131635055</v>
      </c>
      <c r="Y39" s="82">
        <f t="shared" si="4"/>
        <v>60963946443</v>
      </c>
      <c r="Z39" s="227">
        <f>+IF(X39&lt;&gt;0,+(Y39/X39)*100,0)</f>
        <v>994.2526894728896</v>
      </c>
      <c r="AA39" s="84">
        <f>SUM(AA37:AA38)</f>
        <v>6131635055</v>
      </c>
    </row>
    <row r="40" spans="1:27" ht="13.5">
      <c r="A40" s="265" t="s">
        <v>170</v>
      </c>
      <c r="B40" s="266"/>
      <c r="C40" s="177">
        <f aca="true" t="shared" si="5" ref="C40:Y40">+C34+C39</f>
        <v>9089738922</v>
      </c>
      <c r="D40" s="177">
        <f>+D34+D39</f>
        <v>0</v>
      </c>
      <c r="E40" s="77">
        <f t="shared" si="5"/>
        <v>9764871</v>
      </c>
      <c r="F40" s="78">
        <f t="shared" si="5"/>
        <v>9764871011</v>
      </c>
      <c r="G40" s="78">
        <f t="shared" si="5"/>
        <v>9550424475</v>
      </c>
      <c r="H40" s="78">
        <f t="shared" si="5"/>
        <v>9165926184</v>
      </c>
      <c r="I40" s="78">
        <f t="shared" si="5"/>
        <v>8790076180</v>
      </c>
      <c r="J40" s="78">
        <f t="shared" si="5"/>
        <v>27506426839</v>
      </c>
      <c r="K40" s="78">
        <f t="shared" si="5"/>
        <v>8748415717</v>
      </c>
      <c r="L40" s="78">
        <f t="shared" si="5"/>
        <v>9050886511</v>
      </c>
      <c r="M40" s="78">
        <f t="shared" si="5"/>
        <v>8707151793</v>
      </c>
      <c r="N40" s="78">
        <f t="shared" si="5"/>
        <v>26506454021</v>
      </c>
      <c r="O40" s="78">
        <f t="shared" si="5"/>
        <v>8569315712</v>
      </c>
      <c r="P40" s="78">
        <f t="shared" si="5"/>
        <v>8898845671</v>
      </c>
      <c r="Q40" s="78">
        <f t="shared" si="5"/>
        <v>8960566496</v>
      </c>
      <c r="R40" s="78">
        <f t="shared" si="5"/>
        <v>26428727879</v>
      </c>
      <c r="S40" s="78">
        <f t="shared" si="5"/>
        <v>8780546936</v>
      </c>
      <c r="T40" s="78">
        <f t="shared" si="5"/>
        <v>9625257636</v>
      </c>
      <c r="U40" s="78">
        <f t="shared" si="5"/>
        <v>10260487913</v>
      </c>
      <c r="V40" s="78">
        <f t="shared" si="5"/>
        <v>28666292485</v>
      </c>
      <c r="W40" s="78">
        <f t="shared" si="5"/>
        <v>109107901224</v>
      </c>
      <c r="X40" s="78">
        <f t="shared" si="5"/>
        <v>9764871011</v>
      </c>
      <c r="Y40" s="78">
        <f t="shared" si="5"/>
        <v>99343030213</v>
      </c>
      <c r="Z40" s="179">
        <f>+IF(X40&lt;&gt;0,+(Y40/X40)*100,0)</f>
        <v>1017.3511775126508</v>
      </c>
      <c r="AA40" s="79">
        <f>+AA34+AA39</f>
        <v>9764871011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41200051306</v>
      </c>
      <c r="D42" s="272">
        <f>+D25-D40</f>
        <v>0</v>
      </c>
      <c r="E42" s="273">
        <f t="shared" si="6"/>
        <v>41328233</v>
      </c>
      <c r="F42" s="274">
        <f t="shared" si="6"/>
        <v>41265521206</v>
      </c>
      <c r="G42" s="274">
        <f t="shared" si="6"/>
        <v>40737535808</v>
      </c>
      <c r="H42" s="274">
        <f t="shared" si="6"/>
        <v>41539212806</v>
      </c>
      <c r="I42" s="274">
        <f t="shared" si="6"/>
        <v>41459230452</v>
      </c>
      <c r="J42" s="274">
        <f t="shared" si="6"/>
        <v>123735979066</v>
      </c>
      <c r="K42" s="274">
        <f t="shared" si="6"/>
        <v>41262433389</v>
      </c>
      <c r="L42" s="274">
        <f t="shared" si="6"/>
        <v>41122858335</v>
      </c>
      <c r="M42" s="274">
        <f t="shared" si="6"/>
        <v>42183441686</v>
      </c>
      <c r="N42" s="274">
        <f t="shared" si="6"/>
        <v>124568733410</v>
      </c>
      <c r="O42" s="274">
        <f t="shared" si="6"/>
        <v>41911646551</v>
      </c>
      <c r="P42" s="274">
        <f t="shared" si="6"/>
        <v>41639992441</v>
      </c>
      <c r="Q42" s="274">
        <f t="shared" si="6"/>
        <v>42122827462</v>
      </c>
      <c r="R42" s="274">
        <f t="shared" si="6"/>
        <v>125674466454</v>
      </c>
      <c r="S42" s="274">
        <f t="shared" si="6"/>
        <v>42260015601</v>
      </c>
      <c r="T42" s="274">
        <f t="shared" si="6"/>
        <v>41924952121</v>
      </c>
      <c r="U42" s="274">
        <f t="shared" si="6"/>
        <v>41419891121</v>
      </c>
      <c r="V42" s="274">
        <f t="shared" si="6"/>
        <v>125604858843</v>
      </c>
      <c r="W42" s="274">
        <f t="shared" si="6"/>
        <v>499584037773</v>
      </c>
      <c r="X42" s="274">
        <f t="shared" si="6"/>
        <v>41265521206</v>
      </c>
      <c r="Y42" s="274">
        <f t="shared" si="6"/>
        <v>458318516567</v>
      </c>
      <c r="Z42" s="275">
        <f>+IF(X42&lt;&gt;0,+(Y42/X42)*100,0)</f>
        <v>1110.657282817406</v>
      </c>
      <c r="AA42" s="276">
        <f>+AA25-AA40</f>
        <v>41265521206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41200051306</v>
      </c>
      <c r="D45" s="160"/>
      <c r="E45" s="64">
        <v>41328233</v>
      </c>
      <c r="F45" s="65">
        <v>41265521206</v>
      </c>
      <c r="G45" s="65">
        <v>36400038119</v>
      </c>
      <c r="H45" s="65">
        <v>37201715117</v>
      </c>
      <c r="I45" s="65">
        <v>37121732763</v>
      </c>
      <c r="J45" s="65">
        <v>110723485999</v>
      </c>
      <c r="K45" s="65">
        <v>36924935700</v>
      </c>
      <c r="L45" s="65">
        <v>36785360646</v>
      </c>
      <c r="M45" s="65">
        <v>37845943997</v>
      </c>
      <c r="N45" s="65">
        <v>111556240343</v>
      </c>
      <c r="O45" s="65">
        <v>37574148862</v>
      </c>
      <c r="P45" s="65">
        <v>41639992441</v>
      </c>
      <c r="Q45" s="65">
        <v>37785329773</v>
      </c>
      <c r="R45" s="65">
        <v>116999471076</v>
      </c>
      <c r="S45" s="65">
        <v>37922517912</v>
      </c>
      <c r="T45" s="65">
        <v>37587454432</v>
      </c>
      <c r="U45" s="65">
        <v>37082393432</v>
      </c>
      <c r="V45" s="65">
        <v>112592365776</v>
      </c>
      <c r="W45" s="65">
        <v>451871563194</v>
      </c>
      <c r="X45" s="65">
        <v>41265521206</v>
      </c>
      <c r="Y45" s="65">
        <v>410606041988</v>
      </c>
      <c r="Z45" s="144">
        <v>995.03</v>
      </c>
      <c r="AA45" s="67">
        <v>41265521206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>
        <v>4337497689</v>
      </c>
      <c r="H46" s="65">
        <v>4337497689</v>
      </c>
      <c r="I46" s="65">
        <v>4337497689</v>
      </c>
      <c r="J46" s="65">
        <v>13012493067</v>
      </c>
      <c r="K46" s="65">
        <v>4337497689</v>
      </c>
      <c r="L46" s="65">
        <v>4337497689</v>
      </c>
      <c r="M46" s="65">
        <v>4337497689</v>
      </c>
      <c r="N46" s="65">
        <v>13012493067</v>
      </c>
      <c r="O46" s="65">
        <v>4337497689</v>
      </c>
      <c r="P46" s="65"/>
      <c r="Q46" s="65">
        <v>4337497689</v>
      </c>
      <c r="R46" s="65">
        <v>8674995378</v>
      </c>
      <c r="S46" s="65">
        <v>4337497689</v>
      </c>
      <c r="T46" s="65">
        <v>4337497689</v>
      </c>
      <c r="U46" s="65">
        <v>4337497689</v>
      </c>
      <c r="V46" s="65">
        <v>13012493067</v>
      </c>
      <c r="W46" s="65">
        <v>47712474579</v>
      </c>
      <c r="X46" s="65"/>
      <c r="Y46" s="65">
        <v>47712474579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41200051306</v>
      </c>
      <c r="D48" s="232">
        <f>SUM(D45:D47)</f>
        <v>0</v>
      </c>
      <c r="E48" s="279">
        <f t="shared" si="7"/>
        <v>41328233</v>
      </c>
      <c r="F48" s="234">
        <f t="shared" si="7"/>
        <v>41265521206</v>
      </c>
      <c r="G48" s="234">
        <f t="shared" si="7"/>
        <v>40737535808</v>
      </c>
      <c r="H48" s="234">
        <f t="shared" si="7"/>
        <v>41539212806</v>
      </c>
      <c r="I48" s="234">
        <f t="shared" si="7"/>
        <v>41459230452</v>
      </c>
      <c r="J48" s="234">
        <f t="shared" si="7"/>
        <v>123735979066</v>
      </c>
      <c r="K48" s="234">
        <f t="shared" si="7"/>
        <v>41262433389</v>
      </c>
      <c r="L48" s="234">
        <f t="shared" si="7"/>
        <v>41122858335</v>
      </c>
      <c r="M48" s="234">
        <f t="shared" si="7"/>
        <v>42183441686</v>
      </c>
      <c r="N48" s="234">
        <f t="shared" si="7"/>
        <v>124568733410</v>
      </c>
      <c r="O48" s="234">
        <f t="shared" si="7"/>
        <v>41911646551</v>
      </c>
      <c r="P48" s="234">
        <f t="shared" si="7"/>
        <v>41639992441</v>
      </c>
      <c r="Q48" s="234">
        <f t="shared" si="7"/>
        <v>42122827462</v>
      </c>
      <c r="R48" s="234">
        <f t="shared" si="7"/>
        <v>125674466454</v>
      </c>
      <c r="S48" s="234">
        <f t="shared" si="7"/>
        <v>42260015601</v>
      </c>
      <c r="T48" s="234">
        <f t="shared" si="7"/>
        <v>41924952121</v>
      </c>
      <c r="U48" s="234">
        <f t="shared" si="7"/>
        <v>41419891121</v>
      </c>
      <c r="V48" s="234">
        <f t="shared" si="7"/>
        <v>125604858843</v>
      </c>
      <c r="W48" s="234">
        <f t="shared" si="7"/>
        <v>499584037773</v>
      </c>
      <c r="X48" s="234">
        <f t="shared" si="7"/>
        <v>41265521206</v>
      </c>
      <c r="Y48" s="234">
        <f t="shared" si="7"/>
        <v>458318516567</v>
      </c>
      <c r="Z48" s="280">
        <f>+IF(X48&lt;&gt;0,+(Y48/X48)*100,0)</f>
        <v>1110.657282817406</v>
      </c>
      <c r="AA48" s="247">
        <f>SUM(AA45:AA47)</f>
        <v>41265521206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11661477415</v>
      </c>
      <c r="D6" s="160">
        <v>14489709484</v>
      </c>
      <c r="E6" s="64">
        <v>16273634943</v>
      </c>
      <c r="F6" s="65">
        <v>16312714061</v>
      </c>
      <c r="G6" s="65">
        <v>1297573317</v>
      </c>
      <c r="H6" s="65">
        <v>743657386</v>
      </c>
      <c r="I6" s="65">
        <v>1455352237</v>
      </c>
      <c r="J6" s="65">
        <v>3496582940</v>
      </c>
      <c r="K6" s="65">
        <v>1683017175</v>
      </c>
      <c r="L6" s="65">
        <v>1082290870</v>
      </c>
      <c r="M6" s="65">
        <v>1185283236</v>
      </c>
      <c r="N6" s="65">
        <v>3950591281</v>
      </c>
      <c r="O6" s="65">
        <v>1260126595</v>
      </c>
      <c r="P6" s="65">
        <v>1177155704</v>
      </c>
      <c r="Q6" s="65">
        <v>1441718194</v>
      </c>
      <c r="R6" s="65">
        <v>3879000493</v>
      </c>
      <c r="S6" s="65">
        <v>614479767</v>
      </c>
      <c r="T6" s="65">
        <v>1155466852</v>
      </c>
      <c r="U6" s="65">
        <v>1393588151</v>
      </c>
      <c r="V6" s="65">
        <v>3163534770</v>
      </c>
      <c r="W6" s="65">
        <v>14489709484</v>
      </c>
      <c r="X6" s="65">
        <v>16312714061</v>
      </c>
      <c r="Y6" s="65">
        <v>-1823004577</v>
      </c>
      <c r="Z6" s="145">
        <v>-11.18</v>
      </c>
      <c r="AA6" s="67">
        <v>16312714061</v>
      </c>
    </row>
    <row r="7" spans="1:27" ht="13.5">
      <c r="A7" s="264" t="s">
        <v>181</v>
      </c>
      <c r="B7" s="197" t="s">
        <v>72</v>
      </c>
      <c r="C7" s="160">
        <v>3331083728</v>
      </c>
      <c r="D7" s="160">
        <v>3248673897</v>
      </c>
      <c r="E7" s="64">
        <v>1944866486</v>
      </c>
      <c r="F7" s="65">
        <v>1985494001</v>
      </c>
      <c r="G7" s="65">
        <v>677215000</v>
      </c>
      <c r="H7" s="65">
        <v>420657000</v>
      </c>
      <c r="I7" s="65">
        <v>9377454</v>
      </c>
      <c r="J7" s="65">
        <v>1107249454</v>
      </c>
      <c r="K7" s="65">
        <v>3926271</v>
      </c>
      <c r="L7" s="65">
        <v>27374691</v>
      </c>
      <c r="M7" s="65">
        <v>1001730252</v>
      </c>
      <c r="N7" s="65">
        <v>1033031214</v>
      </c>
      <c r="O7" s="65">
        <v>2139141</v>
      </c>
      <c r="P7" s="65">
        <v>1143322</v>
      </c>
      <c r="Q7" s="65">
        <v>885397982</v>
      </c>
      <c r="R7" s="65">
        <v>888680445</v>
      </c>
      <c r="S7" s="65">
        <v>2050955</v>
      </c>
      <c r="T7" s="65">
        <v>98438613</v>
      </c>
      <c r="U7" s="65">
        <v>119223216</v>
      </c>
      <c r="V7" s="65">
        <v>219712784</v>
      </c>
      <c r="W7" s="65">
        <v>3248673897</v>
      </c>
      <c r="X7" s="65">
        <v>1985494001</v>
      </c>
      <c r="Y7" s="65">
        <v>1263179896</v>
      </c>
      <c r="Z7" s="145">
        <v>63.62</v>
      </c>
      <c r="AA7" s="67">
        <v>1985494001</v>
      </c>
    </row>
    <row r="8" spans="1:27" ht="13.5">
      <c r="A8" s="264" t="s">
        <v>182</v>
      </c>
      <c r="B8" s="197" t="s">
        <v>72</v>
      </c>
      <c r="C8" s="160"/>
      <c r="D8" s="160">
        <v>978003486</v>
      </c>
      <c r="E8" s="64">
        <v>1327041547</v>
      </c>
      <c r="F8" s="65">
        <v>1264330001</v>
      </c>
      <c r="G8" s="65"/>
      <c r="H8" s="65"/>
      <c r="I8" s="65">
        <v>30459697</v>
      </c>
      <c r="J8" s="65">
        <v>30459697</v>
      </c>
      <c r="K8" s="65">
        <v>78633765</v>
      </c>
      <c r="L8" s="65">
        <v>79704923</v>
      </c>
      <c r="M8" s="65">
        <v>170243003</v>
      </c>
      <c r="N8" s="65">
        <v>328581691</v>
      </c>
      <c r="O8" s="65">
        <v>35164100</v>
      </c>
      <c r="P8" s="65">
        <v>26602093</v>
      </c>
      <c r="Q8" s="65">
        <v>117268487</v>
      </c>
      <c r="R8" s="65">
        <v>179034680</v>
      </c>
      <c r="S8" s="65">
        <v>165402395</v>
      </c>
      <c r="T8" s="65">
        <v>107781633</v>
      </c>
      <c r="U8" s="65">
        <v>166743390</v>
      </c>
      <c r="V8" s="65">
        <v>439927418</v>
      </c>
      <c r="W8" s="65">
        <v>978003486</v>
      </c>
      <c r="X8" s="65">
        <v>1264330001</v>
      </c>
      <c r="Y8" s="65">
        <v>-286326515</v>
      </c>
      <c r="Z8" s="145">
        <v>-22.65</v>
      </c>
      <c r="AA8" s="67">
        <v>1264330001</v>
      </c>
    </row>
    <row r="9" spans="1:27" ht="13.5">
      <c r="A9" s="264" t="s">
        <v>183</v>
      </c>
      <c r="B9" s="197"/>
      <c r="C9" s="160">
        <v>331750716</v>
      </c>
      <c r="D9" s="160">
        <v>341541570</v>
      </c>
      <c r="E9" s="64">
        <v>70000000</v>
      </c>
      <c r="F9" s="65">
        <v>277000000</v>
      </c>
      <c r="G9" s="65">
        <v>22344399</v>
      </c>
      <c r="H9" s="65">
        <v>21911478</v>
      </c>
      <c r="I9" s="65">
        <v>21597591</v>
      </c>
      <c r="J9" s="65">
        <v>65853468</v>
      </c>
      <c r="K9" s="65">
        <v>21996968</v>
      </c>
      <c r="L9" s="65">
        <v>22819713</v>
      </c>
      <c r="M9" s="65">
        <v>23683046</v>
      </c>
      <c r="N9" s="65">
        <v>68499727</v>
      </c>
      <c r="O9" s="65">
        <v>28000910</v>
      </c>
      <c r="P9" s="65">
        <v>29081027</v>
      </c>
      <c r="Q9" s="65">
        <v>27210699</v>
      </c>
      <c r="R9" s="65">
        <v>84292636</v>
      </c>
      <c r="S9" s="65">
        <v>31674280</v>
      </c>
      <c r="T9" s="65">
        <v>33477051</v>
      </c>
      <c r="U9" s="65">
        <v>57744408</v>
      </c>
      <c r="V9" s="65">
        <v>122895739</v>
      </c>
      <c r="W9" s="65">
        <v>341541570</v>
      </c>
      <c r="X9" s="65">
        <v>277000000</v>
      </c>
      <c r="Y9" s="65">
        <v>64541570</v>
      </c>
      <c r="Z9" s="145">
        <v>23.3</v>
      </c>
      <c r="AA9" s="67">
        <v>277000000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-13699816736</v>
      </c>
      <c r="D12" s="160">
        <v>-15237243280</v>
      </c>
      <c r="E12" s="64">
        <v>-16205319385</v>
      </c>
      <c r="F12" s="65">
        <v>-16644308585</v>
      </c>
      <c r="G12" s="65">
        <v>-1884548865</v>
      </c>
      <c r="H12" s="65">
        <v>-951243558</v>
      </c>
      <c r="I12" s="65">
        <v>-1678278185</v>
      </c>
      <c r="J12" s="65">
        <v>-4514070608</v>
      </c>
      <c r="K12" s="65">
        <v>-1268008146</v>
      </c>
      <c r="L12" s="65">
        <v>-959999569</v>
      </c>
      <c r="M12" s="65">
        <v>-1479322733</v>
      </c>
      <c r="N12" s="65">
        <v>-3707330448</v>
      </c>
      <c r="O12" s="65">
        <v>-1282515749</v>
      </c>
      <c r="P12" s="65">
        <v>-899481964</v>
      </c>
      <c r="Q12" s="65">
        <v>-1283831948</v>
      </c>
      <c r="R12" s="65">
        <v>-3465829661</v>
      </c>
      <c r="S12" s="65">
        <v>-1054787998</v>
      </c>
      <c r="T12" s="65">
        <v>-1305508036</v>
      </c>
      <c r="U12" s="65">
        <v>-1189716529</v>
      </c>
      <c r="V12" s="65">
        <v>-3550012563</v>
      </c>
      <c r="W12" s="65">
        <v>-15237243280</v>
      </c>
      <c r="X12" s="65">
        <v>-16644308585</v>
      </c>
      <c r="Y12" s="65">
        <v>1407065305</v>
      </c>
      <c r="Z12" s="145">
        <v>-8.45</v>
      </c>
      <c r="AA12" s="67">
        <v>-16644308585</v>
      </c>
    </row>
    <row r="13" spans="1:27" ht="13.5">
      <c r="A13" s="264" t="s">
        <v>40</v>
      </c>
      <c r="B13" s="197"/>
      <c r="C13" s="160">
        <v>-382613438</v>
      </c>
      <c r="D13" s="160">
        <v>-434978083</v>
      </c>
      <c r="E13" s="64">
        <v>-488226679</v>
      </c>
      <c r="F13" s="65">
        <v>-461486681</v>
      </c>
      <c r="G13" s="65">
        <v>-43032000</v>
      </c>
      <c r="H13" s="65">
        <v>-22988812</v>
      </c>
      <c r="I13" s="65">
        <v>-57359705</v>
      </c>
      <c r="J13" s="65">
        <v>-123380517</v>
      </c>
      <c r="K13" s="65"/>
      <c r="L13" s="65">
        <v>-58657957</v>
      </c>
      <c r="M13" s="65">
        <v>-36883539</v>
      </c>
      <c r="N13" s="65">
        <v>-95541496</v>
      </c>
      <c r="O13" s="65"/>
      <c r="P13" s="65"/>
      <c r="Q13" s="65">
        <v>-102676152</v>
      </c>
      <c r="R13" s="65">
        <v>-102676152</v>
      </c>
      <c r="S13" s="65"/>
      <c r="T13" s="65">
        <v>-72065043</v>
      </c>
      <c r="U13" s="65">
        <v>-41314875</v>
      </c>
      <c r="V13" s="65">
        <v>-113379918</v>
      </c>
      <c r="W13" s="65">
        <v>-434978083</v>
      </c>
      <c r="X13" s="65">
        <v>-461486681</v>
      </c>
      <c r="Y13" s="65">
        <v>26508598</v>
      </c>
      <c r="Z13" s="145">
        <v>-5.74</v>
      </c>
      <c r="AA13" s="67">
        <v>-461486681</v>
      </c>
    </row>
    <row r="14" spans="1:27" ht="13.5">
      <c r="A14" s="264" t="s">
        <v>42</v>
      </c>
      <c r="B14" s="197" t="s">
        <v>72</v>
      </c>
      <c r="C14" s="160"/>
      <c r="D14" s="160">
        <v>-359463909</v>
      </c>
      <c r="E14" s="64">
        <v>-297680196</v>
      </c>
      <c r="F14" s="65">
        <v>-373285000</v>
      </c>
      <c r="G14" s="65">
        <v>-3204244</v>
      </c>
      <c r="H14" s="65">
        <v>-27280596</v>
      </c>
      <c r="I14" s="65">
        <v>-20368925</v>
      </c>
      <c r="J14" s="65">
        <v>-50853765</v>
      </c>
      <c r="K14" s="65">
        <v>-52554391</v>
      </c>
      <c r="L14" s="65">
        <v>-21090207</v>
      </c>
      <c r="M14" s="65">
        <v>-25736218</v>
      </c>
      <c r="N14" s="65">
        <v>-99380816</v>
      </c>
      <c r="O14" s="65">
        <v>-16995072</v>
      </c>
      <c r="P14" s="65">
        <v>-27362565</v>
      </c>
      <c r="Q14" s="65">
        <v>-55629151</v>
      </c>
      <c r="R14" s="65">
        <v>-99986788</v>
      </c>
      <c r="S14" s="65">
        <v>-45227068</v>
      </c>
      <c r="T14" s="65">
        <v>-27579174</v>
      </c>
      <c r="U14" s="65">
        <v>-36436298</v>
      </c>
      <c r="V14" s="65">
        <v>-109242540</v>
      </c>
      <c r="W14" s="65">
        <v>-359463909</v>
      </c>
      <c r="X14" s="65">
        <v>-373285000</v>
      </c>
      <c r="Y14" s="65">
        <v>13821091</v>
      </c>
      <c r="Z14" s="145">
        <v>-3.7</v>
      </c>
      <c r="AA14" s="67">
        <v>-373285000</v>
      </c>
    </row>
    <row r="15" spans="1:27" ht="13.5">
      <c r="A15" s="265" t="s">
        <v>187</v>
      </c>
      <c r="B15" s="266"/>
      <c r="C15" s="177">
        <f aca="true" t="shared" si="0" ref="C15:Y15">SUM(C6:C14)</f>
        <v>1241881685</v>
      </c>
      <c r="D15" s="177">
        <f>SUM(D6:D14)</f>
        <v>3026243165</v>
      </c>
      <c r="E15" s="77">
        <f t="shared" si="0"/>
        <v>2624316716</v>
      </c>
      <c r="F15" s="78">
        <f t="shared" si="0"/>
        <v>2360457797</v>
      </c>
      <c r="G15" s="78">
        <f t="shared" si="0"/>
        <v>66347607</v>
      </c>
      <c r="H15" s="78">
        <f t="shared" si="0"/>
        <v>184712898</v>
      </c>
      <c r="I15" s="78">
        <f t="shared" si="0"/>
        <v>-239219836</v>
      </c>
      <c r="J15" s="78">
        <f t="shared" si="0"/>
        <v>11840669</v>
      </c>
      <c r="K15" s="78">
        <f t="shared" si="0"/>
        <v>467011642</v>
      </c>
      <c r="L15" s="78">
        <f t="shared" si="0"/>
        <v>172442464</v>
      </c>
      <c r="M15" s="78">
        <f t="shared" si="0"/>
        <v>838997047</v>
      </c>
      <c r="N15" s="78">
        <f t="shared" si="0"/>
        <v>1478451153</v>
      </c>
      <c r="O15" s="78">
        <f t="shared" si="0"/>
        <v>25919925</v>
      </c>
      <c r="P15" s="78">
        <f t="shared" si="0"/>
        <v>307137617</v>
      </c>
      <c r="Q15" s="78">
        <f t="shared" si="0"/>
        <v>1029458111</v>
      </c>
      <c r="R15" s="78">
        <f t="shared" si="0"/>
        <v>1362515653</v>
      </c>
      <c r="S15" s="78">
        <f t="shared" si="0"/>
        <v>-286407669</v>
      </c>
      <c r="T15" s="78">
        <f t="shared" si="0"/>
        <v>-9988104</v>
      </c>
      <c r="U15" s="78">
        <f t="shared" si="0"/>
        <v>469831463</v>
      </c>
      <c r="V15" s="78">
        <f t="shared" si="0"/>
        <v>173435690</v>
      </c>
      <c r="W15" s="78">
        <f t="shared" si="0"/>
        <v>3026243165</v>
      </c>
      <c r="X15" s="78">
        <f t="shared" si="0"/>
        <v>2360457797</v>
      </c>
      <c r="Y15" s="78">
        <f t="shared" si="0"/>
        <v>665785368</v>
      </c>
      <c r="Z15" s="179">
        <f>+IF(X15&lt;&gt;0,+(Y15/X15)*100,0)</f>
        <v>28.20577300073626</v>
      </c>
      <c r="AA15" s="79">
        <f>SUM(AA6:AA14)</f>
        <v>2360457797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4553472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25501674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>
        <v>-90907</v>
      </c>
      <c r="E21" s="64">
        <v>-18030864</v>
      </c>
      <c r="F21" s="65">
        <v>-18030863</v>
      </c>
      <c r="G21" s="164">
        <v>-1642</v>
      </c>
      <c r="H21" s="164">
        <v>11975448</v>
      </c>
      <c r="I21" s="164">
        <v>-35607</v>
      </c>
      <c r="J21" s="65">
        <v>11938199</v>
      </c>
      <c r="K21" s="164">
        <v>-77078</v>
      </c>
      <c r="L21" s="164">
        <v>72961</v>
      </c>
      <c r="M21" s="65">
        <v>-12002237</v>
      </c>
      <c r="N21" s="164">
        <v>-12006354</v>
      </c>
      <c r="O21" s="164">
        <v>-23672</v>
      </c>
      <c r="P21" s="164">
        <v>20109</v>
      </c>
      <c r="Q21" s="65">
        <v>23201</v>
      </c>
      <c r="R21" s="164">
        <v>19638</v>
      </c>
      <c r="S21" s="164">
        <v>-11466</v>
      </c>
      <c r="T21" s="65">
        <v>-73325</v>
      </c>
      <c r="U21" s="164">
        <v>42401</v>
      </c>
      <c r="V21" s="164">
        <v>-42390</v>
      </c>
      <c r="W21" s="164">
        <v>-90907</v>
      </c>
      <c r="X21" s="65">
        <v>-18030863</v>
      </c>
      <c r="Y21" s="164">
        <v>17939956</v>
      </c>
      <c r="Z21" s="146">
        <v>-99.5</v>
      </c>
      <c r="AA21" s="239">
        <v>-18030863</v>
      </c>
    </row>
    <row r="22" spans="1:27" ht="13.5">
      <c r="A22" s="264" t="s">
        <v>192</v>
      </c>
      <c r="B22" s="197"/>
      <c r="C22" s="160">
        <v>80081031</v>
      </c>
      <c r="D22" s="160">
        <v>-232938916</v>
      </c>
      <c r="E22" s="64">
        <v>-353759148</v>
      </c>
      <c r="F22" s="65">
        <v>-353759150</v>
      </c>
      <c r="G22" s="65">
        <v>107104184</v>
      </c>
      <c r="H22" s="65">
        <v>-87226831</v>
      </c>
      <c r="I22" s="65">
        <v>-10906745</v>
      </c>
      <c r="J22" s="65">
        <v>8970608</v>
      </c>
      <c r="K22" s="65">
        <v>-11507731</v>
      </c>
      <c r="L22" s="65">
        <v>-84759431</v>
      </c>
      <c r="M22" s="65">
        <v>-11507731</v>
      </c>
      <c r="N22" s="65">
        <v>-107774893</v>
      </c>
      <c r="O22" s="65">
        <v>55349911</v>
      </c>
      <c r="P22" s="65">
        <v>-23754005</v>
      </c>
      <c r="Q22" s="65">
        <v>-23177848</v>
      </c>
      <c r="R22" s="65">
        <v>8418058</v>
      </c>
      <c r="S22" s="65">
        <v>-96351037</v>
      </c>
      <c r="T22" s="65">
        <v>-23100827</v>
      </c>
      <c r="U22" s="65">
        <v>-23100825</v>
      </c>
      <c r="V22" s="65">
        <v>-142552689</v>
      </c>
      <c r="W22" s="65">
        <v>-232938916</v>
      </c>
      <c r="X22" s="65">
        <v>-353759150</v>
      </c>
      <c r="Y22" s="65">
        <v>120820234</v>
      </c>
      <c r="Z22" s="145">
        <v>-34.15</v>
      </c>
      <c r="AA22" s="67">
        <v>-353759150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-1926052999</v>
      </c>
      <c r="D24" s="160">
        <v>-1938679873</v>
      </c>
      <c r="E24" s="64">
        <v>-2374785485</v>
      </c>
      <c r="F24" s="65">
        <v>-2252103855</v>
      </c>
      <c r="G24" s="65">
        <v>-1208778</v>
      </c>
      <c r="H24" s="65">
        <v>-46881835</v>
      </c>
      <c r="I24" s="65">
        <v>-137945970</v>
      </c>
      <c r="J24" s="65">
        <v>-186036583</v>
      </c>
      <c r="K24" s="65">
        <v>-117492224</v>
      </c>
      <c r="L24" s="65">
        <v>-110843174</v>
      </c>
      <c r="M24" s="65">
        <v>-148899889</v>
      </c>
      <c r="N24" s="65">
        <v>-377235287</v>
      </c>
      <c r="O24" s="65">
        <v>-65504233</v>
      </c>
      <c r="P24" s="65">
        <v>-115368832</v>
      </c>
      <c r="Q24" s="65">
        <v>-162678229</v>
      </c>
      <c r="R24" s="65">
        <v>-343551294</v>
      </c>
      <c r="S24" s="65">
        <v>-103249698</v>
      </c>
      <c r="T24" s="65">
        <v>-215864191</v>
      </c>
      <c r="U24" s="65">
        <v>-712742820</v>
      </c>
      <c r="V24" s="65">
        <v>-1031856709</v>
      </c>
      <c r="W24" s="65">
        <v>-1938679873</v>
      </c>
      <c r="X24" s="65">
        <v>-2252103855</v>
      </c>
      <c r="Y24" s="65">
        <v>313423982</v>
      </c>
      <c r="Z24" s="145">
        <v>-13.92</v>
      </c>
      <c r="AA24" s="67">
        <v>-2252103855</v>
      </c>
    </row>
    <row r="25" spans="1:27" ht="13.5">
      <c r="A25" s="265" t="s">
        <v>194</v>
      </c>
      <c r="B25" s="266"/>
      <c r="C25" s="177">
        <f aca="true" t="shared" si="1" ref="C25:Y25">SUM(C19:C24)</f>
        <v>-1815916822</v>
      </c>
      <c r="D25" s="177">
        <f>SUM(D19:D24)</f>
        <v>-2171709696</v>
      </c>
      <c r="E25" s="77">
        <f t="shared" si="1"/>
        <v>-2746575497</v>
      </c>
      <c r="F25" s="78">
        <f t="shared" si="1"/>
        <v>-2623893868</v>
      </c>
      <c r="G25" s="78">
        <f t="shared" si="1"/>
        <v>105893764</v>
      </c>
      <c r="H25" s="78">
        <f t="shared" si="1"/>
        <v>-122133218</v>
      </c>
      <c r="I25" s="78">
        <f t="shared" si="1"/>
        <v>-148888322</v>
      </c>
      <c r="J25" s="78">
        <f t="shared" si="1"/>
        <v>-165127776</v>
      </c>
      <c r="K25" s="78">
        <f t="shared" si="1"/>
        <v>-129077033</v>
      </c>
      <c r="L25" s="78">
        <f t="shared" si="1"/>
        <v>-195529644</v>
      </c>
      <c r="M25" s="78">
        <f t="shared" si="1"/>
        <v>-172409857</v>
      </c>
      <c r="N25" s="78">
        <f t="shared" si="1"/>
        <v>-497016534</v>
      </c>
      <c r="O25" s="78">
        <f t="shared" si="1"/>
        <v>-10177994</v>
      </c>
      <c r="P25" s="78">
        <f t="shared" si="1"/>
        <v>-139102728</v>
      </c>
      <c r="Q25" s="78">
        <f t="shared" si="1"/>
        <v>-185832876</v>
      </c>
      <c r="R25" s="78">
        <f t="shared" si="1"/>
        <v>-335113598</v>
      </c>
      <c r="S25" s="78">
        <f t="shared" si="1"/>
        <v>-199612201</v>
      </c>
      <c r="T25" s="78">
        <f t="shared" si="1"/>
        <v>-239038343</v>
      </c>
      <c r="U25" s="78">
        <f t="shared" si="1"/>
        <v>-735801244</v>
      </c>
      <c r="V25" s="78">
        <f t="shared" si="1"/>
        <v>-1174451788</v>
      </c>
      <c r="W25" s="78">
        <f t="shared" si="1"/>
        <v>-2171709696</v>
      </c>
      <c r="X25" s="78">
        <f t="shared" si="1"/>
        <v>-2623893868</v>
      </c>
      <c r="Y25" s="78">
        <f t="shared" si="1"/>
        <v>452184172</v>
      </c>
      <c r="Z25" s="179">
        <f>+IF(X25&lt;&gt;0,+(Y25/X25)*100,0)</f>
        <v>-17.233325536320816</v>
      </c>
      <c r="AA25" s="79">
        <f>SUM(AA19:AA24)</f>
        <v>-2623893868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1439645601</v>
      </c>
      <c r="D30" s="160">
        <v>800000000</v>
      </c>
      <c r="E30" s="64">
        <v>800000000</v>
      </c>
      <c r="F30" s="65">
        <v>800000000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>
        <v>800000000</v>
      </c>
      <c r="U30" s="65"/>
      <c r="V30" s="65">
        <v>800000000</v>
      </c>
      <c r="W30" s="65">
        <v>800000000</v>
      </c>
      <c r="X30" s="65">
        <v>800000000</v>
      </c>
      <c r="Y30" s="65"/>
      <c r="Z30" s="145"/>
      <c r="AA30" s="67">
        <v>800000000</v>
      </c>
    </row>
    <row r="31" spans="1:27" ht="13.5">
      <c r="A31" s="264" t="s">
        <v>198</v>
      </c>
      <c r="B31" s="197"/>
      <c r="C31" s="160">
        <v>70010852</v>
      </c>
      <c r="D31" s="160">
        <v>45573079</v>
      </c>
      <c r="E31" s="64">
        <v>25855692</v>
      </c>
      <c r="F31" s="65">
        <v>25855691</v>
      </c>
      <c r="G31" s="65">
        <v>7774185</v>
      </c>
      <c r="H31" s="164">
        <v>1083665</v>
      </c>
      <c r="I31" s="164">
        <v>3131950</v>
      </c>
      <c r="J31" s="164">
        <v>11989800</v>
      </c>
      <c r="K31" s="65">
        <v>4252107</v>
      </c>
      <c r="L31" s="65">
        <v>3289930</v>
      </c>
      <c r="M31" s="65">
        <v>5226203</v>
      </c>
      <c r="N31" s="65">
        <v>12768240</v>
      </c>
      <c r="O31" s="164">
        <v>3155738</v>
      </c>
      <c r="P31" s="164">
        <v>3383799</v>
      </c>
      <c r="Q31" s="164">
        <v>2863447</v>
      </c>
      <c r="R31" s="65">
        <v>9402984</v>
      </c>
      <c r="S31" s="65">
        <v>1579527</v>
      </c>
      <c r="T31" s="65">
        <v>3660796</v>
      </c>
      <c r="U31" s="65">
        <v>6171732</v>
      </c>
      <c r="V31" s="164">
        <v>11412055</v>
      </c>
      <c r="W31" s="164">
        <v>45573079</v>
      </c>
      <c r="X31" s="164">
        <v>25855691</v>
      </c>
      <c r="Y31" s="65">
        <v>19717388</v>
      </c>
      <c r="Z31" s="145">
        <v>76.26</v>
      </c>
      <c r="AA31" s="67">
        <v>25855691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-261383283</v>
      </c>
      <c r="D33" s="160">
        <v>-175556632</v>
      </c>
      <c r="E33" s="64">
        <v>-175352137</v>
      </c>
      <c r="F33" s="65">
        <v>-175352137</v>
      </c>
      <c r="G33" s="65"/>
      <c r="H33" s="65">
        <v>-5682512</v>
      </c>
      <c r="I33" s="65">
        <v>-13796965</v>
      </c>
      <c r="J33" s="65">
        <v>-19479477</v>
      </c>
      <c r="K33" s="65"/>
      <c r="L33" s="65">
        <v>-2954094</v>
      </c>
      <c r="M33" s="65">
        <v>-69023482</v>
      </c>
      <c r="N33" s="65">
        <v>-71977576</v>
      </c>
      <c r="O33" s="65"/>
      <c r="P33" s="65">
        <v>-6263339</v>
      </c>
      <c r="Q33" s="65">
        <v>-14804518</v>
      </c>
      <c r="R33" s="65">
        <v>-21067857</v>
      </c>
      <c r="S33" s="65"/>
      <c r="T33" s="65">
        <v>-3290760</v>
      </c>
      <c r="U33" s="65">
        <v>-59740962</v>
      </c>
      <c r="V33" s="65">
        <v>-63031722</v>
      </c>
      <c r="W33" s="65">
        <v>-175556632</v>
      </c>
      <c r="X33" s="65">
        <v>-175352137</v>
      </c>
      <c r="Y33" s="65">
        <v>-204495</v>
      </c>
      <c r="Z33" s="145">
        <v>0.12</v>
      </c>
      <c r="AA33" s="67">
        <v>-175352137</v>
      </c>
    </row>
    <row r="34" spans="1:27" ht="13.5">
      <c r="A34" s="265" t="s">
        <v>200</v>
      </c>
      <c r="B34" s="266"/>
      <c r="C34" s="177">
        <f aca="true" t="shared" si="2" ref="C34:Y34">SUM(C29:C33)</f>
        <v>1248273170</v>
      </c>
      <c r="D34" s="177">
        <f>SUM(D29:D33)</f>
        <v>670016447</v>
      </c>
      <c r="E34" s="77">
        <f t="shared" si="2"/>
        <v>650503555</v>
      </c>
      <c r="F34" s="78">
        <f t="shared" si="2"/>
        <v>650503554</v>
      </c>
      <c r="G34" s="78">
        <f t="shared" si="2"/>
        <v>7774185</v>
      </c>
      <c r="H34" s="78">
        <f t="shared" si="2"/>
        <v>-4598847</v>
      </c>
      <c r="I34" s="78">
        <f t="shared" si="2"/>
        <v>-10665015</v>
      </c>
      <c r="J34" s="78">
        <f t="shared" si="2"/>
        <v>-7489677</v>
      </c>
      <c r="K34" s="78">
        <f t="shared" si="2"/>
        <v>4252107</v>
      </c>
      <c r="L34" s="78">
        <f t="shared" si="2"/>
        <v>335836</v>
      </c>
      <c r="M34" s="78">
        <f t="shared" si="2"/>
        <v>-63797279</v>
      </c>
      <c r="N34" s="78">
        <f t="shared" si="2"/>
        <v>-59209336</v>
      </c>
      <c r="O34" s="78">
        <f t="shared" si="2"/>
        <v>3155738</v>
      </c>
      <c r="P34" s="78">
        <f t="shared" si="2"/>
        <v>-2879540</v>
      </c>
      <c r="Q34" s="78">
        <f t="shared" si="2"/>
        <v>-11941071</v>
      </c>
      <c r="R34" s="78">
        <f t="shared" si="2"/>
        <v>-11664873</v>
      </c>
      <c r="S34" s="78">
        <f t="shared" si="2"/>
        <v>1579527</v>
      </c>
      <c r="T34" s="78">
        <f t="shared" si="2"/>
        <v>800370036</v>
      </c>
      <c r="U34" s="78">
        <f t="shared" si="2"/>
        <v>-53569230</v>
      </c>
      <c r="V34" s="78">
        <f t="shared" si="2"/>
        <v>748380333</v>
      </c>
      <c r="W34" s="78">
        <f t="shared" si="2"/>
        <v>670016447</v>
      </c>
      <c r="X34" s="78">
        <f t="shared" si="2"/>
        <v>650503554</v>
      </c>
      <c r="Y34" s="78">
        <f t="shared" si="2"/>
        <v>19512893</v>
      </c>
      <c r="Z34" s="179">
        <f>+IF(X34&lt;&gt;0,+(Y34/X34)*100,0)</f>
        <v>2.9996597067016175</v>
      </c>
      <c r="AA34" s="79">
        <f>SUM(AA29:AA33)</f>
        <v>650503554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674238033</v>
      </c>
      <c r="D36" s="158">
        <f>+D15+D25+D34</f>
        <v>1524549916</v>
      </c>
      <c r="E36" s="104">
        <f t="shared" si="3"/>
        <v>528244774</v>
      </c>
      <c r="F36" s="105">
        <f t="shared" si="3"/>
        <v>387067483</v>
      </c>
      <c r="G36" s="105">
        <f t="shared" si="3"/>
        <v>180015556</v>
      </c>
      <c r="H36" s="105">
        <f t="shared" si="3"/>
        <v>57980833</v>
      </c>
      <c r="I36" s="105">
        <f t="shared" si="3"/>
        <v>-398773173</v>
      </c>
      <c r="J36" s="105">
        <f t="shared" si="3"/>
        <v>-160776784</v>
      </c>
      <c r="K36" s="105">
        <f t="shared" si="3"/>
        <v>342186716</v>
      </c>
      <c r="L36" s="105">
        <f t="shared" si="3"/>
        <v>-22751344</v>
      </c>
      <c r="M36" s="105">
        <f t="shared" si="3"/>
        <v>602789911</v>
      </c>
      <c r="N36" s="105">
        <f t="shared" si="3"/>
        <v>922225283</v>
      </c>
      <c r="O36" s="105">
        <f t="shared" si="3"/>
        <v>18897669</v>
      </c>
      <c r="P36" s="105">
        <f t="shared" si="3"/>
        <v>165155349</v>
      </c>
      <c r="Q36" s="105">
        <f t="shared" si="3"/>
        <v>831684164</v>
      </c>
      <c r="R36" s="105">
        <f t="shared" si="3"/>
        <v>1015737182</v>
      </c>
      <c r="S36" s="105">
        <f t="shared" si="3"/>
        <v>-484440343</v>
      </c>
      <c r="T36" s="105">
        <f t="shared" si="3"/>
        <v>551343589</v>
      </c>
      <c r="U36" s="105">
        <f t="shared" si="3"/>
        <v>-319539011</v>
      </c>
      <c r="V36" s="105">
        <f t="shared" si="3"/>
        <v>-252635765</v>
      </c>
      <c r="W36" s="105">
        <f t="shared" si="3"/>
        <v>1524549916</v>
      </c>
      <c r="X36" s="105">
        <f t="shared" si="3"/>
        <v>387067483</v>
      </c>
      <c r="Y36" s="105">
        <f t="shared" si="3"/>
        <v>1137482433</v>
      </c>
      <c r="Z36" s="142">
        <f>+IF(X36&lt;&gt;0,+(Y36/X36)*100,0)</f>
        <v>293.8718654907005</v>
      </c>
      <c r="AA36" s="107">
        <f>+AA15+AA25+AA34</f>
        <v>387067483</v>
      </c>
    </row>
    <row r="37" spans="1:27" ht="13.5">
      <c r="A37" s="264" t="s">
        <v>202</v>
      </c>
      <c r="B37" s="197" t="s">
        <v>96</v>
      </c>
      <c r="C37" s="158">
        <v>664625409</v>
      </c>
      <c r="D37" s="158">
        <v>1338863442</v>
      </c>
      <c r="E37" s="104">
        <v>1081631000</v>
      </c>
      <c r="F37" s="105">
        <v>1338863442</v>
      </c>
      <c r="G37" s="105">
        <v>1338863442</v>
      </c>
      <c r="H37" s="105">
        <v>1518878998</v>
      </c>
      <c r="I37" s="105">
        <v>1576859831</v>
      </c>
      <c r="J37" s="105">
        <v>1338863442</v>
      </c>
      <c r="K37" s="105">
        <v>1178086658</v>
      </c>
      <c r="L37" s="105">
        <v>1520273374</v>
      </c>
      <c r="M37" s="105">
        <v>1497522030</v>
      </c>
      <c r="N37" s="105">
        <v>1178086658</v>
      </c>
      <c r="O37" s="105">
        <v>2100311941</v>
      </c>
      <c r="P37" s="105">
        <v>2119209610</v>
      </c>
      <c r="Q37" s="105">
        <v>2284364959</v>
      </c>
      <c r="R37" s="105">
        <v>2100311941</v>
      </c>
      <c r="S37" s="105">
        <v>3116049123</v>
      </c>
      <c r="T37" s="105">
        <v>2631608780</v>
      </c>
      <c r="U37" s="105">
        <v>3182952369</v>
      </c>
      <c r="V37" s="105">
        <v>3116049123</v>
      </c>
      <c r="W37" s="105">
        <v>1338863442</v>
      </c>
      <c r="X37" s="105">
        <v>1338863442</v>
      </c>
      <c r="Y37" s="105"/>
      <c r="Z37" s="142"/>
      <c r="AA37" s="107">
        <v>1338863442</v>
      </c>
    </row>
    <row r="38" spans="1:27" ht="13.5">
      <c r="A38" s="282" t="s">
        <v>203</v>
      </c>
      <c r="B38" s="271" t="s">
        <v>96</v>
      </c>
      <c r="C38" s="272">
        <v>1338863442</v>
      </c>
      <c r="D38" s="272">
        <v>2863413358</v>
      </c>
      <c r="E38" s="273">
        <v>1609875772</v>
      </c>
      <c r="F38" s="274">
        <v>1725930924</v>
      </c>
      <c r="G38" s="274">
        <v>1518878998</v>
      </c>
      <c r="H38" s="274">
        <v>1576859831</v>
      </c>
      <c r="I38" s="274">
        <v>1178086658</v>
      </c>
      <c r="J38" s="274">
        <v>1178086658</v>
      </c>
      <c r="K38" s="274">
        <v>1520273374</v>
      </c>
      <c r="L38" s="274">
        <v>1497522030</v>
      </c>
      <c r="M38" s="274">
        <v>2100311941</v>
      </c>
      <c r="N38" s="274">
        <v>2100311941</v>
      </c>
      <c r="O38" s="274">
        <v>2119209610</v>
      </c>
      <c r="P38" s="274">
        <v>2284364959</v>
      </c>
      <c r="Q38" s="274">
        <v>3116049123</v>
      </c>
      <c r="R38" s="274">
        <v>3116049123</v>
      </c>
      <c r="S38" s="274">
        <v>2631608780</v>
      </c>
      <c r="T38" s="274">
        <v>3182952369</v>
      </c>
      <c r="U38" s="274">
        <v>2863413358</v>
      </c>
      <c r="V38" s="274">
        <v>2863413358</v>
      </c>
      <c r="W38" s="274">
        <v>2863413358</v>
      </c>
      <c r="X38" s="274">
        <v>1725930924</v>
      </c>
      <c r="Y38" s="274">
        <v>1137482434</v>
      </c>
      <c r="Z38" s="275">
        <v>65.91</v>
      </c>
      <c r="AA38" s="276">
        <v>1725930924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2012-08-01T07:17:44Z</dcterms:created>
  <dcterms:modified xsi:type="dcterms:W3CDTF">2012-08-01T07:17:45Z</dcterms:modified>
  <cp:category/>
  <cp:version/>
  <cp:contentType/>
  <cp:contentStatus/>
</cp:coreProperties>
</file>