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<sst xmlns="http://schemas.openxmlformats.org/spreadsheetml/2006/main" count="536" uniqueCount="252">
  <si>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Camdeboo(EC101)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</si>
  <si>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</si>
  <si>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</si>
  <si>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</si>
  <si>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</si>
  <si>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</si>
  <si>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</si>
  <si>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</si>
  <si>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</si>
  <si>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</si>
  <si>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</si>
  <si>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</si>
  <si>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</si>
  <si>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</si>
  <si>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</si>
  <si>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</si>
  <si>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</si>
  <si>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</si>
  <si>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</si>
  <si>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</si>
  <si>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</si>
  <si>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</si>
  <si>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</si>
  <si>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</si>
  <si>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</si>
  <si>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</si>
  <si>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</si>
  <si>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</si>
  <si>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</si>
  <si>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</si>
  <si>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</si>
  <si>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</si>
  <si>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</si>
  <si>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</si>
  <si>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</si>
  <si>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</si>
  <si>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</si>
  <si>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</si>
  <si>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</si>
  <si>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</si>
  <si>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</si>
  <si>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</si>
  <si>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</si>
  <si>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</si>
  <si>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</si>
  <si>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</si>
  <si>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</si>
  <si>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</si>
  <si>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</si>
  <si>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</si>
  <si>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</si>
  <si>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</si>
  <si>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</si>
  <si>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</si>
  <si>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</si>
  <si>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</si>
  <si>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</si>
  <si>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</si>
  <si>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</si>
  <si>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</si>
  <si>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</si>
  <si>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</si>
  <si>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</si>
  <si>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</si>
  <si>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</si>
  <si>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</si>
  <si>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</si>
  <si>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</si>
  <si>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</si>
  <si>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</si>
  <si>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Camdeboo(EC101)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</si>
  <si>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</si>
  <si>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</si>
  <si>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</si>
  <si>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</si>
  <si>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</si>
  <si>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</si>
  <si>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</si>
  <si>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</si>
  <si>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</si>
  <si>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</si>
  <si>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</si>
  <si>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</si>
  <si>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</si>
  <si>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</si>
  <si>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</si>
  <si>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</si>
  <si>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</si>
  <si>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</si>
  <si>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</si>
  <si>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</si>
  <si>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</si>
  <si>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</si>
  <si>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</si>
  <si>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</si>
  <si>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</si>
  <si>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</si>
  <si>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</si>
  <si>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</si>
  <si>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</si>
  <si>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Camdeboo(EC101)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</si>
  <si>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</si>
  <si>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</si>
  <si>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</si>
  <si>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</si>
  <si>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</si>
  <si>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</si>
  <si>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</si>
  <si>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</si>
  <si>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</si>
  <si>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</si>
  <si>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</si>
  <si>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</si>
  <si>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</si>
  <si>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</si>
  <si>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</si>
  <si>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</si>
  <si>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</si>
  <si>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</si>
  <si>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</si>
  <si>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</si>
  <si>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</si>
  <si>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</si>
  <si>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</si>
  <si>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</si>
  <si>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</si>
  <si>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</si>
  <si>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</si>
  <si>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</si>
  <si>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</si>
  <si>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</si>
  <si>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</si>
  <si>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</si>
  <si>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Camdeboo(EC101)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</si>
  <si>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</si>
  <si>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</si>
  <si>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</si>
  <si>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</si>
  <si>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</si>
  <si>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</si>
  <si>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</si>
  <si>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</si>
  <si>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</si>
  <si>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Camdeboo(EC101)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</si>
  <si>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</si>
  <si>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</si>
  <si>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</si>
  <si>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</si>
  <si>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</si>
  <si>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</si>
  <si>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</si>
  <si>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</si>
  <si>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</si>
  <si>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</si>
  <si>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</si>
  <si>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</si>
  <si>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</si>
  <si>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</si>
  <si>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</si>
  <si>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</si>
  <si>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</si>
  <si>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</si>
  <si>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</si>
  <si>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</si>
  <si>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</si>
  <si>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</si>
  <si>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</si>
  <si>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</si>
  <si>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</si>
  <si>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</si>
  <si>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</si>
  <si>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</si>
  <si>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</si>
  <si>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</si>
  <si>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</si>
  <si>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</si>
  <si>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</si>
  <si>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Camdeboo(EC101)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</si>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</sst>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  <numFmt numFmtId="175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3" fontId="23" fillId="0" borderId="21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4" fontId="21" fillId="0" borderId="22" xfId="0" applyNumberFormat="1" applyFont="1" applyFill="1" applyBorder="1" applyAlignment="1" applyProtection="1">
      <alignment/>
      <protection/>
    </xf>
    <xf numFmtId="174" fontId="21" fillId="0" borderId="54" xfId="0" applyNumberFormat="1" applyFont="1" applyFill="1" applyBorder="1" applyAlignment="1" applyProtection="1">
      <alignment/>
      <protection/>
    </xf>
    <xf numFmtId="174" fontId="23" fillId="0" borderId="22" xfId="0" applyNumberFormat="1" applyFont="1" applyFill="1" applyBorder="1" applyAlignment="1" applyProtection="1">
      <alignment/>
      <protection/>
    </xf>
    <xf numFmtId="174" fontId="23" fillId="0" borderId="54" xfId="0" applyNumberFormat="1" applyFont="1" applyFill="1" applyBorder="1" applyAlignment="1" applyProtection="1">
      <alignment/>
      <protection/>
    </xf>
    <xf numFmtId="174" fontId="23" fillId="0" borderId="22" xfId="42" applyNumberFormat="1" applyFont="1" applyFill="1" applyBorder="1" applyAlignment="1" applyProtection="1">
      <alignment/>
      <protection/>
    </xf>
    <xf numFmtId="174" fontId="23" fillId="0" borderId="54" xfId="42" applyNumberFormat="1" applyFont="1" applyFill="1" applyBorder="1" applyAlignment="1" applyProtection="1">
      <alignment/>
      <protection/>
    </xf>
    <xf numFmtId="174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1" fillId="0" borderId="58" xfId="0" applyNumberFormat="1" applyFont="1" applyBorder="1" applyAlignment="1" applyProtection="1">
      <alignment horizontal="center"/>
      <protection/>
    </xf>
    <xf numFmtId="174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4" fontId="21" fillId="0" borderId="63" xfId="0" applyNumberFormat="1" applyFont="1" applyFill="1" applyBorder="1" applyAlignment="1" applyProtection="1">
      <alignment/>
      <protection/>
    </xf>
    <xf numFmtId="174" fontId="21" fillId="0" borderId="64" xfId="0" applyNumberFormat="1" applyFont="1" applyFill="1" applyBorder="1" applyAlignment="1" applyProtection="1">
      <alignment/>
      <protection/>
    </xf>
    <xf numFmtId="172" fontId="21" fillId="0" borderId="42" xfId="0" applyNumberFormat="1" applyFont="1" applyFill="1" applyBorder="1" applyAlignment="1" applyProtection="1">
      <alignment/>
      <protection/>
    </xf>
    <xf numFmtId="174" fontId="21" fillId="0" borderId="25" xfId="0" applyNumberFormat="1" applyFont="1" applyBorder="1" applyAlignment="1" applyProtection="1">
      <alignment/>
      <protection/>
    </xf>
    <xf numFmtId="174" fontId="21" fillId="0" borderId="55" xfId="0" applyNumberFormat="1" applyFont="1" applyBorder="1" applyAlignment="1" applyProtection="1">
      <alignment/>
      <protection/>
    </xf>
    <xf numFmtId="174" fontId="21" fillId="0" borderId="24" xfId="0" applyNumberFormat="1" applyFont="1" applyBorder="1" applyAlignment="1" applyProtection="1">
      <alignment/>
      <protection/>
    </xf>
    <xf numFmtId="172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2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2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4" fontId="21" fillId="0" borderId="63" xfId="0" applyNumberFormat="1" applyFont="1" applyBorder="1" applyAlignment="1" applyProtection="1">
      <alignment vertical="top"/>
      <protection/>
    </xf>
    <xf numFmtId="174" fontId="21" fillId="0" borderId="64" xfId="0" applyNumberFormat="1" applyFont="1" applyBorder="1" applyAlignment="1" applyProtection="1">
      <alignment vertical="top"/>
      <protection/>
    </xf>
    <xf numFmtId="174" fontId="21" fillId="0" borderId="42" xfId="0" applyNumberFormat="1" applyFont="1" applyBorder="1" applyAlignment="1" applyProtection="1">
      <alignment vertical="top"/>
      <protection/>
    </xf>
    <xf numFmtId="172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4" fontId="21" fillId="0" borderId="65" xfId="0" applyNumberFormat="1" applyFont="1" applyBorder="1" applyAlignment="1" applyProtection="1">
      <alignment/>
      <protection/>
    </xf>
    <xf numFmtId="174" fontId="21" fillId="0" borderId="66" xfId="0" applyNumberFormat="1" applyFont="1" applyBorder="1" applyAlignment="1" applyProtection="1">
      <alignment/>
      <protection/>
    </xf>
    <xf numFmtId="174" fontId="21" fillId="0" borderId="46" xfId="0" applyNumberFormat="1" applyFont="1" applyBorder="1" applyAlignment="1" applyProtection="1">
      <alignment/>
      <protection/>
    </xf>
    <xf numFmtId="172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4" fontId="21" fillId="0" borderId="22" xfId="0" applyNumberFormat="1" applyFont="1" applyBorder="1" applyAlignment="1" applyProtection="1">
      <alignment/>
      <protection/>
    </xf>
    <xf numFmtId="174" fontId="21" fillId="0" borderId="54" xfId="0" applyNumberFormat="1" applyFont="1" applyBorder="1" applyAlignment="1" applyProtection="1">
      <alignment/>
      <protection/>
    </xf>
    <xf numFmtId="172" fontId="21" fillId="0" borderId="21" xfId="0" applyNumberFormat="1" applyFont="1" applyBorder="1" applyAlignment="1" applyProtection="1">
      <alignment/>
      <protection/>
    </xf>
    <xf numFmtId="174" fontId="21" fillId="0" borderId="21" xfId="42" applyNumberFormat="1" applyFont="1" applyFill="1" applyBorder="1" applyAlignment="1" applyProtection="1">
      <alignment/>
      <protection/>
    </xf>
    <xf numFmtId="172" fontId="21" fillId="0" borderId="21" xfId="42" applyNumberFormat="1" applyFont="1" applyFill="1" applyBorder="1" applyAlignment="1" applyProtection="1">
      <alignment/>
      <protection/>
    </xf>
    <xf numFmtId="174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4" fontId="21" fillId="0" borderId="65" xfId="0" applyNumberFormat="1" applyFont="1" applyFill="1" applyBorder="1" applyAlignment="1" applyProtection="1">
      <alignment vertical="top"/>
      <protection/>
    </xf>
    <xf numFmtId="174" fontId="21" fillId="0" borderId="66" xfId="0" applyNumberFormat="1" applyFont="1" applyFill="1" applyBorder="1" applyAlignment="1" applyProtection="1">
      <alignment vertical="top"/>
      <protection/>
    </xf>
    <xf numFmtId="172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4" fontId="21" fillId="0" borderId="65" xfId="0" applyNumberFormat="1" applyFont="1" applyFill="1" applyBorder="1" applyAlignment="1" applyProtection="1">
      <alignment/>
      <protection/>
    </xf>
    <xf numFmtId="174" fontId="21" fillId="0" borderId="66" xfId="0" applyNumberFormat="1" applyFont="1" applyFill="1" applyBorder="1" applyAlignment="1" applyProtection="1">
      <alignment/>
      <protection/>
    </xf>
    <xf numFmtId="172" fontId="21" fillId="0" borderId="46" xfId="0" applyNumberFormat="1" applyFont="1" applyFill="1" applyBorder="1" applyAlignment="1" applyProtection="1">
      <alignment/>
      <protection/>
    </xf>
    <xf numFmtId="174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4" fontId="21" fillId="0" borderId="38" xfId="0" applyNumberFormat="1" applyFont="1" applyFill="1" applyBorder="1" applyAlignment="1" applyProtection="1">
      <alignment/>
      <protection/>
    </xf>
    <xf numFmtId="174" fontId="21" fillId="0" borderId="35" xfId="0" applyNumberFormat="1" applyFont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4" fontId="21" fillId="0" borderId="36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174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4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4" fontId="21" fillId="0" borderId="34" xfId="0" applyNumberFormat="1" applyFont="1" applyBorder="1" applyAlignment="1" applyProtection="1">
      <alignment horizontal="center"/>
      <protection/>
    </xf>
    <xf numFmtId="174" fontId="21" fillId="0" borderId="35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174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4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4" fontId="21" fillId="0" borderId="19" xfId="0" applyNumberFormat="1" applyFont="1" applyFill="1" applyBorder="1" applyAlignment="1" applyProtection="1">
      <alignment horizontal="center"/>
      <protection/>
    </xf>
    <xf numFmtId="174" fontId="21" fillId="0" borderId="10" xfId="0" applyNumberFormat="1" applyFont="1" applyFill="1" applyBorder="1" applyAlignment="1" applyProtection="1">
      <alignment horizontal="center"/>
      <protection/>
    </xf>
    <xf numFmtId="174" fontId="21" fillId="0" borderId="18" xfId="0" applyNumberFormat="1" applyFont="1" applyFill="1" applyBorder="1" applyAlignment="1" applyProtection="1">
      <alignment horizontal="center"/>
      <protection/>
    </xf>
    <xf numFmtId="172" fontId="21" fillId="0" borderId="18" xfId="0" applyNumberFormat="1" applyFont="1" applyFill="1" applyBorder="1" applyAlignment="1" applyProtection="1">
      <alignment horizontal="center"/>
      <protection/>
    </xf>
    <xf numFmtId="174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4" fontId="21" fillId="0" borderId="25" xfId="0" applyNumberFormat="1" applyFont="1" applyFill="1" applyBorder="1" applyAlignment="1" applyProtection="1">
      <alignment/>
      <protection/>
    </xf>
    <xf numFmtId="174" fontId="21" fillId="0" borderId="12" xfId="0" applyNumberFormat="1" applyFont="1" applyFill="1" applyBorder="1" applyAlignment="1" applyProtection="1">
      <alignment/>
      <protection/>
    </xf>
    <xf numFmtId="174" fontId="21" fillId="0" borderId="24" xfId="0" applyNumberFormat="1" applyFont="1" applyFill="1" applyBorder="1" applyAlignment="1" applyProtection="1">
      <alignment/>
      <protection/>
    </xf>
    <xf numFmtId="172" fontId="21" fillId="0" borderId="24" xfId="0" applyNumberFormat="1" applyFont="1" applyFill="1" applyBorder="1" applyAlignment="1" applyProtection="1">
      <alignment/>
      <protection/>
    </xf>
    <xf numFmtId="174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4" fontId="21" fillId="0" borderId="37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4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16731922</v>
      </c>
      <c r="C5" s="19"/>
      <c r="D5" s="64">
        <v>15202402</v>
      </c>
      <c r="E5" s="65">
        <v>15202402</v>
      </c>
      <c r="F5" s="65">
        <v>16132896</v>
      </c>
      <c r="G5" s="65">
        <v>-410381</v>
      </c>
      <c r="H5" s="65">
        <v>-46125</v>
      </c>
      <c r="I5" s="65">
        <v>15676390</v>
      </c>
      <c r="J5" s="65">
        <v>93029</v>
      </c>
      <c r="K5" s="65">
        <v>28772</v>
      </c>
      <c r="L5" s="65">
        <v>72679</v>
      </c>
      <c r="M5" s="65">
        <v>194480</v>
      </c>
      <c r="N5" s="65">
        <v>72669</v>
      </c>
      <c r="O5" s="65">
        <v>-106649</v>
      </c>
      <c r="P5" s="65">
        <v>-169605</v>
      </c>
      <c r="Q5" s="65">
        <v>-203585</v>
      </c>
      <c r="R5" s="65">
        <v>69195</v>
      </c>
      <c r="S5" s="65">
        <v>718870</v>
      </c>
      <c r="T5" s="65">
        <v>0</v>
      </c>
      <c r="U5" s="65">
        <v>788065</v>
      </c>
      <c r="V5" s="65">
        <v>16455350</v>
      </c>
      <c r="W5" s="65">
        <v>15202402</v>
      </c>
      <c r="X5" s="65">
        <v>1252948</v>
      </c>
      <c r="Y5" s="66">
        <v>8.24</v>
      </c>
      <c r="Z5" s="67">
        <v>15202402</v>
      </c>
    </row>
    <row r="6" spans="1:26" ht="13.5">
      <c r="A6" s="63" t="s">
        <v>32</v>
      </c>
      <c r="B6" s="19">
        <v>61939656</v>
      </c>
      <c r="C6" s="19"/>
      <c r="D6" s="64">
        <v>95860370</v>
      </c>
      <c r="E6" s="65">
        <v>95860370</v>
      </c>
      <c r="F6" s="65">
        <v>12791683</v>
      </c>
      <c r="G6" s="65">
        <v>6652927</v>
      </c>
      <c r="H6" s="65">
        <v>6463680</v>
      </c>
      <c r="I6" s="65">
        <v>25908290</v>
      </c>
      <c r="J6" s="65">
        <v>6320566</v>
      </c>
      <c r="K6" s="65">
        <v>6909298</v>
      </c>
      <c r="L6" s="65">
        <v>6124553</v>
      </c>
      <c r="M6" s="65">
        <v>19354417</v>
      </c>
      <c r="N6" s="65">
        <v>7468495</v>
      </c>
      <c r="O6" s="65">
        <v>7145889</v>
      </c>
      <c r="P6" s="65">
        <v>6912081</v>
      </c>
      <c r="Q6" s="65">
        <v>21526465</v>
      </c>
      <c r="R6" s="65">
        <v>6941677</v>
      </c>
      <c r="S6" s="65">
        <v>6627081</v>
      </c>
      <c r="T6" s="65">
        <v>0</v>
      </c>
      <c r="U6" s="65">
        <v>13568758</v>
      </c>
      <c r="V6" s="65">
        <v>80357930</v>
      </c>
      <c r="W6" s="65">
        <v>95860370</v>
      </c>
      <c r="X6" s="65">
        <v>-15502440</v>
      </c>
      <c r="Y6" s="66">
        <v>-16.17</v>
      </c>
      <c r="Z6" s="67">
        <v>95860370</v>
      </c>
    </row>
    <row r="7" spans="1:26" ht="13.5">
      <c r="A7" s="63" t="s">
        <v>33</v>
      </c>
      <c r="B7" s="19">
        <v>3147422</v>
      </c>
      <c r="C7" s="19"/>
      <c r="D7" s="64">
        <v>1240000</v>
      </c>
      <c r="E7" s="65">
        <v>1240000</v>
      </c>
      <c r="F7" s="65">
        <v>738</v>
      </c>
      <c r="G7" s="65">
        <v>672</v>
      </c>
      <c r="H7" s="65">
        <v>963</v>
      </c>
      <c r="I7" s="65">
        <v>2373</v>
      </c>
      <c r="J7" s="65">
        <v>-507</v>
      </c>
      <c r="K7" s="65">
        <v>57886</v>
      </c>
      <c r="L7" s="65">
        <v>298556</v>
      </c>
      <c r="M7" s="65">
        <v>355935</v>
      </c>
      <c r="N7" s="65">
        <v>17193</v>
      </c>
      <c r="O7" s="65">
        <v>78593</v>
      </c>
      <c r="P7" s="65">
        <v>951097</v>
      </c>
      <c r="Q7" s="65">
        <v>1046883</v>
      </c>
      <c r="R7" s="65">
        <v>34941</v>
      </c>
      <c r="S7" s="65">
        <v>21795</v>
      </c>
      <c r="T7" s="65">
        <v>0</v>
      </c>
      <c r="U7" s="65">
        <v>56736</v>
      </c>
      <c r="V7" s="65">
        <v>1461927</v>
      </c>
      <c r="W7" s="65">
        <v>1240000</v>
      </c>
      <c r="X7" s="65">
        <v>221927</v>
      </c>
      <c r="Y7" s="66">
        <v>17.9</v>
      </c>
      <c r="Z7" s="67">
        <v>1240000</v>
      </c>
    </row>
    <row r="8" spans="1:26" ht="13.5">
      <c r="A8" s="63" t="s">
        <v>34</v>
      </c>
      <c r="B8" s="19">
        <v>55840088</v>
      </c>
      <c r="C8" s="19"/>
      <c r="D8" s="64">
        <v>49646858</v>
      </c>
      <c r="E8" s="65">
        <v>49646858</v>
      </c>
      <c r="F8" s="65">
        <v>13844667</v>
      </c>
      <c r="G8" s="65">
        <v>0</v>
      </c>
      <c r="H8" s="65">
        <v>56595</v>
      </c>
      <c r="I8" s="65">
        <v>13901262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9113000</v>
      </c>
      <c r="P8" s="65">
        <v>8985834</v>
      </c>
      <c r="Q8" s="65">
        <v>18098834</v>
      </c>
      <c r="R8" s="65">
        <v>0</v>
      </c>
      <c r="S8" s="65">
        <v>958000</v>
      </c>
      <c r="T8" s="65">
        <v>0</v>
      </c>
      <c r="U8" s="65">
        <v>958000</v>
      </c>
      <c r="V8" s="65">
        <v>32958096</v>
      </c>
      <c r="W8" s="65">
        <v>49646858</v>
      </c>
      <c r="X8" s="65">
        <v>-16688762</v>
      </c>
      <c r="Y8" s="66">
        <v>-33.61</v>
      </c>
      <c r="Z8" s="67">
        <v>49646858</v>
      </c>
    </row>
    <row r="9" spans="1:26" ht="13.5">
      <c r="A9" s="63" t="s">
        <v>35</v>
      </c>
      <c r="B9" s="19">
        <v>4442005</v>
      </c>
      <c r="C9" s="19"/>
      <c r="D9" s="64">
        <v>5478007</v>
      </c>
      <c r="E9" s="65">
        <v>5478007</v>
      </c>
      <c r="F9" s="65">
        <v>521426</v>
      </c>
      <c r="G9" s="65">
        <v>520749</v>
      </c>
      <c r="H9" s="65">
        <v>471985</v>
      </c>
      <c r="I9" s="65">
        <v>1514160</v>
      </c>
      <c r="J9" s="65">
        <v>547122</v>
      </c>
      <c r="K9" s="65">
        <v>382995</v>
      </c>
      <c r="L9" s="65">
        <v>392987</v>
      </c>
      <c r="M9" s="65">
        <v>1323104</v>
      </c>
      <c r="N9" s="65">
        <v>434217</v>
      </c>
      <c r="O9" s="65">
        <v>352768</v>
      </c>
      <c r="P9" s="65">
        <v>303688</v>
      </c>
      <c r="Q9" s="65">
        <v>1090673</v>
      </c>
      <c r="R9" s="65">
        <v>362076</v>
      </c>
      <c r="S9" s="65">
        <v>429255</v>
      </c>
      <c r="T9" s="65">
        <v>0</v>
      </c>
      <c r="U9" s="65">
        <v>791331</v>
      </c>
      <c r="V9" s="65">
        <v>4719268</v>
      </c>
      <c r="W9" s="65">
        <v>5478007</v>
      </c>
      <c r="X9" s="65">
        <v>-758739</v>
      </c>
      <c r="Y9" s="66">
        <v>-13.85</v>
      </c>
      <c r="Z9" s="67">
        <v>5478007</v>
      </c>
    </row>
    <row r="10" spans="1:26" ht="25.5">
      <c r="A10" s="68" t="s">
        <v>213</v>
      </c>
      <c r="B10" s="69">
        <f>SUM(B5:B9)</f>
        <v>142101093</v>
      </c>
      <c r="C10" s="69">
        <f>SUM(C5:C9)</f>
        <v>0</v>
      </c>
      <c r="D10" s="70">
        <f aca="true" t="shared" si="0" ref="D10:Z10">SUM(D5:D9)</f>
        <v>167427637</v>
      </c>
      <c r="E10" s="71">
        <f t="shared" si="0"/>
        <v>167427637</v>
      </c>
      <c r="F10" s="71">
        <f t="shared" si="0"/>
        <v>43291410</v>
      </c>
      <c r="G10" s="71">
        <f t="shared" si="0"/>
        <v>6763967</v>
      </c>
      <c r="H10" s="71">
        <f t="shared" si="0"/>
        <v>6947098</v>
      </c>
      <c r="I10" s="71">
        <f t="shared" si="0"/>
        <v>57002475</v>
      </c>
      <c r="J10" s="71">
        <f t="shared" si="0"/>
        <v>6960210</v>
      </c>
      <c r="K10" s="71">
        <f t="shared" si="0"/>
        <v>7378951</v>
      </c>
      <c r="L10" s="71">
        <f t="shared" si="0"/>
        <v>6888775</v>
      </c>
      <c r="M10" s="71">
        <f t="shared" si="0"/>
        <v>21227936</v>
      </c>
      <c r="N10" s="71">
        <f t="shared" si="0"/>
        <v>7992574</v>
      </c>
      <c r="O10" s="71">
        <f t="shared" si="0"/>
        <v>16583601</v>
      </c>
      <c r="P10" s="71">
        <f t="shared" si="0"/>
        <v>16983095</v>
      </c>
      <c r="Q10" s="71">
        <f t="shared" si="0"/>
        <v>41559270</v>
      </c>
      <c r="R10" s="71">
        <f t="shared" si="0"/>
        <v>7407889</v>
      </c>
      <c r="S10" s="71">
        <f t="shared" si="0"/>
        <v>8755001</v>
      </c>
      <c r="T10" s="71">
        <f t="shared" si="0"/>
        <v>0</v>
      </c>
      <c r="U10" s="71">
        <f t="shared" si="0"/>
        <v>16162890</v>
      </c>
      <c r="V10" s="71">
        <f t="shared" si="0"/>
        <v>135952571</v>
      </c>
      <c r="W10" s="71">
        <f t="shared" si="0"/>
        <v>167427637</v>
      </c>
      <c r="X10" s="71">
        <f t="shared" si="0"/>
        <v>-31475066</v>
      </c>
      <c r="Y10" s="72">
        <f>+IF(W10&lt;&gt;0,(X10/W10)*100,0)</f>
        <v>-18.79920577270048</v>
      </c>
      <c r="Z10" s="73">
        <f t="shared" si="0"/>
        <v>167427637</v>
      </c>
    </row>
    <row r="11" spans="1:26" ht="13.5">
      <c r="A11" s="63" t="s">
        <v>37</v>
      </c>
      <c r="B11" s="19">
        <v>44032921</v>
      </c>
      <c r="C11" s="19"/>
      <c r="D11" s="64">
        <v>52896916</v>
      </c>
      <c r="E11" s="65">
        <v>52896916</v>
      </c>
      <c r="F11" s="65">
        <v>3401842</v>
      </c>
      <c r="G11" s="65">
        <v>3773289</v>
      </c>
      <c r="H11" s="65">
        <v>4011088</v>
      </c>
      <c r="I11" s="65">
        <v>11186219</v>
      </c>
      <c r="J11" s="65">
        <v>3692266</v>
      </c>
      <c r="K11" s="65">
        <v>5427615</v>
      </c>
      <c r="L11" s="65">
        <v>4564733</v>
      </c>
      <c r="M11" s="65">
        <v>13684614</v>
      </c>
      <c r="N11" s="65">
        <v>3756818</v>
      </c>
      <c r="O11" s="65">
        <v>3692742</v>
      </c>
      <c r="P11" s="65">
        <v>3646681</v>
      </c>
      <c r="Q11" s="65">
        <v>11096241</v>
      </c>
      <c r="R11" s="65">
        <v>3711839</v>
      </c>
      <c r="S11" s="65">
        <v>3665399</v>
      </c>
      <c r="T11" s="65">
        <v>0</v>
      </c>
      <c r="U11" s="65">
        <v>7377238</v>
      </c>
      <c r="V11" s="65">
        <v>43344312</v>
      </c>
      <c r="W11" s="65">
        <v>52896916</v>
      </c>
      <c r="X11" s="65">
        <v>-9552604</v>
      </c>
      <c r="Y11" s="66">
        <v>-18.06</v>
      </c>
      <c r="Z11" s="67">
        <v>52896916</v>
      </c>
    </row>
    <row r="12" spans="1:26" ht="13.5">
      <c r="A12" s="63" t="s">
        <v>38</v>
      </c>
      <c r="B12" s="19">
        <v>0</v>
      </c>
      <c r="C12" s="19"/>
      <c r="D12" s="64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6">
        <v>0</v>
      </c>
      <c r="Z12" s="67">
        <v>0</v>
      </c>
    </row>
    <row r="13" spans="1:26" ht="13.5">
      <c r="A13" s="63" t="s">
        <v>214</v>
      </c>
      <c r="B13" s="19">
        <v>0</v>
      </c>
      <c r="C13" s="19"/>
      <c r="D13" s="64">
        <v>1740000</v>
      </c>
      <c r="E13" s="65">
        <v>1740000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1740000</v>
      </c>
      <c r="X13" s="65">
        <v>-1740000</v>
      </c>
      <c r="Y13" s="66">
        <v>-100</v>
      </c>
      <c r="Z13" s="67">
        <v>1740000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28427506</v>
      </c>
      <c r="C15" s="19"/>
      <c r="D15" s="64">
        <v>45095405</v>
      </c>
      <c r="E15" s="65">
        <v>45095405</v>
      </c>
      <c r="F15" s="65">
        <v>4000279</v>
      </c>
      <c r="G15" s="65">
        <v>4774719</v>
      </c>
      <c r="H15" s="65">
        <v>4049259</v>
      </c>
      <c r="I15" s="65">
        <v>12824257</v>
      </c>
      <c r="J15" s="65">
        <v>2423243</v>
      </c>
      <c r="K15" s="65">
        <v>2501156</v>
      </c>
      <c r="L15" s="65">
        <v>2473792</v>
      </c>
      <c r="M15" s="65">
        <v>7398191</v>
      </c>
      <c r="N15" s="65">
        <v>2417608</v>
      </c>
      <c r="O15" s="65">
        <v>2703799</v>
      </c>
      <c r="P15" s="65">
        <v>2463974</v>
      </c>
      <c r="Q15" s="65">
        <v>7585381</v>
      </c>
      <c r="R15" s="65">
        <v>2404744</v>
      </c>
      <c r="S15" s="65">
        <v>2378426</v>
      </c>
      <c r="T15" s="65">
        <v>0</v>
      </c>
      <c r="U15" s="65">
        <v>4783170</v>
      </c>
      <c r="V15" s="65">
        <v>32590999</v>
      </c>
      <c r="W15" s="65">
        <v>45095405</v>
      </c>
      <c r="X15" s="65">
        <v>-12504406</v>
      </c>
      <c r="Y15" s="66">
        <v>-27.73</v>
      </c>
      <c r="Z15" s="67">
        <v>45095405</v>
      </c>
    </row>
    <row r="16" spans="1:26" ht="13.5">
      <c r="A16" s="74" t="s">
        <v>42</v>
      </c>
      <c r="B16" s="19">
        <v>45658</v>
      </c>
      <c r="C16" s="19"/>
      <c r="D16" s="64">
        <v>28000</v>
      </c>
      <c r="E16" s="65">
        <v>28000</v>
      </c>
      <c r="F16" s="65">
        <v>0</v>
      </c>
      <c r="G16" s="65">
        <v>3000</v>
      </c>
      <c r="H16" s="65">
        <v>1500</v>
      </c>
      <c r="I16" s="65">
        <v>4500</v>
      </c>
      <c r="J16" s="65">
        <v>1500</v>
      </c>
      <c r="K16" s="65">
        <v>1500</v>
      </c>
      <c r="L16" s="65">
        <v>1500</v>
      </c>
      <c r="M16" s="65">
        <v>4500</v>
      </c>
      <c r="N16" s="65">
        <v>15250</v>
      </c>
      <c r="O16" s="65">
        <v>1500</v>
      </c>
      <c r="P16" s="65">
        <v>1500</v>
      </c>
      <c r="Q16" s="65">
        <v>18250</v>
      </c>
      <c r="R16" s="65">
        <v>1500</v>
      </c>
      <c r="S16" s="65">
        <v>1500</v>
      </c>
      <c r="T16" s="65">
        <v>0</v>
      </c>
      <c r="U16" s="65">
        <v>3000</v>
      </c>
      <c r="V16" s="65">
        <v>30250</v>
      </c>
      <c r="W16" s="65">
        <v>28000</v>
      </c>
      <c r="X16" s="65">
        <v>2250</v>
      </c>
      <c r="Y16" s="66">
        <v>8.04</v>
      </c>
      <c r="Z16" s="67">
        <v>28000</v>
      </c>
    </row>
    <row r="17" spans="1:26" ht="13.5">
      <c r="A17" s="63" t="s">
        <v>43</v>
      </c>
      <c r="B17" s="19">
        <v>36441911</v>
      </c>
      <c r="C17" s="19"/>
      <c r="D17" s="64">
        <v>44536975</v>
      </c>
      <c r="E17" s="65">
        <v>44536975</v>
      </c>
      <c r="F17" s="65">
        <v>3852246</v>
      </c>
      <c r="G17" s="65">
        <v>3092368</v>
      </c>
      <c r="H17" s="65">
        <v>3018718</v>
      </c>
      <c r="I17" s="65">
        <v>9963332</v>
      </c>
      <c r="J17" s="65">
        <v>3007481</v>
      </c>
      <c r="K17" s="65">
        <v>4125400</v>
      </c>
      <c r="L17" s="65">
        <v>3504943</v>
      </c>
      <c r="M17" s="65">
        <v>10637824</v>
      </c>
      <c r="N17" s="65">
        <v>3045528</v>
      </c>
      <c r="O17" s="65">
        <v>3314740</v>
      </c>
      <c r="P17" s="65">
        <v>3202136</v>
      </c>
      <c r="Q17" s="65">
        <v>9562404</v>
      </c>
      <c r="R17" s="65">
        <v>2900510</v>
      </c>
      <c r="S17" s="65">
        <v>5426365</v>
      </c>
      <c r="T17" s="65">
        <v>0</v>
      </c>
      <c r="U17" s="65">
        <v>8326875</v>
      </c>
      <c r="V17" s="65">
        <v>38490435</v>
      </c>
      <c r="W17" s="65">
        <v>44536975</v>
      </c>
      <c r="X17" s="65">
        <v>-6046540</v>
      </c>
      <c r="Y17" s="66">
        <v>-13.58</v>
      </c>
      <c r="Z17" s="67">
        <v>44536975</v>
      </c>
    </row>
    <row r="18" spans="1:26" ht="13.5">
      <c r="A18" s="75" t="s">
        <v>44</v>
      </c>
      <c r="B18" s="76">
        <f>SUM(B11:B17)</f>
        <v>108947996</v>
      </c>
      <c r="C18" s="76">
        <f>SUM(C11:C17)</f>
        <v>0</v>
      </c>
      <c r="D18" s="77">
        <f aca="true" t="shared" si="1" ref="D18:Z18">SUM(D11:D17)</f>
        <v>144297296</v>
      </c>
      <c r="E18" s="78">
        <f t="shared" si="1"/>
        <v>144297296</v>
      </c>
      <c r="F18" s="78">
        <f t="shared" si="1"/>
        <v>11254367</v>
      </c>
      <c r="G18" s="78">
        <f t="shared" si="1"/>
        <v>11643376</v>
      </c>
      <c r="H18" s="78">
        <f t="shared" si="1"/>
        <v>11080565</v>
      </c>
      <c r="I18" s="78">
        <f t="shared" si="1"/>
        <v>33978308</v>
      </c>
      <c r="J18" s="78">
        <f t="shared" si="1"/>
        <v>9124490</v>
      </c>
      <c r="K18" s="78">
        <f t="shared" si="1"/>
        <v>12055671</v>
      </c>
      <c r="L18" s="78">
        <f t="shared" si="1"/>
        <v>10544968</v>
      </c>
      <c r="M18" s="78">
        <f t="shared" si="1"/>
        <v>31725129</v>
      </c>
      <c r="N18" s="78">
        <f t="shared" si="1"/>
        <v>9235204</v>
      </c>
      <c r="O18" s="78">
        <f t="shared" si="1"/>
        <v>9712781</v>
      </c>
      <c r="P18" s="78">
        <f t="shared" si="1"/>
        <v>9314291</v>
      </c>
      <c r="Q18" s="78">
        <f t="shared" si="1"/>
        <v>28262276</v>
      </c>
      <c r="R18" s="78">
        <f t="shared" si="1"/>
        <v>9018593</v>
      </c>
      <c r="S18" s="78">
        <f t="shared" si="1"/>
        <v>11471690</v>
      </c>
      <c r="T18" s="78">
        <f t="shared" si="1"/>
        <v>0</v>
      </c>
      <c r="U18" s="78">
        <f t="shared" si="1"/>
        <v>20490283</v>
      </c>
      <c r="V18" s="78">
        <f t="shared" si="1"/>
        <v>114455996</v>
      </c>
      <c r="W18" s="78">
        <f t="shared" si="1"/>
        <v>144297296</v>
      </c>
      <c r="X18" s="78">
        <f t="shared" si="1"/>
        <v>-29841300</v>
      </c>
      <c r="Y18" s="72">
        <f>+IF(W18&lt;&gt;0,(X18/W18)*100,0)</f>
        <v>-20.68042910519959</v>
      </c>
      <c r="Z18" s="79">
        <f t="shared" si="1"/>
        <v>144297296</v>
      </c>
    </row>
    <row r="19" spans="1:26" ht="13.5">
      <c r="A19" s="75" t="s">
        <v>45</v>
      </c>
      <c r="B19" s="80">
        <f>+B10-B18</f>
        <v>33153097</v>
      </c>
      <c r="C19" s="80">
        <f>+C10-C18</f>
        <v>0</v>
      </c>
      <c r="D19" s="81">
        <f aca="true" t="shared" si="2" ref="D19:Z19">+D10-D18</f>
        <v>23130341</v>
      </c>
      <c r="E19" s="82">
        <f t="shared" si="2"/>
        <v>23130341</v>
      </c>
      <c r="F19" s="82">
        <f t="shared" si="2"/>
        <v>32037043</v>
      </c>
      <c r="G19" s="82">
        <f t="shared" si="2"/>
        <v>-4879409</v>
      </c>
      <c r="H19" s="82">
        <f t="shared" si="2"/>
        <v>-4133467</v>
      </c>
      <c r="I19" s="82">
        <f t="shared" si="2"/>
        <v>23024167</v>
      </c>
      <c r="J19" s="82">
        <f t="shared" si="2"/>
        <v>-2164280</v>
      </c>
      <c r="K19" s="82">
        <f t="shared" si="2"/>
        <v>-4676720</v>
      </c>
      <c r="L19" s="82">
        <f t="shared" si="2"/>
        <v>-3656193</v>
      </c>
      <c r="M19" s="82">
        <f t="shared" si="2"/>
        <v>-10497193</v>
      </c>
      <c r="N19" s="82">
        <f t="shared" si="2"/>
        <v>-1242630</v>
      </c>
      <c r="O19" s="82">
        <f t="shared" si="2"/>
        <v>6870820</v>
      </c>
      <c r="P19" s="82">
        <f t="shared" si="2"/>
        <v>7668804</v>
      </c>
      <c r="Q19" s="82">
        <f t="shared" si="2"/>
        <v>13296994</v>
      </c>
      <c r="R19" s="82">
        <f t="shared" si="2"/>
        <v>-1610704</v>
      </c>
      <c r="S19" s="82">
        <f t="shared" si="2"/>
        <v>-2716689</v>
      </c>
      <c r="T19" s="82">
        <f t="shared" si="2"/>
        <v>0</v>
      </c>
      <c r="U19" s="82">
        <f t="shared" si="2"/>
        <v>-4327393</v>
      </c>
      <c r="V19" s="82">
        <f t="shared" si="2"/>
        <v>21496575</v>
      </c>
      <c r="W19" s="82">
        <f>IF(E10=E18,0,W10-W18)</f>
        <v>23130341</v>
      </c>
      <c r="X19" s="82">
        <f t="shared" si="2"/>
        <v>-1633766</v>
      </c>
      <c r="Y19" s="83">
        <f>+IF(W19&lt;&gt;0,(X19/W19)*100,0)</f>
        <v>-7.063302698390828</v>
      </c>
      <c r="Z19" s="84">
        <f t="shared" si="2"/>
        <v>23130341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33153097</v>
      </c>
      <c r="C22" s="91">
        <f>SUM(C19:C21)</f>
        <v>0</v>
      </c>
      <c r="D22" s="92">
        <f aca="true" t="shared" si="3" ref="D22:Z22">SUM(D19:D21)</f>
        <v>23130341</v>
      </c>
      <c r="E22" s="93">
        <f t="shared" si="3"/>
        <v>23130341</v>
      </c>
      <c r="F22" s="93">
        <f t="shared" si="3"/>
        <v>32037043</v>
      </c>
      <c r="G22" s="93">
        <f t="shared" si="3"/>
        <v>-4879409</v>
      </c>
      <c r="H22" s="93">
        <f t="shared" si="3"/>
        <v>-4133467</v>
      </c>
      <c r="I22" s="93">
        <f t="shared" si="3"/>
        <v>23024167</v>
      </c>
      <c r="J22" s="93">
        <f t="shared" si="3"/>
        <v>-2164280</v>
      </c>
      <c r="K22" s="93">
        <f t="shared" si="3"/>
        <v>-4676720</v>
      </c>
      <c r="L22" s="93">
        <f t="shared" si="3"/>
        <v>-3656193</v>
      </c>
      <c r="M22" s="93">
        <f t="shared" si="3"/>
        <v>-10497193</v>
      </c>
      <c r="N22" s="93">
        <f t="shared" si="3"/>
        <v>-1242630</v>
      </c>
      <c r="O22" s="93">
        <f t="shared" si="3"/>
        <v>6870820</v>
      </c>
      <c r="P22" s="93">
        <f t="shared" si="3"/>
        <v>7668804</v>
      </c>
      <c r="Q22" s="93">
        <f t="shared" si="3"/>
        <v>13296994</v>
      </c>
      <c r="R22" s="93">
        <f t="shared" si="3"/>
        <v>-1610704</v>
      </c>
      <c r="S22" s="93">
        <f t="shared" si="3"/>
        <v>-2716689</v>
      </c>
      <c r="T22" s="93">
        <f t="shared" si="3"/>
        <v>0</v>
      </c>
      <c r="U22" s="93">
        <f t="shared" si="3"/>
        <v>-4327393</v>
      </c>
      <c r="V22" s="93">
        <f t="shared" si="3"/>
        <v>21496575</v>
      </c>
      <c r="W22" s="93">
        <f t="shared" si="3"/>
        <v>23130341</v>
      </c>
      <c r="X22" s="93">
        <f t="shared" si="3"/>
        <v>-1633766</v>
      </c>
      <c r="Y22" s="94">
        <f>+IF(W22&lt;&gt;0,(X22/W22)*100,0)</f>
        <v>-7.063302698390828</v>
      </c>
      <c r="Z22" s="95">
        <f t="shared" si="3"/>
        <v>23130341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33153097</v>
      </c>
      <c r="C24" s="80">
        <f>SUM(C22:C23)</f>
        <v>0</v>
      </c>
      <c r="D24" s="81">
        <f aca="true" t="shared" si="4" ref="D24:Z24">SUM(D22:D23)</f>
        <v>23130341</v>
      </c>
      <c r="E24" s="82">
        <f t="shared" si="4"/>
        <v>23130341</v>
      </c>
      <c r="F24" s="82">
        <f t="shared" si="4"/>
        <v>32037043</v>
      </c>
      <c r="G24" s="82">
        <f t="shared" si="4"/>
        <v>-4879409</v>
      </c>
      <c r="H24" s="82">
        <f t="shared" si="4"/>
        <v>-4133467</v>
      </c>
      <c r="I24" s="82">
        <f t="shared" si="4"/>
        <v>23024167</v>
      </c>
      <c r="J24" s="82">
        <f t="shared" si="4"/>
        <v>-2164280</v>
      </c>
      <c r="K24" s="82">
        <f t="shared" si="4"/>
        <v>-4676720</v>
      </c>
      <c r="L24" s="82">
        <f t="shared" si="4"/>
        <v>-3656193</v>
      </c>
      <c r="M24" s="82">
        <f t="shared" si="4"/>
        <v>-10497193</v>
      </c>
      <c r="N24" s="82">
        <f t="shared" si="4"/>
        <v>-1242630</v>
      </c>
      <c r="O24" s="82">
        <f t="shared" si="4"/>
        <v>6870820</v>
      </c>
      <c r="P24" s="82">
        <f t="shared" si="4"/>
        <v>7668804</v>
      </c>
      <c r="Q24" s="82">
        <f t="shared" si="4"/>
        <v>13296994</v>
      </c>
      <c r="R24" s="82">
        <f t="shared" si="4"/>
        <v>-1610704</v>
      </c>
      <c r="S24" s="82">
        <f t="shared" si="4"/>
        <v>-2716689</v>
      </c>
      <c r="T24" s="82">
        <f t="shared" si="4"/>
        <v>0</v>
      </c>
      <c r="U24" s="82">
        <f t="shared" si="4"/>
        <v>-4327393</v>
      </c>
      <c r="V24" s="82">
        <f t="shared" si="4"/>
        <v>21496575</v>
      </c>
      <c r="W24" s="82">
        <f t="shared" si="4"/>
        <v>23130341</v>
      </c>
      <c r="X24" s="82">
        <f t="shared" si="4"/>
        <v>-1633766</v>
      </c>
      <c r="Y24" s="83">
        <f>+IF(W24&lt;&gt;0,(X24/W24)*100,0)</f>
        <v>-7.063302698390828</v>
      </c>
      <c r="Z24" s="84">
        <f t="shared" si="4"/>
        <v>23130341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-10639233</v>
      </c>
      <c r="C27" s="22"/>
      <c r="D27" s="104">
        <v>0</v>
      </c>
      <c r="E27" s="105">
        <v>0</v>
      </c>
      <c r="F27" s="105">
        <v>37757</v>
      </c>
      <c r="G27" s="105">
        <v>1617</v>
      </c>
      <c r="H27" s="105">
        <v>3530272</v>
      </c>
      <c r="I27" s="105">
        <v>3569646</v>
      </c>
      <c r="J27" s="105">
        <v>23954</v>
      </c>
      <c r="K27" s="105">
        <v>338466</v>
      </c>
      <c r="L27" s="105">
        <v>338165</v>
      </c>
      <c r="M27" s="105">
        <v>700585</v>
      </c>
      <c r="N27" s="105">
        <v>477924</v>
      </c>
      <c r="O27" s="105">
        <v>29052</v>
      </c>
      <c r="P27" s="105">
        <v>239</v>
      </c>
      <c r="Q27" s="105">
        <v>507215</v>
      </c>
      <c r="R27" s="105">
        <v>1731616</v>
      </c>
      <c r="S27" s="105">
        <v>751772</v>
      </c>
      <c r="T27" s="105">
        <v>0</v>
      </c>
      <c r="U27" s="105">
        <v>2483388</v>
      </c>
      <c r="V27" s="105">
        <v>7260834</v>
      </c>
      <c r="W27" s="105">
        <v>0</v>
      </c>
      <c r="X27" s="105">
        <v>7260834</v>
      </c>
      <c r="Y27" s="106">
        <v>0</v>
      </c>
      <c r="Z27" s="107">
        <v>0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0</v>
      </c>
      <c r="F28" s="65">
        <v>37757</v>
      </c>
      <c r="G28" s="65">
        <v>1617</v>
      </c>
      <c r="H28" s="65">
        <v>3530272</v>
      </c>
      <c r="I28" s="65">
        <v>3569646</v>
      </c>
      <c r="J28" s="65">
        <v>23954</v>
      </c>
      <c r="K28" s="65">
        <v>338466</v>
      </c>
      <c r="L28" s="65">
        <v>338165</v>
      </c>
      <c r="M28" s="65">
        <v>700585</v>
      </c>
      <c r="N28" s="65">
        <v>477924</v>
      </c>
      <c r="O28" s="65">
        <v>29052</v>
      </c>
      <c r="P28" s="65">
        <v>239</v>
      </c>
      <c r="Q28" s="65">
        <v>507215</v>
      </c>
      <c r="R28" s="65">
        <v>1731616</v>
      </c>
      <c r="S28" s="65">
        <v>65031</v>
      </c>
      <c r="T28" s="65">
        <v>0</v>
      </c>
      <c r="U28" s="65">
        <v>1796647</v>
      </c>
      <c r="V28" s="65">
        <v>6574093</v>
      </c>
      <c r="W28" s="65">
        <v>0</v>
      </c>
      <c r="X28" s="65">
        <v>6574093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686741</v>
      </c>
      <c r="T29" s="65">
        <v>0</v>
      </c>
      <c r="U29" s="65">
        <v>686741</v>
      </c>
      <c r="V29" s="65">
        <v>686741</v>
      </c>
      <c r="W29" s="65">
        <v>0</v>
      </c>
      <c r="X29" s="65">
        <v>686741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0</v>
      </c>
      <c r="F32" s="105">
        <f t="shared" si="5"/>
        <v>37757</v>
      </c>
      <c r="G32" s="105">
        <f t="shared" si="5"/>
        <v>1617</v>
      </c>
      <c r="H32" s="105">
        <f t="shared" si="5"/>
        <v>3530272</v>
      </c>
      <c r="I32" s="105">
        <f t="shared" si="5"/>
        <v>3569646</v>
      </c>
      <c r="J32" s="105">
        <f t="shared" si="5"/>
        <v>23954</v>
      </c>
      <c r="K32" s="105">
        <f t="shared" si="5"/>
        <v>338466</v>
      </c>
      <c r="L32" s="105">
        <f t="shared" si="5"/>
        <v>338165</v>
      </c>
      <c r="M32" s="105">
        <f t="shared" si="5"/>
        <v>700585</v>
      </c>
      <c r="N32" s="105">
        <f t="shared" si="5"/>
        <v>477924</v>
      </c>
      <c r="O32" s="105">
        <f t="shared" si="5"/>
        <v>29052</v>
      </c>
      <c r="P32" s="105">
        <f t="shared" si="5"/>
        <v>239</v>
      </c>
      <c r="Q32" s="105">
        <f t="shared" si="5"/>
        <v>507215</v>
      </c>
      <c r="R32" s="105">
        <f t="shared" si="5"/>
        <v>1731616</v>
      </c>
      <c r="S32" s="105">
        <f t="shared" si="5"/>
        <v>751772</v>
      </c>
      <c r="T32" s="105">
        <f t="shared" si="5"/>
        <v>0</v>
      </c>
      <c r="U32" s="105">
        <f t="shared" si="5"/>
        <v>2483388</v>
      </c>
      <c r="V32" s="105">
        <f t="shared" si="5"/>
        <v>7260834</v>
      </c>
      <c r="W32" s="105">
        <f t="shared" si="5"/>
        <v>0</v>
      </c>
      <c r="X32" s="105">
        <f t="shared" si="5"/>
        <v>7260834</v>
      </c>
      <c r="Y32" s="106">
        <f>+IF(W32&lt;&gt;0,(X32/W32)*100,0)</f>
        <v>0</v>
      </c>
      <c r="Z32" s="107">
        <f t="shared" si="5"/>
        <v>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88283964</v>
      </c>
      <c r="C35" s="19"/>
      <c r="D35" s="64">
        <v>0</v>
      </c>
      <c r="E35" s="65">
        <v>0</v>
      </c>
      <c r="F35" s="65">
        <v>-28190244</v>
      </c>
      <c r="G35" s="65">
        <v>8583667</v>
      </c>
      <c r="H35" s="65">
        <v>6160631</v>
      </c>
      <c r="I35" s="65">
        <v>-13445946</v>
      </c>
      <c r="J35" s="65">
        <v>2446313</v>
      </c>
      <c r="K35" s="65">
        <v>9363924</v>
      </c>
      <c r="L35" s="65">
        <v>10009221</v>
      </c>
      <c r="M35" s="65">
        <v>21819458</v>
      </c>
      <c r="N35" s="65">
        <v>2215985</v>
      </c>
      <c r="O35" s="65">
        <v>-9317689</v>
      </c>
      <c r="P35" s="65">
        <v>-6304202</v>
      </c>
      <c r="Q35" s="65">
        <v>-13405906</v>
      </c>
      <c r="R35" s="65">
        <v>7507927</v>
      </c>
      <c r="S35" s="65">
        <v>12277920</v>
      </c>
      <c r="T35" s="65">
        <v>0</v>
      </c>
      <c r="U35" s="65">
        <v>19785847</v>
      </c>
      <c r="V35" s="65">
        <v>14753453</v>
      </c>
      <c r="W35" s="65">
        <v>0</v>
      </c>
      <c r="X35" s="65">
        <v>14753453</v>
      </c>
      <c r="Y35" s="66">
        <v>0</v>
      </c>
      <c r="Z35" s="67">
        <v>0</v>
      </c>
    </row>
    <row r="36" spans="1:26" ht="13.5">
      <c r="A36" s="63" t="s">
        <v>57</v>
      </c>
      <c r="B36" s="19">
        <v>41667647</v>
      </c>
      <c r="C36" s="19"/>
      <c r="D36" s="64">
        <v>0</v>
      </c>
      <c r="E36" s="65">
        <v>0</v>
      </c>
      <c r="F36" s="65">
        <v>-555083</v>
      </c>
      <c r="G36" s="65">
        <v>-966458</v>
      </c>
      <c r="H36" s="65">
        <v>-3530270</v>
      </c>
      <c r="I36" s="65">
        <v>-5051811</v>
      </c>
      <c r="J36" s="65">
        <v>-3794949</v>
      </c>
      <c r="K36" s="65">
        <v>-3386567</v>
      </c>
      <c r="L36" s="65">
        <v>-4968553</v>
      </c>
      <c r="M36" s="65">
        <v>-12150069</v>
      </c>
      <c r="N36" s="65">
        <v>-1080440</v>
      </c>
      <c r="O36" s="65">
        <v>-2507885</v>
      </c>
      <c r="P36" s="65">
        <v>-2643003</v>
      </c>
      <c r="Q36" s="65">
        <v>-6231328</v>
      </c>
      <c r="R36" s="65">
        <v>-5490977</v>
      </c>
      <c r="S36" s="65">
        <v>-5530474</v>
      </c>
      <c r="T36" s="65">
        <v>0</v>
      </c>
      <c r="U36" s="65">
        <v>-11021451</v>
      </c>
      <c r="V36" s="65">
        <v>-34454659</v>
      </c>
      <c r="W36" s="65">
        <v>0</v>
      </c>
      <c r="X36" s="65">
        <v>-34454659</v>
      </c>
      <c r="Y36" s="66">
        <v>0</v>
      </c>
      <c r="Z36" s="67">
        <v>0</v>
      </c>
    </row>
    <row r="37" spans="1:26" ht="13.5">
      <c r="A37" s="63" t="s">
        <v>58</v>
      </c>
      <c r="B37" s="19">
        <v>56667740</v>
      </c>
      <c r="C37" s="19"/>
      <c r="D37" s="64">
        <v>0</v>
      </c>
      <c r="E37" s="65">
        <v>0</v>
      </c>
      <c r="F37" s="65">
        <v>2807360</v>
      </c>
      <c r="G37" s="65">
        <v>1695934</v>
      </c>
      <c r="H37" s="65">
        <v>-1552324</v>
      </c>
      <c r="I37" s="65">
        <v>2950970</v>
      </c>
      <c r="J37" s="65">
        <v>-3459414</v>
      </c>
      <c r="K37" s="65">
        <v>983010</v>
      </c>
      <c r="L37" s="65">
        <v>1344779</v>
      </c>
      <c r="M37" s="65">
        <v>-1131625</v>
      </c>
      <c r="N37" s="65">
        <v>-229605</v>
      </c>
      <c r="O37" s="65">
        <v>-5082957</v>
      </c>
      <c r="P37" s="65">
        <v>2965140</v>
      </c>
      <c r="Q37" s="65">
        <v>-2347422</v>
      </c>
      <c r="R37" s="65">
        <v>352433</v>
      </c>
      <c r="S37" s="65">
        <v>4181996</v>
      </c>
      <c r="T37" s="65">
        <v>0</v>
      </c>
      <c r="U37" s="65">
        <v>4534429</v>
      </c>
      <c r="V37" s="65">
        <v>4006352</v>
      </c>
      <c r="W37" s="65">
        <v>0</v>
      </c>
      <c r="X37" s="65">
        <v>4006352</v>
      </c>
      <c r="Y37" s="66">
        <v>0</v>
      </c>
      <c r="Z37" s="67">
        <v>0</v>
      </c>
    </row>
    <row r="38" spans="1:26" ht="13.5">
      <c r="A38" s="63" t="s">
        <v>59</v>
      </c>
      <c r="B38" s="19">
        <v>9320744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63963128</v>
      </c>
      <c r="C39" s="19"/>
      <c r="D39" s="64">
        <v>0</v>
      </c>
      <c r="E39" s="65">
        <v>0</v>
      </c>
      <c r="F39" s="65">
        <v>-31552688</v>
      </c>
      <c r="G39" s="65">
        <v>5921272</v>
      </c>
      <c r="H39" s="65">
        <v>4182683</v>
      </c>
      <c r="I39" s="65">
        <v>-21448733</v>
      </c>
      <c r="J39" s="65">
        <v>2110779</v>
      </c>
      <c r="K39" s="65">
        <v>4994347</v>
      </c>
      <c r="L39" s="65">
        <v>3695890</v>
      </c>
      <c r="M39" s="65">
        <v>10801016</v>
      </c>
      <c r="N39" s="65">
        <v>1365148</v>
      </c>
      <c r="O39" s="65">
        <v>-6810157</v>
      </c>
      <c r="P39" s="65">
        <v>-11912348</v>
      </c>
      <c r="Q39" s="65">
        <v>-17357357</v>
      </c>
      <c r="R39" s="65">
        <v>1664518</v>
      </c>
      <c r="S39" s="65">
        <v>2803651</v>
      </c>
      <c r="T39" s="65">
        <v>0</v>
      </c>
      <c r="U39" s="65">
        <v>4468169</v>
      </c>
      <c r="V39" s="65">
        <v>-23536905</v>
      </c>
      <c r="W39" s="65">
        <v>0</v>
      </c>
      <c r="X39" s="65">
        <v>-23536905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-20226597</v>
      </c>
      <c r="C42" s="19">
        <v>11127941</v>
      </c>
      <c r="D42" s="64">
        <v>0</v>
      </c>
      <c r="E42" s="65">
        <v>0</v>
      </c>
      <c r="F42" s="65">
        <v>5084575</v>
      </c>
      <c r="G42" s="65">
        <v>-4400118</v>
      </c>
      <c r="H42" s="65">
        <v>737384</v>
      </c>
      <c r="I42" s="65">
        <v>1421841</v>
      </c>
      <c r="J42" s="65">
        <v>2346414</v>
      </c>
      <c r="K42" s="65">
        <v>-2982698</v>
      </c>
      <c r="L42" s="65">
        <v>-4938342</v>
      </c>
      <c r="M42" s="65">
        <v>-5574626</v>
      </c>
      <c r="N42" s="65">
        <v>-1705154</v>
      </c>
      <c r="O42" s="65">
        <v>12262359</v>
      </c>
      <c r="P42" s="65">
        <v>6803370</v>
      </c>
      <c r="Q42" s="65">
        <v>17360575</v>
      </c>
      <c r="R42" s="65">
        <v>-2079849</v>
      </c>
      <c r="S42" s="65">
        <v>0</v>
      </c>
      <c r="T42" s="65">
        <v>0</v>
      </c>
      <c r="U42" s="65">
        <v>-2079849</v>
      </c>
      <c r="V42" s="65">
        <v>11127941</v>
      </c>
      <c r="W42" s="65">
        <v>0</v>
      </c>
      <c r="X42" s="65">
        <v>11127941</v>
      </c>
      <c r="Y42" s="66">
        <v>0</v>
      </c>
      <c r="Z42" s="67">
        <v>0</v>
      </c>
    </row>
    <row r="43" spans="1:26" ht="13.5">
      <c r="A43" s="63" t="s">
        <v>63</v>
      </c>
      <c r="B43" s="19">
        <v>18379581</v>
      </c>
      <c r="C43" s="19">
        <v>-4571931</v>
      </c>
      <c r="D43" s="64">
        <v>0</v>
      </c>
      <c r="E43" s="65">
        <v>0</v>
      </c>
      <c r="F43" s="65">
        <v>-21033</v>
      </c>
      <c r="G43" s="65">
        <v>-889309</v>
      </c>
      <c r="H43" s="65">
        <v>-3472921</v>
      </c>
      <c r="I43" s="65">
        <v>-4383263</v>
      </c>
      <c r="J43" s="65">
        <v>-3730263</v>
      </c>
      <c r="K43" s="65">
        <v>5667393</v>
      </c>
      <c r="L43" s="65">
        <v>-4909106</v>
      </c>
      <c r="M43" s="65">
        <v>-2971976</v>
      </c>
      <c r="N43" s="65">
        <v>-1060842</v>
      </c>
      <c r="O43" s="65">
        <v>8596014</v>
      </c>
      <c r="P43" s="65">
        <v>655091</v>
      </c>
      <c r="Q43" s="65">
        <v>8190263</v>
      </c>
      <c r="R43" s="65">
        <v>-5406955</v>
      </c>
      <c r="S43" s="65">
        <v>0</v>
      </c>
      <c r="T43" s="65">
        <v>0</v>
      </c>
      <c r="U43" s="65">
        <v>-5406955</v>
      </c>
      <c r="V43" s="65">
        <v>-4571931</v>
      </c>
      <c r="W43" s="65">
        <v>0</v>
      </c>
      <c r="X43" s="65">
        <v>-4571931</v>
      </c>
      <c r="Y43" s="66">
        <v>0</v>
      </c>
      <c r="Z43" s="67">
        <v>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286098</v>
      </c>
      <c r="C45" s="22">
        <v>6790016</v>
      </c>
      <c r="D45" s="104">
        <v>0</v>
      </c>
      <c r="E45" s="105">
        <v>0</v>
      </c>
      <c r="F45" s="105">
        <v>5297548</v>
      </c>
      <c r="G45" s="105">
        <v>8121</v>
      </c>
      <c r="H45" s="105">
        <v>-2727416</v>
      </c>
      <c r="I45" s="105">
        <v>-2727416</v>
      </c>
      <c r="J45" s="105">
        <v>-4111265</v>
      </c>
      <c r="K45" s="105">
        <v>-1426570</v>
      </c>
      <c r="L45" s="105">
        <v>-11274018</v>
      </c>
      <c r="M45" s="105">
        <v>-11274018</v>
      </c>
      <c r="N45" s="105">
        <v>-14040014</v>
      </c>
      <c r="O45" s="105">
        <v>6818359</v>
      </c>
      <c r="P45" s="105">
        <v>14276820</v>
      </c>
      <c r="Q45" s="105">
        <v>14276820</v>
      </c>
      <c r="R45" s="105">
        <v>6790016</v>
      </c>
      <c r="S45" s="105">
        <v>6790016</v>
      </c>
      <c r="T45" s="105">
        <v>6790016</v>
      </c>
      <c r="U45" s="105">
        <v>6790016</v>
      </c>
      <c r="V45" s="105">
        <v>6790016</v>
      </c>
      <c r="W45" s="105">
        <v>0</v>
      </c>
      <c r="X45" s="105">
        <v>6790016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6379842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90.38827535590323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16.461231318409563</v>
      </c>
      <c r="G58" s="7">
        <f t="shared" si="6"/>
        <v>127.27556780549065</v>
      </c>
      <c r="H58" s="7">
        <f t="shared" si="6"/>
        <v>135.12900672904806</v>
      </c>
      <c r="I58" s="7">
        <f t="shared" si="6"/>
        <v>51.63259642890024</v>
      </c>
      <c r="J58" s="7">
        <f t="shared" si="6"/>
        <v>107.7055458543989</v>
      </c>
      <c r="K58" s="7">
        <f t="shared" si="6"/>
        <v>125.43266549928236</v>
      </c>
      <c r="L58" s="7">
        <f t="shared" si="6"/>
        <v>82.82649636834192</v>
      </c>
      <c r="M58" s="7">
        <f t="shared" si="6"/>
        <v>106.08769748852774</v>
      </c>
      <c r="N58" s="7">
        <f t="shared" si="6"/>
        <v>78.46309511046083</v>
      </c>
      <c r="O58" s="7">
        <f t="shared" si="6"/>
        <v>105.89959825227615</v>
      </c>
      <c r="P58" s="7">
        <f t="shared" si="6"/>
        <v>133.93490281641124</v>
      </c>
      <c r="Q58" s="7">
        <f t="shared" si="6"/>
        <v>105.09961121689608</v>
      </c>
      <c r="R58" s="7">
        <f t="shared" si="6"/>
        <v>88.34631285317802</v>
      </c>
      <c r="S58" s="7">
        <f t="shared" si="6"/>
        <v>0</v>
      </c>
      <c r="T58" s="7">
        <f t="shared" si="6"/>
        <v>0</v>
      </c>
      <c r="U58" s="7">
        <f t="shared" si="6"/>
        <v>43.21315808796534</v>
      </c>
      <c r="V58" s="7">
        <f t="shared" si="6"/>
        <v>73.2010338518553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92.83881997372768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3.4558359918945603</v>
      </c>
      <c r="G59" s="10">
        <f t="shared" si="7"/>
        <v>-337.81427102938744</v>
      </c>
      <c r="H59" s="10">
        <f t="shared" si="7"/>
        <v>-1686.3265517777816</v>
      </c>
      <c r="I59" s="10">
        <f t="shared" si="7"/>
        <v>26.62933457640054</v>
      </c>
      <c r="J59" s="10">
        <f t="shared" si="7"/>
        <v>5244.8688404020595</v>
      </c>
      <c r="K59" s="10">
        <f t="shared" si="7"/>
        <v>-7058.803857342466</v>
      </c>
      <c r="L59" s="10">
        <f t="shared" si="7"/>
        <v>0</v>
      </c>
      <c r="M59" s="10">
        <f t="shared" si="7"/>
        <v>-20680.913077121484</v>
      </c>
      <c r="N59" s="10">
        <f t="shared" si="7"/>
        <v>-31771.277719112986</v>
      </c>
      <c r="O59" s="10">
        <f t="shared" si="7"/>
        <v>-563.995513870716</v>
      </c>
      <c r="P59" s="10">
        <f t="shared" si="7"/>
        <v>-1238.393716788417</v>
      </c>
      <c r="Q59" s="10">
        <f t="shared" si="7"/>
        <v>-1086.851989052673</v>
      </c>
      <c r="R59" s="10">
        <f t="shared" si="7"/>
        <v>-13575.603165412082</v>
      </c>
      <c r="S59" s="10">
        <f t="shared" si="7"/>
        <v>0</v>
      </c>
      <c r="T59" s="10">
        <f t="shared" si="7"/>
        <v>0</v>
      </c>
      <c r="U59" s="10">
        <f t="shared" si="7"/>
        <v>110.54891581111413</v>
      </c>
      <c r="V59" s="10">
        <f t="shared" si="7"/>
        <v>91.2358848696533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91.39165706700082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32.98297026278716</v>
      </c>
      <c r="G60" s="13">
        <f t="shared" si="7"/>
        <v>96.7204961064506</v>
      </c>
      <c r="H60" s="13">
        <f t="shared" si="7"/>
        <v>105.43408708351897</v>
      </c>
      <c r="I60" s="13">
        <f t="shared" si="7"/>
        <v>67.42530286637984</v>
      </c>
      <c r="J60" s="13">
        <f t="shared" si="7"/>
        <v>93.29887544881265</v>
      </c>
      <c r="K60" s="13">
        <f t="shared" si="7"/>
        <v>82.27586941538777</v>
      </c>
      <c r="L60" s="13">
        <f t="shared" si="7"/>
        <v>74.01371169455142</v>
      </c>
      <c r="M60" s="13">
        <f t="shared" si="7"/>
        <v>83.26115428845003</v>
      </c>
      <c r="N60" s="13">
        <f t="shared" si="7"/>
        <v>71.30044272641275</v>
      </c>
      <c r="O60" s="13">
        <f t="shared" si="7"/>
        <v>91.00397445300368</v>
      </c>
      <c r="P60" s="13">
        <f t="shared" si="7"/>
        <v>88.46128973314983</v>
      </c>
      <c r="Q60" s="13">
        <f t="shared" si="7"/>
        <v>83.35148850496354</v>
      </c>
      <c r="R60" s="13">
        <f t="shared" si="7"/>
        <v>79.99306219520153</v>
      </c>
      <c r="S60" s="13">
        <f t="shared" si="7"/>
        <v>0</v>
      </c>
      <c r="T60" s="13">
        <f t="shared" si="7"/>
        <v>0</v>
      </c>
      <c r="U60" s="13">
        <f t="shared" si="7"/>
        <v>40.923863481093846</v>
      </c>
      <c r="V60" s="13">
        <f t="shared" si="7"/>
        <v>71.0308777242022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96.02657858278293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70.8914798123685</v>
      </c>
      <c r="G61" s="13">
        <f t="shared" si="7"/>
        <v>91.43783100404468</v>
      </c>
      <c r="H61" s="13">
        <f t="shared" si="7"/>
        <v>106.85867959782509</v>
      </c>
      <c r="I61" s="13">
        <f t="shared" si="7"/>
        <v>89.50086720835034</v>
      </c>
      <c r="J61" s="13">
        <f t="shared" si="7"/>
        <v>102.39995787388014</v>
      </c>
      <c r="K61" s="13">
        <f t="shared" si="7"/>
        <v>95.84575729240791</v>
      </c>
      <c r="L61" s="13">
        <f t="shared" si="7"/>
        <v>73.29228524276598</v>
      </c>
      <c r="M61" s="13">
        <f t="shared" si="7"/>
        <v>90.31494115081026</v>
      </c>
      <c r="N61" s="13">
        <f t="shared" si="7"/>
        <v>82.90789100403609</v>
      </c>
      <c r="O61" s="13">
        <f t="shared" si="7"/>
        <v>96.09786391423725</v>
      </c>
      <c r="P61" s="13">
        <f t="shared" si="7"/>
        <v>93.24682194558291</v>
      </c>
      <c r="Q61" s="13">
        <f t="shared" si="7"/>
        <v>90.60910809071139</v>
      </c>
      <c r="R61" s="13">
        <f t="shared" si="7"/>
        <v>81.54678332170062</v>
      </c>
      <c r="S61" s="13">
        <f t="shared" si="7"/>
        <v>0</v>
      </c>
      <c r="T61" s="13">
        <f t="shared" si="7"/>
        <v>0</v>
      </c>
      <c r="U61" s="13">
        <f t="shared" si="7"/>
        <v>40.40944899057522</v>
      </c>
      <c r="V61" s="13">
        <f t="shared" si="7"/>
        <v>80.8744421924655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82.17065694852418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21.254299515116678</v>
      </c>
      <c r="G62" s="13">
        <f t="shared" si="7"/>
        <v>63.119478290195396</v>
      </c>
      <c r="H62" s="13">
        <f t="shared" si="7"/>
        <v>62.89526322509257</v>
      </c>
      <c r="I62" s="13">
        <f t="shared" si="7"/>
        <v>42.90446584125896</v>
      </c>
      <c r="J62" s="13">
        <f t="shared" si="7"/>
        <v>62.45200543674376</v>
      </c>
      <c r="K62" s="13">
        <f t="shared" si="7"/>
        <v>52.61123077183997</v>
      </c>
      <c r="L62" s="13">
        <f t="shared" si="7"/>
        <v>46.91820247302594</v>
      </c>
      <c r="M62" s="13">
        <f t="shared" si="7"/>
        <v>53.7855348782732</v>
      </c>
      <c r="N62" s="13">
        <f t="shared" si="7"/>
        <v>39.15007112167624</v>
      </c>
      <c r="O62" s="13">
        <f t="shared" si="7"/>
        <v>61.20824026415461</v>
      </c>
      <c r="P62" s="13">
        <f t="shared" si="7"/>
        <v>59.77539581261904</v>
      </c>
      <c r="Q62" s="13">
        <f t="shared" si="7"/>
        <v>53.015521173581604</v>
      </c>
      <c r="R62" s="13">
        <f t="shared" si="7"/>
        <v>56.37751939906289</v>
      </c>
      <c r="S62" s="13">
        <f t="shared" si="7"/>
        <v>0</v>
      </c>
      <c r="T62" s="13">
        <f t="shared" si="7"/>
        <v>0</v>
      </c>
      <c r="U62" s="13">
        <f t="shared" si="7"/>
        <v>32.613479164655985</v>
      </c>
      <c r="V62" s="13">
        <f t="shared" si="7"/>
        <v>47.122966907165406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64.52380081839593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6.3160055649833495</v>
      </c>
      <c r="G63" s="13">
        <f t="shared" si="7"/>
        <v>213.46639311736448</v>
      </c>
      <c r="H63" s="13">
        <f t="shared" si="7"/>
        <v>206.53321804764778</v>
      </c>
      <c r="I63" s="13">
        <f t="shared" si="7"/>
        <v>38.08557293623143</v>
      </c>
      <c r="J63" s="13">
        <f t="shared" si="7"/>
        <v>91.9701438791775</v>
      </c>
      <c r="K63" s="13">
        <f t="shared" si="7"/>
        <v>53.869221147315606</v>
      </c>
      <c r="L63" s="13">
        <f t="shared" si="7"/>
        <v>-596.6785225718194</v>
      </c>
      <c r="M63" s="13">
        <f t="shared" si="7"/>
        <v>98.82246864885641</v>
      </c>
      <c r="N63" s="13">
        <f t="shared" si="7"/>
        <v>69.17705735660847</v>
      </c>
      <c r="O63" s="13">
        <f t="shared" si="7"/>
        <v>131.66852847465648</v>
      </c>
      <c r="P63" s="13">
        <f t="shared" si="7"/>
        <v>119.23434736815639</v>
      </c>
      <c r="Q63" s="13">
        <f t="shared" si="7"/>
        <v>106.57921990170294</v>
      </c>
      <c r="R63" s="13">
        <f t="shared" si="7"/>
        <v>100.9723308932246</v>
      </c>
      <c r="S63" s="13">
        <f t="shared" si="7"/>
        <v>0</v>
      </c>
      <c r="T63" s="13">
        <f t="shared" si="7"/>
        <v>0</v>
      </c>
      <c r="U63" s="13">
        <f t="shared" si="7"/>
        <v>49.93803001550627</v>
      </c>
      <c r="V63" s="13">
        <f t="shared" si="7"/>
        <v>58.0100668113978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109.79751949126704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6.565359313430842</v>
      </c>
      <c r="G64" s="13">
        <f t="shared" si="7"/>
        <v>163.9753738671023</v>
      </c>
      <c r="H64" s="13">
        <f t="shared" si="7"/>
        <v>148.81667362997007</v>
      </c>
      <c r="I64" s="13">
        <f t="shared" si="7"/>
        <v>35.56441832927832</v>
      </c>
      <c r="J64" s="13">
        <f t="shared" si="7"/>
        <v>92.92143062714214</v>
      </c>
      <c r="K64" s="13">
        <f t="shared" si="7"/>
        <v>100.98367763556053</v>
      </c>
      <c r="L64" s="13">
        <f t="shared" si="7"/>
        <v>83.2112185059802</v>
      </c>
      <c r="M64" s="13">
        <f t="shared" si="7"/>
        <v>92.28511641536969</v>
      </c>
      <c r="N64" s="13">
        <f t="shared" si="7"/>
        <v>66.73344584968109</v>
      </c>
      <c r="O64" s="13">
        <f t="shared" si="7"/>
        <v>118.83679021942687</v>
      </c>
      <c r="P64" s="13">
        <f t="shared" si="7"/>
        <v>96.06203933102806</v>
      </c>
      <c r="Q64" s="13">
        <f t="shared" si="7"/>
        <v>93.80947485902256</v>
      </c>
      <c r="R64" s="13">
        <f t="shared" si="7"/>
        <v>99.81494830860117</v>
      </c>
      <c r="S64" s="13">
        <f t="shared" si="7"/>
        <v>0</v>
      </c>
      <c r="T64" s="13">
        <f t="shared" si="7"/>
        <v>0</v>
      </c>
      <c r="U64" s="13">
        <f t="shared" si="7"/>
        <v>50.2559460709567</v>
      </c>
      <c r="V64" s="13">
        <f t="shared" si="7"/>
        <v>55.815409901508275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121.31957137405347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2.049857599943743</v>
      </c>
      <c r="G65" s="13">
        <f t="shared" si="7"/>
        <v>222.0861630437633</v>
      </c>
      <c r="H65" s="13">
        <f t="shared" si="7"/>
        <v>116.04719566815965</v>
      </c>
      <c r="I65" s="13">
        <f t="shared" si="7"/>
        <v>124.3564500082905</v>
      </c>
      <c r="J65" s="13">
        <f t="shared" si="7"/>
        <v>111.23150592424335</v>
      </c>
      <c r="K65" s="13">
        <f t="shared" si="7"/>
        <v>166.26082721675306</v>
      </c>
      <c r="L65" s="13">
        <f t="shared" si="7"/>
        <v>139.92143294770605</v>
      </c>
      <c r="M65" s="13">
        <f t="shared" si="7"/>
        <v>137.92886653493804</v>
      </c>
      <c r="N65" s="13">
        <f t="shared" si="7"/>
        <v>3.8348379309477707</v>
      </c>
      <c r="O65" s="13">
        <f t="shared" si="7"/>
        <v>226.52689152233364</v>
      </c>
      <c r="P65" s="13">
        <f t="shared" si="7"/>
        <v>510.60022026431716</v>
      </c>
      <c r="Q65" s="13">
        <f t="shared" si="7"/>
        <v>180.86433476606888</v>
      </c>
      <c r="R65" s="13">
        <f t="shared" si="7"/>
        <v>435.0738849473542</v>
      </c>
      <c r="S65" s="13">
        <f t="shared" si="7"/>
        <v>0</v>
      </c>
      <c r="T65" s="13">
        <f t="shared" si="7"/>
        <v>0</v>
      </c>
      <c r="U65" s="13">
        <f t="shared" si="7"/>
        <v>220.38777168625745</v>
      </c>
      <c r="V65" s="13">
        <f t="shared" si="7"/>
        <v>164.4080440120598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13.286541835193216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4.859925453889623</v>
      </c>
      <c r="G66" s="16">
        <f t="shared" si="7"/>
        <v>8.114798093012975</v>
      </c>
      <c r="H66" s="16">
        <f t="shared" si="7"/>
        <v>15.256947718497942</v>
      </c>
      <c r="I66" s="16">
        <f t="shared" si="7"/>
        <v>8.96381830413112</v>
      </c>
      <c r="J66" s="16">
        <f t="shared" si="7"/>
        <v>19.128968920350324</v>
      </c>
      <c r="K66" s="16">
        <f t="shared" si="7"/>
        <v>14.370693928573994</v>
      </c>
      <c r="L66" s="16">
        <f t="shared" si="7"/>
        <v>4.4623391927722675</v>
      </c>
      <c r="M66" s="16">
        <f t="shared" si="7"/>
        <v>12.632116141335734</v>
      </c>
      <c r="N66" s="16">
        <f t="shared" si="7"/>
        <v>31.177167071726803</v>
      </c>
      <c r="O66" s="16">
        <f t="shared" si="7"/>
        <v>15.312433856212223</v>
      </c>
      <c r="P66" s="16">
        <f t="shared" si="7"/>
        <v>8.647775835275835</v>
      </c>
      <c r="Q66" s="16">
        <f t="shared" si="7"/>
        <v>17.802450948683653</v>
      </c>
      <c r="R66" s="16">
        <f t="shared" si="7"/>
        <v>7.294290379333476</v>
      </c>
      <c r="S66" s="16">
        <f t="shared" si="7"/>
        <v>0</v>
      </c>
      <c r="T66" s="16">
        <f t="shared" si="7"/>
        <v>0</v>
      </c>
      <c r="U66" s="16">
        <f t="shared" si="7"/>
        <v>3.851744914634024</v>
      </c>
      <c r="V66" s="16">
        <f t="shared" si="7"/>
        <v>11.44879776814157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79213526</v>
      </c>
      <c r="C67" s="24"/>
      <c r="D67" s="25">
        <v>111722431</v>
      </c>
      <c r="E67" s="26">
        <v>111722431</v>
      </c>
      <c r="F67" s="26">
        <v>29064375</v>
      </c>
      <c r="G67" s="26">
        <v>6333639</v>
      </c>
      <c r="H67" s="26">
        <v>6504932</v>
      </c>
      <c r="I67" s="26">
        <v>41902946</v>
      </c>
      <c r="J67" s="26">
        <v>6495789</v>
      </c>
      <c r="K67" s="26">
        <v>7004834</v>
      </c>
      <c r="L67" s="26">
        <v>6277298</v>
      </c>
      <c r="M67" s="26">
        <v>19777921</v>
      </c>
      <c r="N67" s="26">
        <v>7611024</v>
      </c>
      <c r="O67" s="26">
        <v>7134079</v>
      </c>
      <c r="P67" s="26">
        <v>6832738</v>
      </c>
      <c r="Q67" s="26">
        <v>21577841</v>
      </c>
      <c r="R67" s="26">
        <v>7094510</v>
      </c>
      <c r="S67" s="26">
        <v>7409725</v>
      </c>
      <c r="T67" s="26"/>
      <c r="U67" s="26">
        <v>14504235</v>
      </c>
      <c r="V67" s="26">
        <v>97762943</v>
      </c>
      <c r="W67" s="26">
        <v>111722431</v>
      </c>
      <c r="X67" s="26"/>
      <c r="Y67" s="25"/>
      <c r="Z67" s="27">
        <v>111722431</v>
      </c>
    </row>
    <row r="68" spans="1:26" ht="13.5" hidden="1">
      <c r="A68" s="37" t="s">
        <v>31</v>
      </c>
      <c r="B68" s="19">
        <v>15960526</v>
      </c>
      <c r="C68" s="19"/>
      <c r="D68" s="20">
        <v>14352402</v>
      </c>
      <c r="E68" s="21">
        <v>14352402</v>
      </c>
      <c r="F68" s="21">
        <v>16064767</v>
      </c>
      <c r="G68" s="21">
        <v>-477653</v>
      </c>
      <c r="H68" s="21">
        <v>-115706</v>
      </c>
      <c r="I68" s="21">
        <v>15471408</v>
      </c>
      <c r="J68" s="21">
        <v>20395</v>
      </c>
      <c r="K68" s="21">
        <v>-43657</v>
      </c>
      <c r="L68" s="21"/>
      <c r="M68" s="21">
        <v>-23262</v>
      </c>
      <c r="N68" s="21">
        <v>-1894</v>
      </c>
      <c r="O68" s="21">
        <v>-181894</v>
      </c>
      <c r="P68" s="21">
        <v>-244079</v>
      </c>
      <c r="Q68" s="21">
        <v>-427867</v>
      </c>
      <c r="R68" s="21">
        <v>-5181</v>
      </c>
      <c r="S68" s="21">
        <v>641417</v>
      </c>
      <c r="T68" s="21"/>
      <c r="U68" s="21">
        <v>636236</v>
      </c>
      <c r="V68" s="21">
        <v>15656515</v>
      </c>
      <c r="W68" s="21">
        <v>14352402</v>
      </c>
      <c r="X68" s="21"/>
      <c r="Y68" s="20"/>
      <c r="Z68" s="23">
        <v>14352402</v>
      </c>
    </row>
    <row r="69" spans="1:26" ht="13.5" hidden="1">
      <c r="A69" s="38" t="s">
        <v>32</v>
      </c>
      <c r="B69" s="19">
        <v>61939656</v>
      </c>
      <c r="C69" s="19"/>
      <c r="D69" s="20">
        <v>95860370</v>
      </c>
      <c r="E69" s="21">
        <v>95860370</v>
      </c>
      <c r="F69" s="21">
        <v>12791683</v>
      </c>
      <c r="G69" s="21">
        <v>6652927</v>
      </c>
      <c r="H69" s="21">
        <v>6463680</v>
      </c>
      <c r="I69" s="21">
        <v>25908290</v>
      </c>
      <c r="J69" s="21">
        <v>6320566</v>
      </c>
      <c r="K69" s="21">
        <v>6909298</v>
      </c>
      <c r="L69" s="21">
        <v>6124553</v>
      </c>
      <c r="M69" s="21">
        <v>19354417</v>
      </c>
      <c r="N69" s="21">
        <v>7468495</v>
      </c>
      <c r="O69" s="21">
        <v>7145889</v>
      </c>
      <c r="P69" s="21">
        <v>6912081</v>
      </c>
      <c r="Q69" s="21">
        <v>21526465</v>
      </c>
      <c r="R69" s="21">
        <v>6941677</v>
      </c>
      <c r="S69" s="21">
        <v>6627081</v>
      </c>
      <c r="T69" s="21"/>
      <c r="U69" s="21">
        <v>13568758</v>
      </c>
      <c r="V69" s="21">
        <v>80357930</v>
      </c>
      <c r="W69" s="21">
        <v>95860370</v>
      </c>
      <c r="X69" s="21"/>
      <c r="Y69" s="20"/>
      <c r="Z69" s="23">
        <v>95860370</v>
      </c>
    </row>
    <row r="70" spans="1:26" ht="13.5" hidden="1">
      <c r="A70" s="39" t="s">
        <v>103</v>
      </c>
      <c r="B70" s="19">
        <v>44792757</v>
      </c>
      <c r="C70" s="19"/>
      <c r="D70" s="20">
        <v>60889819</v>
      </c>
      <c r="E70" s="21">
        <v>60889819</v>
      </c>
      <c r="F70" s="21">
        <v>4777876</v>
      </c>
      <c r="G70" s="21">
        <v>4973693</v>
      </c>
      <c r="H70" s="21">
        <v>4567366</v>
      </c>
      <c r="I70" s="21">
        <v>14318935</v>
      </c>
      <c r="J70" s="21">
        <v>4386827</v>
      </c>
      <c r="K70" s="21">
        <v>4394399</v>
      </c>
      <c r="L70" s="21">
        <v>4542152</v>
      </c>
      <c r="M70" s="21">
        <v>13323378</v>
      </c>
      <c r="N70" s="21">
        <v>5125254</v>
      </c>
      <c r="O70" s="21">
        <v>4885478</v>
      </c>
      <c r="P70" s="21">
        <v>4797904</v>
      </c>
      <c r="Q70" s="21">
        <v>14808636</v>
      </c>
      <c r="R70" s="21">
        <v>4818309</v>
      </c>
      <c r="S70" s="21">
        <v>4905100</v>
      </c>
      <c r="T70" s="21"/>
      <c r="U70" s="21">
        <v>9723409</v>
      </c>
      <c r="V70" s="21">
        <v>52174358</v>
      </c>
      <c r="W70" s="21">
        <v>60889819</v>
      </c>
      <c r="X70" s="21"/>
      <c r="Y70" s="20"/>
      <c r="Z70" s="23">
        <v>60889819</v>
      </c>
    </row>
    <row r="71" spans="1:26" ht="13.5" hidden="1">
      <c r="A71" s="39" t="s">
        <v>104</v>
      </c>
      <c r="B71" s="19">
        <v>8347823</v>
      </c>
      <c r="C71" s="19"/>
      <c r="D71" s="20">
        <v>16572407</v>
      </c>
      <c r="E71" s="21">
        <v>16572407</v>
      </c>
      <c r="F71" s="21">
        <v>2157220</v>
      </c>
      <c r="G71" s="21">
        <v>1055606</v>
      </c>
      <c r="H71" s="21">
        <v>1268838</v>
      </c>
      <c r="I71" s="21">
        <v>4481664</v>
      </c>
      <c r="J71" s="21">
        <v>1294157</v>
      </c>
      <c r="K71" s="21">
        <v>1474075</v>
      </c>
      <c r="L71" s="21">
        <v>1381142</v>
      </c>
      <c r="M71" s="21">
        <v>4149374</v>
      </c>
      <c r="N71" s="21">
        <v>1710449</v>
      </c>
      <c r="O71" s="21">
        <v>1647520</v>
      </c>
      <c r="P71" s="21">
        <v>1511637</v>
      </c>
      <c r="Q71" s="21">
        <v>4869606</v>
      </c>
      <c r="R71" s="21">
        <v>1492469</v>
      </c>
      <c r="S71" s="21">
        <v>1087498</v>
      </c>
      <c r="T71" s="21"/>
      <c r="U71" s="21">
        <v>2579967</v>
      </c>
      <c r="V71" s="21">
        <v>16080611</v>
      </c>
      <c r="W71" s="21">
        <v>16572407</v>
      </c>
      <c r="X71" s="21"/>
      <c r="Y71" s="20"/>
      <c r="Z71" s="23">
        <v>16572407</v>
      </c>
    </row>
    <row r="72" spans="1:26" ht="13.5" hidden="1">
      <c r="A72" s="39" t="s">
        <v>105</v>
      </c>
      <c r="B72" s="19">
        <v>6564060</v>
      </c>
      <c r="C72" s="19"/>
      <c r="D72" s="20">
        <v>11683382</v>
      </c>
      <c r="E72" s="21">
        <v>11683382</v>
      </c>
      <c r="F72" s="21">
        <v>3911602</v>
      </c>
      <c r="G72" s="21">
        <v>355329</v>
      </c>
      <c r="H72" s="21">
        <v>367782</v>
      </c>
      <c r="I72" s="21">
        <v>4634713</v>
      </c>
      <c r="J72" s="21">
        <v>377678</v>
      </c>
      <c r="K72" s="21">
        <v>790663</v>
      </c>
      <c r="L72" s="21">
        <v>-54825</v>
      </c>
      <c r="M72" s="21">
        <v>1113516</v>
      </c>
      <c r="N72" s="21">
        <v>364910</v>
      </c>
      <c r="O72" s="21">
        <v>363446</v>
      </c>
      <c r="P72" s="21">
        <v>357943</v>
      </c>
      <c r="Q72" s="21">
        <v>1086299</v>
      </c>
      <c r="R72" s="21">
        <v>359137</v>
      </c>
      <c r="S72" s="21">
        <v>367021</v>
      </c>
      <c r="T72" s="21"/>
      <c r="U72" s="21">
        <v>726158</v>
      </c>
      <c r="V72" s="21">
        <v>7560686</v>
      </c>
      <c r="W72" s="21">
        <v>11683382</v>
      </c>
      <c r="X72" s="21"/>
      <c r="Y72" s="20"/>
      <c r="Z72" s="23">
        <v>11683382</v>
      </c>
    </row>
    <row r="73" spans="1:26" ht="13.5" hidden="1">
      <c r="A73" s="39" t="s">
        <v>106</v>
      </c>
      <c r="B73" s="19">
        <v>1836720</v>
      </c>
      <c r="C73" s="19"/>
      <c r="D73" s="20">
        <v>6181332</v>
      </c>
      <c r="E73" s="21">
        <v>6181332</v>
      </c>
      <c r="F73" s="21">
        <v>1916544</v>
      </c>
      <c r="G73" s="21">
        <v>230162</v>
      </c>
      <c r="H73" s="21">
        <v>229776</v>
      </c>
      <c r="I73" s="21">
        <v>2376482</v>
      </c>
      <c r="J73" s="21">
        <v>229326</v>
      </c>
      <c r="K73" s="21">
        <v>221414</v>
      </c>
      <c r="L73" s="21">
        <v>228337</v>
      </c>
      <c r="M73" s="21">
        <v>679077</v>
      </c>
      <c r="N73" s="21">
        <v>228115</v>
      </c>
      <c r="O73" s="21">
        <v>226408</v>
      </c>
      <c r="P73" s="21">
        <v>226437</v>
      </c>
      <c r="Q73" s="21">
        <v>680960</v>
      </c>
      <c r="R73" s="21">
        <v>227504</v>
      </c>
      <c r="S73" s="21">
        <v>224349</v>
      </c>
      <c r="T73" s="21"/>
      <c r="U73" s="21">
        <v>451853</v>
      </c>
      <c r="V73" s="21">
        <v>4188372</v>
      </c>
      <c r="W73" s="21">
        <v>6181332</v>
      </c>
      <c r="X73" s="21"/>
      <c r="Y73" s="20"/>
      <c r="Z73" s="23">
        <v>6181332</v>
      </c>
    </row>
    <row r="74" spans="1:26" ht="13.5" hidden="1">
      <c r="A74" s="39" t="s">
        <v>107</v>
      </c>
      <c r="B74" s="19">
        <v>398296</v>
      </c>
      <c r="C74" s="19"/>
      <c r="D74" s="20">
        <v>533430</v>
      </c>
      <c r="E74" s="21">
        <v>533430</v>
      </c>
      <c r="F74" s="21">
        <v>28441</v>
      </c>
      <c r="G74" s="21">
        <v>38137</v>
      </c>
      <c r="H74" s="21">
        <v>29918</v>
      </c>
      <c r="I74" s="21">
        <v>96496</v>
      </c>
      <c r="J74" s="21">
        <v>32578</v>
      </c>
      <c r="K74" s="21">
        <v>28747</v>
      </c>
      <c r="L74" s="21">
        <v>27747</v>
      </c>
      <c r="M74" s="21">
        <v>89072</v>
      </c>
      <c r="N74" s="21">
        <v>39767</v>
      </c>
      <c r="O74" s="21">
        <v>23037</v>
      </c>
      <c r="P74" s="21">
        <v>18160</v>
      </c>
      <c r="Q74" s="21">
        <v>80964</v>
      </c>
      <c r="R74" s="21">
        <v>44258</v>
      </c>
      <c r="S74" s="21">
        <v>43113</v>
      </c>
      <c r="T74" s="21"/>
      <c r="U74" s="21">
        <v>87371</v>
      </c>
      <c r="V74" s="21">
        <v>353903</v>
      </c>
      <c r="W74" s="21">
        <v>533430</v>
      </c>
      <c r="X74" s="21"/>
      <c r="Y74" s="20"/>
      <c r="Z74" s="23">
        <v>533430</v>
      </c>
    </row>
    <row r="75" spans="1:26" ht="13.5" hidden="1">
      <c r="A75" s="40" t="s">
        <v>110</v>
      </c>
      <c r="B75" s="28">
        <v>1313344</v>
      </c>
      <c r="C75" s="28"/>
      <c r="D75" s="29">
        <v>1509659</v>
      </c>
      <c r="E75" s="30">
        <v>1509659</v>
      </c>
      <c r="F75" s="30">
        <v>207925</v>
      </c>
      <c r="G75" s="30">
        <v>158365</v>
      </c>
      <c r="H75" s="30">
        <v>156958</v>
      </c>
      <c r="I75" s="30">
        <v>523248</v>
      </c>
      <c r="J75" s="30">
        <v>154828</v>
      </c>
      <c r="K75" s="30">
        <v>139193</v>
      </c>
      <c r="L75" s="30">
        <v>152745</v>
      </c>
      <c r="M75" s="30">
        <v>446766</v>
      </c>
      <c r="N75" s="30">
        <v>144423</v>
      </c>
      <c r="O75" s="30">
        <v>170084</v>
      </c>
      <c r="P75" s="30">
        <v>164736</v>
      </c>
      <c r="Q75" s="30">
        <v>479243</v>
      </c>
      <c r="R75" s="30">
        <v>158014</v>
      </c>
      <c r="S75" s="30">
        <v>141227</v>
      </c>
      <c r="T75" s="30"/>
      <c r="U75" s="30">
        <v>299241</v>
      </c>
      <c r="V75" s="30">
        <v>1748498</v>
      </c>
      <c r="W75" s="30">
        <v>1509659</v>
      </c>
      <c r="X75" s="30"/>
      <c r="Y75" s="29"/>
      <c r="Z75" s="31">
        <v>1509659</v>
      </c>
    </row>
    <row r="76" spans="1:26" ht="13.5" hidden="1">
      <c r="A76" s="42" t="s">
        <v>222</v>
      </c>
      <c r="B76" s="32">
        <v>71599740</v>
      </c>
      <c r="C76" s="32">
        <v>71563485</v>
      </c>
      <c r="D76" s="33"/>
      <c r="E76" s="34"/>
      <c r="F76" s="34">
        <v>4784354</v>
      </c>
      <c r="G76" s="34">
        <v>8061175</v>
      </c>
      <c r="H76" s="34">
        <v>8790050</v>
      </c>
      <c r="I76" s="34">
        <v>21635579</v>
      </c>
      <c r="J76" s="34">
        <v>6996325</v>
      </c>
      <c r="K76" s="34">
        <v>8786350</v>
      </c>
      <c r="L76" s="34">
        <v>5199266</v>
      </c>
      <c r="M76" s="34">
        <v>20981941</v>
      </c>
      <c r="N76" s="34">
        <v>5971845</v>
      </c>
      <c r="O76" s="34">
        <v>7554961</v>
      </c>
      <c r="P76" s="34">
        <v>9151421</v>
      </c>
      <c r="Q76" s="34">
        <v>22678227</v>
      </c>
      <c r="R76" s="34">
        <v>6267738</v>
      </c>
      <c r="S76" s="34"/>
      <c r="T76" s="34"/>
      <c r="U76" s="34">
        <v>6267738</v>
      </c>
      <c r="V76" s="34">
        <v>71563485</v>
      </c>
      <c r="W76" s="34"/>
      <c r="X76" s="34"/>
      <c r="Y76" s="33"/>
      <c r="Z76" s="35"/>
    </row>
    <row r="77" spans="1:26" ht="13.5" hidden="1">
      <c r="A77" s="37" t="s">
        <v>31</v>
      </c>
      <c r="B77" s="19">
        <v>14817564</v>
      </c>
      <c r="C77" s="19">
        <v>14284360</v>
      </c>
      <c r="D77" s="20"/>
      <c r="E77" s="21"/>
      <c r="F77" s="21">
        <v>555172</v>
      </c>
      <c r="G77" s="21">
        <v>1613580</v>
      </c>
      <c r="H77" s="21">
        <v>1951181</v>
      </c>
      <c r="I77" s="21">
        <v>4119933</v>
      </c>
      <c r="J77" s="21">
        <v>1069691</v>
      </c>
      <c r="K77" s="21">
        <v>3081662</v>
      </c>
      <c r="L77" s="21">
        <v>659441</v>
      </c>
      <c r="M77" s="21">
        <v>4810794</v>
      </c>
      <c r="N77" s="21">
        <v>601748</v>
      </c>
      <c r="O77" s="21">
        <v>1025874</v>
      </c>
      <c r="P77" s="21">
        <v>3022659</v>
      </c>
      <c r="Q77" s="21">
        <v>4650281</v>
      </c>
      <c r="R77" s="21">
        <v>703352</v>
      </c>
      <c r="S77" s="21"/>
      <c r="T77" s="21"/>
      <c r="U77" s="21">
        <v>703352</v>
      </c>
      <c r="V77" s="21">
        <v>14284360</v>
      </c>
      <c r="W77" s="21"/>
      <c r="X77" s="21"/>
      <c r="Y77" s="20"/>
      <c r="Z77" s="23"/>
    </row>
    <row r="78" spans="1:26" ht="13.5" hidden="1">
      <c r="A78" s="38" t="s">
        <v>32</v>
      </c>
      <c r="B78" s="19">
        <v>56607678</v>
      </c>
      <c r="C78" s="19">
        <v>57078943</v>
      </c>
      <c r="D78" s="20"/>
      <c r="E78" s="21"/>
      <c r="F78" s="21">
        <v>4219077</v>
      </c>
      <c r="G78" s="21">
        <v>6434744</v>
      </c>
      <c r="H78" s="21">
        <v>6814922</v>
      </c>
      <c r="I78" s="21">
        <v>17468743</v>
      </c>
      <c r="J78" s="21">
        <v>5897017</v>
      </c>
      <c r="K78" s="21">
        <v>5684685</v>
      </c>
      <c r="L78" s="21">
        <v>4533009</v>
      </c>
      <c r="M78" s="21">
        <v>16114711</v>
      </c>
      <c r="N78" s="21">
        <v>5325070</v>
      </c>
      <c r="O78" s="21">
        <v>6503043</v>
      </c>
      <c r="P78" s="21">
        <v>6114516</v>
      </c>
      <c r="Q78" s="21">
        <v>17942629</v>
      </c>
      <c r="R78" s="21">
        <v>5552860</v>
      </c>
      <c r="S78" s="21"/>
      <c r="T78" s="21"/>
      <c r="U78" s="21">
        <v>5552860</v>
      </c>
      <c r="V78" s="21">
        <v>57078943</v>
      </c>
      <c r="W78" s="21"/>
      <c r="X78" s="21"/>
      <c r="Y78" s="20"/>
      <c r="Z78" s="23"/>
    </row>
    <row r="79" spans="1:26" ht="13.5" hidden="1">
      <c r="A79" s="39" t="s">
        <v>103</v>
      </c>
      <c r="B79" s="19">
        <v>43012952</v>
      </c>
      <c r="C79" s="19">
        <v>42195721</v>
      </c>
      <c r="D79" s="20"/>
      <c r="E79" s="21"/>
      <c r="F79" s="21">
        <v>3387107</v>
      </c>
      <c r="G79" s="21">
        <v>4547837</v>
      </c>
      <c r="H79" s="21">
        <v>4880627</v>
      </c>
      <c r="I79" s="21">
        <v>12815571</v>
      </c>
      <c r="J79" s="21">
        <v>4492109</v>
      </c>
      <c r="K79" s="21">
        <v>4211845</v>
      </c>
      <c r="L79" s="21">
        <v>3329047</v>
      </c>
      <c r="M79" s="21">
        <v>12033001</v>
      </c>
      <c r="N79" s="21">
        <v>4249240</v>
      </c>
      <c r="O79" s="21">
        <v>4694840</v>
      </c>
      <c r="P79" s="21">
        <v>4473893</v>
      </c>
      <c r="Q79" s="21">
        <v>13417973</v>
      </c>
      <c r="R79" s="21">
        <v>3929176</v>
      </c>
      <c r="S79" s="21"/>
      <c r="T79" s="21"/>
      <c r="U79" s="21">
        <v>3929176</v>
      </c>
      <c r="V79" s="21">
        <v>42195721</v>
      </c>
      <c r="W79" s="21"/>
      <c r="X79" s="21"/>
      <c r="Y79" s="20"/>
      <c r="Z79" s="23"/>
    </row>
    <row r="80" spans="1:26" ht="13.5" hidden="1">
      <c r="A80" s="39" t="s">
        <v>104</v>
      </c>
      <c r="B80" s="19">
        <v>6859461</v>
      </c>
      <c r="C80" s="19">
        <v>7577661</v>
      </c>
      <c r="D80" s="20"/>
      <c r="E80" s="21"/>
      <c r="F80" s="21">
        <v>458502</v>
      </c>
      <c r="G80" s="21">
        <v>666293</v>
      </c>
      <c r="H80" s="21">
        <v>798039</v>
      </c>
      <c r="I80" s="21">
        <v>1922834</v>
      </c>
      <c r="J80" s="21">
        <v>808227</v>
      </c>
      <c r="K80" s="21">
        <v>775529</v>
      </c>
      <c r="L80" s="21">
        <v>648007</v>
      </c>
      <c r="M80" s="21">
        <v>2231763</v>
      </c>
      <c r="N80" s="21">
        <v>669642</v>
      </c>
      <c r="O80" s="21">
        <v>1008418</v>
      </c>
      <c r="P80" s="21">
        <v>903587</v>
      </c>
      <c r="Q80" s="21">
        <v>2581647</v>
      </c>
      <c r="R80" s="21">
        <v>841417</v>
      </c>
      <c r="S80" s="21"/>
      <c r="T80" s="21"/>
      <c r="U80" s="21">
        <v>841417</v>
      </c>
      <c r="V80" s="21">
        <v>7577661</v>
      </c>
      <c r="W80" s="21"/>
      <c r="X80" s="21"/>
      <c r="Y80" s="20"/>
      <c r="Z80" s="23"/>
    </row>
    <row r="81" spans="1:26" ht="13.5" hidden="1">
      <c r="A81" s="39" t="s">
        <v>105</v>
      </c>
      <c r="B81" s="19">
        <v>4235381</v>
      </c>
      <c r="C81" s="19">
        <v>4385959</v>
      </c>
      <c r="D81" s="20"/>
      <c r="E81" s="21"/>
      <c r="F81" s="21">
        <v>247057</v>
      </c>
      <c r="G81" s="21">
        <v>758508</v>
      </c>
      <c r="H81" s="21">
        <v>759592</v>
      </c>
      <c r="I81" s="21">
        <v>1765157</v>
      </c>
      <c r="J81" s="21">
        <v>347351</v>
      </c>
      <c r="K81" s="21">
        <v>425924</v>
      </c>
      <c r="L81" s="21">
        <v>327129</v>
      </c>
      <c r="M81" s="21">
        <v>1100404</v>
      </c>
      <c r="N81" s="21">
        <v>252434</v>
      </c>
      <c r="O81" s="21">
        <v>478544</v>
      </c>
      <c r="P81" s="21">
        <v>426791</v>
      </c>
      <c r="Q81" s="21">
        <v>1157769</v>
      </c>
      <c r="R81" s="21">
        <v>362629</v>
      </c>
      <c r="S81" s="21"/>
      <c r="T81" s="21"/>
      <c r="U81" s="21">
        <v>362629</v>
      </c>
      <c r="V81" s="21">
        <v>4385959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2016673</v>
      </c>
      <c r="C82" s="19">
        <v>2337757</v>
      </c>
      <c r="D82" s="20"/>
      <c r="E82" s="21"/>
      <c r="F82" s="21">
        <v>125828</v>
      </c>
      <c r="G82" s="21">
        <v>377409</v>
      </c>
      <c r="H82" s="21">
        <v>341945</v>
      </c>
      <c r="I82" s="21">
        <v>845182</v>
      </c>
      <c r="J82" s="21">
        <v>213093</v>
      </c>
      <c r="K82" s="21">
        <v>223592</v>
      </c>
      <c r="L82" s="21">
        <v>190002</v>
      </c>
      <c r="M82" s="21">
        <v>626687</v>
      </c>
      <c r="N82" s="21">
        <v>152229</v>
      </c>
      <c r="O82" s="21">
        <v>269056</v>
      </c>
      <c r="P82" s="21">
        <v>217520</v>
      </c>
      <c r="Q82" s="21">
        <v>638805</v>
      </c>
      <c r="R82" s="21">
        <v>227083</v>
      </c>
      <c r="S82" s="21"/>
      <c r="T82" s="21"/>
      <c r="U82" s="21">
        <v>227083</v>
      </c>
      <c r="V82" s="21">
        <v>2337757</v>
      </c>
      <c r="W82" s="21"/>
      <c r="X82" s="21"/>
      <c r="Y82" s="20"/>
      <c r="Z82" s="23"/>
    </row>
    <row r="83" spans="1:26" ht="13.5" hidden="1">
      <c r="A83" s="39" t="s">
        <v>107</v>
      </c>
      <c r="B83" s="19">
        <v>483211</v>
      </c>
      <c r="C83" s="19">
        <v>581845</v>
      </c>
      <c r="D83" s="20"/>
      <c r="E83" s="21"/>
      <c r="F83" s="21">
        <v>583</v>
      </c>
      <c r="G83" s="21">
        <v>84697</v>
      </c>
      <c r="H83" s="21">
        <v>34719</v>
      </c>
      <c r="I83" s="21">
        <v>119999</v>
      </c>
      <c r="J83" s="21">
        <v>36237</v>
      </c>
      <c r="K83" s="21">
        <v>47795</v>
      </c>
      <c r="L83" s="21">
        <v>38824</v>
      </c>
      <c r="M83" s="21">
        <v>122856</v>
      </c>
      <c r="N83" s="21">
        <v>1525</v>
      </c>
      <c r="O83" s="21">
        <v>52185</v>
      </c>
      <c r="P83" s="21">
        <v>92725</v>
      </c>
      <c r="Q83" s="21">
        <v>146435</v>
      </c>
      <c r="R83" s="21">
        <v>192555</v>
      </c>
      <c r="S83" s="21"/>
      <c r="T83" s="21"/>
      <c r="U83" s="21">
        <v>192555</v>
      </c>
      <c r="V83" s="21">
        <v>581845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174498</v>
      </c>
      <c r="C84" s="28">
        <v>200182</v>
      </c>
      <c r="D84" s="29"/>
      <c r="E84" s="30"/>
      <c r="F84" s="30">
        <v>10105</v>
      </c>
      <c r="G84" s="30">
        <v>12851</v>
      </c>
      <c r="H84" s="30">
        <v>23947</v>
      </c>
      <c r="I84" s="30">
        <v>46903</v>
      </c>
      <c r="J84" s="30">
        <v>29617</v>
      </c>
      <c r="K84" s="30">
        <v>20003</v>
      </c>
      <c r="L84" s="30">
        <v>6816</v>
      </c>
      <c r="M84" s="30">
        <v>56436</v>
      </c>
      <c r="N84" s="30">
        <v>45027</v>
      </c>
      <c r="O84" s="30">
        <v>26044</v>
      </c>
      <c r="P84" s="30">
        <v>14246</v>
      </c>
      <c r="Q84" s="30">
        <v>85317</v>
      </c>
      <c r="R84" s="30">
        <v>11526</v>
      </c>
      <c r="S84" s="30"/>
      <c r="T84" s="30"/>
      <c r="U84" s="30">
        <v>11526</v>
      </c>
      <c r="V84" s="30">
        <v>200182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76068359</v>
      </c>
      <c r="D5" s="158">
        <f>SUM(D6:D8)</f>
        <v>0</v>
      </c>
      <c r="E5" s="159">
        <f t="shared" si="0"/>
        <v>54657106</v>
      </c>
      <c r="F5" s="105">
        <f t="shared" si="0"/>
        <v>54657106</v>
      </c>
      <c r="G5" s="105">
        <f t="shared" si="0"/>
        <v>30383093</v>
      </c>
      <c r="H5" s="105">
        <f t="shared" si="0"/>
        <v>-185272</v>
      </c>
      <c r="I5" s="105">
        <f t="shared" si="0"/>
        <v>240565</v>
      </c>
      <c r="J5" s="105">
        <f t="shared" si="0"/>
        <v>30438386</v>
      </c>
      <c r="K5" s="105">
        <f t="shared" si="0"/>
        <v>306678</v>
      </c>
      <c r="L5" s="105">
        <f t="shared" si="0"/>
        <v>305468</v>
      </c>
      <c r="M5" s="105">
        <f t="shared" si="0"/>
        <v>574053</v>
      </c>
      <c r="N5" s="105">
        <f t="shared" si="0"/>
        <v>1186199</v>
      </c>
      <c r="O5" s="105">
        <f t="shared" si="0"/>
        <v>273563</v>
      </c>
      <c r="P5" s="105">
        <f t="shared" si="0"/>
        <v>9306167</v>
      </c>
      <c r="Q5" s="105">
        <f t="shared" si="0"/>
        <v>9249731</v>
      </c>
      <c r="R5" s="105">
        <f t="shared" si="0"/>
        <v>18829461</v>
      </c>
      <c r="S5" s="105">
        <f t="shared" si="0"/>
        <v>313195</v>
      </c>
      <c r="T5" s="105">
        <f t="shared" si="0"/>
        <v>944639</v>
      </c>
      <c r="U5" s="105">
        <f t="shared" si="0"/>
        <v>0</v>
      </c>
      <c r="V5" s="105">
        <f t="shared" si="0"/>
        <v>1257834</v>
      </c>
      <c r="W5" s="105">
        <f t="shared" si="0"/>
        <v>51711880</v>
      </c>
      <c r="X5" s="105">
        <f t="shared" si="0"/>
        <v>54657106</v>
      </c>
      <c r="Y5" s="105">
        <f t="shared" si="0"/>
        <v>-2945226</v>
      </c>
      <c r="Z5" s="142">
        <f>+IF(X5&lt;&gt;0,+(Y5/X5)*100,0)</f>
        <v>-5.388550941573818</v>
      </c>
      <c r="AA5" s="158">
        <f>SUM(AA6:AA8)</f>
        <v>54657106</v>
      </c>
    </row>
    <row r="6" spans="1:27" ht="13.5">
      <c r="A6" s="143" t="s">
        <v>75</v>
      </c>
      <c r="B6" s="141"/>
      <c r="C6" s="160">
        <v>286714</v>
      </c>
      <c r="D6" s="160"/>
      <c r="E6" s="161">
        <v>825000</v>
      </c>
      <c r="F6" s="65">
        <v>825000</v>
      </c>
      <c r="G6" s="65">
        <v>2122</v>
      </c>
      <c r="H6" s="65">
        <v>1350</v>
      </c>
      <c r="I6" s="65">
        <v>2000</v>
      </c>
      <c r="J6" s="65">
        <v>5472</v>
      </c>
      <c r="K6" s="65">
        <v>3275</v>
      </c>
      <c r="L6" s="65">
        <v>3000</v>
      </c>
      <c r="M6" s="65">
        <v>8210</v>
      </c>
      <c r="N6" s="65">
        <v>14485</v>
      </c>
      <c r="O6" s="65">
        <v>3000</v>
      </c>
      <c r="P6" s="65">
        <v>374</v>
      </c>
      <c r="Q6" s="65">
        <v>1000</v>
      </c>
      <c r="R6" s="65">
        <v>4374</v>
      </c>
      <c r="S6" s="65">
        <v>409</v>
      </c>
      <c r="T6" s="65">
        <v>1350</v>
      </c>
      <c r="U6" s="65"/>
      <c r="V6" s="65">
        <v>1759</v>
      </c>
      <c r="W6" s="65">
        <v>26090</v>
      </c>
      <c r="X6" s="65">
        <v>825000</v>
      </c>
      <c r="Y6" s="65">
        <v>-798910</v>
      </c>
      <c r="Z6" s="145">
        <v>-96.84</v>
      </c>
      <c r="AA6" s="160">
        <v>825000</v>
      </c>
    </row>
    <row r="7" spans="1:27" ht="13.5">
      <c r="A7" s="143" t="s">
        <v>76</v>
      </c>
      <c r="B7" s="141"/>
      <c r="C7" s="162">
        <v>75054872</v>
      </c>
      <c r="D7" s="162"/>
      <c r="E7" s="163">
        <v>53348211</v>
      </c>
      <c r="F7" s="164">
        <v>53348211</v>
      </c>
      <c r="G7" s="164">
        <v>30163554</v>
      </c>
      <c r="H7" s="164">
        <v>-228426</v>
      </c>
      <c r="I7" s="164">
        <v>145839</v>
      </c>
      <c r="J7" s="164">
        <v>30080967</v>
      </c>
      <c r="K7" s="164">
        <v>266583</v>
      </c>
      <c r="L7" s="164">
        <v>241295</v>
      </c>
      <c r="M7" s="164">
        <v>533225</v>
      </c>
      <c r="N7" s="164">
        <v>1041103</v>
      </c>
      <c r="O7" s="164">
        <v>246082</v>
      </c>
      <c r="P7" s="164">
        <v>9268708</v>
      </c>
      <c r="Q7" s="164">
        <v>9224270</v>
      </c>
      <c r="R7" s="164">
        <v>18739060</v>
      </c>
      <c r="S7" s="164">
        <v>276391</v>
      </c>
      <c r="T7" s="164">
        <v>894077</v>
      </c>
      <c r="U7" s="164"/>
      <c r="V7" s="164">
        <v>1170468</v>
      </c>
      <c r="W7" s="164">
        <v>51031598</v>
      </c>
      <c r="X7" s="164">
        <v>53348211</v>
      </c>
      <c r="Y7" s="164">
        <v>-2316613</v>
      </c>
      <c r="Z7" s="146">
        <v>-4.34</v>
      </c>
      <c r="AA7" s="162">
        <v>53348211</v>
      </c>
    </row>
    <row r="8" spans="1:27" ht="13.5">
      <c r="A8" s="143" t="s">
        <v>77</v>
      </c>
      <c r="B8" s="141"/>
      <c r="C8" s="160">
        <v>726773</v>
      </c>
      <c r="D8" s="160"/>
      <c r="E8" s="161">
        <v>483895</v>
      </c>
      <c r="F8" s="65">
        <v>483895</v>
      </c>
      <c r="G8" s="65">
        <v>217417</v>
      </c>
      <c r="H8" s="65">
        <v>41804</v>
      </c>
      <c r="I8" s="65">
        <v>92726</v>
      </c>
      <c r="J8" s="65">
        <v>351947</v>
      </c>
      <c r="K8" s="65">
        <v>36820</v>
      </c>
      <c r="L8" s="65">
        <v>61173</v>
      </c>
      <c r="M8" s="65">
        <v>32618</v>
      </c>
      <c r="N8" s="65">
        <v>130611</v>
      </c>
      <c r="O8" s="65">
        <v>24481</v>
      </c>
      <c r="P8" s="65">
        <v>37085</v>
      </c>
      <c r="Q8" s="65">
        <v>24461</v>
      </c>
      <c r="R8" s="65">
        <v>86027</v>
      </c>
      <c r="S8" s="65">
        <v>36395</v>
      </c>
      <c r="T8" s="65">
        <v>49212</v>
      </c>
      <c r="U8" s="65"/>
      <c r="V8" s="65">
        <v>85607</v>
      </c>
      <c r="W8" s="65">
        <v>654192</v>
      </c>
      <c r="X8" s="65">
        <v>483895</v>
      </c>
      <c r="Y8" s="65">
        <v>170297</v>
      </c>
      <c r="Z8" s="145">
        <v>35.19</v>
      </c>
      <c r="AA8" s="160">
        <v>483895</v>
      </c>
    </row>
    <row r="9" spans="1:27" ht="13.5">
      <c r="A9" s="140" t="s">
        <v>78</v>
      </c>
      <c r="B9" s="141"/>
      <c r="C9" s="158">
        <f aca="true" t="shared" si="1" ref="C9:Y9">SUM(C10:C14)</f>
        <v>3877329</v>
      </c>
      <c r="D9" s="158">
        <f>SUM(D10:D14)</f>
        <v>0</v>
      </c>
      <c r="E9" s="159">
        <f t="shared" si="1"/>
        <v>3563027</v>
      </c>
      <c r="F9" s="105">
        <f t="shared" si="1"/>
        <v>3563027</v>
      </c>
      <c r="G9" s="105">
        <f t="shared" si="1"/>
        <v>117720</v>
      </c>
      <c r="H9" s="105">
        <f t="shared" si="1"/>
        <v>287984</v>
      </c>
      <c r="I9" s="105">
        <f t="shared" si="1"/>
        <v>186444</v>
      </c>
      <c r="J9" s="105">
        <f t="shared" si="1"/>
        <v>592148</v>
      </c>
      <c r="K9" s="105">
        <f t="shared" si="1"/>
        <v>186094</v>
      </c>
      <c r="L9" s="105">
        <f t="shared" si="1"/>
        <v>156159</v>
      </c>
      <c r="M9" s="105">
        <f t="shared" si="1"/>
        <v>190757</v>
      </c>
      <c r="N9" s="105">
        <f t="shared" si="1"/>
        <v>533010</v>
      </c>
      <c r="O9" s="105">
        <f t="shared" si="1"/>
        <v>173956</v>
      </c>
      <c r="P9" s="105">
        <f t="shared" si="1"/>
        <v>127814</v>
      </c>
      <c r="Q9" s="105">
        <f t="shared" si="1"/>
        <v>803114</v>
      </c>
      <c r="R9" s="105">
        <f t="shared" si="1"/>
        <v>1104884</v>
      </c>
      <c r="S9" s="105">
        <f t="shared" si="1"/>
        <v>143511</v>
      </c>
      <c r="T9" s="105">
        <f t="shared" si="1"/>
        <v>204657</v>
      </c>
      <c r="U9" s="105">
        <f t="shared" si="1"/>
        <v>0</v>
      </c>
      <c r="V9" s="105">
        <f t="shared" si="1"/>
        <v>348168</v>
      </c>
      <c r="W9" s="105">
        <f t="shared" si="1"/>
        <v>2578210</v>
      </c>
      <c r="X9" s="105">
        <f t="shared" si="1"/>
        <v>3563027</v>
      </c>
      <c r="Y9" s="105">
        <f t="shared" si="1"/>
        <v>-984817</v>
      </c>
      <c r="Z9" s="142">
        <f>+IF(X9&lt;&gt;0,+(Y9/X9)*100,0)</f>
        <v>-27.639897199768626</v>
      </c>
      <c r="AA9" s="158">
        <f>SUM(AA10:AA14)</f>
        <v>3563027</v>
      </c>
    </row>
    <row r="10" spans="1:27" ht="13.5">
      <c r="A10" s="143" t="s">
        <v>79</v>
      </c>
      <c r="B10" s="141"/>
      <c r="C10" s="160">
        <v>17048</v>
      </c>
      <c r="D10" s="160"/>
      <c r="E10" s="161">
        <v>20000</v>
      </c>
      <c r="F10" s="65">
        <v>20000</v>
      </c>
      <c r="G10" s="65">
        <v>866</v>
      </c>
      <c r="H10" s="65">
        <v>1425</v>
      </c>
      <c r="I10" s="65">
        <v>799</v>
      </c>
      <c r="J10" s="65">
        <v>3090</v>
      </c>
      <c r="K10" s="65">
        <v>1215</v>
      </c>
      <c r="L10" s="65">
        <v>691</v>
      </c>
      <c r="M10" s="65">
        <v>827</v>
      </c>
      <c r="N10" s="65">
        <v>2733</v>
      </c>
      <c r="O10" s="65">
        <v>643</v>
      </c>
      <c r="P10" s="65">
        <v>1351</v>
      </c>
      <c r="Q10" s="65">
        <v>1921</v>
      </c>
      <c r="R10" s="65">
        <v>3915</v>
      </c>
      <c r="S10" s="65">
        <v>1008</v>
      </c>
      <c r="T10" s="65">
        <v>1642</v>
      </c>
      <c r="U10" s="65"/>
      <c r="V10" s="65">
        <v>2650</v>
      </c>
      <c r="W10" s="65">
        <v>12388</v>
      </c>
      <c r="X10" s="65">
        <v>20000</v>
      </c>
      <c r="Y10" s="65">
        <v>-7612</v>
      </c>
      <c r="Z10" s="145">
        <v>-38.06</v>
      </c>
      <c r="AA10" s="160">
        <v>20000</v>
      </c>
    </row>
    <row r="11" spans="1:27" ht="13.5">
      <c r="A11" s="143" t="s">
        <v>80</v>
      </c>
      <c r="B11" s="141"/>
      <c r="C11" s="160">
        <v>54543</v>
      </c>
      <c r="D11" s="160"/>
      <c r="E11" s="161">
        <v>86050</v>
      </c>
      <c r="F11" s="65">
        <v>86050</v>
      </c>
      <c r="G11" s="65">
        <v>5330</v>
      </c>
      <c r="H11" s="65">
        <v>6084</v>
      </c>
      <c r="I11" s="65">
        <v>6055</v>
      </c>
      <c r="J11" s="65">
        <v>17469</v>
      </c>
      <c r="K11" s="65">
        <v>8172</v>
      </c>
      <c r="L11" s="65">
        <v>5592</v>
      </c>
      <c r="M11" s="65">
        <v>5093</v>
      </c>
      <c r="N11" s="65">
        <v>18857</v>
      </c>
      <c r="O11" s="65">
        <v>5304</v>
      </c>
      <c r="P11" s="65">
        <v>5093</v>
      </c>
      <c r="Q11" s="65">
        <v>5810</v>
      </c>
      <c r="R11" s="65">
        <v>16207</v>
      </c>
      <c r="S11" s="65">
        <v>5988</v>
      </c>
      <c r="T11" s="65">
        <v>6390</v>
      </c>
      <c r="U11" s="65"/>
      <c r="V11" s="65">
        <v>12378</v>
      </c>
      <c r="W11" s="65">
        <v>64911</v>
      </c>
      <c r="X11" s="65">
        <v>86050</v>
      </c>
      <c r="Y11" s="65">
        <v>-21139</v>
      </c>
      <c r="Z11" s="145">
        <v>-24.57</v>
      </c>
      <c r="AA11" s="160">
        <v>86050</v>
      </c>
    </row>
    <row r="12" spans="1:27" ht="13.5">
      <c r="A12" s="143" t="s">
        <v>81</v>
      </c>
      <c r="B12" s="141"/>
      <c r="C12" s="160">
        <v>1637648</v>
      </c>
      <c r="D12" s="160"/>
      <c r="E12" s="161">
        <v>2571119</v>
      </c>
      <c r="F12" s="65">
        <v>2571119</v>
      </c>
      <c r="G12" s="65">
        <v>111409</v>
      </c>
      <c r="H12" s="65">
        <v>280360</v>
      </c>
      <c r="I12" s="65">
        <v>179475</v>
      </c>
      <c r="J12" s="65">
        <v>571244</v>
      </c>
      <c r="K12" s="65">
        <v>176592</v>
      </c>
      <c r="L12" s="65">
        <v>149520</v>
      </c>
      <c r="M12" s="65">
        <v>184481</v>
      </c>
      <c r="N12" s="65">
        <v>510593</v>
      </c>
      <c r="O12" s="65">
        <v>167653</v>
      </c>
      <c r="P12" s="65">
        <v>121014</v>
      </c>
      <c r="Q12" s="65">
        <v>64193</v>
      </c>
      <c r="R12" s="65">
        <v>352860</v>
      </c>
      <c r="S12" s="65">
        <v>136159</v>
      </c>
      <c r="T12" s="65">
        <v>196269</v>
      </c>
      <c r="U12" s="65"/>
      <c r="V12" s="65">
        <v>332428</v>
      </c>
      <c r="W12" s="65">
        <v>1767125</v>
      </c>
      <c r="X12" s="65">
        <v>2571119</v>
      </c>
      <c r="Y12" s="65">
        <v>-803994</v>
      </c>
      <c r="Z12" s="145">
        <v>-31.27</v>
      </c>
      <c r="AA12" s="160">
        <v>2571119</v>
      </c>
    </row>
    <row r="13" spans="1:27" ht="13.5">
      <c r="A13" s="143" t="s">
        <v>82</v>
      </c>
      <c r="B13" s="141"/>
      <c r="C13" s="160">
        <v>1385</v>
      </c>
      <c r="D13" s="160"/>
      <c r="E13" s="161"/>
      <c r="F13" s="65"/>
      <c r="G13" s="65">
        <v>115</v>
      </c>
      <c r="H13" s="65">
        <v>115</v>
      </c>
      <c r="I13" s="65">
        <v>115</v>
      </c>
      <c r="J13" s="65">
        <v>345</v>
      </c>
      <c r="K13" s="65">
        <v>115</v>
      </c>
      <c r="L13" s="65">
        <v>356</v>
      </c>
      <c r="M13" s="65">
        <v>356</v>
      </c>
      <c r="N13" s="65">
        <v>827</v>
      </c>
      <c r="O13" s="65">
        <v>356</v>
      </c>
      <c r="P13" s="65">
        <v>356</v>
      </c>
      <c r="Q13" s="65">
        <v>356</v>
      </c>
      <c r="R13" s="65">
        <v>1068</v>
      </c>
      <c r="S13" s="65">
        <v>356</v>
      </c>
      <c r="T13" s="65">
        <v>356</v>
      </c>
      <c r="U13" s="65"/>
      <c r="V13" s="65">
        <v>712</v>
      </c>
      <c r="W13" s="65">
        <v>2952</v>
      </c>
      <c r="X13" s="65"/>
      <c r="Y13" s="65">
        <v>2952</v>
      </c>
      <c r="Z13" s="145">
        <v>0</v>
      </c>
      <c r="AA13" s="160"/>
    </row>
    <row r="14" spans="1:27" ht="13.5">
      <c r="A14" s="143" t="s">
        <v>83</v>
      </c>
      <c r="B14" s="141"/>
      <c r="C14" s="162">
        <v>2166705</v>
      </c>
      <c r="D14" s="162"/>
      <c r="E14" s="163">
        <v>885858</v>
      </c>
      <c r="F14" s="164">
        <v>885858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>
        <v>730834</v>
      </c>
      <c r="R14" s="164">
        <v>730834</v>
      </c>
      <c r="S14" s="164"/>
      <c r="T14" s="164"/>
      <c r="U14" s="164"/>
      <c r="V14" s="164"/>
      <c r="W14" s="164">
        <v>730834</v>
      </c>
      <c r="X14" s="164">
        <v>885858</v>
      </c>
      <c r="Y14" s="164">
        <v>-155024</v>
      </c>
      <c r="Z14" s="146">
        <v>-17.5</v>
      </c>
      <c r="AA14" s="162">
        <v>885858</v>
      </c>
    </row>
    <row r="15" spans="1:27" ht="13.5">
      <c r="A15" s="140" t="s">
        <v>84</v>
      </c>
      <c r="B15" s="147"/>
      <c r="C15" s="158">
        <f aca="true" t="shared" si="2" ref="C15:Y15">SUM(C16:C18)</f>
        <v>34171</v>
      </c>
      <c r="D15" s="158">
        <f>SUM(D16:D18)</f>
        <v>0</v>
      </c>
      <c r="E15" s="159">
        <f t="shared" si="2"/>
        <v>11923050</v>
      </c>
      <c r="F15" s="105">
        <f t="shared" si="2"/>
        <v>11923050</v>
      </c>
      <c r="G15" s="105">
        <f t="shared" si="2"/>
        <v>920</v>
      </c>
      <c r="H15" s="105">
        <f t="shared" si="2"/>
        <v>944</v>
      </c>
      <c r="I15" s="105">
        <f t="shared" si="2"/>
        <v>3128</v>
      </c>
      <c r="J15" s="105">
        <f t="shared" si="2"/>
        <v>4992</v>
      </c>
      <c r="K15" s="105">
        <f t="shared" si="2"/>
        <v>1941</v>
      </c>
      <c r="L15" s="105">
        <f t="shared" si="2"/>
        <v>906</v>
      </c>
      <c r="M15" s="105">
        <f t="shared" si="2"/>
        <v>555</v>
      </c>
      <c r="N15" s="105">
        <f t="shared" si="2"/>
        <v>3402</v>
      </c>
      <c r="O15" s="105">
        <f t="shared" si="2"/>
        <v>702</v>
      </c>
      <c r="P15" s="105">
        <f t="shared" si="2"/>
        <v>381</v>
      </c>
      <c r="Q15" s="105">
        <f t="shared" si="2"/>
        <v>2643</v>
      </c>
      <c r="R15" s="105">
        <f t="shared" si="2"/>
        <v>3726</v>
      </c>
      <c r="S15" s="105">
        <f t="shared" si="2"/>
        <v>428</v>
      </c>
      <c r="T15" s="105">
        <f t="shared" si="2"/>
        <v>1258</v>
      </c>
      <c r="U15" s="105">
        <f t="shared" si="2"/>
        <v>0</v>
      </c>
      <c r="V15" s="105">
        <f t="shared" si="2"/>
        <v>1686</v>
      </c>
      <c r="W15" s="105">
        <f t="shared" si="2"/>
        <v>13806</v>
      </c>
      <c r="X15" s="105">
        <f t="shared" si="2"/>
        <v>11923050</v>
      </c>
      <c r="Y15" s="105">
        <f t="shared" si="2"/>
        <v>-11909244</v>
      </c>
      <c r="Z15" s="142">
        <f>+IF(X15&lt;&gt;0,+(Y15/X15)*100,0)</f>
        <v>-99.8842074804685</v>
      </c>
      <c r="AA15" s="158">
        <f>SUM(AA16:AA18)</f>
        <v>11923050</v>
      </c>
    </row>
    <row r="16" spans="1:27" ht="13.5">
      <c r="A16" s="143" t="s">
        <v>85</v>
      </c>
      <c r="B16" s="141"/>
      <c r="C16" s="160"/>
      <c r="D16" s="160"/>
      <c r="E16" s="161">
        <v>11860000</v>
      </c>
      <c r="F16" s="65">
        <v>11860000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11860000</v>
      </c>
      <c r="Y16" s="65">
        <v>-11860000</v>
      </c>
      <c r="Z16" s="145">
        <v>-100</v>
      </c>
      <c r="AA16" s="160">
        <v>11860000</v>
      </c>
    </row>
    <row r="17" spans="1:27" ht="13.5">
      <c r="A17" s="143" t="s">
        <v>86</v>
      </c>
      <c r="B17" s="141"/>
      <c r="C17" s="160">
        <v>34171</v>
      </c>
      <c r="D17" s="160"/>
      <c r="E17" s="161">
        <v>63050</v>
      </c>
      <c r="F17" s="65">
        <v>63050</v>
      </c>
      <c r="G17" s="65">
        <v>920</v>
      </c>
      <c r="H17" s="65">
        <v>944</v>
      </c>
      <c r="I17" s="65">
        <v>3128</v>
      </c>
      <c r="J17" s="65">
        <v>4992</v>
      </c>
      <c r="K17" s="65">
        <v>1941</v>
      </c>
      <c r="L17" s="65">
        <v>906</v>
      </c>
      <c r="M17" s="65">
        <v>555</v>
      </c>
      <c r="N17" s="65">
        <v>3402</v>
      </c>
      <c r="O17" s="65">
        <v>702</v>
      </c>
      <c r="P17" s="65">
        <v>381</v>
      </c>
      <c r="Q17" s="65">
        <v>2643</v>
      </c>
      <c r="R17" s="65">
        <v>3726</v>
      </c>
      <c r="S17" s="65">
        <v>428</v>
      </c>
      <c r="T17" s="65">
        <v>1258</v>
      </c>
      <c r="U17" s="65"/>
      <c r="V17" s="65">
        <v>1686</v>
      </c>
      <c r="W17" s="65">
        <v>13806</v>
      </c>
      <c r="X17" s="65">
        <v>63050</v>
      </c>
      <c r="Y17" s="65">
        <v>-49244</v>
      </c>
      <c r="Z17" s="145">
        <v>-78.1</v>
      </c>
      <c r="AA17" s="160">
        <v>63050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61811292</v>
      </c>
      <c r="D19" s="158">
        <f>SUM(D20:D23)</f>
        <v>0</v>
      </c>
      <c r="E19" s="159">
        <f t="shared" si="3"/>
        <v>96849454</v>
      </c>
      <c r="F19" s="105">
        <f t="shared" si="3"/>
        <v>96849454</v>
      </c>
      <c r="G19" s="105">
        <f t="shared" si="3"/>
        <v>12768153</v>
      </c>
      <c r="H19" s="105">
        <f t="shared" si="3"/>
        <v>6631424</v>
      </c>
      <c r="I19" s="105">
        <f t="shared" si="3"/>
        <v>6497986</v>
      </c>
      <c r="J19" s="105">
        <f t="shared" si="3"/>
        <v>25897563</v>
      </c>
      <c r="K19" s="105">
        <f t="shared" si="3"/>
        <v>6443811</v>
      </c>
      <c r="L19" s="105">
        <f t="shared" si="3"/>
        <v>6896753</v>
      </c>
      <c r="M19" s="105">
        <f t="shared" si="3"/>
        <v>6100705</v>
      </c>
      <c r="N19" s="105">
        <f t="shared" si="3"/>
        <v>19441269</v>
      </c>
      <c r="O19" s="105">
        <f t="shared" si="3"/>
        <v>7510932</v>
      </c>
      <c r="P19" s="105">
        <f t="shared" si="3"/>
        <v>7136074</v>
      </c>
      <c r="Q19" s="105">
        <f t="shared" si="3"/>
        <v>6919085</v>
      </c>
      <c r="R19" s="105">
        <f t="shared" si="3"/>
        <v>21566091</v>
      </c>
      <c r="S19" s="105">
        <f t="shared" si="3"/>
        <v>6914239</v>
      </c>
      <c r="T19" s="105">
        <f t="shared" si="3"/>
        <v>7575463</v>
      </c>
      <c r="U19" s="105">
        <f t="shared" si="3"/>
        <v>0</v>
      </c>
      <c r="V19" s="105">
        <f t="shared" si="3"/>
        <v>14489702</v>
      </c>
      <c r="W19" s="105">
        <f t="shared" si="3"/>
        <v>81394625</v>
      </c>
      <c r="X19" s="105">
        <f t="shared" si="3"/>
        <v>96849454</v>
      </c>
      <c r="Y19" s="105">
        <f t="shared" si="3"/>
        <v>-15454829</v>
      </c>
      <c r="Z19" s="142">
        <f>+IF(X19&lt;&gt;0,+(Y19/X19)*100,0)</f>
        <v>-15.957579895081286</v>
      </c>
      <c r="AA19" s="158">
        <f>SUM(AA20:AA23)</f>
        <v>96849454</v>
      </c>
    </row>
    <row r="20" spans="1:27" ht="13.5">
      <c r="A20" s="143" t="s">
        <v>89</v>
      </c>
      <c r="B20" s="141"/>
      <c r="C20" s="160">
        <v>45039868</v>
      </c>
      <c r="D20" s="160"/>
      <c r="E20" s="161">
        <v>62368479</v>
      </c>
      <c r="F20" s="65">
        <v>62368479</v>
      </c>
      <c r="G20" s="65">
        <v>4779815</v>
      </c>
      <c r="H20" s="65">
        <v>4989232</v>
      </c>
      <c r="I20" s="65">
        <v>4631520</v>
      </c>
      <c r="J20" s="65">
        <v>14400567</v>
      </c>
      <c r="K20" s="65">
        <v>4540224</v>
      </c>
      <c r="L20" s="65">
        <v>4409582</v>
      </c>
      <c r="M20" s="65">
        <v>4543630</v>
      </c>
      <c r="N20" s="65">
        <v>13493436</v>
      </c>
      <c r="O20" s="65">
        <v>5204888</v>
      </c>
      <c r="P20" s="65">
        <v>4896529</v>
      </c>
      <c r="Q20" s="65">
        <v>4820020</v>
      </c>
      <c r="R20" s="65">
        <v>14921437</v>
      </c>
      <c r="S20" s="65">
        <v>4832612</v>
      </c>
      <c r="T20" s="65">
        <v>4938068</v>
      </c>
      <c r="U20" s="65"/>
      <c r="V20" s="65">
        <v>9770680</v>
      </c>
      <c r="W20" s="65">
        <v>52586120</v>
      </c>
      <c r="X20" s="65">
        <v>62368479</v>
      </c>
      <c r="Y20" s="65">
        <v>-9782359</v>
      </c>
      <c r="Z20" s="145">
        <v>-15.68</v>
      </c>
      <c r="AA20" s="160">
        <v>62368479</v>
      </c>
    </row>
    <row r="21" spans="1:27" ht="13.5">
      <c r="A21" s="143" t="s">
        <v>90</v>
      </c>
      <c r="B21" s="141"/>
      <c r="C21" s="160">
        <v>8361714</v>
      </c>
      <c r="D21" s="160"/>
      <c r="E21" s="161">
        <v>16602689</v>
      </c>
      <c r="F21" s="65">
        <v>16602689</v>
      </c>
      <c r="G21" s="65">
        <v>2158942</v>
      </c>
      <c r="H21" s="65">
        <v>1055700</v>
      </c>
      <c r="I21" s="65">
        <v>1268908</v>
      </c>
      <c r="J21" s="65">
        <v>4483550</v>
      </c>
      <c r="K21" s="65">
        <v>1296166</v>
      </c>
      <c r="L21" s="65">
        <v>1474261</v>
      </c>
      <c r="M21" s="65">
        <v>1381896</v>
      </c>
      <c r="N21" s="65">
        <v>4152323</v>
      </c>
      <c r="O21" s="65">
        <v>1712127</v>
      </c>
      <c r="P21" s="65">
        <v>1647608</v>
      </c>
      <c r="Q21" s="65">
        <v>1512185</v>
      </c>
      <c r="R21" s="65">
        <v>4871920</v>
      </c>
      <c r="S21" s="65">
        <v>1494153</v>
      </c>
      <c r="T21" s="65">
        <v>2045608</v>
      </c>
      <c r="U21" s="65"/>
      <c r="V21" s="65">
        <v>3539761</v>
      </c>
      <c r="W21" s="65">
        <v>17047554</v>
      </c>
      <c r="X21" s="65">
        <v>16602689</v>
      </c>
      <c r="Y21" s="65">
        <v>444865</v>
      </c>
      <c r="Z21" s="145">
        <v>2.68</v>
      </c>
      <c r="AA21" s="160">
        <v>16602689</v>
      </c>
    </row>
    <row r="22" spans="1:27" ht="13.5">
      <c r="A22" s="143" t="s">
        <v>91</v>
      </c>
      <c r="B22" s="141"/>
      <c r="C22" s="162">
        <v>6572990</v>
      </c>
      <c r="D22" s="162"/>
      <c r="E22" s="163">
        <v>11696954</v>
      </c>
      <c r="F22" s="164">
        <v>11696954</v>
      </c>
      <c r="G22" s="164">
        <v>3912852</v>
      </c>
      <c r="H22" s="164">
        <v>356330</v>
      </c>
      <c r="I22" s="164">
        <v>367782</v>
      </c>
      <c r="J22" s="164">
        <v>4636964</v>
      </c>
      <c r="K22" s="164">
        <v>378095</v>
      </c>
      <c r="L22" s="164">
        <v>791496</v>
      </c>
      <c r="M22" s="164">
        <v>-53158</v>
      </c>
      <c r="N22" s="164">
        <v>1116433</v>
      </c>
      <c r="O22" s="164">
        <v>365802</v>
      </c>
      <c r="P22" s="164">
        <v>365529</v>
      </c>
      <c r="Q22" s="164">
        <v>360443</v>
      </c>
      <c r="R22" s="164">
        <v>1091774</v>
      </c>
      <c r="S22" s="164">
        <v>359970</v>
      </c>
      <c r="T22" s="164">
        <v>367438</v>
      </c>
      <c r="U22" s="164"/>
      <c r="V22" s="164">
        <v>727408</v>
      </c>
      <c r="W22" s="164">
        <v>7572579</v>
      </c>
      <c r="X22" s="164">
        <v>11696954</v>
      </c>
      <c r="Y22" s="164">
        <v>-4124375</v>
      </c>
      <c r="Z22" s="146">
        <v>-35.26</v>
      </c>
      <c r="AA22" s="162">
        <v>11696954</v>
      </c>
    </row>
    <row r="23" spans="1:27" ht="13.5">
      <c r="A23" s="143" t="s">
        <v>92</v>
      </c>
      <c r="B23" s="141"/>
      <c r="C23" s="160">
        <v>1836720</v>
      </c>
      <c r="D23" s="160"/>
      <c r="E23" s="161">
        <v>6181332</v>
      </c>
      <c r="F23" s="65">
        <v>6181332</v>
      </c>
      <c r="G23" s="65">
        <v>1916544</v>
      </c>
      <c r="H23" s="65">
        <v>230162</v>
      </c>
      <c r="I23" s="65">
        <v>229776</v>
      </c>
      <c r="J23" s="65">
        <v>2376482</v>
      </c>
      <c r="K23" s="65">
        <v>229326</v>
      </c>
      <c r="L23" s="65">
        <v>221414</v>
      </c>
      <c r="M23" s="65">
        <v>228337</v>
      </c>
      <c r="N23" s="65">
        <v>679077</v>
      </c>
      <c r="O23" s="65">
        <v>228115</v>
      </c>
      <c r="P23" s="65">
        <v>226408</v>
      </c>
      <c r="Q23" s="65">
        <v>226437</v>
      </c>
      <c r="R23" s="65">
        <v>680960</v>
      </c>
      <c r="S23" s="65">
        <v>227504</v>
      </c>
      <c r="T23" s="65">
        <v>224349</v>
      </c>
      <c r="U23" s="65"/>
      <c r="V23" s="65">
        <v>451853</v>
      </c>
      <c r="W23" s="65">
        <v>4188372</v>
      </c>
      <c r="X23" s="65">
        <v>6181332</v>
      </c>
      <c r="Y23" s="65">
        <v>-1992960</v>
      </c>
      <c r="Z23" s="145">
        <v>-32.24</v>
      </c>
      <c r="AA23" s="160">
        <v>6181332</v>
      </c>
    </row>
    <row r="24" spans="1:27" ht="13.5">
      <c r="A24" s="140" t="s">
        <v>93</v>
      </c>
      <c r="B24" s="147" t="s">
        <v>94</v>
      </c>
      <c r="C24" s="158">
        <v>309942</v>
      </c>
      <c r="D24" s="158"/>
      <c r="E24" s="159">
        <v>435000</v>
      </c>
      <c r="F24" s="105">
        <v>435000</v>
      </c>
      <c r="G24" s="105">
        <v>21524</v>
      </c>
      <c r="H24" s="105">
        <v>28887</v>
      </c>
      <c r="I24" s="105">
        <v>18975</v>
      </c>
      <c r="J24" s="105">
        <v>69386</v>
      </c>
      <c r="K24" s="105">
        <v>21686</v>
      </c>
      <c r="L24" s="105">
        <v>19665</v>
      </c>
      <c r="M24" s="105">
        <v>22705</v>
      </c>
      <c r="N24" s="105">
        <v>64056</v>
      </c>
      <c r="O24" s="105">
        <v>33421</v>
      </c>
      <c r="P24" s="105">
        <v>13165</v>
      </c>
      <c r="Q24" s="105">
        <v>8522</v>
      </c>
      <c r="R24" s="105">
        <v>55108</v>
      </c>
      <c r="S24" s="105">
        <v>36516</v>
      </c>
      <c r="T24" s="105">
        <v>28984</v>
      </c>
      <c r="U24" s="105"/>
      <c r="V24" s="105">
        <v>65500</v>
      </c>
      <c r="W24" s="105">
        <v>254050</v>
      </c>
      <c r="X24" s="105">
        <v>435000</v>
      </c>
      <c r="Y24" s="105">
        <v>-180950</v>
      </c>
      <c r="Z24" s="142">
        <v>-41.6</v>
      </c>
      <c r="AA24" s="158">
        <v>435000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142101093</v>
      </c>
      <c r="D25" s="177">
        <f>+D5+D9+D15+D19+D24</f>
        <v>0</v>
      </c>
      <c r="E25" s="178">
        <f t="shared" si="4"/>
        <v>167427637</v>
      </c>
      <c r="F25" s="78">
        <f t="shared" si="4"/>
        <v>167427637</v>
      </c>
      <c r="G25" s="78">
        <f t="shared" si="4"/>
        <v>43291410</v>
      </c>
      <c r="H25" s="78">
        <f t="shared" si="4"/>
        <v>6763967</v>
      </c>
      <c r="I25" s="78">
        <f t="shared" si="4"/>
        <v>6947098</v>
      </c>
      <c r="J25" s="78">
        <f t="shared" si="4"/>
        <v>57002475</v>
      </c>
      <c r="K25" s="78">
        <f t="shared" si="4"/>
        <v>6960210</v>
      </c>
      <c r="L25" s="78">
        <f t="shared" si="4"/>
        <v>7378951</v>
      </c>
      <c r="M25" s="78">
        <f t="shared" si="4"/>
        <v>6888775</v>
      </c>
      <c r="N25" s="78">
        <f t="shared" si="4"/>
        <v>21227936</v>
      </c>
      <c r="O25" s="78">
        <f t="shared" si="4"/>
        <v>7992574</v>
      </c>
      <c r="P25" s="78">
        <f t="shared" si="4"/>
        <v>16583601</v>
      </c>
      <c r="Q25" s="78">
        <f t="shared" si="4"/>
        <v>16983095</v>
      </c>
      <c r="R25" s="78">
        <f t="shared" si="4"/>
        <v>41559270</v>
      </c>
      <c r="S25" s="78">
        <f t="shared" si="4"/>
        <v>7407889</v>
      </c>
      <c r="T25" s="78">
        <f t="shared" si="4"/>
        <v>8755001</v>
      </c>
      <c r="U25" s="78">
        <f t="shared" si="4"/>
        <v>0</v>
      </c>
      <c r="V25" s="78">
        <f t="shared" si="4"/>
        <v>16162890</v>
      </c>
      <c r="W25" s="78">
        <f t="shared" si="4"/>
        <v>135952571</v>
      </c>
      <c r="X25" s="78">
        <f t="shared" si="4"/>
        <v>167427637</v>
      </c>
      <c r="Y25" s="78">
        <f t="shared" si="4"/>
        <v>-31475066</v>
      </c>
      <c r="Z25" s="179">
        <f>+IF(X25&lt;&gt;0,+(Y25/X25)*100,0)</f>
        <v>-18.79920577270048</v>
      </c>
      <c r="AA25" s="177">
        <f>+AA5+AA9+AA15+AA19+AA24</f>
        <v>167427637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26073939</v>
      </c>
      <c r="D28" s="158">
        <f>SUM(D29:D31)</f>
        <v>0</v>
      </c>
      <c r="E28" s="159">
        <f t="shared" si="5"/>
        <v>37069944</v>
      </c>
      <c r="F28" s="105">
        <f t="shared" si="5"/>
        <v>37069944</v>
      </c>
      <c r="G28" s="105">
        <f t="shared" si="5"/>
        <v>3137337</v>
      </c>
      <c r="H28" s="105">
        <f t="shared" si="5"/>
        <v>2897089</v>
      </c>
      <c r="I28" s="105">
        <f t="shared" si="5"/>
        <v>2559543</v>
      </c>
      <c r="J28" s="105">
        <f t="shared" si="5"/>
        <v>8593969</v>
      </c>
      <c r="K28" s="105">
        <f t="shared" si="5"/>
        <v>2800378</v>
      </c>
      <c r="L28" s="105">
        <f t="shared" si="5"/>
        <v>4105535</v>
      </c>
      <c r="M28" s="105">
        <f t="shared" si="5"/>
        <v>3076109</v>
      </c>
      <c r="N28" s="105">
        <f t="shared" si="5"/>
        <v>9982022</v>
      </c>
      <c r="O28" s="105">
        <f t="shared" si="5"/>
        <v>2527859</v>
      </c>
      <c r="P28" s="105">
        <f t="shared" si="5"/>
        <v>2469564</v>
      </c>
      <c r="Q28" s="105">
        <f t="shared" si="5"/>
        <v>2600316</v>
      </c>
      <c r="R28" s="105">
        <f t="shared" si="5"/>
        <v>7597739</v>
      </c>
      <c r="S28" s="105">
        <f t="shared" si="5"/>
        <v>3020349</v>
      </c>
      <c r="T28" s="105">
        <f t="shared" si="5"/>
        <v>3199840</v>
      </c>
      <c r="U28" s="105">
        <f t="shared" si="5"/>
        <v>0</v>
      </c>
      <c r="V28" s="105">
        <f t="shared" si="5"/>
        <v>6220189</v>
      </c>
      <c r="W28" s="105">
        <f t="shared" si="5"/>
        <v>32393919</v>
      </c>
      <c r="X28" s="105">
        <f t="shared" si="5"/>
        <v>37069944</v>
      </c>
      <c r="Y28" s="105">
        <f t="shared" si="5"/>
        <v>-4676025</v>
      </c>
      <c r="Z28" s="142">
        <f>+IF(X28&lt;&gt;0,+(Y28/X28)*100,0)</f>
        <v>-12.614060059006293</v>
      </c>
      <c r="AA28" s="158">
        <f>SUM(AA29:AA31)</f>
        <v>37069944</v>
      </c>
    </row>
    <row r="29" spans="1:27" ht="13.5">
      <c r="A29" s="143" t="s">
        <v>75</v>
      </c>
      <c r="B29" s="141"/>
      <c r="C29" s="160">
        <v>5284192</v>
      </c>
      <c r="D29" s="160"/>
      <c r="E29" s="161">
        <v>8337061</v>
      </c>
      <c r="F29" s="65">
        <v>8337061</v>
      </c>
      <c r="G29" s="65">
        <v>475389</v>
      </c>
      <c r="H29" s="65">
        <v>731486</v>
      </c>
      <c r="I29" s="65">
        <v>471638</v>
      </c>
      <c r="J29" s="65">
        <v>1678513</v>
      </c>
      <c r="K29" s="65">
        <v>409119</v>
      </c>
      <c r="L29" s="65">
        <v>553328</v>
      </c>
      <c r="M29" s="65">
        <v>602722</v>
      </c>
      <c r="N29" s="65">
        <v>1565169</v>
      </c>
      <c r="O29" s="65">
        <v>500597</v>
      </c>
      <c r="P29" s="65">
        <v>441994</v>
      </c>
      <c r="Q29" s="65">
        <v>482846</v>
      </c>
      <c r="R29" s="65">
        <v>1425437</v>
      </c>
      <c r="S29" s="65">
        <v>466381</v>
      </c>
      <c r="T29" s="65">
        <v>549166</v>
      </c>
      <c r="U29" s="65"/>
      <c r="V29" s="65">
        <v>1015547</v>
      </c>
      <c r="W29" s="65">
        <v>5684666</v>
      </c>
      <c r="X29" s="65">
        <v>8337061</v>
      </c>
      <c r="Y29" s="65">
        <v>-2652395</v>
      </c>
      <c r="Z29" s="145">
        <v>-31.81</v>
      </c>
      <c r="AA29" s="160">
        <v>8337061</v>
      </c>
    </row>
    <row r="30" spans="1:27" ht="13.5">
      <c r="A30" s="143" t="s">
        <v>76</v>
      </c>
      <c r="B30" s="141"/>
      <c r="C30" s="162">
        <v>13622425</v>
      </c>
      <c r="D30" s="162"/>
      <c r="E30" s="163">
        <v>20576336</v>
      </c>
      <c r="F30" s="164">
        <v>20576336</v>
      </c>
      <c r="G30" s="164">
        <v>1886538</v>
      </c>
      <c r="H30" s="164">
        <v>1587050</v>
      </c>
      <c r="I30" s="164">
        <v>1444175</v>
      </c>
      <c r="J30" s="164">
        <v>4917763</v>
      </c>
      <c r="K30" s="164">
        <v>1871579</v>
      </c>
      <c r="L30" s="164">
        <v>2755995</v>
      </c>
      <c r="M30" s="164">
        <v>1860853</v>
      </c>
      <c r="N30" s="164">
        <v>6488427</v>
      </c>
      <c r="O30" s="164">
        <v>1479178</v>
      </c>
      <c r="P30" s="164">
        <v>1459011</v>
      </c>
      <c r="Q30" s="164">
        <v>1579816</v>
      </c>
      <c r="R30" s="164">
        <v>4518005</v>
      </c>
      <c r="S30" s="164">
        <v>2025921</v>
      </c>
      <c r="T30" s="164">
        <v>2005647</v>
      </c>
      <c r="U30" s="164"/>
      <c r="V30" s="164">
        <v>4031568</v>
      </c>
      <c r="W30" s="164">
        <v>19955763</v>
      </c>
      <c r="X30" s="164">
        <v>20576336</v>
      </c>
      <c r="Y30" s="164">
        <v>-620573</v>
      </c>
      <c r="Z30" s="146">
        <v>-3.02</v>
      </c>
      <c r="AA30" s="162">
        <v>20576336</v>
      </c>
    </row>
    <row r="31" spans="1:27" ht="13.5">
      <c r="A31" s="143" t="s">
        <v>77</v>
      </c>
      <c r="B31" s="141"/>
      <c r="C31" s="160">
        <v>7167322</v>
      </c>
      <c r="D31" s="160"/>
      <c r="E31" s="161">
        <v>8156547</v>
      </c>
      <c r="F31" s="65">
        <v>8156547</v>
      </c>
      <c r="G31" s="65">
        <v>775410</v>
      </c>
      <c r="H31" s="65">
        <v>578553</v>
      </c>
      <c r="I31" s="65">
        <v>643730</v>
      </c>
      <c r="J31" s="65">
        <v>1997693</v>
      </c>
      <c r="K31" s="65">
        <v>519680</v>
      </c>
      <c r="L31" s="65">
        <v>796212</v>
      </c>
      <c r="M31" s="65">
        <v>612534</v>
      </c>
      <c r="N31" s="65">
        <v>1928426</v>
      </c>
      <c r="O31" s="65">
        <v>548084</v>
      </c>
      <c r="P31" s="65">
        <v>568559</v>
      </c>
      <c r="Q31" s="65">
        <v>537654</v>
      </c>
      <c r="R31" s="65">
        <v>1654297</v>
      </c>
      <c r="S31" s="65">
        <v>528047</v>
      </c>
      <c r="T31" s="65">
        <v>645027</v>
      </c>
      <c r="U31" s="65"/>
      <c r="V31" s="65">
        <v>1173074</v>
      </c>
      <c r="W31" s="65">
        <v>6753490</v>
      </c>
      <c r="X31" s="65">
        <v>8156547</v>
      </c>
      <c r="Y31" s="65">
        <v>-1403057</v>
      </c>
      <c r="Z31" s="145">
        <v>-17.2</v>
      </c>
      <c r="AA31" s="160">
        <v>8156547</v>
      </c>
    </row>
    <row r="32" spans="1:27" ht="13.5">
      <c r="A32" s="140" t="s">
        <v>78</v>
      </c>
      <c r="B32" s="141"/>
      <c r="C32" s="158">
        <f aca="true" t="shared" si="6" ref="C32:Y32">SUM(C33:C37)</f>
        <v>15081429</v>
      </c>
      <c r="D32" s="158">
        <f>SUM(D33:D37)</f>
        <v>0</v>
      </c>
      <c r="E32" s="159">
        <f t="shared" si="6"/>
        <v>16779895</v>
      </c>
      <c r="F32" s="105">
        <f t="shared" si="6"/>
        <v>16779895</v>
      </c>
      <c r="G32" s="105">
        <f t="shared" si="6"/>
        <v>1120205</v>
      </c>
      <c r="H32" s="105">
        <f t="shared" si="6"/>
        <v>1086470</v>
      </c>
      <c r="I32" s="105">
        <f t="shared" si="6"/>
        <v>1279740</v>
      </c>
      <c r="J32" s="105">
        <f t="shared" si="6"/>
        <v>3486415</v>
      </c>
      <c r="K32" s="105">
        <f t="shared" si="6"/>
        <v>1101833</v>
      </c>
      <c r="L32" s="105">
        <f t="shared" si="6"/>
        <v>1537506</v>
      </c>
      <c r="M32" s="105">
        <f t="shared" si="6"/>
        <v>1439467</v>
      </c>
      <c r="N32" s="105">
        <f t="shared" si="6"/>
        <v>4078806</v>
      </c>
      <c r="O32" s="105">
        <f t="shared" si="6"/>
        <v>1197034</v>
      </c>
      <c r="P32" s="105">
        <f t="shared" si="6"/>
        <v>1150935</v>
      </c>
      <c r="Q32" s="105">
        <f t="shared" si="6"/>
        <v>1112088</v>
      </c>
      <c r="R32" s="105">
        <f t="shared" si="6"/>
        <v>3460057</v>
      </c>
      <c r="S32" s="105">
        <f t="shared" si="6"/>
        <v>1222894</v>
      </c>
      <c r="T32" s="105">
        <f t="shared" si="6"/>
        <v>1213698</v>
      </c>
      <c r="U32" s="105">
        <f t="shared" si="6"/>
        <v>0</v>
      </c>
      <c r="V32" s="105">
        <f t="shared" si="6"/>
        <v>2436592</v>
      </c>
      <c r="W32" s="105">
        <f t="shared" si="6"/>
        <v>13461870</v>
      </c>
      <c r="X32" s="105">
        <f t="shared" si="6"/>
        <v>16779895</v>
      </c>
      <c r="Y32" s="105">
        <f t="shared" si="6"/>
        <v>-3318025</v>
      </c>
      <c r="Z32" s="142">
        <f>+IF(X32&lt;&gt;0,+(Y32/X32)*100,0)</f>
        <v>-19.773812649006445</v>
      </c>
      <c r="AA32" s="158">
        <f>SUM(AA33:AA37)</f>
        <v>16779895</v>
      </c>
    </row>
    <row r="33" spans="1:27" ht="13.5">
      <c r="A33" s="143" t="s">
        <v>79</v>
      </c>
      <c r="B33" s="141"/>
      <c r="C33" s="160">
        <v>1598420</v>
      </c>
      <c r="D33" s="160"/>
      <c r="E33" s="161">
        <v>2255056</v>
      </c>
      <c r="F33" s="65">
        <v>2255056</v>
      </c>
      <c r="G33" s="65">
        <v>172345</v>
      </c>
      <c r="H33" s="65">
        <v>130569</v>
      </c>
      <c r="I33" s="65">
        <v>151683</v>
      </c>
      <c r="J33" s="65">
        <v>454597</v>
      </c>
      <c r="K33" s="65">
        <v>149170</v>
      </c>
      <c r="L33" s="65">
        <v>238913</v>
      </c>
      <c r="M33" s="65">
        <v>141722</v>
      </c>
      <c r="N33" s="65">
        <v>529805</v>
      </c>
      <c r="O33" s="65">
        <v>138245</v>
      </c>
      <c r="P33" s="65">
        <v>137670</v>
      </c>
      <c r="Q33" s="65">
        <v>139200</v>
      </c>
      <c r="R33" s="65">
        <v>415115</v>
      </c>
      <c r="S33" s="65">
        <v>135522</v>
      </c>
      <c r="T33" s="65">
        <v>139176</v>
      </c>
      <c r="U33" s="65"/>
      <c r="V33" s="65">
        <v>274698</v>
      </c>
      <c r="W33" s="65">
        <v>1674215</v>
      </c>
      <c r="X33" s="65">
        <v>2255056</v>
      </c>
      <c r="Y33" s="65">
        <v>-580841</v>
      </c>
      <c r="Z33" s="145">
        <v>-25.76</v>
      </c>
      <c r="AA33" s="160">
        <v>2255056</v>
      </c>
    </row>
    <row r="34" spans="1:27" ht="13.5">
      <c r="A34" s="143" t="s">
        <v>80</v>
      </c>
      <c r="B34" s="141"/>
      <c r="C34" s="160">
        <v>8000678</v>
      </c>
      <c r="D34" s="160"/>
      <c r="E34" s="161">
        <v>9203924</v>
      </c>
      <c r="F34" s="65">
        <v>9203924</v>
      </c>
      <c r="G34" s="65">
        <v>641783</v>
      </c>
      <c r="H34" s="65">
        <v>650212</v>
      </c>
      <c r="I34" s="65">
        <v>786599</v>
      </c>
      <c r="J34" s="65">
        <v>2078594</v>
      </c>
      <c r="K34" s="65">
        <v>645736</v>
      </c>
      <c r="L34" s="65">
        <v>811890</v>
      </c>
      <c r="M34" s="65">
        <v>931617</v>
      </c>
      <c r="N34" s="65">
        <v>2389243</v>
      </c>
      <c r="O34" s="65">
        <v>680819</v>
      </c>
      <c r="P34" s="65">
        <v>695769</v>
      </c>
      <c r="Q34" s="65">
        <v>661855</v>
      </c>
      <c r="R34" s="65">
        <v>2038443</v>
      </c>
      <c r="S34" s="65">
        <v>754999</v>
      </c>
      <c r="T34" s="65">
        <v>739624</v>
      </c>
      <c r="U34" s="65"/>
      <c r="V34" s="65">
        <v>1494623</v>
      </c>
      <c r="W34" s="65">
        <v>8000903</v>
      </c>
      <c r="X34" s="65">
        <v>9203924</v>
      </c>
      <c r="Y34" s="65">
        <v>-1203021</v>
      </c>
      <c r="Z34" s="145">
        <v>-13.07</v>
      </c>
      <c r="AA34" s="160">
        <v>9203924</v>
      </c>
    </row>
    <row r="35" spans="1:27" ht="13.5">
      <c r="A35" s="143" t="s">
        <v>81</v>
      </c>
      <c r="B35" s="141"/>
      <c r="C35" s="160">
        <v>2865353</v>
      </c>
      <c r="D35" s="160"/>
      <c r="E35" s="161">
        <v>3768993</v>
      </c>
      <c r="F35" s="65">
        <v>3768993</v>
      </c>
      <c r="G35" s="65">
        <v>219433</v>
      </c>
      <c r="H35" s="65">
        <v>213856</v>
      </c>
      <c r="I35" s="65">
        <v>240036</v>
      </c>
      <c r="J35" s="65">
        <v>673325</v>
      </c>
      <c r="K35" s="65">
        <v>217998</v>
      </c>
      <c r="L35" s="65">
        <v>350381</v>
      </c>
      <c r="M35" s="65">
        <v>250078</v>
      </c>
      <c r="N35" s="65">
        <v>818457</v>
      </c>
      <c r="O35" s="65">
        <v>287569</v>
      </c>
      <c r="P35" s="65">
        <v>226815</v>
      </c>
      <c r="Q35" s="65">
        <v>223834</v>
      </c>
      <c r="R35" s="65">
        <v>738218</v>
      </c>
      <c r="S35" s="65">
        <v>242545</v>
      </c>
      <c r="T35" s="65">
        <v>244869</v>
      </c>
      <c r="U35" s="65"/>
      <c r="V35" s="65">
        <v>487414</v>
      </c>
      <c r="W35" s="65">
        <v>2717414</v>
      </c>
      <c r="X35" s="65">
        <v>3768993</v>
      </c>
      <c r="Y35" s="65">
        <v>-1051579</v>
      </c>
      <c r="Z35" s="145">
        <v>-27.9</v>
      </c>
      <c r="AA35" s="160">
        <v>3768993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2616978</v>
      </c>
      <c r="D37" s="162"/>
      <c r="E37" s="163">
        <v>1551922</v>
      </c>
      <c r="F37" s="164">
        <v>1551922</v>
      </c>
      <c r="G37" s="164">
        <v>86644</v>
      </c>
      <c r="H37" s="164">
        <v>91833</v>
      </c>
      <c r="I37" s="164">
        <v>101422</v>
      </c>
      <c r="J37" s="164">
        <v>279899</v>
      </c>
      <c r="K37" s="164">
        <v>88929</v>
      </c>
      <c r="L37" s="164">
        <v>136322</v>
      </c>
      <c r="M37" s="164">
        <v>116050</v>
      </c>
      <c r="N37" s="164">
        <v>341301</v>
      </c>
      <c r="O37" s="164">
        <v>90401</v>
      </c>
      <c r="P37" s="164">
        <v>90681</v>
      </c>
      <c r="Q37" s="164">
        <v>87199</v>
      </c>
      <c r="R37" s="164">
        <v>268281</v>
      </c>
      <c r="S37" s="164">
        <v>89828</v>
      </c>
      <c r="T37" s="164">
        <v>90029</v>
      </c>
      <c r="U37" s="164"/>
      <c r="V37" s="164">
        <v>179857</v>
      </c>
      <c r="W37" s="164">
        <v>1069338</v>
      </c>
      <c r="X37" s="164">
        <v>1551922</v>
      </c>
      <c r="Y37" s="164">
        <v>-482584</v>
      </c>
      <c r="Z37" s="146">
        <v>-31.1</v>
      </c>
      <c r="AA37" s="162">
        <v>1551922</v>
      </c>
    </row>
    <row r="38" spans="1:27" ht="13.5">
      <c r="A38" s="140" t="s">
        <v>84</v>
      </c>
      <c r="B38" s="147"/>
      <c r="C38" s="158">
        <f aca="true" t="shared" si="7" ref="C38:Y38">SUM(C39:C41)</f>
        <v>6519323</v>
      </c>
      <c r="D38" s="158">
        <f>SUM(D39:D41)</f>
        <v>0</v>
      </c>
      <c r="E38" s="159">
        <f t="shared" si="7"/>
        <v>10856370</v>
      </c>
      <c r="F38" s="105">
        <f t="shared" si="7"/>
        <v>10856370</v>
      </c>
      <c r="G38" s="105">
        <f t="shared" si="7"/>
        <v>526773</v>
      </c>
      <c r="H38" s="105">
        <f t="shared" si="7"/>
        <v>572162</v>
      </c>
      <c r="I38" s="105">
        <f t="shared" si="7"/>
        <v>710340</v>
      </c>
      <c r="J38" s="105">
        <f t="shared" si="7"/>
        <v>1809275</v>
      </c>
      <c r="K38" s="105">
        <f t="shared" si="7"/>
        <v>563946</v>
      </c>
      <c r="L38" s="105">
        <f t="shared" si="7"/>
        <v>795682</v>
      </c>
      <c r="M38" s="105">
        <f t="shared" si="7"/>
        <v>682922</v>
      </c>
      <c r="N38" s="105">
        <f t="shared" si="7"/>
        <v>2042550</v>
      </c>
      <c r="O38" s="105">
        <f t="shared" si="7"/>
        <v>601116</v>
      </c>
      <c r="P38" s="105">
        <f t="shared" si="7"/>
        <v>635735</v>
      </c>
      <c r="Q38" s="105">
        <f t="shared" si="7"/>
        <v>629299</v>
      </c>
      <c r="R38" s="105">
        <f t="shared" si="7"/>
        <v>1866150</v>
      </c>
      <c r="S38" s="105">
        <f t="shared" si="7"/>
        <v>614288</v>
      </c>
      <c r="T38" s="105">
        <f t="shared" si="7"/>
        <v>740738</v>
      </c>
      <c r="U38" s="105">
        <f t="shared" si="7"/>
        <v>0</v>
      </c>
      <c r="V38" s="105">
        <f t="shared" si="7"/>
        <v>1355026</v>
      </c>
      <c r="W38" s="105">
        <f t="shared" si="7"/>
        <v>7073001</v>
      </c>
      <c r="X38" s="105">
        <f t="shared" si="7"/>
        <v>10856370</v>
      </c>
      <c r="Y38" s="105">
        <f t="shared" si="7"/>
        <v>-3783369</v>
      </c>
      <c r="Z38" s="142">
        <f>+IF(X38&lt;&gt;0,+(Y38/X38)*100,0)</f>
        <v>-34.849300456782515</v>
      </c>
      <c r="AA38" s="158">
        <f>SUM(AA39:AA41)</f>
        <v>10856370</v>
      </c>
    </row>
    <row r="39" spans="1:27" ht="13.5">
      <c r="A39" s="143" t="s">
        <v>85</v>
      </c>
      <c r="B39" s="141"/>
      <c r="C39" s="160">
        <v>29593</v>
      </c>
      <c r="D39" s="160"/>
      <c r="E39" s="161">
        <v>2089116</v>
      </c>
      <c r="F39" s="65">
        <v>2089116</v>
      </c>
      <c r="G39" s="65">
        <v>60159</v>
      </c>
      <c r="H39" s="65">
        <v>99792</v>
      </c>
      <c r="I39" s="65">
        <v>107602</v>
      </c>
      <c r="J39" s="65">
        <v>267553</v>
      </c>
      <c r="K39" s="65">
        <v>105063</v>
      </c>
      <c r="L39" s="65">
        <v>148412</v>
      </c>
      <c r="M39" s="65">
        <v>79223</v>
      </c>
      <c r="N39" s="65">
        <v>332698</v>
      </c>
      <c r="O39" s="65">
        <v>78417</v>
      </c>
      <c r="P39" s="65">
        <v>67472</v>
      </c>
      <c r="Q39" s="65">
        <v>80967</v>
      </c>
      <c r="R39" s="65">
        <v>226856</v>
      </c>
      <c r="S39" s="65">
        <v>78252</v>
      </c>
      <c r="T39" s="65">
        <v>75580</v>
      </c>
      <c r="U39" s="65"/>
      <c r="V39" s="65">
        <v>153832</v>
      </c>
      <c r="W39" s="65">
        <v>980939</v>
      </c>
      <c r="X39" s="65">
        <v>2089116</v>
      </c>
      <c r="Y39" s="65">
        <v>-1108177</v>
      </c>
      <c r="Z39" s="145">
        <v>-53.05</v>
      </c>
      <c r="AA39" s="160">
        <v>2089116</v>
      </c>
    </row>
    <row r="40" spans="1:27" ht="13.5">
      <c r="A40" s="143" t="s">
        <v>86</v>
      </c>
      <c r="B40" s="141"/>
      <c r="C40" s="160">
        <v>6489730</v>
      </c>
      <c r="D40" s="160"/>
      <c r="E40" s="161">
        <v>8767254</v>
      </c>
      <c r="F40" s="65">
        <v>8767254</v>
      </c>
      <c r="G40" s="65">
        <v>466614</v>
      </c>
      <c r="H40" s="65">
        <v>472370</v>
      </c>
      <c r="I40" s="65">
        <v>602738</v>
      </c>
      <c r="J40" s="65">
        <v>1541722</v>
      </c>
      <c r="K40" s="65">
        <v>458883</v>
      </c>
      <c r="L40" s="65">
        <v>647270</v>
      </c>
      <c r="M40" s="65">
        <v>603699</v>
      </c>
      <c r="N40" s="65">
        <v>1709852</v>
      </c>
      <c r="O40" s="65">
        <v>522699</v>
      </c>
      <c r="P40" s="65">
        <v>568263</v>
      </c>
      <c r="Q40" s="65">
        <v>548332</v>
      </c>
      <c r="R40" s="65">
        <v>1639294</v>
      </c>
      <c r="S40" s="65">
        <v>536036</v>
      </c>
      <c r="T40" s="65">
        <v>665158</v>
      </c>
      <c r="U40" s="65"/>
      <c r="V40" s="65">
        <v>1201194</v>
      </c>
      <c r="W40" s="65">
        <v>6092062</v>
      </c>
      <c r="X40" s="65">
        <v>8767254</v>
      </c>
      <c r="Y40" s="65">
        <v>-2675192</v>
      </c>
      <c r="Z40" s="145">
        <v>-30.51</v>
      </c>
      <c r="AA40" s="160">
        <v>8767254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60645511</v>
      </c>
      <c r="D42" s="158">
        <f>SUM(D43:D46)</f>
        <v>0</v>
      </c>
      <c r="E42" s="159">
        <f t="shared" si="8"/>
        <v>78776365</v>
      </c>
      <c r="F42" s="105">
        <f t="shared" si="8"/>
        <v>78776365</v>
      </c>
      <c r="G42" s="105">
        <f t="shared" si="8"/>
        <v>6355449</v>
      </c>
      <c r="H42" s="105">
        <f t="shared" si="8"/>
        <v>7055422</v>
      </c>
      <c r="I42" s="105">
        <f t="shared" si="8"/>
        <v>6470008</v>
      </c>
      <c r="J42" s="105">
        <f t="shared" si="8"/>
        <v>19880879</v>
      </c>
      <c r="K42" s="105">
        <f t="shared" si="8"/>
        <v>4623220</v>
      </c>
      <c r="L42" s="105">
        <f t="shared" si="8"/>
        <v>5556205</v>
      </c>
      <c r="M42" s="105">
        <f t="shared" si="8"/>
        <v>5293405</v>
      </c>
      <c r="N42" s="105">
        <f t="shared" si="8"/>
        <v>15472830</v>
      </c>
      <c r="O42" s="105">
        <f t="shared" si="8"/>
        <v>4875456</v>
      </c>
      <c r="P42" s="105">
        <f t="shared" si="8"/>
        <v>5405818</v>
      </c>
      <c r="Q42" s="105">
        <f t="shared" si="8"/>
        <v>4938594</v>
      </c>
      <c r="R42" s="105">
        <f t="shared" si="8"/>
        <v>15219868</v>
      </c>
      <c r="S42" s="105">
        <f t="shared" si="8"/>
        <v>4102271</v>
      </c>
      <c r="T42" s="105">
        <f t="shared" si="8"/>
        <v>6205190</v>
      </c>
      <c r="U42" s="105">
        <f t="shared" si="8"/>
        <v>0</v>
      </c>
      <c r="V42" s="105">
        <f t="shared" si="8"/>
        <v>10307461</v>
      </c>
      <c r="W42" s="105">
        <f t="shared" si="8"/>
        <v>60881038</v>
      </c>
      <c r="X42" s="105">
        <f t="shared" si="8"/>
        <v>78776365</v>
      </c>
      <c r="Y42" s="105">
        <f t="shared" si="8"/>
        <v>-17895327</v>
      </c>
      <c r="Z42" s="142">
        <f>+IF(X42&lt;&gt;0,+(Y42/X42)*100,0)</f>
        <v>-22.716619381968183</v>
      </c>
      <c r="AA42" s="158">
        <f>SUM(AA43:AA46)</f>
        <v>78776365</v>
      </c>
    </row>
    <row r="43" spans="1:27" ht="13.5">
      <c r="A43" s="143" t="s">
        <v>89</v>
      </c>
      <c r="B43" s="141"/>
      <c r="C43" s="160">
        <v>37571680</v>
      </c>
      <c r="D43" s="160"/>
      <c r="E43" s="161">
        <v>57716078</v>
      </c>
      <c r="F43" s="65">
        <v>57716078</v>
      </c>
      <c r="G43" s="65">
        <v>4900135</v>
      </c>
      <c r="H43" s="65">
        <v>5682980</v>
      </c>
      <c r="I43" s="65">
        <v>4860488</v>
      </c>
      <c r="J43" s="65">
        <v>15443603</v>
      </c>
      <c r="K43" s="65">
        <v>3198959</v>
      </c>
      <c r="L43" s="65">
        <v>3491730</v>
      </c>
      <c r="M43" s="65">
        <v>3452321</v>
      </c>
      <c r="N43" s="65">
        <v>10143010</v>
      </c>
      <c r="O43" s="65">
        <v>3136567</v>
      </c>
      <c r="P43" s="65">
        <v>3388573</v>
      </c>
      <c r="Q43" s="65">
        <v>3159243</v>
      </c>
      <c r="R43" s="65">
        <v>9684383</v>
      </c>
      <c r="S43" s="65">
        <v>3163323</v>
      </c>
      <c r="T43" s="65">
        <v>3379712</v>
      </c>
      <c r="U43" s="65"/>
      <c r="V43" s="65">
        <v>6543035</v>
      </c>
      <c r="W43" s="65">
        <v>41814031</v>
      </c>
      <c r="X43" s="65">
        <v>57716078</v>
      </c>
      <c r="Y43" s="65">
        <v>-15902047</v>
      </c>
      <c r="Z43" s="145">
        <v>-27.55</v>
      </c>
      <c r="AA43" s="160">
        <v>57716078</v>
      </c>
    </row>
    <row r="44" spans="1:27" ht="13.5">
      <c r="A44" s="143" t="s">
        <v>90</v>
      </c>
      <c r="B44" s="141"/>
      <c r="C44" s="160">
        <v>12568584</v>
      </c>
      <c r="D44" s="160"/>
      <c r="E44" s="161">
        <v>12684282</v>
      </c>
      <c r="F44" s="65">
        <v>12684282</v>
      </c>
      <c r="G44" s="65">
        <v>938316</v>
      </c>
      <c r="H44" s="65">
        <v>885932</v>
      </c>
      <c r="I44" s="65">
        <v>997912</v>
      </c>
      <c r="J44" s="65">
        <v>2822160</v>
      </c>
      <c r="K44" s="65">
        <v>853821</v>
      </c>
      <c r="L44" s="65">
        <v>1190125</v>
      </c>
      <c r="M44" s="65">
        <v>972760</v>
      </c>
      <c r="N44" s="65">
        <v>3016706</v>
      </c>
      <c r="O44" s="65">
        <v>988280</v>
      </c>
      <c r="P44" s="65">
        <v>1234641</v>
      </c>
      <c r="Q44" s="65">
        <v>971971</v>
      </c>
      <c r="R44" s="65">
        <v>3194892</v>
      </c>
      <c r="S44" s="65">
        <v>71634</v>
      </c>
      <c r="T44" s="65">
        <v>1911988</v>
      </c>
      <c r="U44" s="65"/>
      <c r="V44" s="65">
        <v>1983622</v>
      </c>
      <c r="W44" s="65">
        <v>11017380</v>
      </c>
      <c r="X44" s="65">
        <v>12684282</v>
      </c>
      <c r="Y44" s="65">
        <v>-1666902</v>
      </c>
      <c r="Z44" s="145">
        <v>-13.14</v>
      </c>
      <c r="AA44" s="160">
        <v>12684282</v>
      </c>
    </row>
    <row r="45" spans="1:27" ht="13.5">
      <c r="A45" s="143" t="s">
        <v>91</v>
      </c>
      <c r="B45" s="141"/>
      <c r="C45" s="162">
        <v>2721734</v>
      </c>
      <c r="D45" s="162"/>
      <c r="E45" s="163">
        <v>3613399</v>
      </c>
      <c r="F45" s="164">
        <v>3613399</v>
      </c>
      <c r="G45" s="164">
        <v>275456</v>
      </c>
      <c r="H45" s="164">
        <v>223875</v>
      </c>
      <c r="I45" s="164">
        <v>249743</v>
      </c>
      <c r="J45" s="164">
        <v>749074</v>
      </c>
      <c r="K45" s="164">
        <v>278482</v>
      </c>
      <c r="L45" s="164">
        <v>544771</v>
      </c>
      <c r="M45" s="164">
        <v>483967</v>
      </c>
      <c r="N45" s="164">
        <v>1307220</v>
      </c>
      <c r="O45" s="164">
        <v>457215</v>
      </c>
      <c r="P45" s="164">
        <v>503620</v>
      </c>
      <c r="Q45" s="164">
        <v>539221</v>
      </c>
      <c r="R45" s="164">
        <v>1500056</v>
      </c>
      <c r="S45" s="164">
        <v>562439</v>
      </c>
      <c r="T45" s="164">
        <v>599052</v>
      </c>
      <c r="U45" s="164"/>
      <c r="V45" s="164">
        <v>1161491</v>
      </c>
      <c r="W45" s="164">
        <v>4717841</v>
      </c>
      <c r="X45" s="164">
        <v>3613399</v>
      </c>
      <c r="Y45" s="164">
        <v>1104442</v>
      </c>
      <c r="Z45" s="146">
        <v>30.57</v>
      </c>
      <c r="AA45" s="162">
        <v>3613399</v>
      </c>
    </row>
    <row r="46" spans="1:27" ht="13.5">
      <c r="A46" s="143" t="s">
        <v>92</v>
      </c>
      <c r="B46" s="141"/>
      <c r="C46" s="160">
        <v>7783513</v>
      </c>
      <c r="D46" s="160"/>
      <c r="E46" s="161">
        <v>4762606</v>
      </c>
      <c r="F46" s="65">
        <v>4762606</v>
      </c>
      <c r="G46" s="65">
        <v>241542</v>
      </c>
      <c r="H46" s="65">
        <v>262635</v>
      </c>
      <c r="I46" s="65">
        <v>361865</v>
      </c>
      <c r="J46" s="65">
        <v>866042</v>
      </c>
      <c r="K46" s="65">
        <v>291958</v>
      </c>
      <c r="L46" s="65">
        <v>329579</v>
      </c>
      <c r="M46" s="65">
        <v>384357</v>
      </c>
      <c r="N46" s="65">
        <v>1005894</v>
      </c>
      <c r="O46" s="65">
        <v>293394</v>
      </c>
      <c r="P46" s="65">
        <v>278984</v>
      </c>
      <c r="Q46" s="65">
        <v>268159</v>
      </c>
      <c r="R46" s="65">
        <v>840537</v>
      </c>
      <c r="S46" s="65">
        <v>304875</v>
      </c>
      <c r="T46" s="65">
        <v>314438</v>
      </c>
      <c r="U46" s="65"/>
      <c r="V46" s="65">
        <v>619313</v>
      </c>
      <c r="W46" s="65">
        <v>3331786</v>
      </c>
      <c r="X46" s="65">
        <v>4762606</v>
      </c>
      <c r="Y46" s="65">
        <v>-1430820</v>
      </c>
      <c r="Z46" s="145">
        <v>-30.04</v>
      </c>
      <c r="AA46" s="160">
        <v>4762606</v>
      </c>
    </row>
    <row r="47" spans="1:27" ht="13.5">
      <c r="A47" s="140" t="s">
        <v>93</v>
      </c>
      <c r="B47" s="147" t="s">
        <v>94</v>
      </c>
      <c r="C47" s="158">
        <v>627794</v>
      </c>
      <c r="D47" s="158"/>
      <c r="E47" s="159">
        <v>814722</v>
      </c>
      <c r="F47" s="105">
        <v>814722</v>
      </c>
      <c r="G47" s="105">
        <v>114603</v>
      </c>
      <c r="H47" s="105">
        <v>32233</v>
      </c>
      <c r="I47" s="105">
        <v>60934</v>
      </c>
      <c r="J47" s="105">
        <v>207770</v>
      </c>
      <c r="K47" s="105">
        <v>35113</v>
      </c>
      <c r="L47" s="105">
        <v>60743</v>
      </c>
      <c r="M47" s="105">
        <v>53065</v>
      </c>
      <c r="N47" s="105">
        <v>148921</v>
      </c>
      <c r="O47" s="105">
        <v>33739</v>
      </c>
      <c r="P47" s="105">
        <v>50729</v>
      </c>
      <c r="Q47" s="105">
        <v>33994</v>
      </c>
      <c r="R47" s="105">
        <v>118462</v>
      </c>
      <c r="S47" s="105">
        <v>58791</v>
      </c>
      <c r="T47" s="105">
        <v>112224</v>
      </c>
      <c r="U47" s="105"/>
      <c r="V47" s="105">
        <v>171015</v>
      </c>
      <c r="W47" s="105">
        <v>646168</v>
      </c>
      <c r="X47" s="105">
        <v>814722</v>
      </c>
      <c r="Y47" s="105">
        <v>-168554</v>
      </c>
      <c r="Z47" s="142">
        <v>-20.69</v>
      </c>
      <c r="AA47" s="158">
        <v>814722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108947996</v>
      </c>
      <c r="D48" s="177">
        <f>+D28+D32+D38+D42+D47</f>
        <v>0</v>
      </c>
      <c r="E48" s="178">
        <f t="shared" si="9"/>
        <v>144297296</v>
      </c>
      <c r="F48" s="78">
        <f t="shared" si="9"/>
        <v>144297296</v>
      </c>
      <c r="G48" s="78">
        <f t="shared" si="9"/>
        <v>11254367</v>
      </c>
      <c r="H48" s="78">
        <f t="shared" si="9"/>
        <v>11643376</v>
      </c>
      <c r="I48" s="78">
        <f t="shared" si="9"/>
        <v>11080565</v>
      </c>
      <c r="J48" s="78">
        <f t="shared" si="9"/>
        <v>33978308</v>
      </c>
      <c r="K48" s="78">
        <f t="shared" si="9"/>
        <v>9124490</v>
      </c>
      <c r="L48" s="78">
        <f t="shared" si="9"/>
        <v>12055671</v>
      </c>
      <c r="M48" s="78">
        <f t="shared" si="9"/>
        <v>10544968</v>
      </c>
      <c r="N48" s="78">
        <f t="shared" si="9"/>
        <v>31725129</v>
      </c>
      <c r="O48" s="78">
        <f t="shared" si="9"/>
        <v>9235204</v>
      </c>
      <c r="P48" s="78">
        <f t="shared" si="9"/>
        <v>9712781</v>
      </c>
      <c r="Q48" s="78">
        <f t="shared" si="9"/>
        <v>9314291</v>
      </c>
      <c r="R48" s="78">
        <f t="shared" si="9"/>
        <v>28262276</v>
      </c>
      <c r="S48" s="78">
        <f t="shared" si="9"/>
        <v>9018593</v>
      </c>
      <c r="T48" s="78">
        <f t="shared" si="9"/>
        <v>11471690</v>
      </c>
      <c r="U48" s="78">
        <f t="shared" si="9"/>
        <v>0</v>
      </c>
      <c r="V48" s="78">
        <f t="shared" si="9"/>
        <v>20490283</v>
      </c>
      <c r="W48" s="78">
        <f t="shared" si="9"/>
        <v>114455996</v>
      </c>
      <c r="X48" s="78">
        <f t="shared" si="9"/>
        <v>144297296</v>
      </c>
      <c r="Y48" s="78">
        <f t="shared" si="9"/>
        <v>-29841300</v>
      </c>
      <c r="Z48" s="179">
        <f>+IF(X48&lt;&gt;0,+(Y48/X48)*100,0)</f>
        <v>-20.68042910519959</v>
      </c>
      <c r="AA48" s="177">
        <f>+AA28+AA32+AA38+AA42+AA47</f>
        <v>144297296</v>
      </c>
    </row>
    <row r="49" spans="1:27" ht="13.5">
      <c r="A49" s="153" t="s">
        <v>49</v>
      </c>
      <c r="B49" s="154"/>
      <c r="C49" s="180">
        <f aca="true" t="shared" si="10" ref="C49:Y49">+C25-C48</f>
        <v>33153097</v>
      </c>
      <c r="D49" s="180">
        <f>+D25-D48</f>
        <v>0</v>
      </c>
      <c r="E49" s="181">
        <f t="shared" si="10"/>
        <v>23130341</v>
      </c>
      <c r="F49" s="182">
        <f t="shared" si="10"/>
        <v>23130341</v>
      </c>
      <c r="G49" s="182">
        <f t="shared" si="10"/>
        <v>32037043</v>
      </c>
      <c r="H49" s="182">
        <f t="shared" si="10"/>
        <v>-4879409</v>
      </c>
      <c r="I49" s="182">
        <f t="shared" si="10"/>
        <v>-4133467</v>
      </c>
      <c r="J49" s="182">
        <f t="shared" si="10"/>
        <v>23024167</v>
      </c>
      <c r="K49" s="182">
        <f t="shared" si="10"/>
        <v>-2164280</v>
      </c>
      <c r="L49" s="182">
        <f t="shared" si="10"/>
        <v>-4676720</v>
      </c>
      <c r="M49" s="182">
        <f t="shared" si="10"/>
        <v>-3656193</v>
      </c>
      <c r="N49" s="182">
        <f t="shared" si="10"/>
        <v>-10497193</v>
      </c>
      <c r="O49" s="182">
        <f t="shared" si="10"/>
        <v>-1242630</v>
      </c>
      <c r="P49" s="182">
        <f t="shared" si="10"/>
        <v>6870820</v>
      </c>
      <c r="Q49" s="182">
        <f t="shared" si="10"/>
        <v>7668804</v>
      </c>
      <c r="R49" s="182">
        <f t="shared" si="10"/>
        <v>13296994</v>
      </c>
      <c r="S49" s="182">
        <f t="shared" si="10"/>
        <v>-1610704</v>
      </c>
      <c r="T49" s="182">
        <f t="shared" si="10"/>
        <v>-2716689</v>
      </c>
      <c r="U49" s="182">
        <f t="shared" si="10"/>
        <v>0</v>
      </c>
      <c r="V49" s="182">
        <f t="shared" si="10"/>
        <v>-4327393</v>
      </c>
      <c r="W49" s="182">
        <f t="shared" si="10"/>
        <v>21496575</v>
      </c>
      <c r="X49" s="182">
        <f>IF(F25=F48,0,X25-X48)</f>
        <v>23130341</v>
      </c>
      <c r="Y49" s="182">
        <f t="shared" si="10"/>
        <v>-1633766</v>
      </c>
      <c r="Z49" s="183">
        <f>+IF(X49&lt;&gt;0,+(Y49/X49)*100,0)</f>
        <v>-7.063302698390828</v>
      </c>
      <c r="AA49" s="180">
        <f>+AA25-AA48</f>
        <v>23130341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15960526</v>
      </c>
      <c r="D5" s="160"/>
      <c r="E5" s="161">
        <v>14352402</v>
      </c>
      <c r="F5" s="65">
        <v>14352402</v>
      </c>
      <c r="G5" s="65">
        <v>16064767</v>
      </c>
      <c r="H5" s="65">
        <v>-477653</v>
      </c>
      <c r="I5" s="65">
        <v>-115706</v>
      </c>
      <c r="J5" s="65">
        <v>15471408</v>
      </c>
      <c r="K5" s="65">
        <v>20395</v>
      </c>
      <c r="L5" s="65">
        <v>-43657</v>
      </c>
      <c r="M5" s="65">
        <v>0</v>
      </c>
      <c r="N5" s="65">
        <v>-23262</v>
      </c>
      <c r="O5" s="65">
        <v>-1894</v>
      </c>
      <c r="P5" s="65">
        <v>-181894</v>
      </c>
      <c r="Q5" s="65">
        <v>-244079</v>
      </c>
      <c r="R5" s="65">
        <v>-427867</v>
      </c>
      <c r="S5" s="65">
        <v>-5181</v>
      </c>
      <c r="T5" s="65">
        <v>641417</v>
      </c>
      <c r="U5" s="65">
        <v>0</v>
      </c>
      <c r="V5" s="65">
        <v>636236</v>
      </c>
      <c r="W5" s="65">
        <v>15656515</v>
      </c>
      <c r="X5" s="65">
        <v>14352402</v>
      </c>
      <c r="Y5" s="65">
        <v>1304113</v>
      </c>
      <c r="Z5" s="145">
        <v>9.09</v>
      </c>
      <c r="AA5" s="160">
        <v>14352402</v>
      </c>
    </row>
    <row r="6" spans="1:27" ht="13.5">
      <c r="A6" s="196" t="s">
        <v>102</v>
      </c>
      <c r="B6" s="197"/>
      <c r="C6" s="160">
        <v>771396</v>
      </c>
      <c r="D6" s="160"/>
      <c r="E6" s="161">
        <v>850000</v>
      </c>
      <c r="F6" s="65">
        <v>850000</v>
      </c>
      <c r="G6" s="65">
        <v>68129</v>
      </c>
      <c r="H6" s="65">
        <v>67272</v>
      </c>
      <c r="I6" s="65">
        <v>69581</v>
      </c>
      <c r="J6" s="65">
        <v>204982</v>
      </c>
      <c r="K6" s="65">
        <v>72634</v>
      </c>
      <c r="L6" s="65">
        <v>72429</v>
      </c>
      <c r="M6" s="65">
        <v>72679</v>
      </c>
      <c r="N6" s="65">
        <v>217742</v>
      </c>
      <c r="O6" s="65">
        <v>74563</v>
      </c>
      <c r="P6" s="65">
        <v>75245</v>
      </c>
      <c r="Q6" s="65">
        <v>74474</v>
      </c>
      <c r="R6" s="65">
        <v>224282</v>
      </c>
      <c r="S6" s="65">
        <v>74376</v>
      </c>
      <c r="T6" s="65">
        <v>77453</v>
      </c>
      <c r="U6" s="65">
        <v>0</v>
      </c>
      <c r="V6" s="65">
        <v>151829</v>
      </c>
      <c r="W6" s="65">
        <v>798835</v>
      </c>
      <c r="X6" s="65">
        <v>850000</v>
      </c>
      <c r="Y6" s="65">
        <v>-51165</v>
      </c>
      <c r="Z6" s="145">
        <v>-6.02</v>
      </c>
      <c r="AA6" s="160">
        <v>850000</v>
      </c>
    </row>
    <row r="7" spans="1:27" ht="13.5">
      <c r="A7" s="198" t="s">
        <v>103</v>
      </c>
      <c r="B7" s="197" t="s">
        <v>96</v>
      </c>
      <c r="C7" s="160">
        <v>44792757</v>
      </c>
      <c r="D7" s="160"/>
      <c r="E7" s="161">
        <v>60889819</v>
      </c>
      <c r="F7" s="65">
        <v>60889819</v>
      </c>
      <c r="G7" s="65">
        <v>4777876</v>
      </c>
      <c r="H7" s="65">
        <v>4973693</v>
      </c>
      <c r="I7" s="65">
        <v>4567366</v>
      </c>
      <c r="J7" s="65">
        <v>14318935</v>
      </c>
      <c r="K7" s="65">
        <v>4386827</v>
      </c>
      <c r="L7" s="65">
        <v>4394399</v>
      </c>
      <c r="M7" s="65">
        <v>4542152</v>
      </c>
      <c r="N7" s="65">
        <v>13323378</v>
      </c>
      <c r="O7" s="65">
        <v>5125254</v>
      </c>
      <c r="P7" s="65">
        <v>4885478</v>
      </c>
      <c r="Q7" s="65">
        <v>4797904</v>
      </c>
      <c r="R7" s="65">
        <v>14808636</v>
      </c>
      <c r="S7" s="65">
        <v>4818309</v>
      </c>
      <c r="T7" s="65">
        <v>4905100</v>
      </c>
      <c r="U7" s="65">
        <v>0</v>
      </c>
      <c r="V7" s="65">
        <v>9723409</v>
      </c>
      <c r="W7" s="65">
        <v>52174358</v>
      </c>
      <c r="X7" s="65">
        <v>60889819</v>
      </c>
      <c r="Y7" s="65">
        <v>-8715461</v>
      </c>
      <c r="Z7" s="145">
        <v>-14.31</v>
      </c>
      <c r="AA7" s="160">
        <v>60889819</v>
      </c>
    </row>
    <row r="8" spans="1:27" ht="13.5">
      <c r="A8" s="198" t="s">
        <v>104</v>
      </c>
      <c r="B8" s="197" t="s">
        <v>96</v>
      </c>
      <c r="C8" s="160">
        <v>8347823</v>
      </c>
      <c r="D8" s="160"/>
      <c r="E8" s="161">
        <v>16572407</v>
      </c>
      <c r="F8" s="65">
        <v>16572407</v>
      </c>
      <c r="G8" s="65">
        <v>2157220</v>
      </c>
      <c r="H8" s="65">
        <v>1055606</v>
      </c>
      <c r="I8" s="65">
        <v>1268838</v>
      </c>
      <c r="J8" s="65">
        <v>4481664</v>
      </c>
      <c r="K8" s="65">
        <v>1294157</v>
      </c>
      <c r="L8" s="65">
        <v>1474075</v>
      </c>
      <c r="M8" s="65">
        <v>1381142</v>
      </c>
      <c r="N8" s="65">
        <v>4149374</v>
      </c>
      <c r="O8" s="65">
        <v>1710449</v>
      </c>
      <c r="P8" s="65">
        <v>1647520</v>
      </c>
      <c r="Q8" s="65">
        <v>1511637</v>
      </c>
      <c r="R8" s="65">
        <v>4869606</v>
      </c>
      <c r="S8" s="65">
        <v>1492469</v>
      </c>
      <c r="T8" s="65">
        <v>1087498</v>
      </c>
      <c r="U8" s="65">
        <v>0</v>
      </c>
      <c r="V8" s="65">
        <v>2579967</v>
      </c>
      <c r="W8" s="65">
        <v>16080611</v>
      </c>
      <c r="X8" s="65">
        <v>16572407</v>
      </c>
      <c r="Y8" s="65">
        <v>-491796</v>
      </c>
      <c r="Z8" s="145">
        <v>-2.97</v>
      </c>
      <c r="AA8" s="160">
        <v>16572407</v>
      </c>
    </row>
    <row r="9" spans="1:27" ht="13.5">
      <c r="A9" s="198" t="s">
        <v>105</v>
      </c>
      <c r="B9" s="197" t="s">
        <v>96</v>
      </c>
      <c r="C9" s="160">
        <v>6564060</v>
      </c>
      <c r="D9" s="160"/>
      <c r="E9" s="161">
        <v>11683382</v>
      </c>
      <c r="F9" s="65">
        <v>11683382</v>
      </c>
      <c r="G9" s="65">
        <v>3911602</v>
      </c>
      <c r="H9" s="65">
        <v>355329</v>
      </c>
      <c r="I9" s="65">
        <v>367782</v>
      </c>
      <c r="J9" s="65">
        <v>4634713</v>
      </c>
      <c r="K9" s="65">
        <v>377678</v>
      </c>
      <c r="L9" s="65">
        <v>790663</v>
      </c>
      <c r="M9" s="65">
        <v>-54825</v>
      </c>
      <c r="N9" s="65">
        <v>1113516</v>
      </c>
      <c r="O9" s="65">
        <v>364910</v>
      </c>
      <c r="P9" s="65">
        <v>363446</v>
      </c>
      <c r="Q9" s="65">
        <v>357943</v>
      </c>
      <c r="R9" s="65">
        <v>1086299</v>
      </c>
      <c r="S9" s="65">
        <v>359137</v>
      </c>
      <c r="T9" s="65">
        <v>367021</v>
      </c>
      <c r="U9" s="65">
        <v>0</v>
      </c>
      <c r="V9" s="65">
        <v>726158</v>
      </c>
      <c r="W9" s="65">
        <v>7560686</v>
      </c>
      <c r="X9" s="65">
        <v>11683382</v>
      </c>
      <c r="Y9" s="65">
        <v>-4122696</v>
      </c>
      <c r="Z9" s="145">
        <v>-35.29</v>
      </c>
      <c r="AA9" s="160">
        <v>11683382</v>
      </c>
    </row>
    <row r="10" spans="1:27" ht="13.5">
      <c r="A10" s="198" t="s">
        <v>106</v>
      </c>
      <c r="B10" s="197" t="s">
        <v>96</v>
      </c>
      <c r="C10" s="160">
        <v>1836720</v>
      </c>
      <c r="D10" s="160"/>
      <c r="E10" s="161">
        <v>6181332</v>
      </c>
      <c r="F10" s="59">
        <v>6181332</v>
      </c>
      <c r="G10" s="59">
        <v>1916544</v>
      </c>
      <c r="H10" s="59">
        <v>230162</v>
      </c>
      <c r="I10" s="59">
        <v>229776</v>
      </c>
      <c r="J10" s="59">
        <v>2376482</v>
      </c>
      <c r="K10" s="59">
        <v>229326</v>
      </c>
      <c r="L10" s="59">
        <v>221414</v>
      </c>
      <c r="M10" s="59">
        <v>228337</v>
      </c>
      <c r="N10" s="59">
        <v>679077</v>
      </c>
      <c r="O10" s="59">
        <v>228115</v>
      </c>
      <c r="P10" s="59">
        <v>226408</v>
      </c>
      <c r="Q10" s="59">
        <v>226437</v>
      </c>
      <c r="R10" s="59">
        <v>680960</v>
      </c>
      <c r="S10" s="59">
        <v>227504</v>
      </c>
      <c r="T10" s="59">
        <v>224349</v>
      </c>
      <c r="U10" s="59">
        <v>0</v>
      </c>
      <c r="V10" s="59">
        <v>451853</v>
      </c>
      <c r="W10" s="59">
        <v>4188372</v>
      </c>
      <c r="X10" s="59">
        <v>6181332</v>
      </c>
      <c r="Y10" s="59">
        <v>-1992960</v>
      </c>
      <c r="Z10" s="199">
        <v>-32.24</v>
      </c>
      <c r="AA10" s="135">
        <v>6181332</v>
      </c>
    </row>
    <row r="11" spans="1:27" ht="13.5">
      <c r="A11" s="198" t="s">
        <v>107</v>
      </c>
      <c r="B11" s="200"/>
      <c r="C11" s="160">
        <v>398296</v>
      </c>
      <c r="D11" s="160"/>
      <c r="E11" s="161">
        <v>533430</v>
      </c>
      <c r="F11" s="65">
        <v>533430</v>
      </c>
      <c r="G11" s="65">
        <v>28441</v>
      </c>
      <c r="H11" s="65">
        <v>38137</v>
      </c>
      <c r="I11" s="65">
        <v>29918</v>
      </c>
      <c r="J11" s="65">
        <v>96496</v>
      </c>
      <c r="K11" s="65">
        <v>32578</v>
      </c>
      <c r="L11" s="65">
        <v>28747</v>
      </c>
      <c r="M11" s="65">
        <v>27747</v>
      </c>
      <c r="N11" s="65">
        <v>89072</v>
      </c>
      <c r="O11" s="65">
        <v>39767</v>
      </c>
      <c r="P11" s="65">
        <v>23037</v>
      </c>
      <c r="Q11" s="65">
        <v>18160</v>
      </c>
      <c r="R11" s="65">
        <v>80964</v>
      </c>
      <c r="S11" s="65">
        <v>44258</v>
      </c>
      <c r="T11" s="65">
        <v>43113</v>
      </c>
      <c r="U11" s="65">
        <v>0</v>
      </c>
      <c r="V11" s="65">
        <v>87371</v>
      </c>
      <c r="W11" s="65">
        <v>353903</v>
      </c>
      <c r="X11" s="65">
        <v>533430</v>
      </c>
      <c r="Y11" s="65">
        <v>-179527</v>
      </c>
      <c r="Z11" s="145">
        <v>-33.66</v>
      </c>
      <c r="AA11" s="160">
        <v>533430</v>
      </c>
    </row>
    <row r="12" spans="1:27" ht="13.5">
      <c r="A12" s="198" t="s">
        <v>108</v>
      </c>
      <c r="B12" s="200"/>
      <c r="C12" s="160">
        <v>466265</v>
      </c>
      <c r="D12" s="160"/>
      <c r="E12" s="161">
        <v>514595</v>
      </c>
      <c r="F12" s="65">
        <v>514595</v>
      </c>
      <c r="G12" s="65">
        <v>164712</v>
      </c>
      <c r="H12" s="65">
        <v>45319</v>
      </c>
      <c r="I12" s="65">
        <v>39283</v>
      </c>
      <c r="J12" s="65">
        <v>249314</v>
      </c>
      <c r="K12" s="65">
        <v>46407</v>
      </c>
      <c r="L12" s="65">
        <v>65469</v>
      </c>
      <c r="M12" s="65">
        <v>35961</v>
      </c>
      <c r="N12" s="65">
        <v>147837</v>
      </c>
      <c r="O12" s="65">
        <v>29557</v>
      </c>
      <c r="P12" s="65">
        <v>40287</v>
      </c>
      <c r="Q12" s="65">
        <v>30244</v>
      </c>
      <c r="R12" s="65">
        <v>100088</v>
      </c>
      <c r="S12" s="65">
        <v>42614</v>
      </c>
      <c r="T12" s="65">
        <v>53585</v>
      </c>
      <c r="U12" s="65">
        <v>0</v>
      </c>
      <c r="V12" s="65">
        <v>96199</v>
      </c>
      <c r="W12" s="65">
        <v>593438</v>
      </c>
      <c r="X12" s="65">
        <v>514595</v>
      </c>
      <c r="Y12" s="65">
        <v>78843</v>
      </c>
      <c r="Z12" s="145">
        <v>15.32</v>
      </c>
      <c r="AA12" s="160">
        <v>514595</v>
      </c>
    </row>
    <row r="13" spans="1:27" ht="13.5">
      <c r="A13" s="196" t="s">
        <v>109</v>
      </c>
      <c r="B13" s="200"/>
      <c r="C13" s="160">
        <v>3147422</v>
      </c>
      <c r="D13" s="160"/>
      <c r="E13" s="161">
        <v>1240000</v>
      </c>
      <c r="F13" s="65">
        <v>1240000</v>
      </c>
      <c r="G13" s="65">
        <v>738</v>
      </c>
      <c r="H13" s="65">
        <v>672</v>
      </c>
      <c r="I13" s="65">
        <v>963</v>
      </c>
      <c r="J13" s="65">
        <v>2373</v>
      </c>
      <c r="K13" s="65">
        <v>-507</v>
      </c>
      <c r="L13" s="65">
        <v>57886</v>
      </c>
      <c r="M13" s="65">
        <v>298556</v>
      </c>
      <c r="N13" s="65">
        <v>355935</v>
      </c>
      <c r="O13" s="65">
        <v>17193</v>
      </c>
      <c r="P13" s="65">
        <v>78593</v>
      </c>
      <c r="Q13" s="65">
        <v>951097</v>
      </c>
      <c r="R13" s="65">
        <v>1046883</v>
      </c>
      <c r="S13" s="65">
        <v>34941</v>
      </c>
      <c r="T13" s="65">
        <v>21795</v>
      </c>
      <c r="U13" s="65">
        <v>0</v>
      </c>
      <c r="V13" s="65">
        <v>56736</v>
      </c>
      <c r="W13" s="65">
        <v>1461927</v>
      </c>
      <c r="X13" s="65">
        <v>1240000</v>
      </c>
      <c r="Y13" s="65">
        <v>221927</v>
      </c>
      <c r="Z13" s="145">
        <v>17.9</v>
      </c>
      <c r="AA13" s="160">
        <v>1240000</v>
      </c>
    </row>
    <row r="14" spans="1:27" ht="13.5">
      <c r="A14" s="196" t="s">
        <v>110</v>
      </c>
      <c r="B14" s="200"/>
      <c r="C14" s="160">
        <v>1313344</v>
      </c>
      <c r="D14" s="160"/>
      <c r="E14" s="161">
        <v>1509659</v>
      </c>
      <c r="F14" s="65">
        <v>1509659</v>
      </c>
      <c r="G14" s="65">
        <v>207925</v>
      </c>
      <c r="H14" s="65">
        <v>158365</v>
      </c>
      <c r="I14" s="65">
        <v>156958</v>
      </c>
      <c r="J14" s="65">
        <v>523248</v>
      </c>
      <c r="K14" s="65">
        <v>154828</v>
      </c>
      <c r="L14" s="65">
        <v>139193</v>
      </c>
      <c r="M14" s="65">
        <v>152745</v>
      </c>
      <c r="N14" s="65">
        <v>446766</v>
      </c>
      <c r="O14" s="65">
        <v>144423</v>
      </c>
      <c r="P14" s="65">
        <v>170084</v>
      </c>
      <c r="Q14" s="65">
        <v>164736</v>
      </c>
      <c r="R14" s="65">
        <v>479243</v>
      </c>
      <c r="S14" s="65">
        <v>158014</v>
      </c>
      <c r="T14" s="65">
        <v>141227</v>
      </c>
      <c r="U14" s="65">
        <v>0</v>
      </c>
      <c r="V14" s="65">
        <v>299241</v>
      </c>
      <c r="W14" s="65">
        <v>1748498</v>
      </c>
      <c r="X14" s="65">
        <v>1509659</v>
      </c>
      <c r="Y14" s="65">
        <v>238839</v>
      </c>
      <c r="Z14" s="145">
        <v>15.82</v>
      </c>
      <c r="AA14" s="160">
        <v>1509659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155750</v>
      </c>
      <c r="D16" s="160"/>
      <c r="E16" s="161">
        <v>242072</v>
      </c>
      <c r="F16" s="65">
        <v>242072</v>
      </c>
      <c r="G16" s="65">
        <v>5274</v>
      </c>
      <c r="H16" s="65">
        <v>7070</v>
      </c>
      <c r="I16" s="65">
        <v>8320</v>
      </c>
      <c r="J16" s="65">
        <v>20664</v>
      </c>
      <c r="K16" s="65">
        <v>4330</v>
      </c>
      <c r="L16" s="65">
        <v>6900</v>
      </c>
      <c r="M16" s="65">
        <v>7350</v>
      </c>
      <c r="N16" s="65">
        <v>18580</v>
      </c>
      <c r="O16" s="65">
        <v>21300</v>
      </c>
      <c r="P16" s="65">
        <v>9220</v>
      </c>
      <c r="Q16" s="65">
        <v>6580</v>
      </c>
      <c r="R16" s="65">
        <v>37100</v>
      </c>
      <c r="S16" s="65">
        <v>8000</v>
      </c>
      <c r="T16" s="65">
        <v>4280</v>
      </c>
      <c r="U16" s="65">
        <v>0</v>
      </c>
      <c r="V16" s="65">
        <v>12280</v>
      </c>
      <c r="W16" s="65">
        <v>88624</v>
      </c>
      <c r="X16" s="65">
        <v>242072</v>
      </c>
      <c r="Y16" s="65">
        <v>-153448</v>
      </c>
      <c r="Z16" s="145">
        <v>-63.39</v>
      </c>
      <c r="AA16" s="160">
        <v>242072</v>
      </c>
    </row>
    <row r="17" spans="1:27" ht="13.5">
      <c r="A17" s="196" t="s">
        <v>113</v>
      </c>
      <c r="B17" s="200"/>
      <c r="C17" s="160">
        <v>747773</v>
      </c>
      <c r="D17" s="160"/>
      <c r="E17" s="161">
        <v>2236447</v>
      </c>
      <c r="F17" s="65">
        <v>2236447</v>
      </c>
      <c r="G17" s="65">
        <v>100306</v>
      </c>
      <c r="H17" s="65">
        <v>262571</v>
      </c>
      <c r="I17" s="65">
        <v>125208</v>
      </c>
      <c r="J17" s="65">
        <v>488085</v>
      </c>
      <c r="K17" s="65">
        <v>46525</v>
      </c>
      <c r="L17" s="65">
        <v>135173</v>
      </c>
      <c r="M17" s="65">
        <v>170401</v>
      </c>
      <c r="N17" s="65">
        <v>352099</v>
      </c>
      <c r="O17" s="65">
        <v>135978</v>
      </c>
      <c r="P17" s="65">
        <v>-32081</v>
      </c>
      <c r="Q17" s="65">
        <v>-212413</v>
      </c>
      <c r="R17" s="65">
        <v>-108516</v>
      </c>
      <c r="S17" s="65">
        <v>120373</v>
      </c>
      <c r="T17" s="65">
        <v>44943</v>
      </c>
      <c r="U17" s="65">
        <v>0</v>
      </c>
      <c r="V17" s="65">
        <v>165316</v>
      </c>
      <c r="W17" s="65">
        <v>896984</v>
      </c>
      <c r="X17" s="65">
        <v>2236447</v>
      </c>
      <c r="Y17" s="65">
        <v>-1339463</v>
      </c>
      <c r="Z17" s="145">
        <v>-59.89</v>
      </c>
      <c r="AA17" s="160">
        <v>2236447</v>
      </c>
    </row>
    <row r="18" spans="1:27" ht="13.5">
      <c r="A18" s="198" t="s">
        <v>114</v>
      </c>
      <c r="B18" s="197"/>
      <c r="C18" s="160">
        <v>648021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38095</v>
      </c>
      <c r="J18" s="65">
        <v>38095</v>
      </c>
      <c r="K18" s="65">
        <v>119643</v>
      </c>
      <c r="L18" s="65">
        <v>0</v>
      </c>
      <c r="M18" s="65">
        <v>0</v>
      </c>
      <c r="N18" s="65">
        <v>119643</v>
      </c>
      <c r="O18" s="65">
        <v>0</v>
      </c>
      <c r="P18" s="65">
        <v>137158</v>
      </c>
      <c r="Q18" s="65">
        <v>261970</v>
      </c>
      <c r="R18" s="65">
        <v>399128</v>
      </c>
      <c r="S18" s="65">
        <v>0</v>
      </c>
      <c r="T18" s="65">
        <v>139084</v>
      </c>
      <c r="U18" s="65">
        <v>0</v>
      </c>
      <c r="V18" s="65">
        <v>139084</v>
      </c>
      <c r="W18" s="65">
        <v>695950</v>
      </c>
      <c r="X18" s="65">
        <v>0</v>
      </c>
      <c r="Y18" s="65">
        <v>695950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55840088</v>
      </c>
      <c r="D19" s="160"/>
      <c r="E19" s="161">
        <v>49646858</v>
      </c>
      <c r="F19" s="65">
        <v>49646858</v>
      </c>
      <c r="G19" s="65">
        <v>13844667</v>
      </c>
      <c r="H19" s="65">
        <v>0</v>
      </c>
      <c r="I19" s="65">
        <v>56595</v>
      </c>
      <c r="J19" s="65">
        <v>13901262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9113000</v>
      </c>
      <c r="Q19" s="65">
        <v>8985834</v>
      </c>
      <c r="R19" s="65">
        <v>18098834</v>
      </c>
      <c r="S19" s="65">
        <v>0</v>
      </c>
      <c r="T19" s="65">
        <v>958000</v>
      </c>
      <c r="U19" s="65">
        <v>0</v>
      </c>
      <c r="V19" s="65">
        <v>958000</v>
      </c>
      <c r="W19" s="65">
        <v>32958096</v>
      </c>
      <c r="X19" s="65">
        <v>49646858</v>
      </c>
      <c r="Y19" s="65">
        <v>-16688762</v>
      </c>
      <c r="Z19" s="145">
        <v>-33.61</v>
      </c>
      <c r="AA19" s="160">
        <v>49646858</v>
      </c>
    </row>
    <row r="20" spans="1:27" ht="13.5">
      <c r="A20" s="196" t="s">
        <v>35</v>
      </c>
      <c r="B20" s="200" t="s">
        <v>96</v>
      </c>
      <c r="C20" s="160">
        <v>1110852</v>
      </c>
      <c r="D20" s="160"/>
      <c r="E20" s="161">
        <v>975234</v>
      </c>
      <c r="F20" s="59">
        <v>975234</v>
      </c>
      <c r="G20" s="59">
        <v>43209</v>
      </c>
      <c r="H20" s="59">
        <v>47424</v>
      </c>
      <c r="I20" s="59">
        <v>98121</v>
      </c>
      <c r="J20" s="59">
        <v>188754</v>
      </c>
      <c r="K20" s="59">
        <v>175389</v>
      </c>
      <c r="L20" s="59">
        <v>36260</v>
      </c>
      <c r="M20" s="59">
        <v>26530</v>
      </c>
      <c r="N20" s="59">
        <v>238179</v>
      </c>
      <c r="O20" s="59">
        <v>102959</v>
      </c>
      <c r="P20" s="59">
        <v>28100</v>
      </c>
      <c r="Q20" s="59">
        <v>52571</v>
      </c>
      <c r="R20" s="59">
        <v>183630</v>
      </c>
      <c r="S20" s="59">
        <v>32235</v>
      </c>
      <c r="T20" s="59">
        <v>46136</v>
      </c>
      <c r="U20" s="59">
        <v>0</v>
      </c>
      <c r="V20" s="59">
        <v>78371</v>
      </c>
      <c r="W20" s="59">
        <v>688934</v>
      </c>
      <c r="X20" s="59">
        <v>975234</v>
      </c>
      <c r="Y20" s="59">
        <v>-286300</v>
      </c>
      <c r="Z20" s="199">
        <v>-29.36</v>
      </c>
      <c r="AA20" s="135">
        <v>975234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6000</v>
      </c>
      <c r="J21" s="65">
        <v>6000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840</v>
      </c>
      <c r="T21" s="65">
        <v>0</v>
      </c>
      <c r="U21" s="65">
        <v>0</v>
      </c>
      <c r="V21" s="65">
        <v>840</v>
      </c>
      <c r="W21" s="87">
        <v>6840</v>
      </c>
      <c r="X21" s="65">
        <v>0</v>
      </c>
      <c r="Y21" s="65">
        <v>6840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142101093</v>
      </c>
      <c r="D22" s="203">
        <f>SUM(D5:D21)</f>
        <v>0</v>
      </c>
      <c r="E22" s="204">
        <f t="shared" si="0"/>
        <v>167427637</v>
      </c>
      <c r="F22" s="205">
        <f t="shared" si="0"/>
        <v>167427637</v>
      </c>
      <c r="G22" s="205">
        <f t="shared" si="0"/>
        <v>43291410</v>
      </c>
      <c r="H22" s="205">
        <f t="shared" si="0"/>
        <v>6763967</v>
      </c>
      <c r="I22" s="205">
        <f t="shared" si="0"/>
        <v>6947098</v>
      </c>
      <c r="J22" s="205">
        <f t="shared" si="0"/>
        <v>57002475</v>
      </c>
      <c r="K22" s="205">
        <f t="shared" si="0"/>
        <v>6960210</v>
      </c>
      <c r="L22" s="205">
        <f t="shared" si="0"/>
        <v>7378951</v>
      </c>
      <c r="M22" s="205">
        <f t="shared" si="0"/>
        <v>6888775</v>
      </c>
      <c r="N22" s="205">
        <f t="shared" si="0"/>
        <v>21227936</v>
      </c>
      <c r="O22" s="205">
        <f t="shared" si="0"/>
        <v>7992574</v>
      </c>
      <c r="P22" s="205">
        <f t="shared" si="0"/>
        <v>16583601</v>
      </c>
      <c r="Q22" s="205">
        <f t="shared" si="0"/>
        <v>16983095</v>
      </c>
      <c r="R22" s="205">
        <f t="shared" si="0"/>
        <v>41559270</v>
      </c>
      <c r="S22" s="205">
        <f t="shared" si="0"/>
        <v>7407889</v>
      </c>
      <c r="T22" s="205">
        <f t="shared" si="0"/>
        <v>8755001</v>
      </c>
      <c r="U22" s="205">
        <f t="shared" si="0"/>
        <v>0</v>
      </c>
      <c r="V22" s="205">
        <f t="shared" si="0"/>
        <v>16162890</v>
      </c>
      <c r="W22" s="205">
        <f t="shared" si="0"/>
        <v>135952571</v>
      </c>
      <c r="X22" s="205">
        <f t="shared" si="0"/>
        <v>167427637</v>
      </c>
      <c r="Y22" s="205">
        <f t="shared" si="0"/>
        <v>-31475066</v>
      </c>
      <c r="Z22" s="206">
        <f>+IF(X22&lt;&gt;0,+(Y22/X22)*100,0)</f>
        <v>-18.79920577270048</v>
      </c>
      <c r="AA22" s="203">
        <f>SUM(AA5:AA21)</f>
        <v>167427637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44032921</v>
      </c>
      <c r="D25" s="160"/>
      <c r="E25" s="161">
        <v>52896916</v>
      </c>
      <c r="F25" s="65">
        <v>52896916</v>
      </c>
      <c r="G25" s="65">
        <v>3401842</v>
      </c>
      <c r="H25" s="65">
        <v>3773289</v>
      </c>
      <c r="I25" s="65">
        <v>4011088</v>
      </c>
      <c r="J25" s="65">
        <v>11186219</v>
      </c>
      <c r="K25" s="65">
        <v>3692266</v>
      </c>
      <c r="L25" s="65">
        <v>5427615</v>
      </c>
      <c r="M25" s="65">
        <v>4564733</v>
      </c>
      <c r="N25" s="65">
        <v>13684614</v>
      </c>
      <c r="O25" s="65">
        <v>3756818</v>
      </c>
      <c r="P25" s="65">
        <v>3692742</v>
      </c>
      <c r="Q25" s="65">
        <v>3646681</v>
      </c>
      <c r="R25" s="65">
        <v>11096241</v>
      </c>
      <c r="S25" s="65">
        <v>3711839</v>
      </c>
      <c r="T25" s="65">
        <v>3665399</v>
      </c>
      <c r="U25" s="65">
        <v>0</v>
      </c>
      <c r="V25" s="65">
        <v>7377238</v>
      </c>
      <c r="W25" s="65">
        <v>43344312</v>
      </c>
      <c r="X25" s="65">
        <v>52896916</v>
      </c>
      <c r="Y25" s="65">
        <v>-9552604</v>
      </c>
      <c r="Z25" s="145">
        <v>-18.06</v>
      </c>
      <c r="AA25" s="160">
        <v>52896916</v>
      </c>
    </row>
    <row r="26" spans="1:27" ht="13.5">
      <c r="A26" s="198" t="s">
        <v>38</v>
      </c>
      <c r="B26" s="197"/>
      <c r="C26" s="160">
        <v>0</v>
      </c>
      <c r="D26" s="160"/>
      <c r="E26" s="161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145">
        <v>0</v>
      </c>
      <c r="AA26" s="160">
        <v>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1740000</v>
      </c>
      <c r="F28" s="65">
        <v>1740000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1740000</v>
      </c>
      <c r="Y28" s="65">
        <v>-1740000</v>
      </c>
      <c r="Z28" s="145">
        <v>-100</v>
      </c>
      <c r="AA28" s="160">
        <v>1740000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28427506</v>
      </c>
      <c r="D30" s="160"/>
      <c r="E30" s="161">
        <v>45095405</v>
      </c>
      <c r="F30" s="65">
        <v>45095405</v>
      </c>
      <c r="G30" s="65">
        <v>4000279</v>
      </c>
      <c r="H30" s="65">
        <v>4774719</v>
      </c>
      <c r="I30" s="65">
        <v>4049259</v>
      </c>
      <c r="J30" s="65">
        <v>12824257</v>
      </c>
      <c r="K30" s="65">
        <v>2423243</v>
      </c>
      <c r="L30" s="65">
        <v>2501156</v>
      </c>
      <c r="M30" s="65">
        <v>2473792</v>
      </c>
      <c r="N30" s="65">
        <v>7398191</v>
      </c>
      <c r="O30" s="65">
        <v>2417608</v>
      </c>
      <c r="P30" s="65">
        <v>2703799</v>
      </c>
      <c r="Q30" s="65">
        <v>2463974</v>
      </c>
      <c r="R30" s="65">
        <v>7585381</v>
      </c>
      <c r="S30" s="65">
        <v>2404744</v>
      </c>
      <c r="T30" s="65">
        <v>2378426</v>
      </c>
      <c r="U30" s="65">
        <v>0</v>
      </c>
      <c r="V30" s="65">
        <v>4783170</v>
      </c>
      <c r="W30" s="65">
        <v>32590999</v>
      </c>
      <c r="X30" s="65">
        <v>45095405</v>
      </c>
      <c r="Y30" s="65">
        <v>-12504406</v>
      </c>
      <c r="Z30" s="145">
        <v>-27.73</v>
      </c>
      <c r="AA30" s="160">
        <v>45095405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1272478</v>
      </c>
      <c r="D32" s="160"/>
      <c r="E32" s="161">
        <v>1342500</v>
      </c>
      <c r="F32" s="65">
        <v>1342500</v>
      </c>
      <c r="G32" s="65">
        <v>99789</v>
      </c>
      <c r="H32" s="65">
        <v>74153</v>
      </c>
      <c r="I32" s="65">
        <v>94030</v>
      </c>
      <c r="J32" s="65">
        <v>267972</v>
      </c>
      <c r="K32" s="65">
        <v>75359</v>
      </c>
      <c r="L32" s="65">
        <v>121539</v>
      </c>
      <c r="M32" s="65">
        <v>130966</v>
      </c>
      <c r="N32" s="65">
        <v>327864</v>
      </c>
      <c r="O32" s="65">
        <v>76770</v>
      </c>
      <c r="P32" s="65">
        <v>124324</v>
      </c>
      <c r="Q32" s="65">
        <v>86000</v>
      </c>
      <c r="R32" s="65">
        <v>287094</v>
      </c>
      <c r="S32" s="65">
        <v>131490</v>
      </c>
      <c r="T32" s="65">
        <v>322482</v>
      </c>
      <c r="U32" s="65">
        <v>0</v>
      </c>
      <c r="V32" s="65">
        <v>453972</v>
      </c>
      <c r="W32" s="65">
        <v>1336902</v>
      </c>
      <c r="X32" s="65">
        <v>1342500</v>
      </c>
      <c r="Y32" s="65">
        <v>-5598</v>
      </c>
      <c r="Z32" s="145">
        <v>-0.42</v>
      </c>
      <c r="AA32" s="160">
        <v>1342500</v>
      </c>
    </row>
    <row r="33" spans="1:27" ht="13.5">
      <c r="A33" s="198" t="s">
        <v>42</v>
      </c>
      <c r="B33" s="197"/>
      <c r="C33" s="160">
        <v>45658</v>
      </c>
      <c r="D33" s="160"/>
      <c r="E33" s="161">
        <v>28000</v>
      </c>
      <c r="F33" s="65">
        <v>28000</v>
      </c>
      <c r="G33" s="65">
        <v>0</v>
      </c>
      <c r="H33" s="65">
        <v>3000</v>
      </c>
      <c r="I33" s="65">
        <v>1500</v>
      </c>
      <c r="J33" s="65">
        <v>4500</v>
      </c>
      <c r="K33" s="65">
        <v>1500</v>
      </c>
      <c r="L33" s="65">
        <v>1500</v>
      </c>
      <c r="M33" s="65">
        <v>1500</v>
      </c>
      <c r="N33" s="65">
        <v>4500</v>
      </c>
      <c r="O33" s="65">
        <v>15250</v>
      </c>
      <c r="P33" s="65">
        <v>1500</v>
      </c>
      <c r="Q33" s="65">
        <v>1500</v>
      </c>
      <c r="R33" s="65">
        <v>18250</v>
      </c>
      <c r="S33" s="65">
        <v>1500</v>
      </c>
      <c r="T33" s="65">
        <v>1500</v>
      </c>
      <c r="U33" s="65">
        <v>0</v>
      </c>
      <c r="V33" s="65">
        <v>3000</v>
      </c>
      <c r="W33" s="65">
        <v>30250</v>
      </c>
      <c r="X33" s="65">
        <v>28000</v>
      </c>
      <c r="Y33" s="65">
        <v>2250</v>
      </c>
      <c r="Z33" s="145">
        <v>8.04</v>
      </c>
      <c r="AA33" s="160">
        <v>28000</v>
      </c>
    </row>
    <row r="34" spans="1:27" ht="13.5">
      <c r="A34" s="198" t="s">
        <v>43</v>
      </c>
      <c r="B34" s="197" t="s">
        <v>123</v>
      </c>
      <c r="C34" s="160">
        <v>35169433</v>
      </c>
      <c r="D34" s="160"/>
      <c r="E34" s="161">
        <v>43194475</v>
      </c>
      <c r="F34" s="65">
        <v>43194475</v>
      </c>
      <c r="G34" s="65">
        <v>3752457</v>
      </c>
      <c r="H34" s="65">
        <v>3018215</v>
      </c>
      <c r="I34" s="65">
        <v>2924688</v>
      </c>
      <c r="J34" s="65">
        <v>9695360</v>
      </c>
      <c r="K34" s="65">
        <v>2932122</v>
      </c>
      <c r="L34" s="65">
        <v>4003861</v>
      </c>
      <c r="M34" s="65">
        <v>3373977</v>
      </c>
      <c r="N34" s="65">
        <v>10309960</v>
      </c>
      <c r="O34" s="65">
        <v>2968758</v>
      </c>
      <c r="P34" s="65">
        <v>3190416</v>
      </c>
      <c r="Q34" s="65">
        <v>3116136</v>
      </c>
      <c r="R34" s="65">
        <v>9275310</v>
      </c>
      <c r="S34" s="65">
        <v>2769020</v>
      </c>
      <c r="T34" s="65">
        <v>5103883</v>
      </c>
      <c r="U34" s="65">
        <v>0</v>
      </c>
      <c r="V34" s="65">
        <v>7872903</v>
      </c>
      <c r="W34" s="65">
        <v>37153533</v>
      </c>
      <c r="X34" s="65">
        <v>43194475</v>
      </c>
      <c r="Y34" s="65">
        <v>-6040942</v>
      </c>
      <c r="Z34" s="145">
        <v>-13.99</v>
      </c>
      <c r="AA34" s="160">
        <v>43194475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108947996</v>
      </c>
      <c r="D36" s="203">
        <f>SUM(D25:D35)</f>
        <v>0</v>
      </c>
      <c r="E36" s="204">
        <f t="shared" si="1"/>
        <v>144297296</v>
      </c>
      <c r="F36" s="205">
        <f t="shared" si="1"/>
        <v>144297296</v>
      </c>
      <c r="G36" s="205">
        <f t="shared" si="1"/>
        <v>11254367</v>
      </c>
      <c r="H36" s="205">
        <f t="shared" si="1"/>
        <v>11643376</v>
      </c>
      <c r="I36" s="205">
        <f t="shared" si="1"/>
        <v>11080565</v>
      </c>
      <c r="J36" s="205">
        <f t="shared" si="1"/>
        <v>33978308</v>
      </c>
      <c r="K36" s="205">
        <f t="shared" si="1"/>
        <v>9124490</v>
      </c>
      <c r="L36" s="205">
        <f t="shared" si="1"/>
        <v>12055671</v>
      </c>
      <c r="M36" s="205">
        <f t="shared" si="1"/>
        <v>10544968</v>
      </c>
      <c r="N36" s="205">
        <f t="shared" si="1"/>
        <v>31725129</v>
      </c>
      <c r="O36" s="205">
        <f t="shared" si="1"/>
        <v>9235204</v>
      </c>
      <c r="P36" s="205">
        <f t="shared" si="1"/>
        <v>9712781</v>
      </c>
      <c r="Q36" s="205">
        <f t="shared" si="1"/>
        <v>9314291</v>
      </c>
      <c r="R36" s="205">
        <f t="shared" si="1"/>
        <v>28262276</v>
      </c>
      <c r="S36" s="205">
        <f t="shared" si="1"/>
        <v>9018593</v>
      </c>
      <c r="T36" s="205">
        <f t="shared" si="1"/>
        <v>11471690</v>
      </c>
      <c r="U36" s="205">
        <f t="shared" si="1"/>
        <v>0</v>
      </c>
      <c r="V36" s="205">
        <f t="shared" si="1"/>
        <v>20490283</v>
      </c>
      <c r="W36" s="205">
        <f t="shared" si="1"/>
        <v>114455996</v>
      </c>
      <c r="X36" s="205">
        <f t="shared" si="1"/>
        <v>144297296</v>
      </c>
      <c r="Y36" s="205">
        <f t="shared" si="1"/>
        <v>-29841300</v>
      </c>
      <c r="Z36" s="206">
        <f>+IF(X36&lt;&gt;0,+(Y36/X36)*100,0)</f>
        <v>-20.68042910519959</v>
      </c>
      <c r="AA36" s="203">
        <f>SUM(AA25:AA35)</f>
        <v>144297296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33153097</v>
      </c>
      <c r="D38" s="214">
        <f>+D22-D36</f>
        <v>0</v>
      </c>
      <c r="E38" s="215">
        <f t="shared" si="2"/>
        <v>23130341</v>
      </c>
      <c r="F38" s="111">
        <f t="shared" si="2"/>
        <v>23130341</v>
      </c>
      <c r="G38" s="111">
        <f t="shared" si="2"/>
        <v>32037043</v>
      </c>
      <c r="H38" s="111">
        <f t="shared" si="2"/>
        <v>-4879409</v>
      </c>
      <c r="I38" s="111">
        <f t="shared" si="2"/>
        <v>-4133467</v>
      </c>
      <c r="J38" s="111">
        <f t="shared" si="2"/>
        <v>23024167</v>
      </c>
      <c r="K38" s="111">
        <f t="shared" si="2"/>
        <v>-2164280</v>
      </c>
      <c r="L38" s="111">
        <f t="shared" si="2"/>
        <v>-4676720</v>
      </c>
      <c r="M38" s="111">
        <f t="shared" si="2"/>
        <v>-3656193</v>
      </c>
      <c r="N38" s="111">
        <f t="shared" si="2"/>
        <v>-10497193</v>
      </c>
      <c r="O38" s="111">
        <f t="shared" si="2"/>
        <v>-1242630</v>
      </c>
      <c r="P38" s="111">
        <f t="shared" si="2"/>
        <v>6870820</v>
      </c>
      <c r="Q38" s="111">
        <f t="shared" si="2"/>
        <v>7668804</v>
      </c>
      <c r="R38" s="111">
        <f t="shared" si="2"/>
        <v>13296994</v>
      </c>
      <c r="S38" s="111">
        <f t="shared" si="2"/>
        <v>-1610704</v>
      </c>
      <c r="T38" s="111">
        <f t="shared" si="2"/>
        <v>-2716689</v>
      </c>
      <c r="U38" s="111">
        <f t="shared" si="2"/>
        <v>0</v>
      </c>
      <c r="V38" s="111">
        <f t="shared" si="2"/>
        <v>-4327393</v>
      </c>
      <c r="W38" s="111">
        <f t="shared" si="2"/>
        <v>21496575</v>
      </c>
      <c r="X38" s="111">
        <f>IF(F22=F36,0,X22-X36)</f>
        <v>23130341</v>
      </c>
      <c r="Y38" s="111">
        <f t="shared" si="2"/>
        <v>-1633766</v>
      </c>
      <c r="Z38" s="216">
        <f>+IF(X38&lt;&gt;0,+(Y38/X38)*100,0)</f>
        <v>-7.063302698390828</v>
      </c>
      <c r="AA38" s="214">
        <f>+AA22-AA36</f>
        <v>23130341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33153097</v>
      </c>
      <c r="D42" s="221">
        <f>SUM(D38:D41)</f>
        <v>0</v>
      </c>
      <c r="E42" s="222">
        <f t="shared" si="3"/>
        <v>23130341</v>
      </c>
      <c r="F42" s="93">
        <f t="shared" si="3"/>
        <v>23130341</v>
      </c>
      <c r="G42" s="93">
        <f t="shared" si="3"/>
        <v>32037043</v>
      </c>
      <c r="H42" s="93">
        <f t="shared" si="3"/>
        <v>-4879409</v>
      </c>
      <c r="I42" s="93">
        <f t="shared" si="3"/>
        <v>-4133467</v>
      </c>
      <c r="J42" s="93">
        <f t="shared" si="3"/>
        <v>23024167</v>
      </c>
      <c r="K42" s="93">
        <f t="shared" si="3"/>
        <v>-2164280</v>
      </c>
      <c r="L42" s="93">
        <f t="shared" si="3"/>
        <v>-4676720</v>
      </c>
      <c r="M42" s="93">
        <f t="shared" si="3"/>
        <v>-3656193</v>
      </c>
      <c r="N42" s="93">
        <f t="shared" si="3"/>
        <v>-10497193</v>
      </c>
      <c r="O42" s="93">
        <f t="shared" si="3"/>
        <v>-1242630</v>
      </c>
      <c r="P42" s="93">
        <f t="shared" si="3"/>
        <v>6870820</v>
      </c>
      <c r="Q42" s="93">
        <f t="shared" si="3"/>
        <v>7668804</v>
      </c>
      <c r="R42" s="93">
        <f t="shared" si="3"/>
        <v>13296994</v>
      </c>
      <c r="S42" s="93">
        <f t="shared" si="3"/>
        <v>-1610704</v>
      </c>
      <c r="T42" s="93">
        <f t="shared" si="3"/>
        <v>-2716689</v>
      </c>
      <c r="U42" s="93">
        <f t="shared" si="3"/>
        <v>0</v>
      </c>
      <c r="V42" s="93">
        <f t="shared" si="3"/>
        <v>-4327393</v>
      </c>
      <c r="W42" s="93">
        <f t="shared" si="3"/>
        <v>21496575</v>
      </c>
      <c r="X42" s="93">
        <f t="shared" si="3"/>
        <v>23130341</v>
      </c>
      <c r="Y42" s="93">
        <f t="shared" si="3"/>
        <v>-1633766</v>
      </c>
      <c r="Z42" s="223">
        <f>+IF(X42&lt;&gt;0,+(Y42/X42)*100,0)</f>
        <v>-7.063302698390828</v>
      </c>
      <c r="AA42" s="221">
        <f>SUM(AA38:AA41)</f>
        <v>23130341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33153097</v>
      </c>
      <c r="D44" s="225">
        <f>+D42-D43</f>
        <v>0</v>
      </c>
      <c r="E44" s="226">
        <f t="shared" si="4"/>
        <v>23130341</v>
      </c>
      <c r="F44" s="82">
        <f t="shared" si="4"/>
        <v>23130341</v>
      </c>
      <c r="G44" s="82">
        <f t="shared" si="4"/>
        <v>32037043</v>
      </c>
      <c r="H44" s="82">
        <f t="shared" si="4"/>
        <v>-4879409</v>
      </c>
      <c r="I44" s="82">
        <f t="shared" si="4"/>
        <v>-4133467</v>
      </c>
      <c r="J44" s="82">
        <f t="shared" si="4"/>
        <v>23024167</v>
      </c>
      <c r="K44" s="82">
        <f t="shared" si="4"/>
        <v>-2164280</v>
      </c>
      <c r="L44" s="82">
        <f t="shared" si="4"/>
        <v>-4676720</v>
      </c>
      <c r="M44" s="82">
        <f t="shared" si="4"/>
        <v>-3656193</v>
      </c>
      <c r="N44" s="82">
        <f t="shared" si="4"/>
        <v>-10497193</v>
      </c>
      <c r="O44" s="82">
        <f t="shared" si="4"/>
        <v>-1242630</v>
      </c>
      <c r="P44" s="82">
        <f t="shared" si="4"/>
        <v>6870820</v>
      </c>
      <c r="Q44" s="82">
        <f t="shared" si="4"/>
        <v>7668804</v>
      </c>
      <c r="R44" s="82">
        <f t="shared" si="4"/>
        <v>13296994</v>
      </c>
      <c r="S44" s="82">
        <f t="shared" si="4"/>
        <v>-1610704</v>
      </c>
      <c r="T44" s="82">
        <f t="shared" si="4"/>
        <v>-2716689</v>
      </c>
      <c r="U44" s="82">
        <f t="shared" si="4"/>
        <v>0</v>
      </c>
      <c r="V44" s="82">
        <f t="shared" si="4"/>
        <v>-4327393</v>
      </c>
      <c r="W44" s="82">
        <f t="shared" si="4"/>
        <v>21496575</v>
      </c>
      <c r="X44" s="82">
        <f t="shared" si="4"/>
        <v>23130341</v>
      </c>
      <c r="Y44" s="82">
        <f t="shared" si="4"/>
        <v>-1633766</v>
      </c>
      <c r="Z44" s="227">
        <f>+IF(X44&lt;&gt;0,+(Y44/X44)*100,0)</f>
        <v>-7.063302698390828</v>
      </c>
      <c r="AA44" s="225">
        <f>+AA42-AA43</f>
        <v>23130341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33153097</v>
      </c>
      <c r="D46" s="221">
        <f>SUM(D44:D45)</f>
        <v>0</v>
      </c>
      <c r="E46" s="222">
        <f t="shared" si="5"/>
        <v>23130341</v>
      </c>
      <c r="F46" s="93">
        <f t="shared" si="5"/>
        <v>23130341</v>
      </c>
      <c r="G46" s="93">
        <f t="shared" si="5"/>
        <v>32037043</v>
      </c>
      <c r="H46" s="93">
        <f t="shared" si="5"/>
        <v>-4879409</v>
      </c>
      <c r="I46" s="93">
        <f t="shared" si="5"/>
        <v>-4133467</v>
      </c>
      <c r="J46" s="93">
        <f t="shared" si="5"/>
        <v>23024167</v>
      </c>
      <c r="K46" s="93">
        <f t="shared" si="5"/>
        <v>-2164280</v>
      </c>
      <c r="L46" s="93">
        <f t="shared" si="5"/>
        <v>-4676720</v>
      </c>
      <c r="M46" s="93">
        <f t="shared" si="5"/>
        <v>-3656193</v>
      </c>
      <c r="N46" s="93">
        <f t="shared" si="5"/>
        <v>-10497193</v>
      </c>
      <c r="O46" s="93">
        <f t="shared" si="5"/>
        <v>-1242630</v>
      </c>
      <c r="P46" s="93">
        <f t="shared" si="5"/>
        <v>6870820</v>
      </c>
      <c r="Q46" s="93">
        <f t="shared" si="5"/>
        <v>7668804</v>
      </c>
      <c r="R46" s="93">
        <f t="shared" si="5"/>
        <v>13296994</v>
      </c>
      <c r="S46" s="93">
        <f t="shared" si="5"/>
        <v>-1610704</v>
      </c>
      <c r="T46" s="93">
        <f t="shared" si="5"/>
        <v>-2716689</v>
      </c>
      <c r="U46" s="93">
        <f t="shared" si="5"/>
        <v>0</v>
      </c>
      <c r="V46" s="93">
        <f t="shared" si="5"/>
        <v>-4327393</v>
      </c>
      <c r="W46" s="93">
        <f t="shared" si="5"/>
        <v>21496575</v>
      </c>
      <c r="X46" s="93">
        <f t="shared" si="5"/>
        <v>23130341</v>
      </c>
      <c r="Y46" s="93">
        <f t="shared" si="5"/>
        <v>-1633766</v>
      </c>
      <c r="Z46" s="223">
        <f>+IF(X46&lt;&gt;0,+(Y46/X46)*100,0)</f>
        <v>-7.063302698390828</v>
      </c>
      <c r="AA46" s="221">
        <f>SUM(AA44:AA45)</f>
        <v>23130341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33153097</v>
      </c>
      <c r="D48" s="232">
        <f>SUM(D46:D47)</f>
        <v>0</v>
      </c>
      <c r="E48" s="233">
        <f t="shared" si="6"/>
        <v>23130341</v>
      </c>
      <c r="F48" s="234">
        <f t="shared" si="6"/>
        <v>23130341</v>
      </c>
      <c r="G48" s="234">
        <f t="shared" si="6"/>
        <v>32037043</v>
      </c>
      <c r="H48" s="235">
        <f t="shared" si="6"/>
        <v>-4879409</v>
      </c>
      <c r="I48" s="235">
        <f t="shared" si="6"/>
        <v>-4133467</v>
      </c>
      <c r="J48" s="235">
        <f t="shared" si="6"/>
        <v>23024167</v>
      </c>
      <c r="K48" s="235">
        <f t="shared" si="6"/>
        <v>-2164280</v>
      </c>
      <c r="L48" s="235">
        <f t="shared" si="6"/>
        <v>-4676720</v>
      </c>
      <c r="M48" s="234">
        <f t="shared" si="6"/>
        <v>-3656193</v>
      </c>
      <c r="N48" s="234">
        <f t="shared" si="6"/>
        <v>-10497193</v>
      </c>
      <c r="O48" s="235">
        <f t="shared" si="6"/>
        <v>-1242630</v>
      </c>
      <c r="P48" s="235">
        <f t="shared" si="6"/>
        <v>6870820</v>
      </c>
      <c r="Q48" s="235">
        <f t="shared" si="6"/>
        <v>7668804</v>
      </c>
      <c r="R48" s="235">
        <f t="shared" si="6"/>
        <v>13296994</v>
      </c>
      <c r="S48" s="235">
        <f t="shared" si="6"/>
        <v>-1610704</v>
      </c>
      <c r="T48" s="234">
        <f t="shared" si="6"/>
        <v>-2716689</v>
      </c>
      <c r="U48" s="234">
        <f t="shared" si="6"/>
        <v>0</v>
      </c>
      <c r="V48" s="235">
        <f t="shared" si="6"/>
        <v>-4327393</v>
      </c>
      <c r="W48" s="235">
        <f t="shared" si="6"/>
        <v>21496575</v>
      </c>
      <c r="X48" s="235">
        <f t="shared" si="6"/>
        <v>23130341</v>
      </c>
      <c r="Y48" s="235">
        <f t="shared" si="6"/>
        <v>-1633766</v>
      </c>
      <c r="Z48" s="236">
        <f>+IF(X48&lt;&gt;0,+(Y48/X48)*100,0)</f>
        <v>-7.063302698390828</v>
      </c>
      <c r="AA48" s="237">
        <f>SUM(AA46:AA47)</f>
        <v>23130341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-16710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15210</v>
      </c>
      <c r="J5" s="105">
        <f t="shared" si="0"/>
        <v>15210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537</v>
      </c>
      <c r="P5" s="105">
        <f t="shared" si="0"/>
        <v>0</v>
      </c>
      <c r="Q5" s="105">
        <f t="shared" si="0"/>
        <v>0</v>
      </c>
      <c r="R5" s="105">
        <f t="shared" si="0"/>
        <v>537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15747</v>
      </c>
      <c r="X5" s="105">
        <f t="shared" si="0"/>
        <v>0</v>
      </c>
      <c r="Y5" s="105">
        <f t="shared" si="0"/>
        <v>15747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>
        <v>-16710</v>
      </c>
      <c r="D8" s="160"/>
      <c r="E8" s="161"/>
      <c r="F8" s="65"/>
      <c r="G8" s="65"/>
      <c r="H8" s="65"/>
      <c r="I8" s="65">
        <v>15210</v>
      </c>
      <c r="J8" s="65">
        <v>15210</v>
      </c>
      <c r="K8" s="65"/>
      <c r="L8" s="65"/>
      <c r="M8" s="65"/>
      <c r="N8" s="65"/>
      <c r="O8" s="65">
        <v>537</v>
      </c>
      <c r="P8" s="65"/>
      <c r="Q8" s="65"/>
      <c r="R8" s="65">
        <v>537</v>
      </c>
      <c r="S8" s="65"/>
      <c r="T8" s="65"/>
      <c r="U8" s="65"/>
      <c r="V8" s="65"/>
      <c r="W8" s="65">
        <v>15747</v>
      </c>
      <c r="X8" s="65"/>
      <c r="Y8" s="65">
        <v>15747</v>
      </c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-710291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12955</v>
      </c>
      <c r="J9" s="105">
        <f t="shared" si="1"/>
        <v>12955</v>
      </c>
      <c r="K9" s="105">
        <f t="shared" si="1"/>
        <v>9339</v>
      </c>
      <c r="L9" s="105">
        <f t="shared" si="1"/>
        <v>331739</v>
      </c>
      <c r="M9" s="105">
        <f t="shared" si="1"/>
        <v>0</v>
      </c>
      <c r="N9" s="105">
        <f t="shared" si="1"/>
        <v>341078</v>
      </c>
      <c r="O9" s="105">
        <f t="shared" si="1"/>
        <v>180000</v>
      </c>
      <c r="P9" s="105">
        <f t="shared" si="1"/>
        <v>0</v>
      </c>
      <c r="Q9" s="105">
        <f t="shared" si="1"/>
        <v>0</v>
      </c>
      <c r="R9" s="105">
        <f t="shared" si="1"/>
        <v>180000</v>
      </c>
      <c r="S9" s="105">
        <f t="shared" si="1"/>
        <v>0</v>
      </c>
      <c r="T9" s="105">
        <f t="shared" si="1"/>
        <v>65031</v>
      </c>
      <c r="U9" s="105">
        <f t="shared" si="1"/>
        <v>0</v>
      </c>
      <c r="V9" s="105">
        <f t="shared" si="1"/>
        <v>65031</v>
      </c>
      <c r="W9" s="105">
        <f t="shared" si="1"/>
        <v>599064</v>
      </c>
      <c r="X9" s="105">
        <f t="shared" si="1"/>
        <v>0</v>
      </c>
      <c r="Y9" s="105">
        <f t="shared" si="1"/>
        <v>599064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>
        <v>-180000</v>
      </c>
      <c r="D10" s="160"/>
      <c r="E10" s="161"/>
      <c r="F10" s="65"/>
      <c r="G10" s="65"/>
      <c r="H10" s="65"/>
      <c r="I10" s="65"/>
      <c r="J10" s="65"/>
      <c r="K10" s="65"/>
      <c r="L10" s="65">
        <v>180000</v>
      </c>
      <c r="M10" s="65"/>
      <c r="N10" s="65">
        <v>180000</v>
      </c>
      <c r="O10" s="65">
        <v>180000</v>
      </c>
      <c r="P10" s="65"/>
      <c r="Q10" s="65"/>
      <c r="R10" s="65">
        <v>180000</v>
      </c>
      <c r="S10" s="65"/>
      <c r="T10" s="65"/>
      <c r="U10" s="65"/>
      <c r="V10" s="65"/>
      <c r="W10" s="65">
        <v>360000</v>
      </c>
      <c r="X10" s="65"/>
      <c r="Y10" s="65">
        <v>360000</v>
      </c>
      <c r="Z10" s="145"/>
      <c r="AA10" s="67"/>
    </row>
    <row r="11" spans="1:27" ht="13.5">
      <c r="A11" s="143" t="s">
        <v>80</v>
      </c>
      <c r="B11" s="141"/>
      <c r="C11" s="160">
        <v>-48310</v>
      </c>
      <c r="D11" s="160"/>
      <c r="E11" s="161"/>
      <c r="F11" s="65"/>
      <c r="G11" s="65"/>
      <c r="H11" s="65"/>
      <c r="I11" s="65">
        <v>11725</v>
      </c>
      <c r="J11" s="65">
        <v>11725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>
        <v>11725</v>
      </c>
      <c r="X11" s="65"/>
      <c r="Y11" s="65">
        <v>11725</v>
      </c>
      <c r="Z11" s="145"/>
      <c r="AA11" s="67"/>
    </row>
    <row r="12" spans="1:27" ht="13.5">
      <c r="A12" s="143" t="s">
        <v>81</v>
      </c>
      <c r="B12" s="141"/>
      <c r="C12" s="160">
        <v>-320903</v>
      </c>
      <c r="D12" s="160"/>
      <c r="E12" s="161"/>
      <c r="F12" s="65"/>
      <c r="G12" s="65"/>
      <c r="H12" s="65"/>
      <c r="I12" s="65">
        <v>1230</v>
      </c>
      <c r="J12" s="65">
        <v>1230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>
        <v>1230</v>
      </c>
      <c r="X12" s="65"/>
      <c r="Y12" s="65">
        <v>1230</v>
      </c>
      <c r="Z12" s="145"/>
      <c r="AA12" s="67"/>
    </row>
    <row r="13" spans="1:27" ht="13.5">
      <c r="A13" s="143" t="s">
        <v>82</v>
      </c>
      <c r="B13" s="141"/>
      <c r="C13" s="160">
        <v>-161078</v>
      </c>
      <c r="D13" s="160"/>
      <c r="E13" s="161"/>
      <c r="F13" s="65"/>
      <c r="G13" s="65"/>
      <c r="H13" s="65"/>
      <c r="I13" s="65"/>
      <c r="J13" s="65"/>
      <c r="K13" s="65">
        <v>9339</v>
      </c>
      <c r="L13" s="65">
        <v>151739</v>
      </c>
      <c r="M13" s="65"/>
      <c r="N13" s="65">
        <v>161078</v>
      </c>
      <c r="O13" s="65"/>
      <c r="P13" s="65"/>
      <c r="Q13" s="65"/>
      <c r="R13" s="65"/>
      <c r="S13" s="65"/>
      <c r="T13" s="65">
        <v>65031</v>
      </c>
      <c r="U13" s="65"/>
      <c r="V13" s="65">
        <v>65031</v>
      </c>
      <c r="W13" s="65">
        <v>226109</v>
      </c>
      <c r="X13" s="65"/>
      <c r="Y13" s="65">
        <v>226109</v>
      </c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-541907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16724</v>
      </c>
      <c r="H15" s="105">
        <f t="shared" si="2"/>
        <v>1617</v>
      </c>
      <c r="I15" s="105">
        <f t="shared" si="2"/>
        <v>53204</v>
      </c>
      <c r="J15" s="105">
        <f t="shared" si="2"/>
        <v>71545</v>
      </c>
      <c r="K15" s="105">
        <f t="shared" si="2"/>
        <v>10843</v>
      </c>
      <c r="L15" s="105">
        <f t="shared" si="2"/>
        <v>5322</v>
      </c>
      <c r="M15" s="105">
        <f t="shared" si="2"/>
        <v>133</v>
      </c>
      <c r="N15" s="105">
        <f t="shared" si="2"/>
        <v>16298</v>
      </c>
      <c r="O15" s="105">
        <f t="shared" si="2"/>
        <v>40679</v>
      </c>
      <c r="P15" s="105">
        <f t="shared" si="2"/>
        <v>0</v>
      </c>
      <c r="Q15" s="105">
        <f t="shared" si="2"/>
        <v>239</v>
      </c>
      <c r="R15" s="105">
        <f t="shared" si="2"/>
        <v>40918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128761</v>
      </c>
      <c r="X15" s="105">
        <f t="shared" si="2"/>
        <v>0</v>
      </c>
      <c r="Y15" s="105">
        <f t="shared" si="2"/>
        <v>128761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-541907</v>
      </c>
      <c r="D17" s="160"/>
      <c r="E17" s="161"/>
      <c r="F17" s="65"/>
      <c r="G17" s="65">
        <v>16724</v>
      </c>
      <c r="H17" s="65">
        <v>1617</v>
      </c>
      <c r="I17" s="65">
        <v>53204</v>
      </c>
      <c r="J17" s="65">
        <v>71545</v>
      </c>
      <c r="K17" s="65">
        <v>10843</v>
      </c>
      <c r="L17" s="65">
        <v>5322</v>
      </c>
      <c r="M17" s="65">
        <v>133</v>
      </c>
      <c r="N17" s="65">
        <v>16298</v>
      </c>
      <c r="O17" s="65">
        <v>40679</v>
      </c>
      <c r="P17" s="65"/>
      <c r="Q17" s="65">
        <v>239</v>
      </c>
      <c r="R17" s="65">
        <v>40918</v>
      </c>
      <c r="S17" s="65"/>
      <c r="T17" s="65"/>
      <c r="U17" s="65"/>
      <c r="V17" s="65"/>
      <c r="W17" s="65">
        <v>128761</v>
      </c>
      <c r="X17" s="65"/>
      <c r="Y17" s="65">
        <v>128761</v>
      </c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-9370325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21033</v>
      </c>
      <c r="H19" s="105">
        <f t="shared" si="3"/>
        <v>0</v>
      </c>
      <c r="I19" s="105">
        <f t="shared" si="3"/>
        <v>3448903</v>
      </c>
      <c r="J19" s="105">
        <f t="shared" si="3"/>
        <v>3469936</v>
      </c>
      <c r="K19" s="105">
        <f t="shared" si="3"/>
        <v>3772</v>
      </c>
      <c r="L19" s="105">
        <f t="shared" si="3"/>
        <v>1405</v>
      </c>
      <c r="M19" s="105">
        <f t="shared" si="3"/>
        <v>338032</v>
      </c>
      <c r="N19" s="105">
        <f t="shared" si="3"/>
        <v>343209</v>
      </c>
      <c r="O19" s="105">
        <f t="shared" si="3"/>
        <v>256708</v>
      </c>
      <c r="P19" s="105">
        <f t="shared" si="3"/>
        <v>29052</v>
      </c>
      <c r="Q19" s="105">
        <f t="shared" si="3"/>
        <v>0</v>
      </c>
      <c r="R19" s="105">
        <f t="shared" si="3"/>
        <v>285760</v>
      </c>
      <c r="S19" s="105">
        <f t="shared" si="3"/>
        <v>1731616</v>
      </c>
      <c r="T19" s="105">
        <f t="shared" si="3"/>
        <v>686741</v>
      </c>
      <c r="U19" s="105">
        <f t="shared" si="3"/>
        <v>0</v>
      </c>
      <c r="V19" s="105">
        <f t="shared" si="3"/>
        <v>2418357</v>
      </c>
      <c r="W19" s="105">
        <f t="shared" si="3"/>
        <v>6517262</v>
      </c>
      <c r="X19" s="105">
        <f t="shared" si="3"/>
        <v>0</v>
      </c>
      <c r="Y19" s="105">
        <f t="shared" si="3"/>
        <v>6517262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>
        <v>-728929</v>
      </c>
      <c r="D20" s="160"/>
      <c r="E20" s="161"/>
      <c r="F20" s="65"/>
      <c r="G20" s="65"/>
      <c r="H20" s="65"/>
      <c r="I20" s="65">
        <v>333441</v>
      </c>
      <c r="J20" s="65">
        <v>333441</v>
      </c>
      <c r="K20" s="65"/>
      <c r="L20" s="65"/>
      <c r="M20" s="65">
        <v>278370</v>
      </c>
      <c r="N20" s="65">
        <v>278370</v>
      </c>
      <c r="O20" s="65">
        <v>569</v>
      </c>
      <c r="P20" s="65">
        <v>29052</v>
      </c>
      <c r="Q20" s="65"/>
      <c r="R20" s="65">
        <v>29621</v>
      </c>
      <c r="S20" s="65">
        <v>1730386</v>
      </c>
      <c r="T20" s="65">
        <v>686741</v>
      </c>
      <c r="U20" s="65"/>
      <c r="V20" s="65">
        <v>2417127</v>
      </c>
      <c r="W20" s="65">
        <v>3058559</v>
      </c>
      <c r="X20" s="65"/>
      <c r="Y20" s="65">
        <v>3058559</v>
      </c>
      <c r="Z20" s="145"/>
      <c r="AA20" s="67"/>
    </row>
    <row r="21" spans="1:27" ht="13.5">
      <c r="A21" s="143" t="s">
        <v>90</v>
      </c>
      <c r="B21" s="141"/>
      <c r="C21" s="160">
        <v>-3187180</v>
      </c>
      <c r="D21" s="160"/>
      <c r="E21" s="161"/>
      <c r="F21" s="65"/>
      <c r="G21" s="65"/>
      <c r="H21" s="65"/>
      <c r="I21" s="65">
        <v>2415377</v>
      </c>
      <c r="J21" s="65">
        <v>2415377</v>
      </c>
      <c r="K21" s="65">
        <v>3772</v>
      </c>
      <c r="L21" s="65">
        <v>1405</v>
      </c>
      <c r="M21" s="65"/>
      <c r="N21" s="65">
        <v>5177</v>
      </c>
      <c r="O21" s="65">
        <v>235106</v>
      </c>
      <c r="P21" s="65"/>
      <c r="Q21" s="65"/>
      <c r="R21" s="65">
        <v>235106</v>
      </c>
      <c r="S21" s="65">
        <v>1230</v>
      </c>
      <c r="T21" s="65"/>
      <c r="U21" s="65"/>
      <c r="V21" s="65">
        <v>1230</v>
      </c>
      <c r="W21" s="65">
        <v>2656890</v>
      </c>
      <c r="X21" s="65"/>
      <c r="Y21" s="65">
        <v>2656890</v>
      </c>
      <c r="Z21" s="145"/>
      <c r="AA21" s="67"/>
    </row>
    <row r="22" spans="1:27" ht="13.5">
      <c r="A22" s="143" t="s">
        <v>91</v>
      </c>
      <c r="B22" s="141"/>
      <c r="C22" s="162">
        <v>-5406915</v>
      </c>
      <c r="D22" s="162"/>
      <c r="E22" s="163"/>
      <c r="F22" s="164"/>
      <c r="G22" s="164">
        <v>21033</v>
      </c>
      <c r="H22" s="164"/>
      <c r="I22" s="164">
        <v>698855</v>
      </c>
      <c r="J22" s="164">
        <v>719888</v>
      </c>
      <c r="K22" s="164"/>
      <c r="L22" s="164"/>
      <c r="M22" s="164">
        <v>59662</v>
      </c>
      <c r="N22" s="164">
        <v>59662</v>
      </c>
      <c r="O22" s="164">
        <v>21033</v>
      </c>
      <c r="P22" s="164"/>
      <c r="Q22" s="164"/>
      <c r="R22" s="164">
        <v>21033</v>
      </c>
      <c r="S22" s="164"/>
      <c r="T22" s="164"/>
      <c r="U22" s="164"/>
      <c r="V22" s="164"/>
      <c r="W22" s="164">
        <v>800583</v>
      </c>
      <c r="X22" s="164"/>
      <c r="Y22" s="164">
        <v>800583</v>
      </c>
      <c r="Z22" s="146"/>
      <c r="AA22" s="239"/>
    </row>
    <row r="23" spans="1:27" ht="13.5">
      <c r="A23" s="143" t="s">
        <v>92</v>
      </c>
      <c r="B23" s="141"/>
      <c r="C23" s="160">
        <v>-47301</v>
      </c>
      <c r="D23" s="160"/>
      <c r="E23" s="161"/>
      <c r="F23" s="65"/>
      <c r="G23" s="65"/>
      <c r="H23" s="65"/>
      <c r="I23" s="65">
        <v>1230</v>
      </c>
      <c r="J23" s="65">
        <v>1230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1230</v>
      </c>
      <c r="X23" s="65"/>
      <c r="Y23" s="65">
        <v>1230</v>
      </c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-10639233</v>
      </c>
      <c r="D25" s="232">
        <f>+D5+D9+D15+D19+D24</f>
        <v>0</v>
      </c>
      <c r="E25" s="245">
        <f t="shared" si="4"/>
        <v>0</v>
      </c>
      <c r="F25" s="234">
        <f t="shared" si="4"/>
        <v>0</v>
      </c>
      <c r="G25" s="234">
        <f t="shared" si="4"/>
        <v>37757</v>
      </c>
      <c r="H25" s="234">
        <f t="shared" si="4"/>
        <v>1617</v>
      </c>
      <c r="I25" s="234">
        <f t="shared" si="4"/>
        <v>3530272</v>
      </c>
      <c r="J25" s="234">
        <f t="shared" si="4"/>
        <v>3569646</v>
      </c>
      <c r="K25" s="234">
        <f t="shared" si="4"/>
        <v>23954</v>
      </c>
      <c r="L25" s="234">
        <f t="shared" si="4"/>
        <v>338466</v>
      </c>
      <c r="M25" s="234">
        <f t="shared" si="4"/>
        <v>338165</v>
      </c>
      <c r="N25" s="234">
        <f t="shared" si="4"/>
        <v>700585</v>
      </c>
      <c r="O25" s="234">
        <f t="shared" si="4"/>
        <v>477924</v>
      </c>
      <c r="P25" s="234">
        <f t="shared" si="4"/>
        <v>29052</v>
      </c>
      <c r="Q25" s="234">
        <f t="shared" si="4"/>
        <v>239</v>
      </c>
      <c r="R25" s="234">
        <f t="shared" si="4"/>
        <v>507215</v>
      </c>
      <c r="S25" s="234">
        <f t="shared" si="4"/>
        <v>1731616</v>
      </c>
      <c r="T25" s="234">
        <f t="shared" si="4"/>
        <v>751772</v>
      </c>
      <c r="U25" s="234">
        <f t="shared" si="4"/>
        <v>0</v>
      </c>
      <c r="V25" s="234">
        <f t="shared" si="4"/>
        <v>2483388</v>
      </c>
      <c r="W25" s="234">
        <f t="shared" si="4"/>
        <v>7260834</v>
      </c>
      <c r="X25" s="234">
        <f t="shared" si="4"/>
        <v>0</v>
      </c>
      <c r="Y25" s="234">
        <f t="shared" si="4"/>
        <v>7260834</v>
      </c>
      <c r="Z25" s="246">
        <f>+IF(X25&lt;&gt;0,+(Y25/X25)*100,0)</f>
        <v>0</v>
      </c>
      <c r="AA25" s="247">
        <f>+AA5+AA9+AA15+AA19+AA24</f>
        <v>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/>
      <c r="G28" s="65">
        <v>37757</v>
      </c>
      <c r="H28" s="65">
        <v>1617</v>
      </c>
      <c r="I28" s="65">
        <v>3530272</v>
      </c>
      <c r="J28" s="65">
        <v>3569646</v>
      </c>
      <c r="K28" s="65">
        <v>23954</v>
      </c>
      <c r="L28" s="65">
        <v>338466</v>
      </c>
      <c r="M28" s="65">
        <v>338165</v>
      </c>
      <c r="N28" s="65">
        <v>700585</v>
      </c>
      <c r="O28" s="65">
        <v>477924</v>
      </c>
      <c r="P28" s="65">
        <v>29052</v>
      </c>
      <c r="Q28" s="65">
        <v>239</v>
      </c>
      <c r="R28" s="65">
        <v>507215</v>
      </c>
      <c r="S28" s="65">
        <v>1731616</v>
      </c>
      <c r="T28" s="65">
        <v>65031</v>
      </c>
      <c r="U28" s="65"/>
      <c r="V28" s="65">
        <v>1796647</v>
      </c>
      <c r="W28" s="65">
        <v>6574093</v>
      </c>
      <c r="X28" s="65"/>
      <c r="Y28" s="65">
        <v>6574093</v>
      </c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0</v>
      </c>
      <c r="G32" s="82">
        <f t="shared" si="5"/>
        <v>37757</v>
      </c>
      <c r="H32" s="82">
        <f t="shared" si="5"/>
        <v>1617</v>
      </c>
      <c r="I32" s="82">
        <f t="shared" si="5"/>
        <v>3530272</v>
      </c>
      <c r="J32" s="82">
        <f t="shared" si="5"/>
        <v>3569646</v>
      </c>
      <c r="K32" s="82">
        <f t="shared" si="5"/>
        <v>23954</v>
      </c>
      <c r="L32" s="82">
        <f t="shared" si="5"/>
        <v>338466</v>
      </c>
      <c r="M32" s="82">
        <f t="shared" si="5"/>
        <v>338165</v>
      </c>
      <c r="N32" s="82">
        <f t="shared" si="5"/>
        <v>700585</v>
      </c>
      <c r="O32" s="82">
        <f t="shared" si="5"/>
        <v>477924</v>
      </c>
      <c r="P32" s="82">
        <f t="shared" si="5"/>
        <v>29052</v>
      </c>
      <c r="Q32" s="82">
        <f t="shared" si="5"/>
        <v>239</v>
      </c>
      <c r="R32" s="82">
        <f t="shared" si="5"/>
        <v>507215</v>
      </c>
      <c r="S32" s="82">
        <f t="shared" si="5"/>
        <v>1731616</v>
      </c>
      <c r="T32" s="82">
        <f t="shared" si="5"/>
        <v>65031</v>
      </c>
      <c r="U32" s="82">
        <f t="shared" si="5"/>
        <v>0</v>
      </c>
      <c r="V32" s="82">
        <f t="shared" si="5"/>
        <v>1796647</v>
      </c>
      <c r="W32" s="82">
        <f t="shared" si="5"/>
        <v>6574093</v>
      </c>
      <c r="X32" s="82">
        <f t="shared" si="5"/>
        <v>0</v>
      </c>
      <c r="Y32" s="82">
        <f t="shared" si="5"/>
        <v>6574093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>
        <v>686741</v>
      </c>
      <c r="U33" s="65"/>
      <c r="V33" s="65">
        <v>686741</v>
      </c>
      <c r="W33" s="65">
        <v>686741</v>
      </c>
      <c r="X33" s="65"/>
      <c r="Y33" s="65">
        <v>686741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0</v>
      </c>
      <c r="F36" s="235">
        <f t="shared" si="6"/>
        <v>0</v>
      </c>
      <c r="G36" s="235">
        <f t="shared" si="6"/>
        <v>37757</v>
      </c>
      <c r="H36" s="235">
        <f t="shared" si="6"/>
        <v>1617</v>
      </c>
      <c r="I36" s="235">
        <f t="shared" si="6"/>
        <v>3530272</v>
      </c>
      <c r="J36" s="235">
        <f t="shared" si="6"/>
        <v>3569646</v>
      </c>
      <c r="K36" s="235">
        <f t="shared" si="6"/>
        <v>23954</v>
      </c>
      <c r="L36" s="235">
        <f t="shared" si="6"/>
        <v>338466</v>
      </c>
      <c r="M36" s="235">
        <f t="shared" si="6"/>
        <v>338165</v>
      </c>
      <c r="N36" s="235">
        <f t="shared" si="6"/>
        <v>700585</v>
      </c>
      <c r="O36" s="235">
        <f t="shared" si="6"/>
        <v>477924</v>
      </c>
      <c r="P36" s="235">
        <f t="shared" si="6"/>
        <v>29052</v>
      </c>
      <c r="Q36" s="235">
        <f t="shared" si="6"/>
        <v>239</v>
      </c>
      <c r="R36" s="235">
        <f t="shared" si="6"/>
        <v>507215</v>
      </c>
      <c r="S36" s="235">
        <f t="shared" si="6"/>
        <v>1731616</v>
      </c>
      <c r="T36" s="235">
        <f t="shared" si="6"/>
        <v>751772</v>
      </c>
      <c r="U36" s="235">
        <f t="shared" si="6"/>
        <v>0</v>
      </c>
      <c r="V36" s="235">
        <f t="shared" si="6"/>
        <v>2483388</v>
      </c>
      <c r="W36" s="235">
        <f t="shared" si="6"/>
        <v>7260834</v>
      </c>
      <c r="X36" s="235">
        <f t="shared" si="6"/>
        <v>0</v>
      </c>
      <c r="Y36" s="235">
        <f t="shared" si="6"/>
        <v>7260834</v>
      </c>
      <c r="Z36" s="236">
        <f>+IF(X36&lt;&gt;0,+(Y36/X36)*100,0)</f>
        <v>0</v>
      </c>
      <c r="AA36" s="254">
        <f>SUM(AA32:AA35)</f>
        <v>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236046</v>
      </c>
      <c r="D6" s="160"/>
      <c r="E6" s="64"/>
      <c r="F6" s="65"/>
      <c r="G6" s="65">
        <v>437831</v>
      </c>
      <c r="H6" s="65">
        <v>5289427</v>
      </c>
      <c r="I6" s="65">
        <v>2744642</v>
      </c>
      <c r="J6" s="65">
        <v>8471900</v>
      </c>
      <c r="K6" s="65">
        <v>1420619</v>
      </c>
      <c r="L6" s="65">
        <v>-2683081</v>
      </c>
      <c r="M6" s="65">
        <v>9847448</v>
      </c>
      <c r="N6" s="65">
        <v>8584986</v>
      </c>
      <c r="O6" s="65">
        <v>2765998</v>
      </c>
      <c r="P6" s="65">
        <v>-21258373</v>
      </c>
      <c r="Q6" s="65">
        <v>-11804185</v>
      </c>
      <c r="R6" s="65">
        <v>-30296560</v>
      </c>
      <c r="S6" s="65">
        <v>7486802</v>
      </c>
      <c r="T6" s="65">
        <v>8828460</v>
      </c>
      <c r="U6" s="65"/>
      <c r="V6" s="65">
        <v>16315262</v>
      </c>
      <c r="W6" s="65">
        <v>3075588</v>
      </c>
      <c r="X6" s="65"/>
      <c r="Y6" s="65">
        <v>3075588</v>
      </c>
      <c r="Z6" s="145"/>
      <c r="AA6" s="67"/>
    </row>
    <row r="7" spans="1:27" ht="13.5">
      <c r="A7" s="264" t="s">
        <v>147</v>
      </c>
      <c r="B7" s="197" t="s">
        <v>72</v>
      </c>
      <c r="C7" s="160">
        <v>40392882</v>
      </c>
      <c r="D7" s="160"/>
      <c r="E7" s="64"/>
      <c r="F7" s="65"/>
      <c r="G7" s="65">
        <v>-17000000</v>
      </c>
      <c r="H7" s="65"/>
      <c r="I7" s="65"/>
      <c r="J7" s="65">
        <v>-17000000</v>
      </c>
      <c r="K7" s="65"/>
      <c r="L7" s="65">
        <v>9000000</v>
      </c>
      <c r="M7" s="65">
        <v>-272489</v>
      </c>
      <c r="N7" s="65">
        <v>8727511</v>
      </c>
      <c r="O7" s="65"/>
      <c r="P7" s="65">
        <v>10920372</v>
      </c>
      <c r="Q7" s="65">
        <v>3104788</v>
      </c>
      <c r="R7" s="65">
        <v>14025160</v>
      </c>
      <c r="S7" s="65">
        <v>-35460</v>
      </c>
      <c r="T7" s="65"/>
      <c r="U7" s="65"/>
      <c r="V7" s="65">
        <v>-35460</v>
      </c>
      <c r="W7" s="65">
        <v>5717211</v>
      </c>
      <c r="X7" s="65"/>
      <c r="Y7" s="65">
        <v>5717211</v>
      </c>
      <c r="Z7" s="145"/>
      <c r="AA7" s="67"/>
    </row>
    <row r="8" spans="1:27" ht="13.5">
      <c r="A8" s="264" t="s">
        <v>148</v>
      </c>
      <c r="B8" s="197" t="s">
        <v>72</v>
      </c>
      <c r="C8" s="160">
        <v>46060449</v>
      </c>
      <c r="D8" s="160"/>
      <c r="E8" s="64"/>
      <c r="F8" s="65"/>
      <c r="G8" s="65">
        <v>-11754137</v>
      </c>
      <c r="H8" s="65">
        <v>3475851</v>
      </c>
      <c r="I8" s="65">
        <v>3089194</v>
      </c>
      <c r="J8" s="65">
        <v>-5189092</v>
      </c>
      <c r="K8" s="65">
        <v>1829388</v>
      </c>
      <c r="L8" s="65">
        <v>2938748</v>
      </c>
      <c r="M8" s="65">
        <v>946324</v>
      </c>
      <c r="N8" s="65">
        <v>5714460</v>
      </c>
      <c r="O8" s="65">
        <v>-756450</v>
      </c>
      <c r="P8" s="65">
        <v>1445531</v>
      </c>
      <c r="Q8" s="65">
        <v>2441463</v>
      </c>
      <c r="R8" s="65">
        <v>3130544</v>
      </c>
      <c r="S8" s="65">
        <v>154992</v>
      </c>
      <c r="T8" s="65">
        <v>3722731</v>
      </c>
      <c r="U8" s="65"/>
      <c r="V8" s="65">
        <v>3877723</v>
      </c>
      <c r="W8" s="65">
        <v>7533635</v>
      </c>
      <c r="X8" s="65"/>
      <c r="Y8" s="65">
        <v>7533635</v>
      </c>
      <c r="Z8" s="145"/>
      <c r="AA8" s="67"/>
    </row>
    <row r="9" spans="1:27" ht="13.5">
      <c r="A9" s="264" t="s">
        <v>149</v>
      </c>
      <c r="B9" s="197"/>
      <c r="C9" s="160">
        <v>-1367682</v>
      </c>
      <c r="D9" s="160"/>
      <c r="E9" s="64"/>
      <c r="F9" s="65"/>
      <c r="G9" s="65">
        <v>77972</v>
      </c>
      <c r="H9" s="65">
        <v>-242912</v>
      </c>
      <c r="I9" s="65">
        <v>456531</v>
      </c>
      <c r="J9" s="65">
        <v>291591</v>
      </c>
      <c r="K9" s="65">
        <v>-514003</v>
      </c>
      <c r="L9" s="65">
        <v>118621</v>
      </c>
      <c r="M9" s="65">
        <v>-422934</v>
      </c>
      <c r="N9" s="65">
        <v>-818316</v>
      </c>
      <c r="O9" s="65">
        <v>-1505</v>
      </c>
      <c r="P9" s="65">
        <v>-140834</v>
      </c>
      <c r="Q9" s="65">
        <v>180879</v>
      </c>
      <c r="R9" s="65">
        <v>38540</v>
      </c>
      <c r="S9" s="65">
        <v>17770</v>
      </c>
      <c r="T9" s="65">
        <v>-353615</v>
      </c>
      <c r="U9" s="65"/>
      <c r="V9" s="65">
        <v>-335845</v>
      </c>
      <c r="W9" s="65">
        <v>-824030</v>
      </c>
      <c r="X9" s="65"/>
      <c r="Y9" s="65">
        <v>-824030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2962269</v>
      </c>
      <c r="D11" s="160"/>
      <c r="E11" s="64"/>
      <c r="F11" s="65"/>
      <c r="G11" s="65">
        <v>48090</v>
      </c>
      <c r="H11" s="65">
        <v>61301</v>
      </c>
      <c r="I11" s="65">
        <v>-129736</v>
      </c>
      <c r="J11" s="65">
        <v>-20345</v>
      </c>
      <c r="K11" s="65">
        <v>-289691</v>
      </c>
      <c r="L11" s="65">
        <v>-10364</v>
      </c>
      <c r="M11" s="65">
        <v>-89128</v>
      </c>
      <c r="N11" s="65">
        <v>-389183</v>
      </c>
      <c r="O11" s="65">
        <v>207942</v>
      </c>
      <c r="P11" s="65">
        <v>-284385</v>
      </c>
      <c r="Q11" s="65">
        <v>-227147</v>
      </c>
      <c r="R11" s="65">
        <v>-303590</v>
      </c>
      <c r="S11" s="65">
        <v>-116177</v>
      </c>
      <c r="T11" s="65">
        <v>80344</v>
      </c>
      <c r="U11" s="65"/>
      <c r="V11" s="65">
        <v>-35833</v>
      </c>
      <c r="W11" s="65">
        <v>-748951</v>
      </c>
      <c r="X11" s="65"/>
      <c r="Y11" s="65">
        <v>-748951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88283964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-28190244</v>
      </c>
      <c r="H12" s="78">
        <f t="shared" si="0"/>
        <v>8583667</v>
      </c>
      <c r="I12" s="78">
        <f t="shared" si="0"/>
        <v>6160631</v>
      </c>
      <c r="J12" s="78">
        <f t="shared" si="0"/>
        <v>-13445946</v>
      </c>
      <c r="K12" s="78">
        <f t="shared" si="0"/>
        <v>2446313</v>
      </c>
      <c r="L12" s="78">
        <f t="shared" si="0"/>
        <v>9363924</v>
      </c>
      <c r="M12" s="78">
        <f t="shared" si="0"/>
        <v>10009221</v>
      </c>
      <c r="N12" s="78">
        <f t="shared" si="0"/>
        <v>21819458</v>
      </c>
      <c r="O12" s="78">
        <f t="shared" si="0"/>
        <v>2215985</v>
      </c>
      <c r="P12" s="78">
        <f t="shared" si="0"/>
        <v>-9317689</v>
      </c>
      <c r="Q12" s="78">
        <f t="shared" si="0"/>
        <v>-6304202</v>
      </c>
      <c r="R12" s="78">
        <f t="shared" si="0"/>
        <v>-13405906</v>
      </c>
      <c r="S12" s="78">
        <f t="shared" si="0"/>
        <v>7507927</v>
      </c>
      <c r="T12" s="78">
        <f t="shared" si="0"/>
        <v>12277920</v>
      </c>
      <c r="U12" s="78">
        <f t="shared" si="0"/>
        <v>0</v>
      </c>
      <c r="V12" s="78">
        <f t="shared" si="0"/>
        <v>19785847</v>
      </c>
      <c r="W12" s="78">
        <f t="shared" si="0"/>
        <v>14753453</v>
      </c>
      <c r="X12" s="78">
        <f t="shared" si="0"/>
        <v>0</v>
      </c>
      <c r="Y12" s="78">
        <f t="shared" si="0"/>
        <v>14753453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-161</v>
      </c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41667808</v>
      </c>
      <c r="D19" s="160"/>
      <c r="E19" s="64"/>
      <c r="F19" s="65"/>
      <c r="G19" s="65">
        <v>-555083</v>
      </c>
      <c r="H19" s="65">
        <v>-966458</v>
      </c>
      <c r="I19" s="65">
        <v>-3530270</v>
      </c>
      <c r="J19" s="65">
        <v>-5051811</v>
      </c>
      <c r="K19" s="65">
        <v>-3794949</v>
      </c>
      <c r="L19" s="65">
        <v>-3386567</v>
      </c>
      <c r="M19" s="65">
        <v>-4968553</v>
      </c>
      <c r="N19" s="65">
        <v>-12150069</v>
      </c>
      <c r="O19" s="65">
        <v>-1080440</v>
      </c>
      <c r="P19" s="65">
        <v>-2507885</v>
      </c>
      <c r="Q19" s="65">
        <v>-2643003</v>
      </c>
      <c r="R19" s="65">
        <v>-6231328</v>
      </c>
      <c r="S19" s="65">
        <v>-5490977</v>
      </c>
      <c r="T19" s="65">
        <v>-5530474</v>
      </c>
      <c r="U19" s="65"/>
      <c r="V19" s="65">
        <v>-11021451</v>
      </c>
      <c r="W19" s="65">
        <v>-34454659</v>
      </c>
      <c r="X19" s="65"/>
      <c r="Y19" s="65">
        <v>-34454659</v>
      </c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41667647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-555083</v>
      </c>
      <c r="H24" s="82">
        <f t="shared" si="1"/>
        <v>-966458</v>
      </c>
      <c r="I24" s="82">
        <f t="shared" si="1"/>
        <v>-3530270</v>
      </c>
      <c r="J24" s="82">
        <f t="shared" si="1"/>
        <v>-5051811</v>
      </c>
      <c r="K24" s="82">
        <f t="shared" si="1"/>
        <v>-3794949</v>
      </c>
      <c r="L24" s="82">
        <f t="shared" si="1"/>
        <v>-3386567</v>
      </c>
      <c r="M24" s="82">
        <f t="shared" si="1"/>
        <v>-4968553</v>
      </c>
      <c r="N24" s="82">
        <f t="shared" si="1"/>
        <v>-12150069</v>
      </c>
      <c r="O24" s="82">
        <f t="shared" si="1"/>
        <v>-1080440</v>
      </c>
      <c r="P24" s="82">
        <f t="shared" si="1"/>
        <v>-2507885</v>
      </c>
      <c r="Q24" s="82">
        <f t="shared" si="1"/>
        <v>-2643003</v>
      </c>
      <c r="R24" s="82">
        <f t="shared" si="1"/>
        <v>-6231328</v>
      </c>
      <c r="S24" s="82">
        <f t="shared" si="1"/>
        <v>-5490977</v>
      </c>
      <c r="T24" s="82">
        <f t="shared" si="1"/>
        <v>-5530474</v>
      </c>
      <c r="U24" s="82">
        <f t="shared" si="1"/>
        <v>0</v>
      </c>
      <c r="V24" s="82">
        <f t="shared" si="1"/>
        <v>-11021451</v>
      </c>
      <c r="W24" s="82">
        <f t="shared" si="1"/>
        <v>-34454659</v>
      </c>
      <c r="X24" s="82">
        <f t="shared" si="1"/>
        <v>0</v>
      </c>
      <c r="Y24" s="82">
        <f t="shared" si="1"/>
        <v>-34454659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129951611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-28745327</v>
      </c>
      <c r="H25" s="78">
        <f t="shared" si="2"/>
        <v>7617209</v>
      </c>
      <c r="I25" s="78">
        <f t="shared" si="2"/>
        <v>2630361</v>
      </c>
      <c r="J25" s="78">
        <f t="shared" si="2"/>
        <v>-18497757</v>
      </c>
      <c r="K25" s="78">
        <f t="shared" si="2"/>
        <v>-1348636</v>
      </c>
      <c r="L25" s="78">
        <f t="shared" si="2"/>
        <v>5977357</v>
      </c>
      <c r="M25" s="78">
        <f t="shared" si="2"/>
        <v>5040668</v>
      </c>
      <c r="N25" s="78">
        <f t="shared" si="2"/>
        <v>9669389</v>
      </c>
      <c r="O25" s="78">
        <f t="shared" si="2"/>
        <v>1135545</v>
      </c>
      <c r="P25" s="78">
        <f t="shared" si="2"/>
        <v>-11825574</v>
      </c>
      <c r="Q25" s="78">
        <f t="shared" si="2"/>
        <v>-8947205</v>
      </c>
      <c r="R25" s="78">
        <f t="shared" si="2"/>
        <v>-19637234</v>
      </c>
      <c r="S25" s="78">
        <f t="shared" si="2"/>
        <v>2016950</v>
      </c>
      <c r="T25" s="78">
        <f t="shared" si="2"/>
        <v>6747446</v>
      </c>
      <c r="U25" s="78">
        <f t="shared" si="2"/>
        <v>0</v>
      </c>
      <c r="V25" s="78">
        <f t="shared" si="2"/>
        <v>8764396</v>
      </c>
      <c r="W25" s="78">
        <f t="shared" si="2"/>
        <v>-19701206</v>
      </c>
      <c r="X25" s="78">
        <f t="shared" si="2"/>
        <v>0</v>
      </c>
      <c r="Y25" s="78">
        <f t="shared" si="2"/>
        <v>-19701206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1377051</v>
      </c>
      <c r="D31" s="160"/>
      <c r="E31" s="64"/>
      <c r="F31" s="65"/>
      <c r="G31" s="65">
        <v>-6317</v>
      </c>
      <c r="H31" s="65">
        <v>-17046</v>
      </c>
      <c r="I31" s="65">
        <v>-15940</v>
      </c>
      <c r="J31" s="65">
        <v>-39303</v>
      </c>
      <c r="K31" s="65">
        <v>-51436</v>
      </c>
      <c r="L31" s="65">
        <v>-13266</v>
      </c>
      <c r="M31" s="65">
        <v>-16084</v>
      </c>
      <c r="N31" s="65">
        <v>-80786</v>
      </c>
      <c r="O31" s="65">
        <v>2977</v>
      </c>
      <c r="P31" s="65">
        <v>-4239</v>
      </c>
      <c r="Q31" s="65">
        <v>-8440</v>
      </c>
      <c r="R31" s="65">
        <v>-9702</v>
      </c>
      <c r="S31" s="65">
        <v>6395</v>
      </c>
      <c r="T31" s="65">
        <v>-2737</v>
      </c>
      <c r="U31" s="65"/>
      <c r="V31" s="65">
        <v>3658</v>
      </c>
      <c r="W31" s="65">
        <v>-126133</v>
      </c>
      <c r="X31" s="65"/>
      <c r="Y31" s="65">
        <v>-126133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12468753</v>
      </c>
      <c r="D32" s="160"/>
      <c r="E32" s="64"/>
      <c r="F32" s="65"/>
      <c r="G32" s="65">
        <v>2486694</v>
      </c>
      <c r="H32" s="65">
        <v>1648164</v>
      </c>
      <c r="I32" s="65">
        <v>-1562459</v>
      </c>
      <c r="J32" s="65">
        <v>2572399</v>
      </c>
      <c r="K32" s="65">
        <v>-3448622</v>
      </c>
      <c r="L32" s="65">
        <v>917126</v>
      </c>
      <c r="M32" s="65">
        <v>1343638</v>
      </c>
      <c r="N32" s="65">
        <v>-1187858</v>
      </c>
      <c r="O32" s="65">
        <v>-274025</v>
      </c>
      <c r="P32" s="65">
        <v>-5138863</v>
      </c>
      <c r="Q32" s="65">
        <v>2973580</v>
      </c>
      <c r="R32" s="65">
        <v>-2439308</v>
      </c>
      <c r="S32" s="65">
        <v>332440</v>
      </c>
      <c r="T32" s="65">
        <v>1612742</v>
      </c>
      <c r="U32" s="65"/>
      <c r="V32" s="65">
        <v>1945182</v>
      </c>
      <c r="W32" s="65">
        <v>890415</v>
      </c>
      <c r="X32" s="65"/>
      <c r="Y32" s="65">
        <v>890415</v>
      </c>
      <c r="Z32" s="145"/>
      <c r="AA32" s="67"/>
    </row>
    <row r="33" spans="1:27" ht="13.5">
      <c r="A33" s="264" t="s">
        <v>168</v>
      </c>
      <c r="B33" s="197"/>
      <c r="C33" s="160">
        <v>42821936</v>
      </c>
      <c r="D33" s="160"/>
      <c r="E33" s="64"/>
      <c r="F33" s="65"/>
      <c r="G33" s="65">
        <v>326983</v>
      </c>
      <c r="H33" s="65">
        <v>64816</v>
      </c>
      <c r="I33" s="65">
        <v>26075</v>
      </c>
      <c r="J33" s="65">
        <v>417874</v>
      </c>
      <c r="K33" s="65">
        <v>40644</v>
      </c>
      <c r="L33" s="65">
        <v>79150</v>
      </c>
      <c r="M33" s="65">
        <v>17225</v>
      </c>
      <c r="N33" s="65">
        <v>137019</v>
      </c>
      <c r="O33" s="65">
        <v>41443</v>
      </c>
      <c r="P33" s="65">
        <v>60145</v>
      </c>
      <c r="Q33" s="65"/>
      <c r="R33" s="65">
        <v>101588</v>
      </c>
      <c r="S33" s="65">
        <v>13598</v>
      </c>
      <c r="T33" s="65">
        <v>2571991</v>
      </c>
      <c r="U33" s="65"/>
      <c r="V33" s="65">
        <v>2585589</v>
      </c>
      <c r="W33" s="65">
        <v>3242070</v>
      </c>
      <c r="X33" s="65"/>
      <c r="Y33" s="65">
        <v>3242070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56667740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2807360</v>
      </c>
      <c r="H34" s="78">
        <f t="shared" si="3"/>
        <v>1695934</v>
      </c>
      <c r="I34" s="78">
        <f t="shared" si="3"/>
        <v>-1552324</v>
      </c>
      <c r="J34" s="78">
        <f t="shared" si="3"/>
        <v>2950970</v>
      </c>
      <c r="K34" s="78">
        <f t="shared" si="3"/>
        <v>-3459414</v>
      </c>
      <c r="L34" s="78">
        <f t="shared" si="3"/>
        <v>983010</v>
      </c>
      <c r="M34" s="78">
        <f t="shared" si="3"/>
        <v>1344779</v>
      </c>
      <c r="N34" s="78">
        <f t="shared" si="3"/>
        <v>-1131625</v>
      </c>
      <c r="O34" s="78">
        <f t="shared" si="3"/>
        <v>-229605</v>
      </c>
      <c r="P34" s="78">
        <f t="shared" si="3"/>
        <v>-5082957</v>
      </c>
      <c r="Q34" s="78">
        <f t="shared" si="3"/>
        <v>2965140</v>
      </c>
      <c r="R34" s="78">
        <f t="shared" si="3"/>
        <v>-2347422</v>
      </c>
      <c r="S34" s="78">
        <f t="shared" si="3"/>
        <v>352433</v>
      </c>
      <c r="T34" s="78">
        <f t="shared" si="3"/>
        <v>4181996</v>
      </c>
      <c r="U34" s="78">
        <f t="shared" si="3"/>
        <v>0</v>
      </c>
      <c r="V34" s="78">
        <f t="shared" si="3"/>
        <v>4534429</v>
      </c>
      <c r="W34" s="78">
        <f t="shared" si="3"/>
        <v>4006352</v>
      </c>
      <c r="X34" s="78">
        <f t="shared" si="3"/>
        <v>0</v>
      </c>
      <c r="Y34" s="78">
        <f t="shared" si="3"/>
        <v>4006352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25744</v>
      </c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9295000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9320744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65988484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2807360</v>
      </c>
      <c r="H40" s="78">
        <f t="shared" si="5"/>
        <v>1695934</v>
      </c>
      <c r="I40" s="78">
        <f t="shared" si="5"/>
        <v>-1552324</v>
      </c>
      <c r="J40" s="78">
        <f t="shared" si="5"/>
        <v>2950970</v>
      </c>
      <c r="K40" s="78">
        <f t="shared" si="5"/>
        <v>-3459414</v>
      </c>
      <c r="L40" s="78">
        <f t="shared" si="5"/>
        <v>983010</v>
      </c>
      <c r="M40" s="78">
        <f t="shared" si="5"/>
        <v>1344779</v>
      </c>
      <c r="N40" s="78">
        <f t="shared" si="5"/>
        <v>-1131625</v>
      </c>
      <c r="O40" s="78">
        <f t="shared" si="5"/>
        <v>-229605</v>
      </c>
      <c r="P40" s="78">
        <f t="shared" si="5"/>
        <v>-5082957</v>
      </c>
      <c r="Q40" s="78">
        <f t="shared" si="5"/>
        <v>2965140</v>
      </c>
      <c r="R40" s="78">
        <f t="shared" si="5"/>
        <v>-2347422</v>
      </c>
      <c r="S40" s="78">
        <f t="shared" si="5"/>
        <v>352433</v>
      </c>
      <c r="T40" s="78">
        <f t="shared" si="5"/>
        <v>4181996</v>
      </c>
      <c r="U40" s="78">
        <f t="shared" si="5"/>
        <v>0</v>
      </c>
      <c r="V40" s="78">
        <f t="shared" si="5"/>
        <v>4534429</v>
      </c>
      <c r="W40" s="78">
        <f t="shared" si="5"/>
        <v>4006352</v>
      </c>
      <c r="X40" s="78">
        <f t="shared" si="5"/>
        <v>0</v>
      </c>
      <c r="Y40" s="78">
        <f t="shared" si="5"/>
        <v>4006352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63963127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-31552687</v>
      </c>
      <c r="H42" s="274">
        <f t="shared" si="6"/>
        <v>5921275</v>
      </c>
      <c r="I42" s="274">
        <f t="shared" si="6"/>
        <v>4182685</v>
      </c>
      <c r="J42" s="274">
        <f t="shared" si="6"/>
        <v>-21448727</v>
      </c>
      <c r="K42" s="274">
        <f t="shared" si="6"/>
        <v>2110778</v>
      </c>
      <c r="L42" s="274">
        <f t="shared" si="6"/>
        <v>4994347</v>
      </c>
      <c r="M42" s="274">
        <f t="shared" si="6"/>
        <v>3695889</v>
      </c>
      <c r="N42" s="274">
        <f t="shared" si="6"/>
        <v>10801014</v>
      </c>
      <c r="O42" s="274">
        <f t="shared" si="6"/>
        <v>1365150</v>
      </c>
      <c r="P42" s="274">
        <f t="shared" si="6"/>
        <v>-6742617</v>
      </c>
      <c r="Q42" s="274">
        <f t="shared" si="6"/>
        <v>-11912345</v>
      </c>
      <c r="R42" s="274">
        <f t="shared" si="6"/>
        <v>-17289812</v>
      </c>
      <c r="S42" s="274">
        <f t="shared" si="6"/>
        <v>1664517</v>
      </c>
      <c r="T42" s="274">
        <f t="shared" si="6"/>
        <v>2565450</v>
      </c>
      <c r="U42" s="274">
        <f t="shared" si="6"/>
        <v>0</v>
      </c>
      <c r="V42" s="274">
        <f t="shared" si="6"/>
        <v>4229967</v>
      </c>
      <c r="W42" s="274">
        <f t="shared" si="6"/>
        <v>-23707558</v>
      </c>
      <c r="X42" s="274">
        <f t="shared" si="6"/>
        <v>0</v>
      </c>
      <c r="Y42" s="274">
        <f t="shared" si="6"/>
        <v>-23707558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50742500</v>
      </c>
      <c r="D45" s="160"/>
      <c r="E45" s="64"/>
      <c r="F45" s="65"/>
      <c r="G45" s="65">
        <v>-31552758</v>
      </c>
      <c r="H45" s="65">
        <v>5727259</v>
      </c>
      <c r="I45" s="65">
        <v>4189511</v>
      </c>
      <c r="J45" s="65">
        <v>-21635988</v>
      </c>
      <c r="K45" s="65">
        <v>2110988</v>
      </c>
      <c r="L45" s="65">
        <v>4994137</v>
      </c>
      <c r="M45" s="65">
        <v>3696012</v>
      </c>
      <c r="N45" s="65">
        <v>10801137</v>
      </c>
      <c r="O45" s="65">
        <v>1364919</v>
      </c>
      <c r="P45" s="65">
        <v>-6810291</v>
      </c>
      <c r="Q45" s="65">
        <v>-11912539</v>
      </c>
      <c r="R45" s="65">
        <v>-17357911</v>
      </c>
      <c r="S45" s="65">
        <v>1664257</v>
      </c>
      <c r="T45" s="65">
        <v>2803896</v>
      </c>
      <c r="U45" s="65"/>
      <c r="V45" s="65">
        <v>4468153</v>
      </c>
      <c r="W45" s="65">
        <v>-23724609</v>
      </c>
      <c r="X45" s="65"/>
      <c r="Y45" s="65">
        <v>-23724609</v>
      </c>
      <c r="Z45" s="144"/>
      <c r="AA45" s="67"/>
    </row>
    <row r="46" spans="1:27" ht="13.5">
      <c r="A46" s="264" t="s">
        <v>174</v>
      </c>
      <c r="B46" s="197" t="s">
        <v>94</v>
      </c>
      <c r="C46" s="160">
        <v>13220628</v>
      </c>
      <c r="D46" s="160"/>
      <c r="E46" s="64"/>
      <c r="F46" s="65"/>
      <c r="G46" s="65">
        <v>70</v>
      </c>
      <c r="H46" s="65">
        <v>194013</v>
      </c>
      <c r="I46" s="65">
        <v>-6828</v>
      </c>
      <c r="J46" s="65">
        <v>187255</v>
      </c>
      <c r="K46" s="65">
        <v>-209</v>
      </c>
      <c r="L46" s="65">
        <v>210</v>
      </c>
      <c r="M46" s="65">
        <v>-122</v>
      </c>
      <c r="N46" s="65">
        <v>-121</v>
      </c>
      <c r="O46" s="65">
        <v>229</v>
      </c>
      <c r="P46" s="65">
        <v>134</v>
      </c>
      <c r="Q46" s="65">
        <v>191</v>
      </c>
      <c r="R46" s="65">
        <v>554</v>
      </c>
      <c r="S46" s="65">
        <v>261</v>
      </c>
      <c r="T46" s="65">
        <v>-245</v>
      </c>
      <c r="U46" s="65"/>
      <c r="V46" s="65">
        <v>16</v>
      </c>
      <c r="W46" s="65">
        <v>187704</v>
      </c>
      <c r="X46" s="65"/>
      <c r="Y46" s="65">
        <v>187704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63963128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-31552688</v>
      </c>
      <c r="H48" s="234">
        <f t="shared" si="7"/>
        <v>5921272</v>
      </c>
      <c r="I48" s="234">
        <f t="shared" si="7"/>
        <v>4182683</v>
      </c>
      <c r="J48" s="234">
        <f t="shared" si="7"/>
        <v>-21448733</v>
      </c>
      <c r="K48" s="234">
        <f t="shared" si="7"/>
        <v>2110779</v>
      </c>
      <c r="L48" s="234">
        <f t="shared" si="7"/>
        <v>4994347</v>
      </c>
      <c r="M48" s="234">
        <f t="shared" si="7"/>
        <v>3695890</v>
      </c>
      <c r="N48" s="234">
        <f t="shared" si="7"/>
        <v>10801016</v>
      </c>
      <c r="O48" s="234">
        <f t="shared" si="7"/>
        <v>1365148</v>
      </c>
      <c r="P48" s="234">
        <f t="shared" si="7"/>
        <v>-6810157</v>
      </c>
      <c r="Q48" s="234">
        <f t="shared" si="7"/>
        <v>-11912348</v>
      </c>
      <c r="R48" s="234">
        <f t="shared" si="7"/>
        <v>-17357357</v>
      </c>
      <c r="S48" s="234">
        <f t="shared" si="7"/>
        <v>1664518</v>
      </c>
      <c r="T48" s="234">
        <f t="shared" si="7"/>
        <v>2803651</v>
      </c>
      <c r="U48" s="234">
        <f t="shared" si="7"/>
        <v>0</v>
      </c>
      <c r="V48" s="234">
        <f t="shared" si="7"/>
        <v>4468169</v>
      </c>
      <c r="W48" s="234">
        <f t="shared" si="7"/>
        <v>-23536905</v>
      </c>
      <c r="X48" s="234">
        <f t="shared" si="7"/>
        <v>0</v>
      </c>
      <c r="Y48" s="234">
        <f t="shared" si="7"/>
        <v>-23536905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103028685</v>
      </c>
      <c r="D6" s="160">
        <v>97556276</v>
      </c>
      <c r="E6" s="64"/>
      <c r="F6" s="65"/>
      <c r="G6" s="65">
        <v>6893658</v>
      </c>
      <c r="H6" s="65">
        <v>9154453</v>
      </c>
      <c r="I6" s="65">
        <v>12317044</v>
      </c>
      <c r="J6" s="65">
        <v>28365155</v>
      </c>
      <c r="K6" s="65">
        <v>13288118</v>
      </c>
      <c r="L6" s="65">
        <v>10241322</v>
      </c>
      <c r="M6" s="65">
        <v>8355907</v>
      </c>
      <c r="N6" s="65">
        <v>31885347</v>
      </c>
      <c r="O6" s="65">
        <v>7730707</v>
      </c>
      <c r="P6" s="65">
        <v>10360215</v>
      </c>
      <c r="Q6" s="65">
        <v>10380309</v>
      </c>
      <c r="R6" s="65">
        <v>28471231</v>
      </c>
      <c r="S6" s="65">
        <v>8834543</v>
      </c>
      <c r="T6" s="65"/>
      <c r="U6" s="65"/>
      <c r="V6" s="65">
        <v>8834543</v>
      </c>
      <c r="W6" s="65">
        <v>97556276</v>
      </c>
      <c r="X6" s="65"/>
      <c r="Y6" s="65">
        <v>97556276</v>
      </c>
      <c r="Z6" s="145"/>
      <c r="AA6" s="67"/>
    </row>
    <row r="7" spans="1:27" ht="13.5">
      <c r="A7" s="264" t="s">
        <v>181</v>
      </c>
      <c r="B7" s="197" t="s">
        <v>72</v>
      </c>
      <c r="C7" s="160">
        <v>31900623</v>
      </c>
      <c r="D7" s="160">
        <v>32000096</v>
      </c>
      <c r="E7" s="64"/>
      <c r="F7" s="65"/>
      <c r="G7" s="65">
        <v>13844667</v>
      </c>
      <c r="H7" s="65"/>
      <c r="I7" s="65">
        <v>56595</v>
      </c>
      <c r="J7" s="65">
        <v>13901262</v>
      </c>
      <c r="K7" s="65"/>
      <c r="L7" s="65"/>
      <c r="M7" s="65"/>
      <c r="N7" s="65"/>
      <c r="O7" s="65"/>
      <c r="P7" s="65">
        <v>9113000</v>
      </c>
      <c r="Q7" s="65">
        <v>8985834</v>
      </c>
      <c r="R7" s="65">
        <v>18098834</v>
      </c>
      <c r="S7" s="65"/>
      <c r="T7" s="65"/>
      <c r="U7" s="65"/>
      <c r="V7" s="65"/>
      <c r="W7" s="65">
        <v>32000096</v>
      </c>
      <c r="X7" s="65"/>
      <c r="Y7" s="65">
        <v>32000096</v>
      </c>
      <c r="Z7" s="145"/>
      <c r="AA7" s="67"/>
    </row>
    <row r="8" spans="1:27" ht="13.5">
      <c r="A8" s="264" t="s">
        <v>182</v>
      </c>
      <c r="B8" s="197" t="s">
        <v>72</v>
      </c>
      <c r="C8" s="160">
        <v>14333542</v>
      </c>
      <c r="D8" s="160">
        <v>3711813</v>
      </c>
      <c r="E8" s="64"/>
      <c r="F8" s="65"/>
      <c r="G8" s="65"/>
      <c r="H8" s="65"/>
      <c r="I8" s="65"/>
      <c r="J8" s="65"/>
      <c r="K8" s="65">
        <v>1161245</v>
      </c>
      <c r="L8" s="65">
        <v>1000297</v>
      </c>
      <c r="M8" s="65"/>
      <c r="N8" s="65">
        <v>2161542</v>
      </c>
      <c r="O8" s="65"/>
      <c r="P8" s="65">
        <v>50000</v>
      </c>
      <c r="Q8" s="65">
        <v>1500271</v>
      </c>
      <c r="R8" s="65">
        <v>1550271</v>
      </c>
      <c r="S8" s="65"/>
      <c r="T8" s="65"/>
      <c r="U8" s="65"/>
      <c r="V8" s="65"/>
      <c r="W8" s="65">
        <v>3711813</v>
      </c>
      <c r="X8" s="65"/>
      <c r="Y8" s="65">
        <v>3711813</v>
      </c>
      <c r="Z8" s="145"/>
      <c r="AA8" s="67"/>
    </row>
    <row r="9" spans="1:27" ht="13.5">
      <c r="A9" s="264" t="s">
        <v>183</v>
      </c>
      <c r="B9" s="197"/>
      <c r="C9" s="160">
        <v>791273</v>
      </c>
      <c r="D9" s="160">
        <v>358200</v>
      </c>
      <c r="E9" s="64"/>
      <c r="F9" s="65"/>
      <c r="G9" s="65">
        <v>10105</v>
      </c>
      <c r="H9" s="65">
        <v>12851</v>
      </c>
      <c r="I9" s="65">
        <v>23947</v>
      </c>
      <c r="J9" s="65">
        <v>46903</v>
      </c>
      <c r="K9" s="65">
        <v>29617</v>
      </c>
      <c r="L9" s="65">
        <v>77889</v>
      </c>
      <c r="M9" s="65">
        <v>33385</v>
      </c>
      <c r="N9" s="65">
        <v>140891</v>
      </c>
      <c r="O9" s="65">
        <v>62220</v>
      </c>
      <c r="P9" s="65">
        <v>26044</v>
      </c>
      <c r="Q9" s="65">
        <v>70616</v>
      </c>
      <c r="R9" s="65">
        <v>158880</v>
      </c>
      <c r="S9" s="65">
        <v>11526</v>
      </c>
      <c r="T9" s="65"/>
      <c r="U9" s="65"/>
      <c r="V9" s="65">
        <v>11526</v>
      </c>
      <c r="W9" s="65">
        <v>358200</v>
      </c>
      <c r="X9" s="65"/>
      <c r="Y9" s="65">
        <v>358200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-170235917</v>
      </c>
      <c r="D12" s="160">
        <v>-122469694</v>
      </c>
      <c r="E12" s="64"/>
      <c r="F12" s="65"/>
      <c r="G12" s="65">
        <v>-15663855</v>
      </c>
      <c r="H12" s="65">
        <v>-13564422</v>
      </c>
      <c r="I12" s="65">
        <v>-11658702</v>
      </c>
      <c r="J12" s="65">
        <v>-40886979</v>
      </c>
      <c r="K12" s="65">
        <v>-12131066</v>
      </c>
      <c r="L12" s="65">
        <v>-14300706</v>
      </c>
      <c r="M12" s="65">
        <v>-13326134</v>
      </c>
      <c r="N12" s="65">
        <v>-39757906</v>
      </c>
      <c r="O12" s="65">
        <v>-9482831</v>
      </c>
      <c r="P12" s="65">
        <v>-7285400</v>
      </c>
      <c r="Q12" s="65">
        <v>-14132160</v>
      </c>
      <c r="R12" s="65">
        <v>-30900391</v>
      </c>
      <c r="S12" s="65">
        <v>-10924418</v>
      </c>
      <c r="T12" s="65"/>
      <c r="U12" s="65"/>
      <c r="V12" s="65">
        <v>-10924418</v>
      </c>
      <c r="W12" s="65">
        <v>-122469694</v>
      </c>
      <c r="X12" s="65"/>
      <c r="Y12" s="65">
        <v>-122469694</v>
      </c>
      <c r="Z12" s="145"/>
      <c r="AA12" s="67"/>
    </row>
    <row r="13" spans="1:27" ht="13.5">
      <c r="A13" s="264" t="s">
        <v>40</v>
      </c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>
        <v>-44803</v>
      </c>
      <c r="D14" s="160">
        <v>-28750</v>
      </c>
      <c r="E14" s="64"/>
      <c r="F14" s="65"/>
      <c r="G14" s="65"/>
      <c r="H14" s="65">
        <v>-3000</v>
      </c>
      <c r="I14" s="65">
        <v>-1500</v>
      </c>
      <c r="J14" s="65">
        <v>-4500</v>
      </c>
      <c r="K14" s="65">
        <v>-1500</v>
      </c>
      <c r="L14" s="65">
        <v>-1500</v>
      </c>
      <c r="M14" s="65">
        <v>-1500</v>
      </c>
      <c r="N14" s="65">
        <v>-4500</v>
      </c>
      <c r="O14" s="65">
        <v>-15250</v>
      </c>
      <c r="P14" s="65">
        <v>-1500</v>
      </c>
      <c r="Q14" s="65">
        <v>-1500</v>
      </c>
      <c r="R14" s="65">
        <v>-18250</v>
      </c>
      <c r="S14" s="65">
        <v>-1500</v>
      </c>
      <c r="T14" s="65"/>
      <c r="U14" s="65"/>
      <c r="V14" s="65">
        <v>-1500</v>
      </c>
      <c r="W14" s="65">
        <v>-28750</v>
      </c>
      <c r="X14" s="65"/>
      <c r="Y14" s="65">
        <v>-28750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-20226597</v>
      </c>
      <c r="D15" s="177">
        <f>SUM(D6:D14)</f>
        <v>11127941</v>
      </c>
      <c r="E15" s="77">
        <f t="shared" si="0"/>
        <v>0</v>
      </c>
      <c r="F15" s="78">
        <f t="shared" si="0"/>
        <v>0</v>
      </c>
      <c r="G15" s="78">
        <f t="shared" si="0"/>
        <v>5084575</v>
      </c>
      <c r="H15" s="78">
        <f t="shared" si="0"/>
        <v>-4400118</v>
      </c>
      <c r="I15" s="78">
        <f t="shared" si="0"/>
        <v>737384</v>
      </c>
      <c r="J15" s="78">
        <f t="shared" si="0"/>
        <v>1421841</v>
      </c>
      <c r="K15" s="78">
        <f t="shared" si="0"/>
        <v>2346414</v>
      </c>
      <c r="L15" s="78">
        <f t="shared" si="0"/>
        <v>-2982698</v>
      </c>
      <c r="M15" s="78">
        <f t="shared" si="0"/>
        <v>-4938342</v>
      </c>
      <c r="N15" s="78">
        <f t="shared" si="0"/>
        <v>-5574626</v>
      </c>
      <c r="O15" s="78">
        <f t="shared" si="0"/>
        <v>-1705154</v>
      </c>
      <c r="P15" s="78">
        <f t="shared" si="0"/>
        <v>12262359</v>
      </c>
      <c r="Q15" s="78">
        <f t="shared" si="0"/>
        <v>6803370</v>
      </c>
      <c r="R15" s="78">
        <f t="shared" si="0"/>
        <v>17360575</v>
      </c>
      <c r="S15" s="78">
        <f t="shared" si="0"/>
        <v>-2079849</v>
      </c>
      <c r="T15" s="78">
        <f t="shared" si="0"/>
        <v>0</v>
      </c>
      <c r="U15" s="78">
        <f t="shared" si="0"/>
        <v>0</v>
      </c>
      <c r="V15" s="78">
        <f t="shared" si="0"/>
        <v>-2079849</v>
      </c>
      <c r="W15" s="78">
        <f t="shared" si="0"/>
        <v>11127941</v>
      </c>
      <c r="X15" s="78">
        <f t="shared" si="0"/>
        <v>0</v>
      </c>
      <c r="Y15" s="78">
        <f t="shared" si="0"/>
        <v>11127941</v>
      </c>
      <c r="Z15" s="179">
        <f>+IF(X15&lt;&gt;0,+(Y15/X15)*100,0)</f>
        <v>0</v>
      </c>
      <c r="AA15" s="79">
        <f>SUM(AA6:AA14)</f>
        <v>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>
        <v>6840</v>
      </c>
      <c r="E19" s="64"/>
      <c r="F19" s="65"/>
      <c r="G19" s="164"/>
      <c r="H19" s="164"/>
      <c r="I19" s="164">
        <v>6000</v>
      </c>
      <c r="J19" s="65">
        <v>6000</v>
      </c>
      <c r="K19" s="164"/>
      <c r="L19" s="164"/>
      <c r="M19" s="65"/>
      <c r="N19" s="164"/>
      <c r="O19" s="164"/>
      <c r="P19" s="164"/>
      <c r="Q19" s="65"/>
      <c r="R19" s="164"/>
      <c r="S19" s="164">
        <v>840</v>
      </c>
      <c r="T19" s="65"/>
      <c r="U19" s="164"/>
      <c r="V19" s="164">
        <v>840</v>
      </c>
      <c r="W19" s="164">
        <v>6840</v>
      </c>
      <c r="X19" s="65"/>
      <c r="Y19" s="164">
        <v>6840</v>
      </c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41011098</v>
      </c>
      <c r="D22" s="160">
        <v>24000000</v>
      </c>
      <c r="E22" s="64"/>
      <c r="F22" s="65"/>
      <c r="G22" s="65"/>
      <c r="H22" s="65"/>
      <c r="I22" s="65"/>
      <c r="J22" s="65"/>
      <c r="K22" s="65"/>
      <c r="L22" s="65">
        <v>9000000</v>
      </c>
      <c r="M22" s="65"/>
      <c r="N22" s="65">
        <v>9000000</v>
      </c>
      <c r="O22" s="65"/>
      <c r="P22" s="65">
        <v>11000000</v>
      </c>
      <c r="Q22" s="65">
        <v>4000000</v>
      </c>
      <c r="R22" s="65">
        <v>15000000</v>
      </c>
      <c r="S22" s="65"/>
      <c r="T22" s="65"/>
      <c r="U22" s="65"/>
      <c r="V22" s="65"/>
      <c r="W22" s="65">
        <v>24000000</v>
      </c>
      <c r="X22" s="65"/>
      <c r="Y22" s="65">
        <v>24000000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-22631517</v>
      </c>
      <c r="D24" s="160">
        <v>-28578771</v>
      </c>
      <c r="E24" s="64"/>
      <c r="F24" s="65"/>
      <c r="G24" s="65">
        <v>-21033</v>
      </c>
      <c r="H24" s="65">
        <v>-889309</v>
      </c>
      <c r="I24" s="65">
        <v>-3478921</v>
      </c>
      <c r="J24" s="65">
        <v>-4389263</v>
      </c>
      <c r="K24" s="65">
        <v>-3730263</v>
      </c>
      <c r="L24" s="65">
        <v>-3332607</v>
      </c>
      <c r="M24" s="65">
        <v>-4909106</v>
      </c>
      <c r="N24" s="65">
        <v>-11971976</v>
      </c>
      <c r="O24" s="65">
        <v>-1060842</v>
      </c>
      <c r="P24" s="65">
        <v>-2403986</v>
      </c>
      <c r="Q24" s="65">
        <v>-3344909</v>
      </c>
      <c r="R24" s="65">
        <v>-6809737</v>
      </c>
      <c r="S24" s="65">
        <v>-5407795</v>
      </c>
      <c r="T24" s="65"/>
      <c r="U24" s="65"/>
      <c r="V24" s="65">
        <v>-5407795</v>
      </c>
      <c r="W24" s="65">
        <v>-28578771</v>
      </c>
      <c r="X24" s="65"/>
      <c r="Y24" s="65">
        <v>-28578771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18379581</v>
      </c>
      <c r="D25" s="177">
        <f>SUM(D19:D24)</f>
        <v>-4571931</v>
      </c>
      <c r="E25" s="77">
        <f t="shared" si="1"/>
        <v>0</v>
      </c>
      <c r="F25" s="78">
        <f t="shared" si="1"/>
        <v>0</v>
      </c>
      <c r="G25" s="78">
        <f t="shared" si="1"/>
        <v>-21033</v>
      </c>
      <c r="H25" s="78">
        <f t="shared" si="1"/>
        <v>-889309</v>
      </c>
      <c r="I25" s="78">
        <f t="shared" si="1"/>
        <v>-3472921</v>
      </c>
      <c r="J25" s="78">
        <f t="shared" si="1"/>
        <v>-4383263</v>
      </c>
      <c r="K25" s="78">
        <f t="shared" si="1"/>
        <v>-3730263</v>
      </c>
      <c r="L25" s="78">
        <f t="shared" si="1"/>
        <v>5667393</v>
      </c>
      <c r="M25" s="78">
        <f t="shared" si="1"/>
        <v>-4909106</v>
      </c>
      <c r="N25" s="78">
        <f t="shared" si="1"/>
        <v>-2971976</v>
      </c>
      <c r="O25" s="78">
        <f t="shared" si="1"/>
        <v>-1060842</v>
      </c>
      <c r="P25" s="78">
        <f t="shared" si="1"/>
        <v>8596014</v>
      </c>
      <c r="Q25" s="78">
        <f t="shared" si="1"/>
        <v>655091</v>
      </c>
      <c r="R25" s="78">
        <f t="shared" si="1"/>
        <v>8190263</v>
      </c>
      <c r="S25" s="78">
        <f t="shared" si="1"/>
        <v>-5406955</v>
      </c>
      <c r="T25" s="78">
        <f t="shared" si="1"/>
        <v>0</v>
      </c>
      <c r="U25" s="78">
        <f t="shared" si="1"/>
        <v>0</v>
      </c>
      <c r="V25" s="78">
        <f t="shared" si="1"/>
        <v>-5406955</v>
      </c>
      <c r="W25" s="78">
        <f t="shared" si="1"/>
        <v>-4571931</v>
      </c>
      <c r="X25" s="78">
        <f t="shared" si="1"/>
        <v>0</v>
      </c>
      <c r="Y25" s="78">
        <f t="shared" si="1"/>
        <v>-4571931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-1847016</v>
      </c>
      <c r="D36" s="158">
        <f>+D15+D25+D34</f>
        <v>6556010</v>
      </c>
      <c r="E36" s="104">
        <f t="shared" si="3"/>
        <v>0</v>
      </c>
      <c r="F36" s="105">
        <f t="shared" si="3"/>
        <v>0</v>
      </c>
      <c r="G36" s="105">
        <f t="shared" si="3"/>
        <v>5063542</v>
      </c>
      <c r="H36" s="105">
        <f t="shared" si="3"/>
        <v>-5289427</v>
      </c>
      <c r="I36" s="105">
        <f t="shared" si="3"/>
        <v>-2735537</v>
      </c>
      <c r="J36" s="105">
        <f t="shared" si="3"/>
        <v>-2961422</v>
      </c>
      <c r="K36" s="105">
        <f t="shared" si="3"/>
        <v>-1383849</v>
      </c>
      <c r="L36" s="105">
        <f t="shared" si="3"/>
        <v>2684695</v>
      </c>
      <c r="M36" s="105">
        <f t="shared" si="3"/>
        <v>-9847448</v>
      </c>
      <c r="N36" s="105">
        <f t="shared" si="3"/>
        <v>-8546602</v>
      </c>
      <c r="O36" s="105">
        <f t="shared" si="3"/>
        <v>-2765996</v>
      </c>
      <c r="P36" s="105">
        <f t="shared" si="3"/>
        <v>20858373</v>
      </c>
      <c r="Q36" s="105">
        <f t="shared" si="3"/>
        <v>7458461</v>
      </c>
      <c r="R36" s="105">
        <f t="shared" si="3"/>
        <v>25550838</v>
      </c>
      <c r="S36" s="105">
        <f t="shared" si="3"/>
        <v>-7486804</v>
      </c>
      <c r="T36" s="105">
        <f t="shared" si="3"/>
        <v>0</v>
      </c>
      <c r="U36" s="105">
        <f t="shared" si="3"/>
        <v>0</v>
      </c>
      <c r="V36" s="105">
        <f t="shared" si="3"/>
        <v>-7486804</v>
      </c>
      <c r="W36" s="105">
        <f t="shared" si="3"/>
        <v>6556010</v>
      </c>
      <c r="X36" s="105">
        <f t="shared" si="3"/>
        <v>0</v>
      </c>
      <c r="Y36" s="105">
        <f t="shared" si="3"/>
        <v>6556010</v>
      </c>
      <c r="Z36" s="142">
        <f>+IF(X36&lt;&gt;0,+(Y36/X36)*100,0)</f>
        <v>0</v>
      </c>
      <c r="AA36" s="107">
        <f>+AA15+AA25+AA34</f>
        <v>0</v>
      </c>
    </row>
    <row r="37" spans="1:27" ht="13.5">
      <c r="A37" s="264" t="s">
        <v>202</v>
      </c>
      <c r="B37" s="197" t="s">
        <v>96</v>
      </c>
      <c r="C37" s="158">
        <v>2133113</v>
      </c>
      <c r="D37" s="158">
        <v>234006</v>
      </c>
      <c r="E37" s="104"/>
      <c r="F37" s="105"/>
      <c r="G37" s="105">
        <v>234006</v>
      </c>
      <c r="H37" s="105">
        <v>5297548</v>
      </c>
      <c r="I37" s="105">
        <v>8121</v>
      </c>
      <c r="J37" s="105">
        <v>234006</v>
      </c>
      <c r="K37" s="105">
        <v>-2727416</v>
      </c>
      <c r="L37" s="105">
        <v>-4111265</v>
      </c>
      <c r="M37" s="105">
        <v>-1426570</v>
      </c>
      <c r="N37" s="105">
        <v>-2727416</v>
      </c>
      <c r="O37" s="105">
        <v>-11274018</v>
      </c>
      <c r="P37" s="105">
        <v>-14040014</v>
      </c>
      <c r="Q37" s="105">
        <v>6818359</v>
      </c>
      <c r="R37" s="105">
        <v>-11274018</v>
      </c>
      <c r="S37" s="105">
        <v>14276820</v>
      </c>
      <c r="T37" s="105">
        <v>6790016</v>
      </c>
      <c r="U37" s="105">
        <v>6790016</v>
      </c>
      <c r="V37" s="105">
        <v>14276820</v>
      </c>
      <c r="W37" s="105">
        <v>234006</v>
      </c>
      <c r="X37" s="105"/>
      <c r="Y37" s="105">
        <v>234006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286098</v>
      </c>
      <c r="D38" s="272">
        <v>6790016</v>
      </c>
      <c r="E38" s="273"/>
      <c r="F38" s="274"/>
      <c r="G38" s="274">
        <v>5297548</v>
      </c>
      <c r="H38" s="274">
        <v>8121</v>
      </c>
      <c r="I38" s="274">
        <v>-2727416</v>
      </c>
      <c r="J38" s="274">
        <v>-2727416</v>
      </c>
      <c r="K38" s="274">
        <v>-4111265</v>
      </c>
      <c r="L38" s="274">
        <v>-1426570</v>
      </c>
      <c r="M38" s="274">
        <v>-11274018</v>
      </c>
      <c r="N38" s="274">
        <v>-11274018</v>
      </c>
      <c r="O38" s="274">
        <v>-14040014</v>
      </c>
      <c r="P38" s="274">
        <v>6818359</v>
      </c>
      <c r="Q38" s="274">
        <v>14276820</v>
      </c>
      <c r="R38" s="274">
        <v>14276820</v>
      </c>
      <c r="S38" s="274">
        <v>6790016</v>
      </c>
      <c r="T38" s="274">
        <v>6790016</v>
      </c>
      <c r="U38" s="274">
        <v>6790016</v>
      </c>
      <c r="V38" s="274">
        <v>6790016</v>
      </c>
      <c r="W38" s="274">
        <v>6790016</v>
      </c>
      <c r="X38" s="274"/>
      <c r="Y38" s="274">
        <v>6790016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2012-08-01T09:04:15Z</dcterms:created>
  <dcterms:modified xsi:type="dcterms:W3CDTF">2012-08-01T09:04:15Z</dcterms:modified>
  <cp:category/>
  <cp:version/>
  <cp:contentType/>
  <cp:contentStatus/>
</cp:coreProperties>
</file>