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</definedNames>
  <calcPr calcMode="manual" fullCalcOnLoad="1"/>
</workbook>
</file>

<file path=xl/sharedStrings.xml><?xml version="1.0" encoding="utf-8"?>
<sst xmlns="http://schemas.openxmlformats.org/spreadsheetml/2006/main" count="536" uniqueCount="252">
  <si>
    <t>Eastern Cape: Sakhisizwe(EC138) - Table C1 Schedule Quarterly Budget Statement Summary for 4th Quarter ended 30 June 2012 (Figures Finalised as at 2012/07/31)</t>
  </si>
  <si>
    <t>Description</t>
  </si>
  <si>
    <t>2010/11</t>
  </si>
  <si>
    <t>2011/12</t>
  </si>
  <si>
    <t>Budget year 2011/12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</si>
  <si>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</si>
  <si>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</si>
  <si>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</si>
  <si>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</si>
  <si>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</si>
  <si>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</si>
  <si>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</si>
  <si>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</si>
  <si>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</si>
  <si>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</si>
  <si>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</si>
  <si>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</si>
  <si>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</si>
  <si>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</si>
  <si>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</si>
  <si>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</si>
  <si>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</si>
  <si>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</si>
  <si>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</si>
  <si>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</si>
  <si>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</si>
  <si>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</si>
  <si>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</si>
  <si>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</si>
  <si>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</si>
  <si>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</si>
  <si>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</si>
  <si>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</si>
  <si>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</si>
  <si>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</si>
  <si>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</si>
  <si>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</si>
  <si>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</si>
  <si>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</si>
  <si>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</si>
  <si>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</si>
  <si>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</si>
  <si>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</si>
  <si>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</si>
  <si>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</si>
  <si>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</si>
  <si>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</si>
  <si>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</si>
  <si>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</si>
  <si>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</si>
  <si>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</si>
  <si>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</si>
  <si>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</si>
  <si>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</si>
  <si>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</si>
  <si>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</si>
  <si>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</si>
  <si>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</si>
  <si>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</si>
  <si>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</si>
  <si>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</si>
  <si>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</si>
  <si>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</si>
  <si>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</si>
  <si>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</si>
  <si>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</si>
  <si>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</si>
  <si>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</si>
  <si>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</si>
  <si>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</si>
  <si>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Sakhisizwe(EC138) - Table C2 Quarterly Budget Statement - Financial Performance (standard classification) for 4th Quarter ended 30 June 2012 (Figures Finalised as at 2012/07/31)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</si>
  <si>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</si>
  <si>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</si>
  <si>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</si>
  <si>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</si>
  <si>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</si>
  <si>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</si>
  <si>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</si>
  <si>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</si>
  <si>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</si>
  <si>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</si>
  <si>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</si>
  <si>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</si>
  <si>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</si>
  <si>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</si>
  <si>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</si>
  <si>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</si>
  <si>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</si>
  <si>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</si>
  <si>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</si>
  <si>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</si>
  <si>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</si>
  <si>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</si>
  <si>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</si>
  <si>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</si>
  <si>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</si>
  <si>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</si>
  <si>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</si>
  <si>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</si>
  <si>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</si>
  <si>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Sakhisizwe(EC138) - Table C4 Quarterly Budget Statement - Financial Performance (revenue and expenditure) for 4th Quarter ended 30 June 2012 (Figures Finalised as at 2012/07/31)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</si>
  <si>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</si>
  <si>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</si>
  <si>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</si>
  <si>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</si>
  <si>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</si>
  <si>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</si>
  <si>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</si>
  <si>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</si>
  <si>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</si>
  <si>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</si>
  <si>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</si>
  <si>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</si>
  <si>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</si>
  <si>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</si>
  <si>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</si>
  <si>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</si>
  <si>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</si>
  <si>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</si>
  <si>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</si>
  <si>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</si>
  <si>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</si>
  <si>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Contractes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</si>
  <si>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</si>
  <si>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</si>
  <si>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</si>
  <si>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</si>
  <si>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</si>
  <si>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</si>
  <si>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</si>
  <si>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</si>
  <si>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</si>
  <si>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</si>
  <si>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Eastern Cape: Sakhisizwe(EC138) - Table C5 Quarterly Budget Statement - Capital Expenditure by Standard Classification and Funding for 4th Quarter ended 30 June 2012 (Figures Finalised as at 2012/07/31)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</si>
  <si>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</si>
  <si>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</si>
  <si>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</si>
  <si>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</si>
  <si>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</si>
  <si>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</si>
  <si>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</si>
  <si>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</si>
  <si>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</si>
  <si>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Eastern Cape: Sakhisizwe(EC138) - Table C6 Quarterly Budget Statement - Financial Position for 4th Quarter ended 30 June 2012 (Figures Finalised as at 2012/07/31)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</si>
  <si>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</si>
  <si>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</si>
  <si>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</si>
  <si>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</si>
  <si>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</si>
  <si>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</si>
  <si>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</si>
  <si>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</si>
  <si>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</si>
  <si>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</si>
  <si>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</si>
  <si>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</si>
  <si>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</si>
  <si>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</si>
  <si>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</si>
  <si>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</si>
  <si>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</si>
  <si>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</si>
  <si>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</si>
  <si>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</si>
  <si>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</si>
  <si>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</si>
  <si>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</si>
  <si>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</si>
  <si>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</si>
  <si>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</si>
  <si>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</si>
  <si>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</si>
  <si>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</si>
  <si>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</si>
  <si>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</si>
  <si>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</si>
  <si>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</si>
  <si>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Sakhisizwe(EC138) - Table C7 Quarterly Budget Statement - Cash Flows for 4th Quarter ended 30 June 2012 (Figures Finalised as at 2012/07/31)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</si>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</sst>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_(* #,##0,,_);_(* \(#,##0,,\);_(* &quot;–&quot;?_);_(@_)"/>
    <numFmt numFmtId="172" formatCode="_ * #,##0.00_ ;_ * \(#,##0.00\)_ ;_ * &quot;-&quot;??_ ;_ @_ "/>
    <numFmt numFmtId="173" formatCode="_(* #,##0,_);_(* \(#,##0,\);_(* &quot;–&quot;?_);_(@_)"/>
    <numFmt numFmtId="174" formatCode="_(* #,##0,_);_(* \(#,##0,\);_(* &quot;- &quot;?_);_(@_)"/>
    <numFmt numFmtId="175" formatCode="#,###,;\(#,###,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3">
    <xf numFmtId="0" fontId="0" fillId="0" borderId="0" xfId="0" applyFont="1" applyAlignment="1">
      <alignment/>
    </xf>
    <xf numFmtId="0" fontId="0" fillId="0" borderId="0" xfId="0" applyFont="1" applyAlignment="1">
      <alignment/>
    </xf>
    <xf numFmtId="172" fontId="23" fillId="0" borderId="10" xfId="0" applyNumberFormat="1" applyFont="1" applyBorder="1" applyAlignment="1">
      <alignment/>
    </xf>
    <xf numFmtId="172" fontId="23" fillId="0" borderId="11" xfId="0" applyNumberFormat="1" applyFont="1" applyBorder="1" applyAlignment="1">
      <alignment/>
    </xf>
    <xf numFmtId="172" fontId="23" fillId="0" borderId="12" xfId="0" applyNumberFormat="1" applyFont="1" applyBorder="1" applyAlignment="1">
      <alignment/>
    </xf>
    <xf numFmtId="172" fontId="21" fillId="0" borderId="13" xfId="0" applyNumberFormat="1" applyFont="1" applyBorder="1" applyAlignment="1">
      <alignment/>
    </xf>
    <xf numFmtId="172" fontId="21" fillId="0" borderId="14" xfId="0" applyNumberFormat="1" applyFont="1" applyBorder="1" applyAlignment="1">
      <alignment/>
    </xf>
    <xf numFmtId="172" fontId="21" fillId="0" borderId="15" xfId="0" applyNumberFormat="1" applyFont="1" applyBorder="1" applyAlignment="1">
      <alignment/>
    </xf>
    <xf numFmtId="172" fontId="21" fillId="0" borderId="16" xfId="0" applyNumberFormat="1" applyFont="1" applyBorder="1" applyAlignment="1">
      <alignment/>
    </xf>
    <xf numFmtId="172" fontId="23" fillId="0" borderId="17" xfId="0" applyNumberFormat="1" applyFont="1" applyBorder="1" applyAlignment="1">
      <alignment/>
    </xf>
    <xf numFmtId="172" fontId="23" fillId="0" borderId="18" xfId="0" applyNumberFormat="1" applyFont="1" applyBorder="1" applyAlignment="1">
      <alignment/>
    </xf>
    <xf numFmtId="172" fontId="23" fillId="0" borderId="19" xfId="0" applyNumberFormat="1" applyFont="1" applyBorder="1" applyAlignment="1">
      <alignment/>
    </xf>
    <xf numFmtId="172" fontId="23" fillId="0" borderId="20" xfId="0" applyNumberFormat="1" applyFont="1" applyBorder="1" applyAlignment="1">
      <alignment/>
    </xf>
    <xf numFmtId="172" fontId="23" fillId="0" borderId="21" xfId="0" applyNumberFormat="1" applyFont="1" applyBorder="1" applyAlignment="1">
      <alignment/>
    </xf>
    <xf numFmtId="172" fontId="23" fillId="0" borderId="22" xfId="0" applyNumberFormat="1" applyFont="1" applyBorder="1" applyAlignment="1">
      <alignment/>
    </xf>
    <xf numFmtId="172" fontId="23" fillId="0" borderId="23" xfId="0" applyNumberFormat="1" applyFont="1" applyBorder="1" applyAlignment="1">
      <alignment/>
    </xf>
    <xf numFmtId="172" fontId="23" fillId="0" borderId="24" xfId="0" applyNumberFormat="1" applyFont="1" applyBorder="1" applyAlignment="1">
      <alignment/>
    </xf>
    <xf numFmtId="172" fontId="23" fillId="0" borderId="25" xfId="0" applyNumberFormat="1" applyFont="1" applyBorder="1" applyAlignment="1">
      <alignment/>
    </xf>
    <xf numFmtId="0" fontId="23" fillId="0" borderId="0" xfId="0" applyFont="1" applyAlignment="1">
      <alignment/>
    </xf>
    <xf numFmtId="174" fontId="23" fillId="0" borderId="20" xfId="0" applyNumberFormat="1" applyFont="1" applyFill="1" applyBorder="1" applyAlignment="1" applyProtection="1">
      <alignment/>
      <protection/>
    </xf>
    <xf numFmtId="174" fontId="23" fillId="0" borderId="11" xfId="0" applyNumberFormat="1" applyFont="1" applyFill="1" applyBorder="1" applyAlignment="1">
      <alignment/>
    </xf>
    <xf numFmtId="174" fontId="23" fillId="0" borderId="21" xfId="0" applyNumberFormat="1" applyFont="1" applyFill="1" applyBorder="1" applyAlignment="1">
      <alignment/>
    </xf>
    <xf numFmtId="174" fontId="21" fillId="0" borderId="20" xfId="0" applyNumberFormat="1" applyFont="1" applyFill="1" applyBorder="1" applyAlignment="1" applyProtection="1">
      <alignment/>
      <protection/>
    </xf>
    <xf numFmtId="174" fontId="23" fillId="0" borderId="26" xfId="0" applyNumberFormat="1" applyFont="1" applyFill="1" applyBorder="1" applyAlignment="1">
      <alignment/>
    </xf>
    <xf numFmtId="174" fontId="23" fillId="0" borderId="13" xfId="0" applyNumberFormat="1" applyFont="1" applyFill="1" applyBorder="1" applyAlignment="1" applyProtection="1">
      <alignment/>
      <protection/>
    </xf>
    <xf numFmtId="174" fontId="23" fillId="0" borderId="14" xfId="0" applyNumberFormat="1" applyFont="1" applyFill="1" applyBorder="1" applyAlignment="1">
      <alignment/>
    </xf>
    <xf numFmtId="174" fontId="23" fillId="0" borderId="15" xfId="0" applyNumberFormat="1" applyFont="1" applyFill="1" applyBorder="1" applyAlignment="1">
      <alignment/>
    </xf>
    <xf numFmtId="174" fontId="23" fillId="0" borderId="27" xfId="0" applyNumberFormat="1" applyFont="1" applyFill="1" applyBorder="1" applyAlignment="1">
      <alignment/>
    </xf>
    <xf numFmtId="174" fontId="23" fillId="0" borderId="23" xfId="0" applyNumberFormat="1" applyFont="1" applyFill="1" applyBorder="1" applyAlignment="1" applyProtection="1">
      <alignment/>
      <protection/>
    </xf>
    <xf numFmtId="174" fontId="23" fillId="0" borderId="12" xfId="0" applyNumberFormat="1" applyFont="1" applyFill="1" applyBorder="1" applyAlignment="1">
      <alignment/>
    </xf>
    <xf numFmtId="174" fontId="23" fillId="0" borderId="24" xfId="0" applyNumberFormat="1" applyFont="1" applyFill="1" applyBorder="1" applyAlignment="1">
      <alignment/>
    </xf>
    <xf numFmtId="174" fontId="23" fillId="0" borderId="28" xfId="0" applyNumberFormat="1" applyFont="1" applyFill="1" applyBorder="1" applyAlignment="1">
      <alignment/>
    </xf>
    <xf numFmtId="174" fontId="23" fillId="0" borderId="13" xfId="0" applyNumberFormat="1" applyFont="1" applyBorder="1" applyAlignment="1">
      <alignment/>
    </xf>
    <xf numFmtId="174" fontId="23" fillId="0" borderId="14" xfId="0" applyNumberFormat="1" applyFont="1" applyBorder="1" applyAlignment="1">
      <alignment/>
    </xf>
    <xf numFmtId="174" fontId="23" fillId="0" borderId="15" xfId="0" applyNumberFormat="1" applyFont="1" applyBorder="1" applyAlignment="1">
      <alignment/>
    </xf>
    <xf numFmtId="174" fontId="23" fillId="0" borderId="27" xfId="0" applyNumberFormat="1" applyFont="1" applyBorder="1" applyAlignment="1">
      <alignment/>
    </xf>
    <xf numFmtId="0" fontId="21" fillId="0" borderId="29" xfId="0" applyFont="1" applyFill="1" applyBorder="1" applyAlignment="1" applyProtection="1">
      <alignment/>
      <protection/>
    </xf>
    <xf numFmtId="0" fontId="23" fillId="0" borderId="17" xfId="0" applyNumberFormat="1" applyFont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2"/>
      <protection/>
    </xf>
    <xf numFmtId="0" fontId="23" fillId="0" borderId="23" xfId="0" applyNumberFormat="1" applyFont="1" applyBorder="1" applyAlignment="1" applyProtection="1">
      <alignment horizontal="left" indent="1"/>
      <protection/>
    </xf>
    <xf numFmtId="0" fontId="21" fillId="0" borderId="13" xfId="0" applyNumberFormat="1" applyFont="1" applyBorder="1" applyAlignment="1" applyProtection="1">
      <alignment horizontal="left"/>
      <protection/>
    </xf>
    <xf numFmtId="0" fontId="24" fillId="0" borderId="13" xfId="0" applyNumberFormat="1" applyFont="1" applyBorder="1" applyAlignment="1" applyProtection="1">
      <alignment horizontal="left"/>
      <protection/>
    </xf>
    <xf numFmtId="0" fontId="20" fillId="0" borderId="30" xfId="0" applyFont="1" applyFill="1" applyBorder="1" applyAlignment="1" applyProtection="1">
      <alignment horizontal="left"/>
      <protection/>
    </xf>
    <xf numFmtId="0" fontId="0" fillId="0" borderId="30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center" vertical="center"/>
      <protection/>
    </xf>
    <xf numFmtId="0" fontId="21" fillId="0" borderId="31" xfId="0" applyFont="1" applyFill="1" applyBorder="1" applyAlignment="1" applyProtection="1">
      <alignment horizontal="center" vertical="center" wrapText="1"/>
      <protection/>
    </xf>
    <xf numFmtId="0" fontId="21" fillId="0" borderId="32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21" fillId="0" borderId="23" xfId="0" applyFont="1" applyFill="1" applyBorder="1" applyAlignment="1" applyProtection="1">
      <alignment horizontal="left" vertical="center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35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Border="1" applyAlignment="1" applyProtection="1">
      <alignment/>
      <protection/>
    </xf>
    <xf numFmtId="174" fontId="23" fillId="0" borderId="20" xfId="0" applyNumberFormat="1" applyFont="1" applyBorder="1" applyAlignment="1" applyProtection="1">
      <alignment/>
      <protection/>
    </xf>
    <xf numFmtId="174" fontId="23" fillId="0" borderId="11" xfId="0" applyNumberFormat="1" applyFont="1" applyBorder="1" applyAlignment="1" applyProtection="1">
      <alignment/>
      <protection/>
    </xf>
    <xf numFmtId="174" fontId="23" fillId="0" borderId="21" xfId="0" applyNumberFormat="1" applyFont="1" applyBorder="1" applyAlignment="1" applyProtection="1">
      <alignment/>
      <protection/>
    </xf>
    <xf numFmtId="174" fontId="23" fillId="0" borderId="18" xfId="0" applyNumberFormat="1" applyFont="1" applyBorder="1" applyAlignment="1" applyProtection="1">
      <alignment/>
      <protection/>
    </xf>
    <xf numFmtId="172" fontId="23" fillId="0" borderId="10" xfId="0" applyNumberFormat="1" applyFont="1" applyBorder="1" applyAlignment="1" applyProtection="1">
      <alignment/>
      <protection/>
    </xf>
    <xf numFmtId="174" fontId="23" fillId="0" borderId="34" xfId="0" applyNumberFormat="1" applyFont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indent="1"/>
      <protection/>
    </xf>
    <xf numFmtId="174" fontId="23" fillId="0" borderId="11" xfId="0" applyNumberFormat="1" applyFont="1" applyFill="1" applyBorder="1" applyAlignment="1" applyProtection="1">
      <alignment/>
      <protection/>
    </xf>
    <xf numFmtId="174" fontId="23" fillId="0" borderId="21" xfId="0" applyNumberFormat="1" applyFont="1" applyFill="1" applyBorder="1" applyAlignment="1" applyProtection="1">
      <alignment/>
      <protection/>
    </xf>
    <xf numFmtId="172" fontId="23" fillId="0" borderId="11" xfId="0" applyNumberFormat="1" applyFont="1" applyFill="1" applyBorder="1" applyAlignment="1" applyProtection="1">
      <alignment/>
      <protection/>
    </xf>
    <xf numFmtId="174" fontId="23" fillId="0" borderId="26" xfId="0" applyNumberFormat="1" applyFont="1" applyFill="1" applyBorder="1" applyAlignment="1" applyProtection="1">
      <alignment/>
      <protection/>
    </xf>
    <xf numFmtId="0" fontId="21" fillId="0" borderId="39" xfId="0" applyFont="1" applyBorder="1" applyAlignment="1" applyProtection="1">
      <alignment horizontal="left" vertical="top" wrapText="1"/>
      <protection/>
    </xf>
    <xf numFmtId="174" fontId="21" fillId="0" borderId="40" xfId="0" applyNumberFormat="1" applyFont="1" applyFill="1" applyBorder="1" applyAlignment="1" applyProtection="1">
      <alignment vertical="top"/>
      <protection/>
    </xf>
    <xf numFmtId="174" fontId="21" fillId="0" borderId="41" xfId="0" applyNumberFormat="1" applyFont="1" applyFill="1" applyBorder="1" applyAlignment="1" applyProtection="1">
      <alignment vertical="top"/>
      <protection/>
    </xf>
    <xf numFmtId="174" fontId="21" fillId="0" borderId="42" xfId="0" applyNumberFormat="1" applyFont="1" applyFill="1" applyBorder="1" applyAlignment="1" applyProtection="1">
      <alignment vertical="top"/>
      <protection/>
    </xf>
    <xf numFmtId="172" fontId="21" fillId="0" borderId="41" xfId="0" applyNumberFormat="1" applyFont="1" applyFill="1" applyBorder="1" applyAlignment="1" applyProtection="1">
      <alignment vertical="top"/>
      <protection/>
    </xf>
    <xf numFmtId="174" fontId="21" fillId="0" borderId="43" xfId="0" applyNumberFormat="1" applyFont="1" applyFill="1" applyBorder="1" applyAlignment="1" applyProtection="1">
      <alignment vertical="top"/>
      <protection/>
    </xf>
    <xf numFmtId="0" fontId="23" fillId="0" borderId="20" xfId="0" applyFont="1" applyFill="1" applyBorder="1" applyAlignment="1" applyProtection="1">
      <alignment horizontal="left" indent="1"/>
      <protection/>
    </xf>
    <xf numFmtId="0" fontId="21" fillId="0" borderId="20" xfId="0" applyFont="1" applyBorder="1" applyAlignment="1" applyProtection="1">
      <alignment/>
      <protection/>
    </xf>
    <xf numFmtId="174" fontId="21" fillId="0" borderId="40" xfId="0" applyNumberFormat="1" applyFont="1" applyFill="1" applyBorder="1" applyAlignment="1" applyProtection="1">
      <alignment/>
      <protection/>
    </xf>
    <xf numFmtId="174" fontId="21" fillId="0" borderId="41" xfId="0" applyNumberFormat="1" applyFont="1" applyFill="1" applyBorder="1" applyAlignment="1" applyProtection="1">
      <alignment/>
      <protection/>
    </xf>
    <xf numFmtId="174" fontId="21" fillId="0" borderId="42" xfId="0" applyNumberFormat="1" applyFont="1" applyFill="1" applyBorder="1" applyAlignment="1" applyProtection="1">
      <alignment/>
      <protection/>
    </xf>
    <xf numFmtId="174" fontId="21" fillId="0" borderId="43" xfId="0" applyNumberFormat="1" applyFont="1" applyFill="1" applyBorder="1" applyAlignment="1" applyProtection="1">
      <alignment/>
      <protection/>
    </xf>
    <xf numFmtId="174" fontId="21" fillId="0" borderId="44" xfId="0" applyNumberFormat="1" applyFont="1" applyFill="1" applyBorder="1" applyAlignment="1" applyProtection="1">
      <alignment/>
      <protection/>
    </xf>
    <xf numFmtId="174" fontId="21" fillId="0" borderId="45" xfId="0" applyNumberFormat="1" applyFont="1" applyFill="1" applyBorder="1" applyAlignment="1" applyProtection="1">
      <alignment/>
      <protection/>
    </xf>
    <xf numFmtId="174" fontId="21" fillId="0" borderId="46" xfId="0" applyNumberFormat="1" applyFont="1" applyFill="1" applyBorder="1" applyAlignment="1" applyProtection="1">
      <alignment/>
      <protection/>
    </xf>
    <xf numFmtId="172" fontId="21" fillId="0" borderId="45" xfId="0" applyNumberFormat="1" applyFont="1" applyFill="1" applyBorder="1" applyAlignment="1" applyProtection="1">
      <alignment/>
      <protection/>
    </xf>
    <xf numFmtId="174" fontId="21" fillId="0" borderId="47" xfId="0" applyNumberFormat="1" applyFont="1" applyFill="1" applyBorder="1" applyAlignment="1" applyProtection="1">
      <alignment/>
      <protection/>
    </xf>
    <xf numFmtId="174" fontId="23" fillId="0" borderId="48" xfId="0" applyNumberFormat="1" applyFont="1" applyFill="1" applyBorder="1" applyAlignment="1" applyProtection="1">
      <alignment/>
      <protection/>
    </xf>
    <xf numFmtId="174" fontId="23" fillId="0" borderId="49" xfId="0" applyNumberFormat="1" applyFont="1" applyFill="1" applyBorder="1" applyAlignment="1" applyProtection="1">
      <alignment/>
      <protection/>
    </xf>
    <xf numFmtId="174" fontId="23" fillId="0" borderId="50" xfId="0" applyNumberFormat="1" applyFont="1" applyFill="1" applyBorder="1" applyAlignment="1" applyProtection="1">
      <alignment/>
      <protection/>
    </xf>
    <xf numFmtId="172" fontId="23" fillId="0" borderId="49" xfId="0" applyNumberFormat="1" applyFont="1" applyFill="1" applyBorder="1" applyAlignment="1" applyProtection="1">
      <alignment/>
      <protection/>
    </xf>
    <xf numFmtId="174" fontId="23" fillId="0" borderId="51" xfId="0" applyNumberFormat="1" applyFont="1" applyFill="1" applyBorder="1" applyAlignment="1" applyProtection="1">
      <alignment/>
      <protection/>
    </xf>
    <xf numFmtId="0" fontId="21" fillId="0" borderId="20" xfId="0" applyFont="1" applyBorder="1" applyAlignment="1" applyProtection="1">
      <alignment vertical="top" wrapText="1"/>
      <protection/>
    </xf>
    <xf numFmtId="174" fontId="21" fillId="0" borderId="44" xfId="0" applyNumberFormat="1" applyFont="1" applyFill="1" applyBorder="1" applyAlignment="1" applyProtection="1">
      <alignment vertical="top"/>
      <protection/>
    </xf>
    <xf numFmtId="174" fontId="21" fillId="0" borderId="45" xfId="0" applyNumberFormat="1" applyFont="1" applyFill="1" applyBorder="1" applyAlignment="1" applyProtection="1">
      <alignment vertical="top"/>
      <protection/>
    </xf>
    <xf numFmtId="174" fontId="21" fillId="0" borderId="46" xfId="0" applyNumberFormat="1" applyFont="1" applyFill="1" applyBorder="1" applyAlignment="1" applyProtection="1">
      <alignment vertical="top"/>
      <protection/>
    </xf>
    <xf numFmtId="172" fontId="21" fillId="0" borderId="45" xfId="0" applyNumberFormat="1" applyFont="1" applyFill="1" applyBorder="1" applyAlignment="1" applyProtection="1">
      <alignment vertical="top"/>
      <protection/>
    </xf>
    <xf numFmtId="174" fontId="21" fillId="0" borderId="47" xfId="0" applyNumberFormat="1" applyFont="1" applyFill="1" applyBorder="1" applyAlignment="1" applyProtection="1">
      <alignment vertical="top"/>
      <protection/>
    </xf>
    <xf numFmtId="0" fontId="23" fillId="0" borderId="20" xfId="0" applyFont="1" applyBorder="1" applyAlignment="1" applyProtection="1">
      <alignment horizontal="left" wrapText="1" indent="1"/>
      <protection/>
    </xf>
    <xf numFmtId="0" fontId="21" fillId="0" borderId="20" xfId="0" applyFont="1" applyBorder="1" applyAlignment="1" applyProtection="1">
      <alignment wrapText="1"/>
      <protection/>
    </xf>
    <xf numFmtId="0" fontId="23" fillId="0" borderId="20" xfId="0" applyFont="1" applyBorder="1" applyAlignment="1" applyProtection="1">
      <alignment/>
      <protection/>
    </xf>
    <xf numFmtId="172" fontId="23" fillId="0" borderId="11" xfId="0" applyNumberFormat="1" applyFont="1" applyBorder="1" applyAlignment="1" applyProtection="1">
      <alignment/>
      <protection/>
    </xf>
    <xf numFmtId="174" fontId="23" fillId="0" borderId="26" xfId="0" applyNumberFormat="1" applyFont="1" applyBorder="1" applyAlignment="1" applyProtection="1">
      <alignment/>
      <protection/>
    </xf>
    <xf numFmtId="0" fontId="22" fillId="0" borderId="17" xfId="0" applyFont="1" applyBorder="1" applyAlignment="1" applyProtection="1">
      <alignment/>
      <protection/>
    </xf>
    <xf numFmtId="174" fontId="23" fillId="0" borderId="17" xfId="0" applyNumberFormat="1" applyFont="1" applyBorder="1" applyAlignment="1" applyProtection="1">
      <alignment/>
      <protection/>
    </xf>
    <xf numFmtId="174" fontId="23" fillId="0" borderId="10" xfId="0" applyNumberFormat="1" applyFont="1" applyBorder="1" applyAlignment="1" applyProtection="1">
      <alignment/>
      <protection/>
    </xf>
    <xf numFmtId="174" fontId="21" fillId="0" borderId="11" xfId="0" applyNumberFormat="1" applyFont="1" applyFill="1" applyBorder="1" applyAlignment="1" applyProtection="1">
      <alignment/>
      <protection/>
    </xf>
    <xf numFmtId="174" fontId="21" fillId="0" borderId="21" xfId="0" applyNumberFormat="1" applyFont="1" applyFill="1" applyBorder="1" applyAlignment="1" applyProtection="1">
      <alignment/>
      <protection/>
    </xf>
    <xf numFmtId="172" fontId="21" fillId="0" borderId="11" xfId="0" applyNumberFormat="1" applyFont="1" applyFill="1" applyBorder="1" applyAlignment="1" applyProtection="1">
      <alignment/>
      <protection/>
    </xf>
    <xf numFmtId="174" fontId="21" fillId="0" borderId="26" xfId="0" applyNumberFormat="1" applyFont="1" applyFill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vertical="top" indent="1"/>
      <protection/>
    </xf>
    <xf numFmtId="174" fontId="21" fillId="0" borderId="20" xfId="0" applyNumberFormat="1" applyFont="1" applyBorder="1" applyAlignment="1" applyProtection="1">
      <alignment/>
      <protection/>
    </xf>
    <xf numFmtId="174" fontId="21" fillId="0" borderId="11" xfId="0" applyNumberFormat="1" applyFont="1" applyBorder="1" applyAlignment="1" applyProtection="1">
      <alignment/>
      <protection/>
    </xf>
    <xf numFmtId="174" fontId="21" fillId="0" borderId="21" xfId="0" applyNumberFormat="1" applyFont="1" applyBorder="1" applyAlignment="1" applyProtection="1">
      <alignment/>
      <protection/>
    </xf>
    <xf numFmtId="172" fontId="21" fillId="0" borderId="11" xfId="0" applyNumberFormat="1" applyFont="1" applyBorder="1" applyAlignment="1" applyProtection="1">
      <alignment/>
      <protection/>
    </xf>
    <xf numFmtId="174" fontId="21" fillId="0" borderId="26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/>
      <protection/>
    </xf>
    <xf numFmtId="174" fontId="23" fillId="0" borderId="23" xfId="0" applyNumberFormat="1" applyFont="1" applyBorder="1" applyAlignment="1" applyProtection="1">
      <alignment/>
      <protection/>
    </xf>
    <xf numFmtId="174" fontId="23" fillId="0" borderId="12" xfId="0" applyNumberFormat="1" applyFont="1" applyBorder="1" applyAlignment="1" applyProtection="1">
      <alignment/>
      <protection/>
    </xf>
    <xf numFmtId="174" fontId="23" fillId="0" borderId="24" xfId="0" applyNumberFormat="1" applyFont="1" applyBorder="1" applyAlignment="1" applyProtection="1">
      <alignment/>
      <protection/>
    </xf>
    <xf numFmtId="172" fontId="23" fillId="0" borderId="12" xfId="0" applyNumberFormat="1" applyFont="1" applyBorder="1" applyAlignment="1" applyProtection="1">
      <alignment/>
      <protection/>
    </xf>
    <xf numFmtId="174" fontId="23" fillId="0" borderId="28" xfId="0" applyNumberFormat="1" applyFont="1" applyBorder="1" applyAlignment="1" applyProtection="1">
      <alignment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0" fontId="21" fillId="0" borderId="49" xfId="0" applyFont="1" applyFill="1" applyBorder="1" applyAlignment="1" applyProtection="1">
      <alignment horizontal="center" vertical="center" wrapText="1"/>
      <protection/>
    </xf>
    <xf numFmtId="0" fontId="21" fillId="0" borderId="5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/>
      <protection/>
    </xf>
    <xf numFmtId="174" fontId="23" fillId="0" borderId="20" xfId="0" applyNumberFormat="1" applyFont="1" applyBorder="1" applyAlignment="1" applyProtection="1">
      <alignment horizontal="left" wrapText="1"/>
      <protection/>
    </xf>
    <xf numFmtId="174" fontId="23" fillId="0" borderId="54" xfId="0" applyNumberFormat="1" applyFont="1" applyBorder="1" applyAlignment="1" applyProtection="1">
      <alignment horizontal="left" wrapText="1"/>
      <protection/>
    </xf>
    <xf numFmtId="174" fontId="23" fillId="0" borderId="21" xfId="0" applyNumberFormat="1" applyFont="1" applyBorder="1" applyAlignment="1" applyProtection="1">
      <alignment horizontal="left" wrapText="1"/>
      <protection/>
    </xf>
    <xf numFmtId="174" fontId="0" fillId="0" borderId="21" xfId="0" applyNumberFormat="1" applyBorder="1" applyAlignment="1" applyProtection="1">
      <alignment/>
      <protection/>
    </xf>
    <xf numFmtId="174" fontId="0" fillId="0" borderId="22" xfId="0" applyNumberFormat="1" applyBorder="1" applyAlignment="1" applyProtection="1">
      <alignment/>
      <protection/>
    </xf>
    <xf numFmtId="0" fontId="23" fillId="0" borderId="20" xfId="0" applyFont="1" applyFill="1" applyBorder="1" applyAlignment="1" applyProtection="1">
      <alignment/>
      <protection/>
    </xf>
    <xf numFmtId="174" fontId="23" fillId="0" borderId="54" xfId="0" applyNumberFormat="1" applyFont="1" applyBorder="1" applyAlignment="1" applyProtection="1">
      <alignment/>
      <protection/>
    </xf>
    <xf numFmtId="174" fontId="23" fillId="0" borderId="22" xfId="0" applyNumberFormat="1" applyFont="1" applyBorder="1" applyAlignment="1" applyProtection="1">
      <alignment/>
      <protection/>
    </xf>
    <xf numFmtId="0" fontId="23" fillId="0" borderId="23" xfId="0" applyFont="1" applyFill="1" applyBorder="1" applyAlignment="1" applyProtection="1">
      <alignment/>
      <protection/>
    </xf>
    <xf numFmtId="174" fontId="23" fillId="0" borderId="55" xfId="0" applyNumberFormat="1" applyFont="1" applyBorder="1" applyAlignment="1" applyProtection="1">
      <alignment/>
      <protection/>
    </xf>
    <xf numFmtId="174" fontId="23" fillId="0" borderId="25" xfId="0" applyNumberFormat="1" applyFont="1" applyBorder="1" applyAlignment="1" applyProtection="1">
      <alignment/>
      <protection/>
    </xf>
    <xf numFmtId="0" fontId="21" fillId="0" borderId="18" xfId="0" applyFont="1" applyFill="1" applyBorder="1" applyAlignment="1">
      <alignment vertical="center"/>
    </xf>
    <xf numFmtId="0" fontId="24" fillId="0" borderId="39" xfId="0" applyNumberFormat="1" applyFont="1" applyFill="1" applyBorder="1" applyAlignment="1" applyProtection="1">
      <alignment horizontal="left" indent="1"/>
      <protection/>
    </xf>
    <xf numFmtId="0" fontId="23" fillId="0" borderId="21" xfId="0" applyNumberFormat="1" applyFont="1" applyBorder="1" applyAlignment="1" applyProtection="1">
      <alignment horizontal="center"/>
      <protection/>
    </xf>
    <xf numFmtId="172" fontId="21" fillId="0" borderId="21" xfId="0" applyNumberFormat="1" applyFont="1" applyFill="1" applyBorder="1" applyAlignment="1" applyProtection="1">
      <alignment/>
      <protection/>
    </xf>
    <xf numFmtId="0" fontId="23" fillId="0" borderId="39" xfId="0" applyNumberFormat="1" applyFont="1" applyFill="1" applyBorder="1" applyAlignment="1" applyProtection="1">
      <alignment horizontal="left" indent="2"/>
      <protection/>
    </xf>
    <xf numFmtId="173" fontId="23" fillId="0" borderId="21" xfId="0" applyNumberFormat="1" applyFont="1" applyFill="1" applyBorder="1" applyAlignment="1" applyProtection="1">
      <alignment/>
      <protection/>
    </xf>
    <xf numFmtId="172" fontId="23" fillId="0" borderId="21" xfId="0" applyNumberFormat="1" applyFont="1" applyFill="1" applyBorder="1" applyAlignment="1" applyProtection="1">
      <alignment/>
      <protection/>
    </xf>
    <xf numFmtId="172" fontId="23" fillId="0" borderId="21" xfId="42" applyNumberFormat="1" applyFont="1" applyFill="1" applyBorder="1" applyAlignment="1" applyProtection="1">
      <alignment/>
      <protection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/>
      <protection/>
    </xf>
    <xf numFmtId="0" fontId="23" fillId="0" borderId="42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/>
      <protection/>
    </xf>
    <xf numFmtId="0" fontId="22" fillId="0" borderId="39" xfId="0" applyNumberFormat="1" applyFont="1" applyBorder="1" applyAlignment="1" applyProtection="1">
      <alignment/>
      <protection/>
    </xf>
    <xf numFmtId="0" fontId="25" fillId="0" borderId="21" xfId="0" applyNumberFormat="1" applyFont="1" applyBorder="1" applyAlignment="1" applyProtection="1">
      <alignment horizontal="center"/>
      <protection/>
    </xf>
    <xf numFmtId="0" fontId="21" fillId="0" borderId="57" xfId="0" applyNumberFormat="1" applyFont="1" applyBorder="1" applyAlignment="1" applyProtection="1">
      <alignment/>
      <protection/>
    </xf>
    <xf numFmtId="0" fontId="23" fillId="0" borderId="36" xfId="0" applyNumberFormat="1" applyFont="1" applyBorder="1" applyAlignment="1" applyProtection="1">
      <alignment horizontal="center"/>
      <protection/>
    </xf>
    <xf numFmtId="0" fontId="26" fillId="0" borderId="33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4" fontId="21" fillId="0" borderId="22" xfId="0" applyNumberFormat="1" applyFont="1" applyFill="1" applyBorder="1" applyAlignment="1" applyProtection="1">
      <alignment/>
      <protection/>
    </xf>
    <xf numFmtId="174" fontId="21" fillId="0" borderId="54" xfId="0" applyNumberFormat="1" applyFont="1" applyFill="1" applyBorder="1" applyAlignment="1" applyProtection="1">
      <alignment/>
      <protection/>
    </xf>
    <xf numFmtId="174" fontId="23" fillId="0" borderId="22" xfId="0" applyNumberFormat="1" applyFont="1" applyFill="1" applyBorder="1" applyAlignment="1" applyProtection="1">
      <alignment/>
      <protection/>
    </xf>
    <xf numFmtId="174" fontId="23" fillId="0" borderId="54" xfId="0" applyNumberFormat="1" applyFont="1" applyFill="1" applyBorder="1" applyAlignment="1" applyProtection="1">
      <alignment/>
      <protection/>
    </xf>
    <xf numFmtId="174" fontId="23" fillId="0" borderId="22" xfId="42" applyNumberFormat="1" applyFont="1" applyFill="1" applyBorder="1" applyAlignment="1" applyProtection="1">
      <alignment/>
      <protection/>
    </xf>
    <xf numFmtId="174" fontId="23" fillId="0" borderId="54" xfId="42" applyNumberFormat="1" applyFont="1" applyFill="1" applyBorder="1" applyAlignment="1" applyProtection="1">
      <alignment/>
      <protection/>
    </xf>
    <xf numFmtId="174" fontId="23" fillId="0" borderId="21" xfId="42" applyNumberFormat="1" applyFont="1" applyFill="1" applyBorder="1" applyAlignment="1" applyProtection="1">
      <alignment/>
      <protection/>
    </xf>
    <xf numFmtId="0" fontId="20" fillId="0" borderId="30" xfId="0" applyFont="1" applyBorder="1" applyAlignment="1" applyProtection="1">
      <alignment horizontal="left"/>
      <protection/>
    </xf>
    <xf numFmtId="0" fontId="21" fillId="0" borderId="58" xfId="0" applyFont="1" applyFill="1" applyBorder="1" applyAlignment="1" applyProtection="1">
      <alignment horizontal="center" vertical="center"/>
      <protection/>
    </xf>
    <xf numFmtId="0" fontId="21" fillId="0" borderId="59" xfId="0" applyFont="1" applyFill="1" applyBorder="1" applyAlignment="1" applyProtection="1">
      <alignment horizontal="center" vertical="center"/>
      <protection/>
    </xf>
    <xf numFmtId="0" fontId="0" fillId="0" borderId="60" xfId="0" applyBorder="1" applyAlignment="1" applyProtection="1">
      <alignment horizontal="center" vertical="center"/>
      <protection/>
    </xf>
    <xf numFmtId="0" fontId="0" fillId="0" borderId="61" xfId="0" applyBorder="1" applyAlignment="1" applyProtection="1">
      <alignment horizontal="center" vertical="center"/>
      <protection/>
    </xf>
    <xf numFmtId="0" fontId="21" fillId="0" borderId="62" xfId="0" applyFont="1" applyFill="1" applyBorder="1" applyAlignment="1" applyProtection="1">
      <alignment horizontal="lef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174" fontId="21" fillId="0" borderId="19" xfId="0" applyNumberFormat="1" applyFont="1" applyBorder="1" applyAlignment="1" applyProtection="1">
      <alignment horizontal="center"/>
      <protection/>
    </xf>
    <xf numFmtId="174" fontId="21" fillId="0" borderId="58" xfId="0" applyNumberFormat="1" applyFont="1" applyBorder="1" applyAlignment="1" applyProtection="1">
      <alignment horizontal="center"/>
      <protection/>
    </xf>
    <xf numFmtId="174" fontId="21" fillId="0" borderId="18" xfId="0" applyNumberFormat="1" applyFont="1" applyBorder="1" applyAlignment="1" applyProtection="1">
      <alignment horizontal="center"/>
      <protection/>
    </xf>
    <xf numFmtId="0" fontId="21" fillId="0" borderId="18" xfId="0" applyFont="1" applyBorder="1" applyAlignment="1" applyProtection="1">
      <alignment horizontal="center"/>
      <protection/>
    </xf>
    <xf numFmtId="174" fontId="21" fillId="0" borderId="63" xfId="0" applyNumberFormat="1" applyFont="1" applyFill="1" applyBorder="1" applyAlignment="1" applyProtection="1">
      <alignment/>
      <protection/>
    </xf>
    <xf numFmtId="174" fontId="21" fillId="0" borderId="64" xfId="0" applyNumberFormat="1" applyFont="1" applyFill="1" applyBorder="1" applyAlignment="1" applyProtection="1">
      <alignment/>
      <protection/>
    </xf>
    <xf numFmtId="172" fontId="21" fillId="0" borderId="42" xfId="0" applyNumberFormat="1" applyFont="1" applyFill="1" applyBorder="1" applyAlignment="1" applyProtection="1">
      <alignment/>
      <protection/>
    </xf>
    <xf numFmtId="174" fontId="21" fillId="0" borderId="25" xfId="0" applyNumberFormat="1" applyFont="1" applyBorder="1" applyAlignment="1" applyProtection="1">
      <alignment/>
      <protection/>
    </xf>
    <xf numFmtId="174" fontId="21" fillId="0" borderId="55" xfId="0" applyNumberFormat="1" applyFont="1" applyBorder="1" applyAlignment="1" applyProtection="1">
      <alignment/>
      <protection/>
    </xf>
    <xf numFmtId="174" fontId="21" fillId="0" borderId="24" xfId="0" applyNumberFormat="1" applyFont="1" applyBorder="1" applyAlignment="1" applyProtection="1">
      <alignment/>
      <protection/>
    </xf>
    <xf numFmtId="172" fontId="21" fillId="0" borderId="24" xfId="0" applyNumberFormat="1" applyFont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 wrapText="1"/>
      <protection/>
    </xf>
    <xf numFmtId="0" fontId="27" fillId="0" borderId="39" xfId="0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/>
      <protection/>
    </xf>
    <xf numFmtId="172" fontId="21" fillId="0" borderId="18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 horizontal="left" indent="1"/>
      <protection/>
    </xf>
    <xf numFmtId="0" fontId="23" fillId="0" borderId="21" xfId="0" applyFont="1" applyFill="1" applyBorder="1" applyAlignment="1" applyProtection="1">
      <alignment horizontal="center"/>
      <protection/>
    </xf>
    <xf numFmtId="0" fontId="23" fillId="0" borderId="39" xfId="0" applyNumberFormat="1" applyFont="1" applyFill="1" applyBorder="1" applyAlignment="1" applyProtection="1">
      <alignment horizontal="left" indent="1"/>
      <protection/>
    </xf>
    <xf numFmtId="172" fontId="23" fillId="0" borderId="21" xfId="0" applyNumberFormat="1" applyFont="1" applyBorder="1" applyAlignment="1" applyProtection="1">
      <alignment/>
      <protection/>
    </xf>
    <xf numFmtId="0" fontId="23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horizontal="left" vertical="top" wrapText="1"/>
      <protection/>
    </xf>
    <xf numFmtId="0" fontId="23" fillId="0" borderId="42" xfId="0" applyFont="1" applyBorder="1" applyAlignment="1" applyProtection="1">
      <alignment horizontal="center" vertical="top"/>
      <protection/>
    </xf>
    <xf numFmtId="174" fontId="21" fillId="0" borderId="63" xfId="0" applyNumberFormat="1" applyFont="1" applyBorder="1" applyAlignment="1" applyProtection="1">
      <alignment vertical="top"/>
      <protection/>
    </xf>
    <xf numFmtId="174" fontId="21" fillId="0" borderId="64" xfId="0" applyNumberFormat="1" applyFont="1" applyBorder="1" applyAlignment="1" applyProtection="1">
      <alignment vertical="top"/>
      <protection/>
    </xf>
    <xf numFmtId="174" fontId="21" fillId="0" borderId="42" xfId="0" applyNumberFormat="1" applyFont="1" applyBorder="1" applyAlignment="1" applyProtection="1">
      <alignment vertical="top"/>
      <protection/>
    </xf>
    <xf numFmtId="172" fontId="21" fillId="0" borderId="42" xfId="0" applyNumberFormat="1" applyFont="1" applyBorder="1" applyAlignment="1" applyProtection="1">
      <alignment vertical="top"/>
      <protection/>
    </xf>
    <xf numFmtId="0" fontId="25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vertical="top"/>
      <protection/>
    </xf>
    <xf numFmtId="174" fontId="21" fillId="0" borderId="65" xfId="0" applyNumberFormat="1" applyFont="1" applyBorder="1" applyAlignment="1" applyProtection="1">
      <alignment/>
      <protection/>
    </xf>
    <xf numFmtId="174" fontId="21" fillId="0" borderId="66" xfId="0" applyNumberFormat="1" applyFont="1" applyBorder="1" applyAlignment="1" applyProtection="1">
      <alignment/>
      <protection/>
    </xf>
    <xf numFmtId="174" fontId="21" fillId="0" borderId="46" xfId="0" applyNumberFormat="1" applyFont="1" applyBorder="1" applyAlignment="1" applyProtection="1">
      <alignment/>
      <protection/>
    </xf>
    <xf numFmtId="172" fontId="21" fillId="0" borderId="46" xfId="0" applyNumberFormat="1" applyFont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/>
      <protection/>
    </xf>
    <xf numFmtId="174" fontId="21" fillId="0" borderId="22" xfId="0" applyNumberFormat="1" applyFont="1" applyBorder="1" applyAlignment="1" applyProtection="1">
      <alignment/>
      <protection/>
    </xf>
    <xf numFmtId="174" fontId="21" fillId="0" borderId="54" xfId="0" applyNumberFormat="1" applyFont="1" applyBorder="1" applyAlignment="1" applyProtection="1">
      <alignment/>
      <protection/>
    </xf>
    <xf numFmtId="172" fontId="21" fillId="0" borderId="21" xfId="0" applyNumberFormat="1" applyFont="1" applyBorder="1" applyAlignment="1" applyProtection="1">
      <alignment/>
      <protection/>
    </xf>
    <xf numFmtId="174" fontId="21" fillId="0" borderId="21" xfId="42" applyNumberFormat="1" applyFont="1" applyFill="1" applyBorder="1" applyAlignment="1" applyProtection="1">
      <alignment/>
      <protection/>
    </xf>
    <xf numFmtId="172" fontId="21" fillId="0" borderId="21" xfId="42" applyNumberFormat="1" applyFont="1" applyFill="1" applyBorder="1" applyAlignment="1" applyProtection="1">
      <alignment/>
      <protection/>
    </xf>
    <xf numFmtId="174" fontId="21" fillId="0" borderId="22" xfId="42" applyNumberFormat="1" applyFont="1" applyFill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 horizontal="left" wrapText="1"/>
      <protection/>
    </xf>
    <xf numFmtId="174" fontId="21" fillId="0" borderId="65" xfId="0" applyNumberFormat="1" applyFont="1" applyFill="1" applyBorder="1" applyAlignment="1" applyProtection="1">
      <alignment vertical="top"/>
      <protection/>
    </xf>
    <xf numFmtId="174" fontId="21" fillId="0" borderId="66" xfId="0" applyNumberFormat="1" applyFont="1" applyFill="1" applyBorder="1" applyAlignment="1" applyProtection="1">
      <alignment vertical="top"/>
      <protection/>
    </xf>
    <xf numFmtId="172" fontId="21" fillId="0" borderId="46" xfId="0" applyNumberFormat="1" applyFont="1" applyFill="1" applyBorder="1" applyAlignment="1" applyProtection="1">
      <alignment vertical="top"/>
      <protection/>
    </xf>
    <xf numFmtId="0" fontId="21" fillId="0" borderId="39" xfId="0" applyNumberFormat="1" applyFont="1" applyBorder="1" applyAlignment="1" applyProtection="1">
      <alignment wrapText="1"/>
      <protection/>
    </xf>
    <xf numFmtId="174" fontId="21" fillId="0" borderId="65" xfId="0" applyNumberFormat="1" applyFont="1" applyFill="1" applyBorder="1" applyAlignment="1" applyProtection="1">
      <alignment/>
      <protection/>
    </xf>
    <xf numFmtId="174" fontId="21" fillId="0" borderId="66" xfId="0" applyNumberFormat="1" applyFont="1" applyFill="1" applyBorder="1" applyAlignment="1" applyProtection="1">
      <alignment/>
      <protection/>
    </xf>
    <xf numFmtId="172" fontId="21" fillId="0" borderId="46" xfId="0" applyNumberFormat="1" applyFont="1" applyFill="1" applyBorder="1" applyAlignment="1" applyProtection="1">
      <alignment/>
      <protection/>
    </xf>
    <xf numFmtId="174" fontId="23" fillId="0" borderId="50" xfId="42" applyNumberFormat="1" applyFont="1" applyFill="1" applyBorder="1" applyAlignment="1" applyProtection="1">
      <alignment/>
      <protection/>
    </xf>
    <xf numFmtId="0" fontId="23" fillId="0" borderId="39" xfId="0" applyNumberFormat="1" applyFont="1" applyBorder="1" applyAlignment="1" applyProtection="1">
      <alignment horizontal="left" wrapText="1" indent="1"/>
      <protection/>
    </xf>
    <xf numFmtId="0" fontId="21" fillId="0" borderId="35" xfId="0" applyNumberFormat="1" applyFont="1" applyBorder="1" applyAlignment="1" applyProtection="1">
      <alignment/>
      <protection/>
    </xf>
    <xf numFmtId="0" fontId="23" fillId="0" borderId="36" xfId="0" applyFont="1" applyBorder="1" applyAlignment="1" applyProtection="1">
      <alignment horizontal="center"/>
      <protection/>
    </xf>
    <xf numFmtId="174" fontId="21" fillId="0" borderId="38" xfId="0" applyNumberFormat="1" applyFont="1" applyFill="1" applyBorder="1" applyAlignment="1" applyProtection="1">
      <alignment/>
      <protection/>
    </xf>
    <xf numFmtId="174" fontId="21" fillId="0" borderId="35" xfId="0" applyNumberFormat="1" applyFont="1" applyBorder="1" applyAlignment="1" applyProtection="1">
      <alignment/>
      <protection/>
    </xf>
    <xf numFmtId="174" fontId="21" fillId="0" borderId="36" xfId="0" applyNumberFormat="1" applyFont="1" applyFill="1" applyBorder="1" applyAlignment="1" applyProtection="1">
      <alignment/>
      <protection/>
    </xf>
    <xf numFmtId="174" fontId="21" fillId="0" borderId="36" xfId="0" applyNumberFormat="1" applyFont="1" applyBorder="1" applyAlignment="1" applyProtection="1">
      <alignment/>
      <protection/>
    </xf>
    <xf numFmtId="172" fontId="21" fillId="0" borderId="36" xfId="0" applyNumberFormat="1" applyFont="1" applyBorder="1" applyAlignment="1" applyProtection="1">
      <alignment/>
      <protection/>
    </xf>
    <xf numFmtId="174" fontId="21" fillId="0" borderId="38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174" fontId="23" fillId="0" borderId="26" xfId="42" applyNumberFormat="1" applyFont="1" applyFill="1" applyBorder="1" applyAlignment="1" applyProtection="1">
      <alignment/>
      <protection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/>
      <protection/>
    </xf>
    <xf numFmtId="0" fontId="21" fillId="0" borderId="61" xfId="0" applyFont="1" applyFill="1" applyBorder="1" applyAlignment="1" applyProtection="1">
      <alignment horizontal="center" vertical="center"/>
      <protection/>
    </xf>
    <xf numFmtId="174" fontId="21" fillId="0" borderId="34" xfId="0" applyNumberFormat="1" applyFont="1" applyBorder="1" applyAlignment="1" applyProtection="1">
      <alignment horizontal="center"/>
      <protection/>
    </xf>
    <xf numFmtId="174" fontId="21" fillId="0" borderId="35" xfId="0" applyNumberFormat="1" applyFont="1" applyFill="1" applyBorder="1" applyAlignment="1" applyProtection="1">
      <alignment/>
      <protection/>
    </xf>
    <xf numFmtId="172" fontId="21" fillId="0" borderId="36" xfId="0" applyNumberFormat="1" applyFont="1" applyFill="1" applyBorder="1" applyAlignment="1" applyProtection="1">
      <alignment/>
      <protection/>
    </xf>
    <xf numFmtId="174" fontId="21" fillId="0" borderId="67" xfId="0" applyNumberFormat="1" applyFont="1" applyFill="1" applyBorder="1" applyAlignment="1" applyProtection="1">
      <alignment/>
      <protection/>
    </xf>
    <xf numFmtId="0" fontId="22" fillId="0" borderId="39" xfId="0" applyFont="1" applyBorder="1" applyAlignment="1" applyProtection="1">
      <alignment/>
      <protection/>
    </xf>
    <xf numFmtId="0" fontId="23" fillId="0" borderId="39" xfId="0" applyFont="1" applyBorder="1" applyAlignment="1" applyProtection="1">
      <alignment horizontal="left" indent="2"/>
      <protection/>
    </xf>
    <xf numFmtId="0" fontId="23" fillId="0" borderId="39" xfId="0" applyFont="1" applyFill="1" applyBorder="1" applyAlignment="1" applyProtection="1">
      <alignment horizontal="left" indent="2"/>
      <protection/>
    </xf>
    <xf numFmtId="0" fontId="21" fillId="0" borderId="39" xfId="0" applyFont="1" applyFill="1" applyBorder="1" applyAlignment="1" applyProtection="1">
      <alignment horizontal="left" indent="1"/>
      <protection/>
    </xf>
    <xf numFmtId="0" fontId="21" fillId="0" borderId="39" xfId="0" applyFont="1" applyBorder="1" applyAlignment="1" applyProtection="1">
      <alignment horizontal="left" indent="1"/>
      <protection/>
    </xf>
    <xf numFmtId="0" fontId="21" fillId="0" borderId="57" xfId="0" applyFont="1" applyBorder="1" applyAlignment="1" applyProtection="1">
      <alignment/>
      <protection/>
    </xf>
    <xf numFmtId="174" fontId="21" fillId="0" borderId="67" xfId="0" applyNumberFormat="1" applyFont="1" applyBorder="1" applyAlignment="1" applyProtection="1">
      <alignment/>
      <protection/>
    </xf>
    <xf numFmtId="0" fontId="21" fillId="0" borderId="30" xfId="0" applyFont="1" applyBorder="1" applyAlignment="1" applyProtection="1">
      <alignment/>
      <protection/>
    </xf>
    <xf numFmtId="0" fontId="21" fillId="0" borderId="24" xfId="0" applyFont="1" applyFill="1" applyBorder="1" applyAlignment="1" applyProtection="1">
      <alignment vertical="center"/>
      <protection/>
    </xf>
    <xf numFmtId="0" fontId="21" fillId="0" borderId="39" xfId="0" applyFont="1" applyFill="1" applyBorder="1" applyAlignment="1" applyProtection="1">
      <alignment/>
      <protection/>
    </xf>
    <xf numFmtId="0" fontId="23" fillId="0" borderId="18" xfId="0" applyFont="1" applyFill="1" applyBorder="1" applyAlignment="1" applyProtection="1">
      <alignment horizontal="center"/>
      <protection/>
    </xf>
    <xf numFmtId="174" fontId="21" fillId="0" borderId="19" xfId="0" applyNumberFormat="1" applyFont="1" applyFill="1" applyBorder="1" applyAlignment="1" applyProtection="1">
      <alignment horizontal="center"/>
      <protection/>
    </xf>
    <xf numFmtId="174" fontId="21" fillId="0" borderId="10" xfId="0" applyNumberFormat="1" applyFont="1" applyFill="1" applyBorder="1" applyAlignment="1" applyProtection="1">
      <alignment horizontal="center"/>
      <protection/>
    </xf>
    <xf numFmtId="174" fontId="21" fillId="0" borderId="18" xfId="0" applyNumberFormat="1" applyFont="1" applyFill="1" applyBorder="1" applyAlignment="1" applyProtection="1">
      <alignment horizontal="center"/>
      <protection/>
    </xf>
    <xf numFmtId="172" fontId="21" fillId="0" borderId="18" xfId="0" applyNumberFormat="1" applyFont="1" applyFill="1" applyBorder="1" applyAlignment="1" applyProtection="1">
      <alignment horizontal="center"/>
      <protection/>
    </xf>
    <xf numFmtId="174" fontId="21" fillId="0" borderId="34" xfId="0" applyNumberFormat="1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 horizontal="left" indent="1"/>
      <protection/>
    </xf>
    <xf numFmtId="0" fontId="21" fillId="0" borderId="56" xfId="0" applyFont="1" applyFill="1" applyBorder="1" applyAlignment="1" applyProtection="1">
      <alignment/>
      <protection/>
    </xf>
    <xf numFmtId="0" fontId="23" fillId="0" borderId="42" xfId="0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/>
      <protection/>
    </xf>
    <xf numFmtId="0" fontId="23" fillId="0" borderId="68" xfId="0" applyFont="1" applyFill="1" applyBorder="1" applyAlignment="1" applyProtection="1">
      <alignment horizontal="center"/>
      <protection/>
    </xf>
    <xf numFmtId="0" fontId="25" fillId="0" borderId="21" xfId="0" applyFont="1" applyFill="1" applyBorder="1" applyAlignment="1" applyProtection="1">
      <alignment horizontal="center"/>
      <protection/>
    </xf>
    <xf numFmtId="0" fontId="21" fillId="0" borderId="62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center"/>
      <protection/>
    </xf>
    <xf numFmtId="174" fontId="21" fillId="0" borderId="25" xfId="0" applyNumberFormat="1" applyFont="1" applyFill="1" applyBorder="1" applyAlignment="1" applyProtection="1">
      <alignment/>
      <protection/>
    </xf>
    <xf numFmtId="174" fontId="21" fillId="0" borderId="12" xfId="0" applyNumberFormat="1" applyFont="1" applyFill="1" applyBorder="1" applyAlignment="1" applyProtection="1">
      <alignment/>
      <protection/>
    </xf>
    <xf numFmtId="174" fontId="21" fillId="0" borderId="24" xfId="0" applyNumberFormat="1" applyFont="1" applyFill="1" applyBorder="1" applyAlignment="1" applyProtection="1">
      <alignment/>
      <protection/>
    </xf>
    <xf numFmtId="172" fontId="21" fillId="0" borderId="24" xfId="0" applyNumberFormat="1" applyFont="1" applyFill="1" applyBorder="1" applyAlignment="1" applyProtection="1">
      <alignment/>
      <protection/>
    </xf>
    <xf numFmtId="174" fontId="21" fillId="0" borderId="28" xfId="0" applyNumberFormat="1" applyFont="1" applyFill="1" applyBorder="1" applyAlignment="1" applyProtection="1">
      <alignment/>
      <protection/>
    </xf>
    <xf numFmtId="0" fontId="21" fillId="0" borderId="57" xfId="0" applyFont="1" applyFill="1" applyBorder="1" applyAlignment="1" applyProtection="1">
      <alignment/>
      <protection/>
    </xf>
    <xf numFmtId="0" fontId="23" fillId="0" borderId="36" xfId="0" applyFont="1" applyFill="1" applyBorder="1" applyAlignment="1" applyProtection="1">
      <alignment horizontal="center"/>
      <protection/>
    </xf>
    <xf numFmtId="174" fontId="21" fillId="0" borderId="37" xfId="0" applyNumberFormat="1" applyFont="1" applyFill="1" applyBorder="1" applyAlignment="1" applyProtection="1">
      <alignment/>
      <protection/>
    </xf>
    <xf numFmtId="173" fontId="21" fillId="0" borderId="36" xfId="0" applyNumberFormat="1" applyFont="1" applyFill="1" applyBorder="1" applyAlignment="1" applyProtection="1">
      <alignment/>
      <protection/>
    </xf>
    <xf numFmtId="174" fontId="23" fillId="0" borderId="11" xfId="42" applyNumberFormat="1" applyFont="1" applyFill="1" applyBorder="1" applyAlignment="1" applyProtection="1">
      <alignment/>
      <protection/>
    </xf>
    <xf numFmtId="0" fontId="23" fillId="0" borderId="62" xfId="0" applyFont="1" applyFill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24.75" customHeight="1">
      <c r="A2" s="45" t="s">
        <v>1</v>
      </c>
      <c r="B2" s="46" t="s">
        <v>2</v>
      </c>
      <c r="C2" s="46" t="s">
        <v>3</v>
      </c>
      <c r="D2" s="47" t="s">
        <v>4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9"/>
    </row>
    <row r="3" spans="1:26" ht="24.75" customHeight="1">
      <c r="A3" s="50" t="s">
        <v>5</v>
      </c>
      <c r="B3" s="51" t="s">
        <v>6</v>
      </c>
      <c r="C3" s="51" t="s">
        <v>6</v>
      </c>
      <c r="D3" s="52" t="s">
        <v>7</v>
      </c>
      <c r="E3" s="53" t="s">
        <v>8</v>
      </c>
      <c r="F3" s="53" t="s">
        <v>9</v>
      </c>
      <c r="G3" s="53" t="s">
        <v>10</v>
      </c>
      <c r="H3" s="53" t="s">
        <v>11</v>
      </c>
      <c r="I3" s="53" t="s">
        <v>12</v>
      </c>
      <c r="J3" s="53" t="s">
        <v>13</v>
      </c>
      <c r="K3" s="53" t="s">
        <v>14</v>
      </c>
      <c r="L3" s="53" t="s">
        <v>15</v>
      </c>
      <c r="M3" s="53" t="s">
        <v>16</v>
      </c>
      <c r="N3" s="53" t="s">
        <v>17</v>
      </c>
      <c r="O3" s="53" t="s">
        <v>18</v>
      </c>
      <c r="P3" s="53" t="s">
        <v>19</v>
      </c>
      <c r="Q3" s="53" t="s">
        <v>20</v>
      </c>
      <c r="R3" s="53" t="s">
        <v>21</v>
      </c>
      <c r="S3" s="53" t="s">
        <v>22</v>
      </c>
      <c r="T3" s="53" t="s">
        <v>23</v>
      </c>
      <c r="U3" s="53" t="s">
        <v>24</v>
      </c>
      <c r="V3" s="53" t="s">
        <v>25</v>
      </c>
      <c r="W3" s="53" t="s">
        <v>26</v>
      </c>
      <c r="X3" s="53" t="s">
        <v>27</v>
      </c>
      <c r="Y3" s="54" t="s">
        <v>28</v>
      </c>
      <c r="Z3" s="55" t="s">
        <v>29</v>
      </c>
    </row>
    <row r="4" spans="1:26" ht="13.5">
      <c r="A4" s="56" t="s">
        <v>30</v>
      </c>
      <c r="B4" s="57"/>
      <c r="C4" s="57"/>
      <c r="D4" s="58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60"/>
      <c r="Y4" s="61"/>
      <c r="Z4" s="62"/>
    </row>
    <row r="5" spans="1:26" ht="13.5">
      <c r="A5" s="63" t="s">
        <v>31</v>
      </c>
      <c r="B5" s="19">
        <v>4821085</v>
      </c>
      <c r="C5" s="19"/>
      <c r="D5" s="64">
        <v>3015000</v>
      </c>
      <c r="E5" s="65">
        <v>3015000</v>
      </c>
      <c r="F5" s="65">
        <v>5864144</v>
      </c>
      <c r="G5" s="65">
        <v>216296</v>
      </c>
      <c r="H5" s="65">
        <v>316896</v>
      </c>
      <c r="I5" s="65">
        <v>6397336</v>
      </c>
      <c r="J5" s="65">
        <v>366380</v>
      </c>
      <c r="K5" s="65">
        <v>210609</v>
      </c>
      <c r="L5" s="65">
        <v>237279</v>
      </c>
      <c r="M5" s="65">
        <v>814268</v>
      </c>
      <c r="N5" s="65">
        <v>279833</v>
      </c>
      <c r="O5" s="65">
        <v>340467</v>
      </c>
      <c r="P5" s="65">
        <v>275141</v>
      </c>
      <c r="Q5" s="65">
        <v>895441</v>
      </c>
      <c r="R5" s="65">
        <v>193896</v>
      </c>
      <c r="S5" s="65">
        <v>188265</v>
      </c>
      <c r="T5" s="65">
        <v>984</v>
      </c>
      <c r="U5" s="65">
        <v>383145</v>
      </c>
      <c r="V5" s="65">
        <v>8490190</v>
      </c>
      <c r="W5" s="65">
        <v>3015000</v>
      </c>
      <c r="X5" s="65">
        <v>5475190</v>
      </c>
      <c r="Y5" s="66">
        <v>181.6</v>
      </c>
      <c r="Z5" s="67">
        <v>3015000</v>
      </c>
    </row>
    <row r="6" spans="1:26" ht="13.5">
      <c r="A6" s="63" t="s">
        <v>32</v>
      </c>
      <c r="B6" s="19">
        <v>6489228</v>
      </c>
      <c r="C6" s="19"/>
      <c r="D6" s="64">
        <v>5800000</v>
      </c>
      <c r="E6" s="65">
        <v>5800000</v>
      </c>
      <c r="F6" s="65">
        <v>954244</v>
      </c>
      <c r="G6" s="65">
        <v>1129690</v>
      </c>
      <c r="H6" s="65">
        <v>944592</v>
      </c>
      <c r="I6" s="65">
        <v>3028526</v>
      </c>
      <c r="J6" s="65">
        <v>1071640</v>
      </c>
      <c r="K6" s="65">
        <v>1103044</v>
      </c>
      <c r="L6" s="65">
        <v>968931</v>
      </c>
      <c r="M6" s="65">
        <v>3143615</v>
      </c>
      <c r="N6" s="65">
        <v>664199</v>
      </c>
      <c r="O6" s="65">
        <v>740014</v>
      </c>
      <c r="P6" s="65">
        <v>950099</v>
      </c>
      <c r="Q6" s="65">
        <v>2354312</v>
      </c>
      <c r="R6" s="65">
        <v>969159</v>
      </c>
      <c r="S6" s="65">
        <v>926511</v>
      </c>
      <c r="T6" s="65">
        <v>3171470</v>
      </c>
      <c r="U6" s="65">
        <v>5067140</v>
      </c>
      <c r="V6" s="65">
        <v>13593593</v>
      </c>
      <c r="W6" s="65">
        <v>5800000</v>
      </c>
      <c r="X6" s="65">
        <v>7793593</v>
      </c>
      <c r="Y6" s="66">
        <v>134.37</v>
      </c>
      <c r="Z6" s="67">
        <v>5800000</v>
      </c>
    </row>
    <row r="7" spans="1:26" ht="13.5">
      <c r="A7" s="63" t="s">
        <v>33</v>
      </c>
      <c r="B7" s="19">
        <v>701261</v>
      </c>
      <c r="C7" s="19"/>
      <c r="D7" s="64">
        <v>720000</v>
      </c>
      <c r="E7" s="65">
        <v>720000</v>
      </c>
      <c r="F7" s="65">
        <v>43472</v>
      </c>
      <c r="G7" s="65">
        <v>81511</v>
      </c>
      <c r="H7" s="65">
        <v>776416</v>
      </c>
      <c r="I7" s="65">
        <v>901399</v>
      </c>
      <c r="J7" s="65">
        <v>51198</v>
      </c>
      <c r="K7" s="65">
        <v>1473</v>
      </c>
      <c r="L7" s="65">
        <v>56166</v>
      </c>
      <c r="M7" s="65">
        <v>108837</v>
      </c>
      <c r="N7" s="65">
        <v>63301</v>
      </c>
      <c r="O7" s="65">
        <v>49225</v>
      </c>
      <c r="P7" s="65">
        <v>41389</v>
      </c>
      <c r="Q7" s="65">
        <v>153915</v>
      </c>
      <c r="R7" s="65">
        <v>59881</v>
      </c>
      <c r="S7" s="65">
        <v>59547</v>
      </c>
      <c r="T7" s="65">
        <v>48131</v>
      </c>
      <c r="U7" s="65">
        <v>167559</v>
      </c>
      <c r="V7" s="65">
        <v>1331710</v>
      </c>
      <c r="W7" s="65">
        <v>720000</v>
      </c>
      <c r="X7" s="65">
        <v>611710</v>
      </c>
      <c r="Y7" s="66">
        <v>84.96</v>
      </c>
      <c r="Z7" s="67">
        <v>720000</v>
      </c>
    </row>
    <row r="8" spans="1:26" ht="13.5">
      <c r="A8" s="63" t="s">
        <v>34</v>
      </c>
      <c r="B8" s="19">
        <v>30294502</v>
      </c>
      <c r="C8" s="19"/>
      <c r="D8" s="64">
        <v>37817836</v>
      </c>
      <c r="E8" s="65">
        <v>37817836</v>
      </c>
      <c r="F8" s="65">
        <v>28470000</v>
      </c>
      <c r="G8" s="65">
        <v>1350</v>
      </c>
      <c r="H8" s="65">
        <v>423486</v>
      </c>
      <c r="I8" s="65">
        <v>28894836</v>
      </c>
      <c r="J8" s="65">
        <v>0</v>
      </c>
      <c r="K8" s="65">
        <v>11334000</v>
      </c>
      <c r="L8" s="65">
        <v>322757</v>
      </c>
      <c r="M8" s="65">
        <v>11656757</v>
      </c>
      <c r="N8" s="65">
        <v>67175</v>
      </c>
      <c r="O8" s="65">
        <v>123823</v>
      </c>
      <c r="P8" s="65">
        <v>8542000</v>
      </c>
      <c r="Q8" s="65">
        <v>8732998</v>
      </c>
      <c r="R8" s="65">
        <v>0</v>
      </c>
      <c r="S8" s="65">
        <v>55835</v>
      </c>
      <c r="T8" s="65">
        <v>376370</v>
      </c>
      <c r="U8" s="65">
        <v>432205</v>
      </c>
      <c r="V8" s="65">
        <v>49716796</v>
      </c>
      <c r="W8" s="65">
        <v>37817836</v>
      </c>
      <c r="X8" s="65">
        <v>11898960</v>
      </c>
      <c r="Y8" s="66">
        <v>31.46</v>
      </c>
      <c r="Z8" s="67">
        <v>37817836</v>
      </c>
    </row>
    <row r="9" spans="1:26" ht="13.5">
      <c r="A9" s="63" t="s">
        <v>35</v>
      </c>
      <c r="B9" s="19">
        <v>5555293</v>
      </c>
      <c r="C9" s="19"/>
      <c r="D9" s="64">
        <v>5323419</v>
      </c>
      <c r="E9" s="65">
        <v>5323419</v>
      </c>
      <c r="F9" s="65">
        <v>1048996</v>
      </c>
      <c r="G9" s="65">
        <v>571097</v>
      </c>
      <c r="H9" s="65">
        <v>528067</v>
      </c>
      <c r="I9" s="65">
        <v>2148160</v>
      </c>
      <c r="J9" s="65">
        <v>1421903</v>
      </c>
      <c r="K9" s="65">
        <v>2289475</v>
      </c>
      <c r="L9" s="65">
        <v>2124633</v>
      </c>
      <c r="M9" s="65">
        <v>5836011</v>
      </c>
      <c r="N9" s="65">
        <v>734780</v>
      </c>
      <c r="O9" s="65">
        <v>3098177</v>
      </c>
      <c r="P9" s="65">
        <v>694015</v>
      </c>
      <c r="Q9" s="65">
        <v>4526972</v>
      </c>
      <c r="R9" s="65">
        <v>523119</v>
      </c>
      <c r="S9" s="65">
        <v>1130554</v>
      </c>
      <c r="T9" s="65">
        <v>2094712</v>
      </c>
      <c r="U9" s="65">
        <v>3748385</v>
      </c>
      <c r="V9" s="65">
        <v>16259528</v>
      </c>
      <c r="W9" s="65">
        <v>5323419</v>
      </c>
      <c r="X9" s="65">
        <v>10936109</v>
      </c>
      <c r="Y9" s="66">
        <v>205.43</v>
      </c>
      <c r="Z9" s="67">
        <v>5323419</v>
      </c>
    </row>
    <row r="10" spans="1:26" ht="25.5">
      <c r="A10" s="68" t="s">
        <v>213</v>
      </c>
      <c r="B10" s="69">
        <f>SUM(B5:B9)</f>
        <v>47861369</v>
      </c>
      <c r="C10" s="69">
        <f>SUM(C5:C9)</f>
        <v>0</v>
      </c>
      <c r="D10" s="70">
        <f aca="true" t="shared" si="0" ref="D10:Z10">SUM(D5:D9)</f>
        <v>52676255</v>
      </c>
      <c r="E10" s="71">
        <f t="shared" si="0"/>
        <v>52676255</v>
      </c>
      <c r="F10" s="71">
        <f t="shared" si="0"/>
        <v>36380856</v>
      </c>
      <c r="G10" s="71">
        <f t="shared" si="0"/>
        <v>1999944</v>
      </c>
      <c r="H10" s="71">
        <f t="shared" si="0"/>
        <v>2989457</v>
      </c>
      <c r="I10" s="71">
        <f t="shared" si="0"/>
        <v>41370257</v>
      </c>
      <c r="J10" s="71">
        <f t="shared" si="0"/>
        <v>2911121</v>
      </c>
      <c r="K10" s="71">
        <f t="shared" si="0"/>
        <v>14938601</v>
      </c>
      <c r="L10" s="71">
        <f t="shared" si="0"/>
        <v>3709766</v>
      </c>
      <c r="M10" s="71">
        <f t="shared" si="0"/>
        <v>21559488</v>
      </c>
      <c r="N10" s="71">
        <f t="shared" si="0"/>
        <v>1809288</v>
      </c>
      <c r="O10" s="71">
        <f t="shared" si="0"/>
        <v>4351706</v>
      </c>
      <c r="P10" s="71">
        <f t="shared" si="0"/>
        <v>10502644</v>
      </c>
      <c r="Q10" s="71">
        <f t="shared" si="0"/>
        <v>16663638</v>
      </c>
      <c r="R10" s="71">
        <f t="shared" si="0"/>
        <v>1746055</v>
      </c>
      <c r="S10" s="71">
        <f t="shared" si="0"/>
        <v>2360712</v>
      </c>
      <c r="T10" s="71">
        <f t="shared" si="0"/>
        <v>5691667</v>
      </c>
      <c r="U10" s="71">
        <f t="shared" si="0"/>
        <v>9798434</v>
      </c>
      <c r="V10" s="71">
        <f t="shared" si="0"/>
        <v>89391817</v>
      </c>
      <c r="W10" s="71">
        <f t="shared" si="0"/>
        <v>52676255</v>
      </c>
      <c r="X10" s="71">
        <f t="shared" si="0"/>
        <v>36715562</v>
      </c>
      <c r="Y10" s="72">
        <f>+IF(W10&lt;&gt;0,(X10/W10)*100,0)</f>
        <v>69.70040296144819</v>
      </c>
      <c r="Z10" s="73">
        <f t="shared" si="0"/>
        <v>52676255</v>
      </c>
    </row>
    <row r="11" spans="1:26" ht="13.5">
      <c r="A11" s="63" t="s">
        <v>37</v>
      </c>
      <c r="B11" s="19">
        <v>18038690</v>
      </c>
      <c r="C11" s="19"/>
      <c r="D11" s="64">
        <v>19128396</v>
      </c>
      <c r="E11" s="65">
        <v>19128396</v>
      </c>
      <c r="F11" s="65">
        <v>1581250</v>
      </c>
      <c r="G11" s="65">
        <v>1609766</v>
      </c>
      <c r="H11" s="65">
        <v>1806622</v>
      </c>
      <c r="I11" s="65">
        <v>4997638</v>
      </c>
      <c r="J11" s="65">
        <v>1802061</v>
      </c>
      <c r="K11" s="65">
        <v>1754423</v>
      </c>
      <c r="L11" s="65">
        <v>1801275</v>
      </c>
      <c r="M11" s="65">
        <v>5357759</v>
      </c>
      <c r="N11" s="65">
        <v>2361522</v>
      </c>
      <c r="O11" s="65">
        <v>2452134</v>
      </c>
      <c r="P11" s="65">
        <v>2385399</v>
      </c>
      <c r="Q11" s="65">
        <v>7199055</v>
      </c>
      <c r="R11" s="65">
        <v>1959279</v>
      </c>
      <c r="S11" s="65">
        <v>2406700</v>
      </c>
      <c r="T11" s="65">
        <v>2415913</v>
      </c>
      <c r="U11" s="65">
        <v>6781892</v>
      </c>
      <c r="V11" s="65">
        <v>24336344</v>
      </c>
      <c r="W11" s="65">
        <v>19128396</v>
      </c>
      <c r="X11" s="65">
        <v>5207948</v>
      </c>
      <c r="Y11" s="66">
        <v>27.23</v>
      </c>
      <c r="Z11" s="67">
        <v>19128396</v>
      </c>
    </row>
    <row r="12" spans="1:26" ht="13.5">
      <c r="A12" s="63" t="s">
        <v>38</v>
      </c>
      <c r="B12" s="19">
        <v>2905604</v>
      </c>
      <c r="C12" s="19"/>
      <c r="D12" s="64">
        <v>5253456</v>
      </c>
      <c r="E12" s="65">
        <v>5253456</v>
      </c>
      <c r="F12" s="65">
        <v>282471</v>
      </c>
      <c r="G12" s="65">
        <v>342622</v>
      </c>
      <c r="H12" s="65">
        <v>342622</v>
      </c>
      <c r="I12" s="65">
        <v>967715</v>
      </c>
      <c r="J12" s="65">
        <v>342950</v>
      </c>
      <c r="K12" s="65">
        <v>342622</v>
      </c>
      <c r="L12" s="65">
        <v>594597</v>
      </c>
      <c r="M12" s="65">
        <v>1280169</v>
      </c>
      <c r="N12" s="65">
        <v>0</v>
      </c>
      <c r="O12" s="65">
        <v>0</v>
      </c>
      <c r="P12" s="65">
        <v>0</v>
      </c>
      <c r="Q12" s="65">
        <v>0</v>
      </c>
      <c r="R12" s="65">
        <v>383133</v>
      </c>
      <c r="S12" s="65">
        <v>0</v>
      </c>
      <c r="T12" s="65">
        <v>0</v>
      </c>
      <c r="U12" s="65">
        <v>383133</v>
      </c>
      <c r="V12" s="65">
        <v>2631017</v>
      </c>
      <c r="W12" s="65">
        <v>5253456</v>
      </c>
      <c r="X12" s="65">
        <v>-2622439</v>
      </c>
      <c r="Y12" s="66">
        <v>-49.92</v>
      </c>
      <c r="Z12" s="67">
        <v>5253456</v>
      </c>
    </row>
    <row r="13" spans="1:26" ht="13.5">
      <c r="A13" s="63" t="s">
        <v>214</v>
      </c>
      <c r="B13" s="19">
        <v>3747244</v>
      </c>
      <c r="C13" s="19"/>
      <c r="D13" s="64">
        <v>4130500</v>
      </c>
      <c r="E13" s="65">
        <v>4130500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  <c r="S13" s="65">
        <v>0</v>
      </c>
      <c r="T13" s="65">
        <v>0</v>
      </c>
      <c r="U13" s="65">
        <v>0</v>
      </c>
      <c r="V13" s="65">
        <v>0</v>
      </c>
      <c r="W13" s="65">
        <v>4130500</v>
      </c>
      <c r="X13" s="65">
        <v>-4130500</v>
      </c>
      <c r="Y13" s="66">
        <v>-100</v>
      </c>
      <c r="Z13" s="67">
        <v>4130500</v>
      </c>
    </row>
    <row r="14" spans="1:26" ht="13.5">
      <c r="A14" s="63" t="s">
        <v>40</v>
      </c>
      <c r="B14" s="19">
        <v>1082235</v>
      </c>
      <c r="C14" s="19"/>
      <c r="D14" s="64">
        <v>1074708</v>
      </c>
      <c r="E14" s="65">
        <v>1074708</v>
      </c>
      <c r="F14" s="65">
        <v>115548</v>
      </c>
      <c r="G14" s="65">
        <v>113572</v>
      </c>
      <c r="H14" s="65">
        <v>108038</v>
      </c>
      <c r="I14" s="65">
        <v>337158</v>
      </c>
      <c r="J14" s="65">
        <v>109801</v>
      </c>
      <c r="K14" s="65">
        <v>104340</v>
      </c>
      <c r="L14" s="65">
        <v>105849</v>
      </c>
      <c r="M14" s="65">
        <v>319990</v>
      </c>
      <c r="N14" s="65">
        <v>115836</v>
      </c>
      <c r="O14" s="65">
        <v>95189</v>
      </c>
      <c r="P14" s="65">
        <v>99741</v>
      </c>
      <c r="Q14" s="65">
        <v>310766</v>
      </c>
      <c r="R14" s="65">
        <v>94640</v>
      </c>
      <c r="S14" s="65">
        <v>95914</v>
      </c>
      <c r="T14" s="65">
        <v>90944</v>
      </c>
      <c r="U14" s="65">
        <v>281498</v>
      </c>
      <c r="V14" s="65">
        <v>1249412</v>
      </c>
      <c r="W14" s="65">
        <v>1074708</v>
      </c>
      <c r="X14" s="65">
        <v>174704</v>
      </c>
      <c r="Y14" s="66">
        <v>16.26</v>
      </c>
      <c r="Z14" s="67">
        <v>1074708</v>
      </c>
    </row>
    <row r="15" spans="1:26" ht="13.5">
      <c r="A15" s="63" t="s">
        <v>41</v>
      </c>
      <c r="B15" s="19">
        <v>5050368</v>
      </c>
      <c r="C15" s="19"/>
      <c r="D15" s="64">
        <v>5200000</v>
      </c>
      <c r="E15" s="65">
        <v>5200000</v>
      </c>
      <c r="F15" s="65">
        <v>0</v>
      </c>
      <c r="G15" s="65">
        <v>1697795</v>
      </c>
      <c r="H15" s="65">
        <v>950904</v>
      </c>
      <c r="I15" s="65">
        <v>2648699</v>
      </c>
      <c r="J15" s="65">
        <v>0</v>
      </c>
      <c r="K15" s="65">
        <v>950079</v>
      </c>
      <c r="L15" s="65">
        <v>466523</v>
      </c>
      <c r="M15" s="65">
        <v>1416602</v>
      </c>
      <c r="N15" s="65">
        <v>488177</v>
      </c>
      <c r="O15" s="65">
        <v>0</v>
      </c>
      <c r="P15" s="65">
        <v>417359</v>
      </c>
      <c r="Q15" s="65">
        <v>905536</v>
      </c>
      <c r="R15" s="65">
        <v>475538</v>
      </c>
      <c r="S15" s="65">
        <v>493313</v>
      </c>
      <c r="T15" s="65">
        <v>651909</v>
      </c>
      <c r="U15" s="65">
        <v>1620760</v>
      </c>
      <c r="V15" s="65">
        <v>6591597</v>
      </c>
      <c r="W15" s="65">
        <v>5200000</v>
      </c>
      <c r="X15" s="65">
        <v>1391597</v>
      </c>
      <c r="Y15" s="66">
        <v>26.76</v>
      </c>
      <c r="Z15" s="67">
        <v>5200000</v>
      </c>
    </row>
    <row r="16" spans="1:26" ht="13.5">
      <c r="A16" s="74" t="s">
        <v>42</v>
      </c>
      <c r="B16" s="19">
        <v>1273850</v>
      </c>
      <c r="C16" s="19"/>
      <c r="D16" s="64">
        <v>3418000</v>
      </c>
      <c r="E16" s="65">
        <v>3418000</v>
      </c>
      <c r="F16" s="65">
        <v>0</v>
      </c>
      <c r="G16" s="65">
        <v>121833</v>
      </c>
      <c r="H16" s="65">
        <v>552853</v>
      </c>
      <c r="I16" s="65">
        <v>674686</v>
      </c>
      <c r="J16" s="65">
        <v>254512</v>
      </c>
      <c r="K16" s="65">
        <v>26100</v>
      </c>
      <c r="L16" s="65">
        <v>434158</v>
      </c>
      <c r="M16" s="65">
        <v>714770</v>
      </c>
      <c r="N16" s="65">
        <v>0</v>
      </c>
      <c r="O16" s="65">
        <v>261277</v>
      </c>
      <c r="P16" s="65">
        <v>47295</v>
      </c>
      <c r="Q16" s="65">
        <v>308572</v>
      </c>
      <c r="R16" s="65">
        <v>38232</v>
      </c>
      <c r="S16" s="65">
        <v>357146</v>
      </c>
      <c r="T16" s="65">
        <v>616492</v>
      </c>
      <c r="U16" s="65">
        <v>1011870</v>
      </c>
      <c r="V16" s="65">
        <v>2709898</v>
      </c>
      <c r="W16" s="65">
        <v>3418000</v>
      </c>
      <c r="X16" s="65">
        <v>-708102</v>
      </c>
      <c r="Y16" s="66">
        <v>-20.72</v>
      </c>
      <c r="Z16" s="67">
        <v>3418000</v>
      </c>
    </row>
    <row r="17" spans="1:26" ht="13.5">
      <c r="A17" s="63" t="s">
        <v>43</v>
      </c>
      <c r="B17" s="19">
        <v>31532277</v>
      </c>
      <c r="C17" s="19"/>
      <c r="D17" s="64">
        <v>30018462</v>
      </c>
      <c r="E17" s="65">
        <v>30018462</v>
      </c>
      <c r="F17" s="65">
        <v>1270460</v>
      </c>
      <c r="G17" s="65">
        <v>2619500</v>
      </c>
      <c r="H17" s="65">
        <v>2637018</v>
      </c>
      <c r="I17" s="65">
        <v>6526978</v>
      </c>
      <c r="J17" s="65">
        <v>3151723</v>
      </c>
      <c r="K17" s="65">
        <v>2638982</v>
      </c>
      <c r="L17" s="65">
        <v>2187177</v>
      </c>
      <c r="M17" s="65">
        <v>7977882</v>
      </c>
      <c r="N17" s="65">
        <v>1991510</v>
      </c>
      <c r="O17" s="65">
        <v>2008052</v>
      </c>
      <c r="P17" s="65">
        <v>1957525</v>
      </c>
      <c r="Q17" s="65">
        <v>5957087</v>
      </c>
      <c r="R17" s="65">
        <v>4546110</v>
      </c>
      <c r="S17" s="65">
        <v>1764465</v>
      </c>
      <c r="T17" s="65">
        <v>3292608</v>
      </c>
      <c r="U17" s="65">
        <v>9603183</v>
      </c>
      <c r="V17" s="65">
        <v>30065130</v>
      </c>
      <c r="W17" s="65">
        <v>30018462</v>
      </c>
      <c r="X17" s="65">
        <v>46668</v>
      </c>
      <c r="Y17" s="66">
        <v>0.16</v>
      </c>
      <c r="Z17" s="67">
        <v>30018462</v>
      </c>
    </row>
    <row r="18" spans="1:26" ht="13.5">
      <c r="A18" s="75" t="s">
        <v>44</v>
      </c>
      <c r="B18" s="76">
        <f>SUM(B11:B17)</f>
        <v>63630268</v>
      </c>
      <c r="C18" s="76">
        <f>SUM(C11:C17)</f>
        <v>0</v>
      </c>
      <c r="D18" s="77">
        <f aca="true" t="shared" si="1" ref="D18:Z18">SUM(D11:D17)</f>
        <v>68223522</v>
      </c>
      <c r="E18" s="78">
        <f t="shared" si="1"/>
        <v>68223522</v>
      </c>
      <c r="F18" s="78">
        <f t="shared" si="1"/>
        <v>3249729</v>
      </c>
      <c r="G18" s="78">
        <f t="shared" si="1"/>
        <v>6505088</v>
      </c>
      <c r="H18" s="78">
        <f t="shared" si="1"/>
        <v>6398057</v>
      </c>
      <c r="I18" s="78">
        <f t="shared" si="1"/>
        <v>16152874</v>
      </c>
      <c r="J18" s="78">
        <f t="shared" si="1"/>
        <v>5661047</v>
      </c>
      <c r="K18" s="78">
        <f t="shared" si="1"/>
        <v>5816546</v>
      </c>
      <c r="L18" s="78">
        <f t="shared" si="1"/>
        <v>5589579</v>
      </c>
      <c r="M18" s="78">
        <f t="shared" si="1"/>
        <v>17067172</v>
      </c>
      <c r="N18" s="78">
        <f t="shared" si="1"/>
        <v>4957045</v>
      </c>
      <c r="O18" s="78">
        <f t="shared" si="1"/>
        <v>4816652</v>
      </c>
      <c r="P18" s="78">
        <f t="shared" si="1"/>
        <v>4907319</v>
      </c>
      <c r="Q18" s="78">
        <f t="shared" si="1"/>
        <v>14681016</v>
      </c>
      <c r="R18" s="78">
        <f t="shared" si="1"/>
        <v>7496932</v>
      </c>
      <c r="S18" s="78">
        <f t="shared" si="1"/>
        <v>5117538</v>
      </c>
      <c r="T18" s="78">
        <f t="shared" si="1"/>
        <v>7067866</v>
      </c>
      <c r="U18" s="78">
        <f t="shared" si="1"/>
        <v>19682336</v>
      </c>
      <c r="V18" s="78">
        <f t="shared" si="1"/>
        <v>67583398</v>
      </c>
      <c r="W18" s="78">
        <f t="shared" si="1"/>
        <v>68223522</v>
      </c>
      <c r="X18" s="78">
        <f t="shared" si="1"/>
        <v>-640124</v>
      </c>
      <c r="Y18" s="72">
        <f>+IF(W18&lt;&gt;0,(X18/W18)*100,0)</f>
        <v>-0.9382746320250074</v>
      </c>
      <c r="Z18" s="79">
        <f t="shared" si="1"/>
        <v>68223522</v>
      </c>
    </row>
    <row r="19" spans="1:26" ht="13.5">
      <c r="A19" s="75" t="s">
        <v>45</v>
      </c>
      <c r="B19" s="80">
        <f>+B10-B18</f>
        <v>-15768899</v>
      </c>
      <c r="C19" s="80">
        <f>+C10-C18</f>
        <v>0</v>
      </c>
      <c r="D19" s="81">
        <f aca="true" t="shared" si="2" ref="D19:Z19">+D10-D18</f>
        <v>-15547267</v>
      </c>
      <c r="E19" s="82">
        <f t="shared" si="2"/>
        <v>-15547267</v>
      </c>
      <c r="F19" s="82">
        <f t="shared" si="2"/>
        <v>33131127</v>
      </c>
      <c r="G19" s="82">
        <f t="shared" si="2"/>
        <v>-4505144</v>
      </c>
      <c r="H19" s="82">
        <f t="shared" si="2"/>
        <v>-3408600</v>
      </c>
      <c r="I19" s="82">
        <f t="shared" si="2"/>
        <v>25217383</v>
      </c>
      <c r="J19" s="82">
        <f t="shared" si="2"/>
        <v>-2749926</v>
      </c>
      <c r="K19" s="82">
        <f t="shared" si="2"/>
        <v>9122055</v>
      </c>
      <c r="L19" s="82">
        <f t="shared" si="2"/>
        <v>-1879813</v>
      </c>
      <c r="M19" s="82">
        <f t="shared" si="2"/>
        <v>4492316</v>
      </c>
      <c r="N19" s="82">
        <f t="shared" si="2"/>
        <v>-3147757</v>
      </c>
      <c r="O19" s="82">
        <f t="shared" si="2"/>
        <v>-464946</v>
      </c>
      <c r="P19" s="82">
        <f t="shared" si="2"/>
        <v>5595325</v>
      </c>
      <c r="Q19" s="82">
        <f t="shared" si="2"/>
        <v>1982622</v>
      </c>
      <c r="R19" s="82">
        <f t="shared" si="2"/>
        <v>-5750877</v>
      </c>
      <c r="S19" s="82">
        <f t="shared" si="2"/>
        <v>-2756826</v>
      </c>
      <c r="T19" s="82">
        <f t="shared" si="2"/>
        <v>-1376199</v>
      </c>
      <c r="U19" s="82">
        <f t="shared" si="2"/>
        <v>-9883902</v>
      </c>
      <c r="V19" s="82">
        <f t="shared" si="2"/>
        <v>21808419</v>
      </c>
      <c r="W19" s="82">
        <f>IF(E10=E18,0,W10-W18)</f>
        <v>-15547267</v>
      </c>
      <c r="X19" s="82">
        <f t="shared" si="2"/>
        <v>37355686</v>
      </c>
      <c r="Y19" s="83">
        <f>+IF(W19&lt;&gt;0,(X19/W19)*100,0)</f>
        <v>-240.27172106840388</v>
      </c>
      <c r="Z19" s="84">
        <f t="shared" si="2"/>
        <v>-15547267</v>
      </c>
    </row>
    <row r="20" spans="1:26" ht="13.5">
      <c r="A20" s="63" t="s">
        <v>46</v>
      </c>
      <c r="B20" s="19">
        <v>12430634</v>
      </c>
      <c r="C20" s="19"/>
      <c r="D20" s="64">
        <v>16759450</v>
      </c>
      <c r="E20" s="65">
        <v>16759450</v>
      </c>
      <c r="F20" s="65">
        <v>0</v>
      </c>
      <c r="G20" s="65">
        <v>1434535</v>
      </c>
      <c r="H20" s="65">
        <v>360191</v>
      </c>
      <c r="I20" s="65">
        <v>1794726</v>
      </c>
      <c r="J20" s="65">
        <v>59944</v>
      </c>
      <c r="K20" s="65">
        <v>0</v>
      </c>
      <c r="L20" s="65">
        <v>2269738</v>
      </c>
      <c r="M20" s="65">
        <v>2329682</v>
      </c>
      <c r="N20" s="65">
        <v>224000</v>
      </c>
      <c r="O20" s="65">
        <v>4084038</v>
      </c>
      <c r="P20" s="65">
        <v>1201234</v>
      </c>
      <c r="Q20" s="65">
        <v>5509272</v>
      </c>
      <c r="R20" s="65">
        <v>964911</v>
      </c>
      <c r="S20" s="65">
        <v>814652</v>
      </c>
      <c r="T20" s="65">
        <v>2651701</v>
      </c>
      <c r="U20" s="65">
        <v>4431264</v>
      </c>
      <c r="V20" s="65">
        <v>14064944</v>
      </c>
      <c r="W20" s="65">
        <v>16759450</v>
      </c>
      <c r="X20" s="65">
        <v>-2694506</v>
      </c>
      <c r="Y20" s="66">
        <v>-16.08</v>
      </c>
      <c r="Z20" s="67">
        <v>16759450</v>
      </c>
    </row>
    <row r="21" spans="1:26" ht="13.5">
      <c r="A21" s="63" t="s">
        <v>215</v>
      </c>
      <c r="B21" s="85">
        <v>0</v>
      </c>
      <c r="C21" s="85"/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25.5">
      <c r="A22" s="90" t="s">
        <v>216</v>
      </c>
      <c r="B22" s="91">
        <f>SUM(B19:B21)</f>
        <v>-3338265</v>
      </c>
      <c r="C22" s="91">
        <f>SUM(C19:C21)</f>
        <v>0</v>
      </c>
      <c r="D22" s="92">
        <f aca="true" t="shared" si="3" ref="D22:Z22">SUM(D19:D21)</f>
        <v>1212183</v>
      </c>
      <c r="E22" s="93">
        <f t="shared" si="3"/>
        <v>1212183</v>
      </c>
      <c r="F22" s="93">
        <f t="shared" si="3"/>
        <v>33131127</v>
      </c>
      <c r="G22" s="93">
        <f t="shared" si="3"/>
        <v>-3070609</v>
      </c>
      <c r="H22" s="93">
        <f t="shared" si="3"/>
        <v>-3048409</v>
      </c>
      <c r="I22" s="93">
        <f t="shared" si="3"/>
        <v>27012109</v>
      </c>
      <c r="J22" s="93">
        <f t="shared" si="3"/>
        <v>-2689982</v>
      </c>
      <c r="K22" s="93">
        <f t="shared" si="3"/>
        <v>9122055</v>
      </c>
      <c r="L22" s="93">
        <f t="shared" si="3"/>
        <v>389925</v>
      </c>
      <c r="M22" s="93">
        <f t="shared" si="3"/>
        <v>6821998</v>
      </c>
      <c r="N22" s="93">
        <f t="shared" si="3"/>
        <v>-2923757</v>
      </c>
      <c r="O22" s="93">
        <f t="shared" si="3"/>
        <v>3619092</v>
      </c>
      <c r="P22" s="93">
        <f t="shared" si="3"/>
        <v>6796559</v>
      </c>
      <c r="Q22" s="93">
        <f t="shared" si="3"/>
        <v>7491894</v>
      </c>
      <c r="R22" s="93">
        <f t="shared" si="3"/>
        <v>-4785966</v>
      </c>
      <c r="S22" s="93">
        <f t="shared" si="3"/>
        <v>-1942174</v>
      </c>
      <c r="T22" s="93">
        <f t="shared" si="3"/>
        <v>1275502</v>
      </c>
      <c r="U22" s="93">
        <f t="shared" si="3"/>
        <v>-5452638</v>
      </c>
      <c r="V22" s="93">
        <f t="shared" si="3"/>
        <v>35873363</v>
      </c>
      <c r="W22" s="93">
        <f t="shared" si="3"/>
        <v>1212183</v>
      </c>
      <c r="X22" s="93">
        <f t="shared" si="3"/>
        <v>34661180</v>
      </c>
      <c r="Y22" s="94">
        <f>+IF(W22&lt;&gt;0,(X22/W22)*100,0)</f>
        <v>2859.401592003848</v>
      </c>
      <c r="Z22" s="95">
        <f t="shared" si="3"/>
        <v>1212183</v>
      </c>
    </row>
    <row r="23" spans="1:26" ht="13.5">
      <c r="A23" s="96" t="s">
        <v>48</v>
      </c>
      <c r="B23" s="19">
        <v>0</v>
      </c>
      <c r="C23" s="19"/>
      <c r="D23" s="64">
        <v>0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5">
        <v>0</v>
      </c>
      <c r="V23" s="65">
        <v>0</v>
      </c>
      <c r="W23" s="65">
        <v>0</v>
      </c>
      <c r="X23" s="65">
        <v>0</v>
      </c>
      <c r="Y23" s="66">
        <v>0</v>
      </c>
      <c r="Z23" s="67">
        <v>0</v>
      </c>
    </row>
    <row r="24" spans="1:26" ht="13.5">
      <c r="A24" s="97" t="s">
        <v>49</v>
      </c>
      <c r="B24" s="80">
        <f>SUM(B22:B23)</f>
        <v>-3338265</v>
      </c>
      <c r="C24" s="80">
        <f>SUM(C22:C23)</f>
        <v>0</v>
      </c>
      <c r="D24" s="81">
        <f aca="true" t="shared" si="4" ref="D24:Z24">SUM(D22:D23)</f>
        <v>1212183</v>
      </c>
      <c r="E24" s="82">
        <f t="shared" si="4"/>
        <v>1212183</v>
      </c>
      <c r="F24" s="82">
        <f t="shared" si="4"/>
        <v>33131127</v>
      </c>
      <c r="G24" s="82">
        <f t="shared" si="4"/>
        <v>-3070609</v>
      </c>
      <c r="H24" s="82">
        <f t="shared" si="4"/>
        <v>-3048409</v>
      </c>
      <c r="I24" s="82">
        <f t="shared" si="4"/>
        <v>27012109</v>
      </c>
      <c r="J24" s="82">
        <f t="shared" si="4"/>
        <v>-2689982</v>
      </c>
      <c r="K24" s="82">
        <f t="shared" si="4"/>
        <v>9122055</v>
      </c>
      <c r="L24" s="82">
        <f t="shared" si="4"/>
        <v>389925</v>
      </c>
      <c r="M24" s="82">
        <f t="shared" si="4"/>
        <v>6821998</v>
      </c>
      <c r="N24" s="82">
        <f t="shared" si="4"/>
        <v>-2923757</v>
      </c>
      <c r="O24" s="82">
        <f t="shared" si="4"/>
        <v>3619092</v>
      </c>
      <c r="P24" s="82">
        <f t="shared" si="4"/>
        <v>6796559</v>
      </c>
      <c r="Q24" s="82">
        <f t="shared" si="4"/>
        <v>7491894</v>
      </c>
      <c r="R24" s="82">
        <f t="shared" si="4"/>
        <v>-4785966</v>
      </c>
      <c r="S24" s="82">
        <f t="shared" si="4"/>
        <v>-1942174</v>
      </c>
      <c r="T24" s="82">
        <f t="shared" si="4"/>
        <v>1275502</v>
      </c>
      <c r="U24" s="82">
        <f t="shared" si="4"/>
        <v>-5452638</v>
      </c>
      <c r="V24" s="82">
        <f t="shared" si="4"/>
        <v>35873363</v>
      </c>
      <c r="W24" s="82">
        <f t="shared" si="4"/>
        <v>1212183</v>
      </c>
      <c r="X24" s="82">
        <f t="shared" si="4"/>
        <v>34661180</v>
      </c>
      <c r="Y24" s="83">
        <f>+IF(W24&lt;&gt;0,(X24/W24)*100,0)</f>
        <v>2859.401592003848</v>
      </c>
      <c r="Z24" s="84">
        <f t="shared" si="4"/>
        <v>1212183</v>
      </c>
    </row>
    <row r="25" spans="1:26" ht="4.5" customHeight="1">
      <c r="A25" s="98"/>
      <c r="B25" s="57"/>
      <c r="C25" s="57"/>
      <c r="D25" s="58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99"/>
      <c r="Z25" s="100"/>
    </row>
    <row r="26" spans="1:26" ht="13.5">
      <c r="A26" s="101" t="s">
        <v>217</v>
      </c>
      <c r="B26" s="102"/>
      <c r="C26" s="102"/>
      <c r="D26" s="103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1"/>
      <c r="Z26" s="62"/>
    </row>
    <row r="27" spans="1:26" ht="13.5">
      <c r="A27" s="75" t="s">
        <v>50</v>
      </c>
      <c r="B27" s="22">
        <v>0</v>
      </c>
      <c r="C27" s="22"/>
      <c r="D27" s="104">
        <v>0</v>
      </c>
      <c r="E27" s="105">
        <v>0</v>
      </c>
      <c r="F27" s="105">
        <v>0</v>
      </c>
      <c r="G27" s="105">
        <v>0</v>
      </c>
      <c r="H27" s="105">
        <v>0</v>
      </c>
      <c r="I27" s="105">
        <v>0</v>
      </c>
      <c r="J27" s="105">
        <v>23400</v>
      </c>
      <c r="K27" s="105">
        <v>0</v>
      </c>
      <c r="L27" s="105">
        <v>0</v>
      </c>
      <c r="M27" s="105">
        <v>23400</v>
      </c>
      <c r="N27" s="105">
        <v>17477</v>
      </c>
      <c r="O27" s="105">
        <v>0</v>
      </c>
      <c r="P27" s="105">
        <v>21518</v>
      </c>
      <c r="Q27" s="105">
        <v>38995</v>
      </c>
      <c r="R27" s="105">
        <v>21714</v>
      </c>
      <c r="S27" s="105">
        <v>0</v>
      </c>
      <c r="T27" s="105">
        <v>0</v>
      </c>
      <c r="U27" s="105">
        <v>21714</v>
      </c>
      <c r="V27" s="105">
        <v>84109</v>
      </c>
      <c r="W27" s="105">
        <v>0</v>
      </c>
      <c r="X27" s="105">
        <v>84109</v>
      </c>
      <c r="Y27" s="106">
        <v>0</v>
      </c>
      <c r="Z27" s="107">
        <v>0</v>
      </c>
    </row>
    <row r="28" spans="1:26" ht="13.5">
      <c r="A28" s="108" t="s">
        <v>46</v>
      </c>
      <c r="B28" s="19">
        <v>0</v>
      </c>
      <c r="C28" s="19"/>
      <c r="D28" s="64">
        <v>0</v>
      </c>
      <c r="E28" s="65">
        <v>0</v>
      </c>
      <c r="F28" s="65">
        <v>0</v>
      </c>
      <c r="G28" s="65">
        <v>0</v>
      </c>
      <c r="H28" s="65">
        <v>0</v>
      </c>
      <c r="I28" s="65">
        <v>0</v>
      </c>
      <c r="J28" s="65">
        <v>23400</v>
      </c>
      <c r="K28" s="65">
        <v>0</v>
      </c>
      <c r="L28" s="65">
        <v>0</v>
      </c>
      <c r="M28" s="65">
        <v>23400</v>
      </c>
      <c r="N28" s="65">
        <v>0</v>
      </c>
      <c r="O28" s="65">
        <v>0</v>
      </c>
      <c r="P28" s="65">
        <v>21518</v>
      </c>
      <c r="Q28" s="65">
        <v>21518</v>
      </c>
      <c r="R28" s="65">
        <v>21714</v>
      </c>
      <c r="S28" s="65">
        <v>0</v>
      </c>
      <c r="T28" s="65">
        <v>0</v>
      </c>
      <c r="U28" s="65">
        <v>21714</v>
      </c>
      <c r="V28" s="65">
        <v>66632</v>
      </c>
      <c r="W28" s="65">
        <v>0</v>
      </c>
      <c r="X28" s="65">
        <v>66632</v>
      </c>
      <c r="Y28" s="66">
        <v>0</v>
      </c>
      <c r="Z28" s="67">
        <v>0</v>
      </c>
    </row>
    <row r="29" spans="1:26" ht="13.5">
      <c r="A29" s="63" t="s">
        <v>218</v>
      </c>
      <c r="B29" s="19">
        <v>0</v>
      </c>
      <c r="C29" s="19"/>
      <c r="D29" s="64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65">
        <v>0</v>
      </c>
      <c r="W29" s="65">
        <v>0</v>
      </c>
      <c r="X29" s="65">
        <v>0</v>
      </c>
      <c r="Y29" s="66">
        <v>0</v>
      </c>
      <c r="Z29" s="67">
        <v>0</v>
      </c>
    </row>
    <row r="30" spans="1:26" ht="13.5">
      <c r="A30" s="63" t="s">
        <v>52</v>
      </c>
      <c r="B30" s="19">
        <v>0</v>
      </c>
      <c r="C30" s="19"/>
      <c r="D30" s="64">
        <v>0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5">
        <v>0</v>
      </c>
      <c r="V30" s="65">
        <v>0</v>
      </c>
      <c r="W30" s="65">
        <v>0</v>
      </c>
      <c r="X30" s="65">
        <v>0</v>
      </c>
      <c r="Y30" s="66">
        <v>0</v>
      </c>
      <c r="Z30" s="67">
        <v>0</v>
      </c>
    </row>
    <row r="31" spans="1:26" ht="13.5">
      <c r="A31" s="63" t="s">
        <v>53</v>
      </c>
      <c r="B31" s="19">
        <v>0</v>
      </c>
      <c r="C31" s="19"/>
      <c r="D31" s="64">
        <v>0</v>
      </c>
      <c r="E31" s="65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17477</v>
      </c>
      <c r="O31" s="65">
        <v>0</v>
      </c>
      <c r="P31" s="65">
        <v>0</v>
      </c>
      <c r="Q31" s="65">
        <v>17477</v>
      </c>
      <c r="R31" s="65">
        <v>0</v>
      </c>
      <c r="S31" s="65">
        <v>0</v>
      </c>
      <c r="T31" s="65">
        <v>0</v>
      </c>
      <c r="U31" s="65">
        <v>0</v>
      </c>
      <c r="V31" s="65">
        <v>17477</v>
      </c>
      <c r="W31" s="65">
        <v>0</v>
      </c>
      <c r="X31" s="65">
        <v>17477</v>
      </c>
      <c r="Y31" s="66">
        <v>0</v>
      </c>
      <c r="Z31" s="67">
        <v>0</v>
      </c>
    </row>
    <row r="32" spans="1:26" ht="13.5">
      <c r="A32" s="75" t="s">
        <v>54</v>
      </c>
      <c r="B32" s="22">
        <f>SUM(B28:B31)</f>
        <v>0</v>
      </c>
      <c r="C32" s="22">
        <f>SUM(C28:C31)</f>
        <v>0</v>
      </c>
      <c r="D32" s="104">
        <f aca="true" t="shared" si="5" ref="D32:Z32">SUM(D28:D31)</f>
        <v>0</v>
      </c>
      <c r="E32" s="105">
        <f t="shared" si="5"/>
        <v>0</v>
      </c>
      <c r="F32" s="105">
        <f t="shared" si="5"/>
        <v>0</v>
      </c>
      <c r="G32" s="105">
        <f t="shared" si="5"/>
        <v>0</v>
      </c>
      <c r="H32" s="105">
        <f t="shared" si="5"/>
        <v>0</v>
      </c>
      <c r="I32" s="105">
        <f t="shared" si="5"/>
        <v>0</v>
      </c>
      <c r="J32" s="105">
        <f t="shared" si="5"/>
        <v>23400</v>
      </c>
      <c r="K32" s="105">
        <f t="shared" si="5"/>
        <v>0</v>
      </c>
      <c r="L32" s="105">
        <f t="shared" si="5"/>
        <v>0</v>
      </c>
      <c r="M32" s="105">
        <f t="shared" si="5"/>
        <v>23400</v>
      </c>
      <c r="N32" s="105">
        <f t="shared" si="5"/>
        <v>17477</v>
      </c>
      <c r="O32" s="105">
        <f t="shared" si="5"/>
        <v>0</v>
      </c>
      <c r="P32" s="105">
        <f t="shared" si="5"/>
        <v>21518</v>
      </c>
      <c r="Q32" s="105">
        <f t="shared" si="5"/>
        <v>38995</v>
      </c>
      <c r="R32" s="105">
        <f t="shared" si="5"/>
        <v>21714</v>
      </c>
      <c r="S32" s="105">
        <f t="shared" si="5"/>
        <v>0</v>
      </c>
      <c r="T32" s="105">
        <f t="shared" si="5"/>
        <v>0</v>
      </c>
      <c r="U32" s="105">
        <f t="shared" si="5"/>
        <v>21714</v>
      </c>
      <c r="V32" s="105">
        <f t="shared" si="5"/>
        <v>84109</v>
      </c>
      <c r="W32" s="105">
        <f t="shared" si="5"/>
        <v>0</v>
      </c>
      <c r="X32" s="105">
        <f t="shared" si="5"/>
        <v>84109</v>
      </c>
      <c r="Y32" s="106">
        <f>+IF(W32&lt;&gt;0,(X32/W32)*100,0)</f>
        <v>0</v>
      </c>
      <c r="Z32" s="107">
        <f t="shared" si="5"/>
        <v>0</v>
      </c>
    </row>
    <row r="33" spans="1:26" ht="4.5" customHeight="1">
      <c r="A33" s="75"/>
      <c r="B33" s="109"/>
      <c r="C33" s="109"/>
      <c r="D33" s="110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2"/>
      <c r="Z33" s="113"/>
    </row>
    <row r="34" spans="1:26" ht="13.5">
      <c r="A34" s="101" t="s">
        <v>55</v>
      </c>
      <c r="B34" s="102"/>
      <c r="C34" s="102"/>
      <c r="D34" s="103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1"/>
      <c r="Z34" s="62"/>
    </row>
    <row r="35" spans="1:26" ht="13.5">
      <c r="A35" s="63" t="s">
        <v>56</v>
      </c>
      <c r="B35" s="19">
        <v>22052458</v>
      </c>
      <c r="C35" s="19"/>
      <c r="D35" s="64">
        <v>0</v>
      </c>
      <c r="E35" s="65">
        <v>0</v>
      </c>
      <c r="F35" s="65">
        <v>1956719</v>
      </c>
      <c r="G35" s="65">
        <v>2970060</v>
      </c>
      <c r="H35" s="65">
        <v>3898495</v>
      </c>
      <c r="I35" s="65">
        <v>8825274</v>
      </c>
      <c r="J35" s="65">
        <v>4657632</v>
      </c>
      <c r="K35" s="65">
        <v>0</v>
      </c>
      <c r="L35" s="65">
        <v>0</v>
      </c>
      <c r="M35" s="65">
        <v>4657632</v>
      </c>
      <c r="N35" s="65">
        <v>71465240</v>
      </c>
      <c r="O35" s="65">
        <v>73180113</v>
      </c>
      <c r="P35" s="65">
        <v>79312763</v>
      </c>
      <c r="Q35" s="65">
        <v>223958116</v>
      </c>
      <c r="R35" s="65">
        <v>78307693</v>
      </c>
      <c r="S35" s="65">
        <v>68054042</v>
      </c>
      <c r="T35" s="65">
        <v>65577850</v>
      </c>
      <c r="U35" s="65">
        <v>211939585</v>
      </c>
      <c r="V35" s="65">
        <v>449380607</v>
      </c>
      <c r="W35" s="65">
        <v>0</v>
      </c>
      <c r="X35" s="65">
        <v>449380607</v>
      </c>
      <c r="Y35" s="66">
        <v>0</v>
      </c>
      <c r="Z35" s="67">
        <v>0</v>
      </c>
    </row>
    <row r="36" spans="1:26" ht="13.5">
      <c r="A36" s="63" t="s">
        <v>57</v>
      </c>
      <c r="B36" s="19">
        <v>91640708</v>
      </c>
      <c r="C36" s="19"/>
      <c r="D36" s="64">
        <v>0</v>
      </c>
      <c r="E36" s="65">
        <v>0</v>
      </c>
      <c r="F36" s="65">
        <v>15542041</v>
      </c>
      <c r="G36" s="65">
        <v>9154443</v>
      </c>
      <c r="H36" s="65">
        <v>4970940</v>
      </c>
      <c r="I36" s="65">
        <v>29667424</v>
      </c>
      <c r="J36" s="65">
        <v>2337257</v>
      </c>
      <c r="K36" s="65">
        <v>0</v>
      </c>
      <c r="L36" s="65">
        <v>0</v>
      </c>
      <c r="M36" s="65">
        <v>2337257</v>
      </c>
      <c r="N36" s="65">
        <v>122234798</v>
      </c>
      <c r="O36" s="65">
        <v>119013682</v>
      </c>
      <c r="P36" s="65">
        <v>131675379</v>
      </c>
      <c r="Q36" s="65">
        <v>372923859</v>
      </c>
      <c r="R36" s="65">
        <v>118711556</v>
      </c>
      <c r="S36" s="65">
        <v>116597315</v>
      </c>
      <c r="T36" s="65">
        <v>110483071</v>
      </c>
      <c r="U36" s="65">
        <v>345791942</v>
      </c>
      <c r="V36" s="65">
        <v>750720482</v>
      </c>
      <c r="W36" s="65">
        <v>0</v>
      </c>
      <c r="X36" s="65">
        <v>750720482</v>
      </c>
      <c r="Y36" s="66">
        <v>0</v>
      </c>
      <c r="Z36" s="67">
        <v>0</v>
      </c>
    </row>
    <row r="37" spans="1:26" ht="13.5">
      <c r="A37" s="63" t="s">
        <v>58</v>
      </c>
      <c r="B37" s="19">
        <v>12873917</v>
      </c>
      <c r="C37" s="19"/>
      <c r="D37" s="64">
        <v>0</v>
      </c>
      <c r="E37" s="65">
        <v>0</v>
      </c>
      <c r="F37" s="65">
        <v>2034199</v>
      </c>
      <c r="G37" s="65">
        <v>1220501</v>
      </c>
      <c r="H37" s="65">
        <v>2248069</v>
      </c>
      <c r="I37" s="65">
        <v>5502769</v>
      </c>
      <c r="J37" s="65">
        <v>1485583</v>
      </c>
      <c r="K37" s="65">
        <v>0</v>
      </c>
      <c r="L37" s="65">
        <v>0</v>
      </c>
      <c r="M37" s="65">
        <v>1485583</v>
      </c>
      <c r="N37" s="65">
        <v>10958110</v>
      </c>
      <c r="O37" s="65">
        <v>5582211</v>
      </c>
      <c r="P37" s="65">
        <v>11499113</v>
      </c>
      <c r="Q37" s="65">
        <v>28039434</v>
      </c>
      <c r="R37" s="65">
        <v>10289736</v>
      </c>
      <c r="S37" s="65">
        <v>9758606</v>
      </c>
      <c r="T37" s="65">
        <v>8359076</v>
      </c>
      <c r="U37" s="65">
        <v>28407418</v>
      </c>
      <c r="V37" s="65">
        <v>63435204</v>
      </c>
      <c r="W37" s="65">
        <v>0</v>
      </c>
      <c r="X37" s="65">
        <v>63435204</v>
      </c>
      <c r="Y37" s="66">
        <v>0</v>
      </c>
      <c r="Z37" s="67">
        <v>0</v>
      </c>
    </row>
    <row r="38" spans="1:26" ht="13.5">
      <c r="A38" s="63" t="s">
        <v>59</v>
      </c>
      <c r="B38" s="19">
        <v>9729658</v>
      </c>
      <c r="C38" s="19"/>
      <c r="D38" s="64">
        <v>0</v>
      </c>
      <c r="E38" s="65">
        <v>0</v>
      </c>
      <c r="F38" s="65">
        <v>172330</v>
      </c>
      <c r="G38" s="65">
        <v>346541</v>
      </c>
      <c r="H38" s="65">
        <v>526299</v>
      </c>
      <c r="I38" s="65">
        <v>1045170</v>
      </c>
      <c r="J38" s="65">
        <v>704375</v>
      </c>
      <c r="K38" s="65">
        <v>0</v>
      </c>
      <c r="L38" s="65">
        <v>0</v>
      </c>
      <c r="M38" s="65">
        <v>704375</v>
      </c>
      <c r="N38" s="65">
        <v>37483161</v>
      </c>
      <c r="O38" s="65">
        <v>37290492</v>
      </c>
      <c r="P38" s="65">
        <v>37102355</v>
      </c>
      <c r="Q38" s="65">
        <v>111876008</v>
      </c>
      <c r="R38" s="65">
        <v>36929474</v>
      </c>
      <c r="S38" s="65">
        <v>36764938</v>
      </c>
      <c r="T38" s="65">
        <v>36595433</v>
      </c>
      <c r="U38" s="65">
        <v>110289845</v>
      </c>
      <c r="V38" s="65">
        <v>223915398</v>
      </c>
      <c r="W38" s="65">
        <v>0</v>
      </c>
      <c r="X38" s="65">
        <v>223915398</v>
      </c>
      <c r="Y38" s="66">
        <v>0</v>
      </c>
      <c r="Z38" s="67">
        <v>0</v>
      </c>
    </row>
    <row r="39" spans="1:26" ht="13.5">
      <c r="A39" s="63" t="s">
        <v>60</v>
      </c>
      <c r="B39" s="19">
        <v>91089591</v>
      </c>
      <c r="C39" s="19"/>
      <c r="D39" s="64">
        <v>0</v>
      </c>
      <c r="E39" s="65">
        <v>0</v>
      </c>
      <c r="F39" s="65">
        <v>0</v>
      </c>
      <c r="G39" s="65">
        <v>0</v>
      </c>
      <c r="H39" s="65">
        <v>0</v>
      </c>
      <c r="I39" s="65">
        <v>0</v>
      </c>
      <c r="J39" s="65">
        <v>-612</v>
      </c>
      <c r="K39" s="65">
        <v>0</v>
      </c>
      <c r="L39" s="65">
        <v>0</v>
      </c>
      <c r="M39" s="65">
        <v>-612</v>
      </c>
      <c r="N39" s="65">
        <v>145258767</v>
      </c>
      <c r="O39" s="65">
        <v>149321092</v>
      </c>
      <c r="P39" s="65">
        <v>162386674</v>
      </c>
      <c r="Q39" s="65">
        <v>456966533</v>
      </c>
      <c r="R39" s="65">
        <v>149800039</v>
      </c>
      <c r="S39" s="65">
        <v>138127813</v>
      </c>
      <c r="T39" s="65">
        <v>131106412</v>
      </c>
      <c r="U39" s="65">
        <v>419034264</v>
      </c>
      <c r="V39" s="65">
        <v>876000185</v>
      </c>
      <c r="W39" s="65">
        <v>0</v>
      </c>
      <c r="X39" s="65">
        <v>876000185</v>
      </c>
      <c r="Y39" s="66">
        <v>0</v>
      </c>
      <c r="Z39" s="67">
        <v>0</v>
      </c>
    </row>
    <row r="40" spans="1:26" ht="4.5" customHeight="1">
      <c r="A40" s="98"/>
      <c r="B40" s="57"/>
      <c r="C40" s="57"/>
      <c r="D40" s="58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99"/>
      <c r="Z40" s="100"/>
    </row>
    <row r="41" spans="1:26" ht="13.5">
      <c r="A41" s="101" t="s">
        <v>61</v>
      </c>
      <c r="B41" s="102"/>
      <c r="C41" s="102"/>
      <c r="D41" s="103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1"/>
      <c r="Z41" s="62"/>
    </row>
    <row r="42" spans="1:26" ht="13.5">
      <c r="A42" s="63" t="s">
        <v>62</v>
      </c>
      <c r="B42" s="19">
        <v>12405950</v>
      </c>
      <c r="C42" s="19">
        <v>24724402</v>
      </c>
      <c r="D42" s="64">
        <v>0</v>
      </c>
      <c r="E42" s="65">
        <v>0</v>
      </c>
      <c r="F42" s="65">
        <v>15341480</v>
      </c>
      <c r="G42" s="65">
        <v>-2110400</v>
      </c>
      <c r="H42" s="65">
        <v>-4103666</v>
      </c>
      <c r="I42" s="65">
        <v>9127414</v>
      </c>
      <c r="J42" s="65">
        <v>-1681159</v>
      </c>
      <c r="K42" s="65">
        <v>9166074</v>
      </c>
      <c r="L42" s="65">
        <v>423905</v>
      </c>
      <c r="M42" s="65">
        <v>7908820</v>
      </c>
      <c r="N42" s="65">
        <v>-3048679</v>
      </c>
      <c r="O42" s="65">
        <v>3532835</v>
      </c>
      <c r="P42" s="65">
        <v>8198146</v>
      </c>
      <c r="Q42" s="65">
        <v>8682302</v>
      </c>
      <c r="R42" s="65">
        <v>-1353462</v>
      </c>
      <c r="S42" s="65">
        <v>-1880253</v>
      </c>
      <c r="T42" s="65">
        <v>2239581</v>
      </c>
      <c r="U42" s="65">
        <v>-994134</v>
      </c>
      <c r="V42" s="65">
        <v>24724402</v>
      </c>
      <c r="W42" s="65">
        <v>0</v>
      </c>
      <c r="X42" s="65">
        <v>24724402</v>
      </c>
      <c r="Y42" s="66">
        <v>0</v>
      </c>
      <c r="Z42" s="67">
        <v>0</v>
      </c>
    </row>
    <row r="43" spans="1:26" ht="13.5">
      <c r="A43" s="63" t="s">
        <v>63</v>
      </c>
      <c r="B43" s="19">
        <v>-16600590</v>
      </c>
      <c r="C43" s="19">
        <v>-7507060</v>
      </c>
      <c r="D43" s="64">
        <v>0</v>
      </c>
      <c r="E43" s="65">
        <v>0</v>
      </c>
      <c r="F43" s="65">
        <v>0</v>
      </c>
      <c r="G43" s="65">
        <v>-699372</v>
      </c>
      <c r="H43" s="65">
        <v>0</v>
      </c>
      <c r="I43" s="65">
        <v>-699372</v>
      </c>
      <c r="J43" s="65">
        <v>0</v>
      </c>
      <c r="K43" s="65">
        <v>-168188</v>
      </c>
      <c r="L43" s="65">
        <v>0</v>
      </c>
      <c r="M43" s="65">
        <v>-168188</v>
      </c>
      <c r="N43" s="65">
        <v>0</v>
      </c>
      <c r="O43" s="65">
        <v>0</v>
      </c>
      <c r="P43" s="65">
        <v>0</v>
      </c>
      <c r="Q43" s="65">
        <v>0</v>
      </c>
      <c r="R43" s="65">
        <v>-3319750</v>
      </c>
      <c r="S43" s="65">
        <v>0</v>
      </c>
      <c r="T43" s="65">
        <v>-3319750</v>
      </c>
      <c r="U43" s="65">
        <v>-6639500</v>
      </c>
      <c r="V43" s="65">
        <v>-7507060</v>
      </c>
      <c r="W43" s="65">
        <v>0</v>
      </c>
      <c r="X43" s="65">
        <v>-7507060</v>
      </c>
      <c r="Y43" s="66">
        <v>0</v>
      </c>
      <c r="Z43" s="67">
        <v>0</v>
      </c>
    </row>
    <row r="44" spans="1:26" ht="13.5">
      <c r="A44" s="63" t="s">
        <v>64</v>
      </c>
      <c r="B44" s="19">
        <v>0</v>
      </c>
      <c r="C44" s="19">
        <v>3166636</v>
      </c>
      <c r="D44" s="64">
        <v>0</v>
      </c>
      <c r="E44" s="65">
        <v>0</v>
      </c>
      <c r="F44" s="65">
        <v>287876</v>
      </c>
      <c r="G44" s="65">
        <v>287876</v>
      </c>
      <c r="H44" s="65">
        <v>287876</v>
      </c>
      <c r="I44" s="65">
        <v>863628</v>
      </c>
      <c r="J44" s="65">
        <v>287876</v>
      </c>
      <c r="K44" s="65">
        <v>287876</v>
      </c>
      <c r="L44" s="65">
        <v>287876</v>
      </c>
      <c r="M44" s="65">
        <v>863628</v>
      </c>
      <c r="N44" s="65">
        <v>0</v>
      </c>
      <c r="O44" s="65">
        <v>287876</v>
      </c>
      <c r="P44" s="65">
        <v>287876</v>
      </c>
      <c r="Q44" s="65">
        <v>575752</v>
      </c>
      <c r="R44" s="65">
        <v>287876</v>
      </c>
      <c r="S44" s="65">
        <v>287876</v>
      </c>
      <c r="T44" s="65">
        <v>287876</v>
      </c>
      <c r="U44" s="65">
        <v>863628</v>
      </c>
      <c r="V44" s="65">
        <v>3166636</v>
      </c>
      <c r="W44" s="65">
        <v>0</v>
      </c>
      <c r="X44" s="65">
        <v>3166636</v>
      </c>
      <c r="Y44" s="66">
        <v>0</v>
      </c>
      <c r="Z44" s="67">
        <v>0</v>
      </c>
    </row>
    <row r="45" spans="1:26" ht="13.5">
      <c r="A45" s="75" t="s">
        <v>65</v>
      </c>
      <c r="B45" s="22">
        <v>9967338</v>
      </c>
      <c r="C45" s="22">
        <v>21255222</v>
      </c>
      <c r="D45" s="104">
        <v>0</v>
      </c>
      <c r="E45" s="105">
        <v>0</v>
      </c>
      <c r="F45" s="105">
        <v>16500600</v>
      </c>
      <c r="G45" s="105">
        <v>13978704</v>
      </c>
      <c r="H45" s="105">
        <v>10162914</v>
      </c>
      <c r="I45" s="105">
        <v>10162914</v>
      </c>
      <c r="J45" s="105">
        <v>8769631</v>
      </c>
      <c r="K45" s="105">
        <v>18055393</v>
      </c>
      <c r="L45" s="105">
        <v>18767174</v>
      </c>
      <c r="M45" s="105">
        <v>18767174</v>
      </c>
      <c r="N45" s="105">
        <v>15718495</v>
      </c>
      <c r="O45" s="105">
        <v>19539206</v>
      </c>
      <c r="P45" s="105">
        <v>28025228</v>
      </c>
      <c r="Q45" s="105">
        <v>28025228</v>
      </c>
      <c r="R45" s="105">
        <v>23639892</v>
      </c>
      <c r="S45" s="105">
        <v>22047515</v>
      </c>
      <c r="T45" s="105">
        <v>21255222</v>
      </c>
      <c r="U45" s="105">
        <v>21255222</v>
      </c>
      <c r="V45" s="105">
        <v>21255222</v>
      </c>
      <c r="W45" s="105">
        <v>0</v>
      </c>
      <c r="X45" s="105">
        <v>21255222</v>
      </c>
      <c r="Y45" s="106">
        <v>0</v>
      </c>
      <c r="Z45" s="107">
        <v>0</v>
      </c>
    </row>
    <row r="46" spans="1:26" ht="4.5" customHeight="1">
      <c r="A46" s="114"/>
      <c r="B46" s="115"/>
      <c r="C46" s="115"/>
      <c r="D46" s="116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8"/>
      <c r="Z46" s="119"/>
    </row>
    <row r="47" spans="1:26" ht="13.5" hidden="1">
      <c r="A47" s="120" t="s">
        <v>219</v>
      </c>
      <c r="B47" s="120" t="s">
        <v>204</v>
      </c>
      <c r="C47" s="120"/>
      <c r="D47" s="121" t="s">
        <v>205</v>
      </c>
      <c r="E47" s="122" t="s">
        <v>206</v>
      </c>
      <c r="F47" s="123"/>
      <c r="G47" s="123"/>
      <c r="H47" s="123"/>
      <c r="I47" s="124" t="s">
        <v>207</v>
      </c>
      <c r="J47" s="123"/>
      <c r="K47" s="123"/>
      <c r="L47" s="123"/>
      <c r="M47" s="124" t="s">
        <v>208</v>
      </c>
      <c r="N47" s="125"/>
      <c r="O47" s="125"/>
      <c r="P47" s="125"/>
      <c r="Q47" s="124" t="s">
        <v>209</v>
      </c>
      <c r="R47" s="125"/>
      <c r="S47" s="125"/>
      <c r="T47" s="125"/>
      <c r="U47" s="124" t="s">
        <v>210</v>
      </c>
      <c r="V47" s="124" t="s">
        <v>211</v>
      </c>
      <c r="W47" s="124" t="s">
        <v>212</v>
      </c>
      <c r="X47" s="124"/>
      <c r="Y47" s="124"/>
      <c r="Z47" s="126"/>
    </row>
    <row r="48" spans="1:26" ht="13.5" hidden="1">
      <c r="A48" s="127" t="s">
        <v>66</v>
      </c>
      <c r="B48" s="128"/>
      <c r="C48" s="128"/>
      <c r="D48" s="129"/>
      <c r="E48" s="130"/>
      <c r="F48" s="130"/>
      <c r="G48" s="130"/>
      <c r="H48" s="130"/>
      <c r="I48" s="130"/>
      <c r="J48" s="130"/>
      <c r="K48" s="130"/>
      <c r="L48" s="130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2"/>
    </row>
    <row r="49" spans="1:26" ht="13.5" hidden="1">
      <c r="A49" s="133" t="s">
        <v>67</v>
      </c>
      <c r="B49" s="57">
        <v>924796</v>
      </c>
      <c r="C49" s="57"/>
      <c r="D49" s="134">
        <v>951778</v>
      </c>
      <c r="E49" s="59">
        <v>869156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59">
        <v>0</v>
      </c>
      <c r="O49" s="59">
        <v>0</v>
      </c>
      <c r="P49" s="59">
        <v>0</v>
      </c>
      <c r="Q49" s="59">
        <v>0</v>
      </c>
      <c r="R49" s="59">
        <v>0</v>
      </c>
      <c r="S49" s="59">
        <v>0</v>
      </c>
      <c r="T49" s="59">
        <v>0</v>
      </c>
      <c r="U49" s="59">
        <v>0</v>
      </c>
      <c r="V49" s="59">
        <v>0</v>
      </c>
      <c r="W49" s="59">
        <v>62764941</v>
      </c>
      <c r="X49" s="59">
        <v>0</v>
      </c>
      <c r="Y49" s="59">
        <v>0</v>
      </c>
      <c r="Z49" s="135">
        <v>0</v>
      </c>
    </row>
    <row r="50" spans="1:26" ht="13.5" hidden="1">
      <c r="A50" s="127" t="s">
        <v>68</v>
      </c>
      <c r="B50" s="57"/>
      <c r="C50" s="57"/>
      <c r="D50" s="134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135"/>
    </row>
    <row r="51" spans="1:26" ht="13.5" hidden="1">
      <c r="A51" s="133" t="s">
        <v>69</v>
      </c>
      <c r="B51" s="57">
        <v>4510132</v>
      </c>
      <c r="C51" s="57"/>
      <c r="D51" s="134">
        <v>0</v>
      </c>
      <c r="E51" s="59">
        <v>0</v>
      </c>
      <c r="F51" s="59">
        <v>0</v>
      </c>
      <c r="G51" s="59">
        <v>0</v>
      </c>
      <c r="H51" s="59">
        <v>0</v>
      </c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59">
        <v>0</v>
      </c>
      <c r="O51" s="59">
        <v>0</v>
      </c>
      <c r="P51" s="59">
        <v>0</v>
      </c>
      <c r="Q51" s="59">
        <v>0</v>
      </c>
      <c r="R51" s="59">
        <v>0</v>
      </c>
      <c r="S51" s="59">
        <v>0</v>
      </c>
      <c r="T51" s="59">
        <v>0</v>
      </c>
      <c r="U51" s="59">
        <v>0</v>
      </c>
      <c r="V51" s="59">
        <v>0</v>
      </c>
      <c r="W51" s="59">
        <v>4510132</v>
      </c>
      <c r="X51" s="59">
        <v>0</v>
      </c>
      <c r="Y51" s="59">
        <v>0</v>
      </c>
      <c r="Z51" s="135">
        <v>0</v>
      </c>
    </row>
    <row r="52" spans="1:26" ht="4.5" customHeight="1" hidden="1">
      <c r="A52" s="136"/>
      <c r="B52" s="115"/>
      <c r="C52" s="115"/>
      <c r="D52" s="13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38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220</v>
      </c>
      <c r="B58" s="5">
        <f>IF(B67=0,0,+(B76/B67)*100)</f>
        <v>83.61581203717985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35.53015030651813</v>
      </c>
      <c r="G58" s="7">
        <f t="shared" si="6"/>
        <v>76.4926227883498</v>
      </c>
      <c r="H58" s="7">
        <f t="shared" si="6"/>
        <v>73.8862842892768</v>
      </c>
      <c r="I58" s="7">
        <f t="shared" si="6"/>
        <v>48.03406577860635</v>
      </c>
      <c r="J58" s="7">
        <f t="shared" si="6"/>
        <v>73.13428230146934</v>
      </c>
      <c r="K58" s="7">
        <f t="shared" si="6"/>
        <v>87.7022449876995</v>
      </c>
      <c r="L58" s="7">
        <f t="shared" si="6"/>
        <v>99.99993675601355</v>
      </c>
      <c r="M58" s="7">
        <f t="shared" si="6"/>
        <v>86.41014030808132</v>
      </c>
      <c r="N58" s="7">
        <f t="shared" si="6"/>
        <v>98.67500158456095</v>
      </c>
      <c r="O58" s="7">
        <f t="shared" si="6"/>
        <v>99.46454438909036</v>
      </c>
      <c r="P58" s="7">
        <f t="shared" si="6"/>
        <v>99.70996677950289</v>
      </c>
      <c r="Q58" s="7">
        <f t="shared" si="6"/>
        <v>99.31609538737476</v>
      </c>
      <c r="R58" s="7">
        <f t="shared" si="6"/>
        <v>99.99254317370446</v>
      </c>
      <c r="S58" s="7">
        <f t="shared" si="6"/>
        <v>100.00006839379229</v>
      </c>
      <c r="T58" s="7">
        <f t="shared" si="6"/>
        <v>99.99625001598005</v>
      </c>
      <c r="U58" s="7">
        <f t="shared" si="6"/>
        <v>99.99624472453054</v>
      </c>
      <c r="V58" s="7">
        <f t="shared" si="6"/>
        <v>76.6728110333012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7" t="s">
        <v>31</v>
      </c>
      <c r="B59" s="9">
        <f aca="true" t="shared" si="7" ref="B59:Z66">IF(B68=0,0,+(B77/B68)*100)</f>
        <v>55.29137113326149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20.866404372061805</v>
      </c>
      <c r="G59" s="10">
        <f t="shared" si="7"/>
        <v>9.998797943558827</v>
      </c>
      <c r="H59" s="10">
        <f t="shared" si="7"/>
        <v>31.446594466323337</v>
      </c>
      <c r="I59" s="10">
        <f t="shared" si="7"/>
        <v>21.023063350119486</v>
      </c>
      <c r="J59" s="10">
        <f t="shared" si="7"/>
        <v>24.286260167039686</v>
      </c>
      <c r="K59" s="10">
        <f t="shared" si="7"/>
        <v>97.38282789434449</v>
      </c>
      <c r="L59" s="10">
        <f t="shared" si="7"/>
        <v>100</v>
      </c>
      <c r="M59" s="10">
        <f t="shared" si="7"/>
        <v>65.25566521096249</v>
      </c>
      <c r="N59" s="10">
        <f t="shared" si="7"/>
        <v>61.293700171173526</v>
      </c>
      <c r="O59" s="10">
        <f t="shared" si="7"/>
        <v>55.046450904199226</v>
      </c>
      <c r="P59" s="10">
        <f t="shared" si="7"/>
        <v>98.32776649063571</v>
      </c>
      <c r="Q59" s="10">
        <f t="shared" si="7"/>
        <v>70.29776389510867</v>
      </c>
      <c r="R59" s="10">
        <f t="shared" si="7"/>
        <v>99.94172133514874</v>
      </c>
      <c r="S59" s="10">
        <f t="shared" si="7"/>
        <v>100</v>
      </c>
      <c r="T59" s="10">
        <f t="shared" si="7"/>
        <v>86.58536585365853</v>
      </c>
      <c r="U59" s="10">
        <f t="shared" si="7"/>
        <v>99.93605554033068</v>
      </c>
      <c r="V59" s="10">
        <f t="shared" si="7"/>
        <v>34.023349300781256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103.14143971562828</v>
      </c>
      <c r="G60" s="13">
        <f t="shared" si="7"/>
        <v>82.1682939567492</v>
      </c>
      <c r="H60" s="13">
        <f t="shared" si="7"/>
        <v>78.655123058421</v>
      </c>
      <c r="I60" s="13">
        <f t="shared" si="7"/>
        <v>87.68087181685084</v>
      </c>
      <c r="J60" s="13">
        <f t="shared" si="7"/>
        <v>81.20236273375387</v>
      </c>
      <c r="K60" s="13">
        <f t="shared" si="7"/>
        <v>81.73753721519722</v>
      </c>
      <c r="L60" s="13">
        <f t="shared" si="7"/>
        <v>100</v>
      </c>
      <c r="M60" s="13">
        <f t="shared" si="7"/>
        <v>87.18399040594984</v>
      </c>
      <c r="N60" s="13">
        <f t="shared" si="7"/>
        <v>113.69484145564807</v>
      </c>
      <c r="O60" s="13">
        <f t="shared" si="7"/>
        <v>119.63584472726193</v>
      </c>
      <c r="P60" s="13">
        <f t="shared" si="7"/>
        <v>100</v>
      </c>
      <c r="Q60" s="13">
        <f t="shared" si="7"/>
        <v>110.03558576773172</v>
      </c>
      <c r="R60" s="13">
        <f t="shared" si="7"/>
        <v>100</v>
      </c>
      <c r="S60" s="13">
        <f t="shared" si="7"/>
        <v>100</v>
      </c>
      <c r="T60" s="13">
        <f t="shared" si="7"/>
        <v>100</v>
      </c>
      <c r="U60" s="13">
        <f t="shared" si="7"/>
        <v>100</v>
      </c>
      <c r="V60" s="13">
        <f t="shared" si="7"/>
        <v>96.02971046727676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100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108.28891284451936</v>
      </c>
      <c r="G61" s="13">
        <f t="shared" si="7"/>
        <v>100</v>
      </c>
      <c r="H61" s="13">
        <f t="shared" si="7"/>
        <v>100</v>
      </c>
      <c r="I61" s="13">
        <f t="shared" si="7"/>
        <v>102.9155040123793</v>
      </c>
      <c r="J61" s="13">
        <f t="shared" si="7"/>
        <v>100</v>
      </c>
      <c r="K61" s="13">
        <f t="shared" si="7"/>
        <v>100</v>
      </c>
      <c r="L61" s="13">
        <f t="shared" si="7"/>
        <v>100</v>
      </c>
      <c r="M61" s="13">
        <f t="shared" si="7"/>
        <v>100</v>
      </c>
      <c r="N61" s="13">
        <f t="shared" si="7"/>
        <v>100</v>
      </c>
      <c r="O61" s="13">
        <f t="shared" si="7"/>
        <v>100.07044881111109</v>
      </c>
      <c r="P61" s="13">
        <f t="shared" si="7"/>
        <v>100</v>
      </c>
      <c r="Q61" s="13">
        <f t="shared" si="7"/>
        <v>100.02185516340376</v>
      </c>
      <c r="R61" s="13">
        <f t="shared" si="7"/>
        <v>100</v>
      </c>
      <c r="S61" s="13">
        <f t="shared" si="7"/>
        <v>100</v>
      </c>
      <c r="T61" s="13">
        <f t="shared" si="7"/>
        <v>100</v>
      </c>
      <c r="U61" s="13">
        <f t="shared" si="7"/>
        <v>100</v>
      </c>
      <c r="V61" s="13">
        <f t="shared" si="7"/>
        <v>100.75158559664239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105.97243385510457</v>
      </c>
      <c r="G62" s="13">
        <f t="shared" si="7"/>
        <v>100</v>
      </c>
      <c r="H62" s="13">
        <f t="shared" si="7"/>
        <v>100</v>
      </c>
      <c r="I62" s="13">
        <f t="shared" si="7"/>
        <v>101.87213144651083</v>
      </c>
      <c r="J62" s="13">
        <f t="shared" si="7"/>
        <v>100</v>
      </c>
      <c r="K62" s="13">
        <f t="shared" si="7"/>
        <v>100</v>
      </c>
      <c r="L62" s="13">
        <f t="shared" si="7"/>
        <v>100</v>
      </c>
      <c r="M62" s="13">
        <f t="shared" si="7"/>
        <v>100</v>
      </c>
      <c r="N62" s="13">
        <f t="shared" si="7"/>
        <v>100</v>
      </c>
      <c r="O62" s="13">
        <f t="shared" si="7"/>
        <v>100</v>
      </c>
      <c r="P62" s="13">
        <f t="shared" si="7"/>
        <v>100</v>
      </c>
      <c r="Q62" s="13">
        <f t="shared" si="7"/>
        <v>100</v>
      </c>
      <c r="R62" s="13">
        <f t="shared" si="7"/>
        <v>100</v>
      </c>
      <c r="S62" s="13">
        <f t="shared" si="7"/>
        <v>100</v>
      </c>
      <c r="T62" s="13">
        <f t="shared" si="7"/>
        <v>100</v>
      </c>
      <c r="U62" s="13">
        <f t="shared" si="7"/>
        <v>100</v>
      </c>
      <c r="V62" s="13">
        <f t="shared" si="7"/>
        <v>100.3385527703377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100</v>
      </c>
      <c r="G63" s="13">
        <f t="shared" si="7"/>
        <v>51.50116854176857</v>
      </c>
      <c r="H63" s="13">
        <f t="shared" si="7"/>
        <v>51.71478972316616</v>
      </c>
      <c r="I63" s="13">
        <f t="shared" si="7"/>
        <v>64.67076181181469</v>
      </c>
      <c r="J63" s="13">
        <f t="shared" si="7"/>
        <v>50.69346211652373</v>
      </c>
      <c r="K63" s="13">
        <f t="shared" si="7"/>
        <v>51.678706421322815</v>
      </c>
      <c r="L63" s="13">
        <f t="shared" si="7"/>
        <v>100</v>
      </c>
      <c r="M63" s="13">
        <f t="shared" si="7"/>
        <v>67.86000500651026</v>
      </c>
      <c r="N63" s="13">
        <f t="shared" si="7"/>
        <v>0</v>
      </c>
      <c r="O63" s="13">
        <f t="shared" si="7"/>
        <v>0</v>
      </c>
      <c r="P63" s="13">
        <f t="shared" si="7"/>
        <v>100</v>
      </c>
      <c r="Q63" s="13">
        <f t="shared" si="7"/>
        <v>264.9143280411449</v>
      </c>
      <c r="R63" s="13">
        <f t="shared" si="7"/>
        <v>100</v>
      </c>
      <c r="S63" s="13">
        <f t="shared" si="7"/>
        <v>100</v>
      </c>
      <c r="T63" s="13">
        <f t="shared" si="7"/>
        <v>100</v>
      </c>
      <c r="U63" s="13">
        <f t="shared" si="7"/>
        <v>100</v>
      </c>
      <c r="V63" s="13">
        <f t="shared" si="7"/>
        <v>94.82180568187073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87.98690208365234</v>
      </c>
      <c r="G64" s="13">
        <f t="shared" si="7"/>
        <v>51.20646695859007</v>
      </c>
      <c r="H64" s="13">
        <f t="shared" si="7"/>
        <v>51.33453421205324</v>
      </c>
      <c r="I64" s="13">
        <f t="shared" si="7"/>
        <v>61.155303000274294</v>
      </c>
      <c r="J64" s="13">
        <f t="shared" si="7"/>
        <v>51.36908528287495</v>
      </c>
      <c r="K64" s="13">
        <f t="shared" si="7"/>
        <v>51.345468420733134</v>
      </c>
      <c r="L64" s="13">
        <f t="shared" si="7"/>
        <v>100</v>
      </c>
      <c r="M64" s="13">
        <f t="shared" si="7"/>
        <v>67.57269124121657</v>
      </c>
      <c r="N64" s="13">
        <f t="shared" si="7"/>
        <v>100</v>
      </c>
      <c r="O64" s="13">
        <f t="shared" si="7"/>
        <v>100</v>
      </c>
      <c r="P64" s="13">
        <f t="shared" si="7"/>
        <v>100</v>
      </c>
      <c r="Q64" s="13">
        <f t="shared" si="7"/>
        <v>100</v>
      </c>
      <c r="R64" s="13">
        <f t="shared" si="7"/>
        <v>100</v>
      </c>
      <c r="S64" s="13">
        <f t="shared" si="7"/>
        <v>100</v>
      </c>
      <c r="T64" s="13">
        <f t="shared" si="7"/>
        <v>100</v>
      </c>
      <c r="U64" s="13">
        <f t="shared" si="7"/>
        <v>100</v>
      </c>
      <c r="V64" s="13">
        <f t="shared" si="7"/>
        <v>84.95474728801032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99.99994580856333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100</v>
      </c>
      <c r="G66" s="16">
        <f t="shared" si="7"/>
        <v>100</v>
      </c>
      <c r="H66" s="16">
        <f t="shared" si="7"/>
        <v>100.00029196057365</v>
      </c>
      <c r="I66" s="16">
        <f t="shared" si="7"/>
        <v>100.00009855663802</v>
      </c>
      <c r="J66" s="16">
        <f t="shared" si="7"/>
        <v>100</v>
      </c>
      <c r="K66" s="16">
        <f t="shared" si="7"/>
        <v>100.00027085076934</v>
      </c>
      <c r="L66" s="16">
        <f t="shared" si="7"/>
        <v>99.99973331057583</v>
      </c>
      <c r="M66" s="16">
        <f t="shared" si="7"/>
        <v>100</v>
      </c>
      <c r="N66" s="16">
        <f t="shared" si="7"/>
        <v>100.00027361353183</v>
      </c>
      <c r="O66" s="16">
        <f t="shared" si="7"/>
        <v>100</v>
      </c>
      <c r="P66" s="16">
        <f t="shared" si="7"/>
        <v>100</v>
      </c>
      <c r="Q66" s="16">
        <f t="shared" si="7"/>
        <v>100.00009154382248</v>
      </c>
      <c r="R66" s="16">
        <f t="shared" si="7"/>
        <v>100</v>
      </c>
      <c r="S66" s="16">
        <f t="shared" si="7"/>
        <v>100.00028789819919</v>
      </c>
      <c r="T66" s="16">
        <f t="shared" si="7"/>
        <v>100</v>
      </c>
      <c r="U66" s="16">
        <f t="shared" si="7"/>
        <v>100.00009548900397</v>
      </c>
      <c r="V66" s="16">
        <f t="shared" si="7"/>
        <v>100.0000707085063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221</v>
      </c>
      <c r="B67" s="24">
        <v>13155623</v>
      </c>
      <c r="C67" s="24"/>
      <c r="D67" s="25">
        <v>8935000</v>
      </c>
      <c r="E67" s="26">
        <v>8935000</v>
      </c>
      <c r="F67" s="26">
        <v>7151453</v>
      </c>
      <c r="G67" s="26">
        <v>1685054</v>
      </c>
      <c r="H67" s="26">
        <v>1604000</v>
      </c>
      <c r="I67" s="26">
        <v>10440507</v>
      </c>
      <c r="J67" s="26">
        <v>1782357</v>
      </c>
      <c r="K67" s="26">
        <v>1682860</v>
      </c>
      <c r="L67" s="26">
        <v>1581178</v>
      </c>
      <c r="M67" s="26">
        <v>5046395</v>
      </c>
      <c r="N67" s="26">
        <v>1309511</v>
      </c>
      <c r="O67" s="26">
        <v>1446245</v>
      </c>
      <c r="P67" s="26">
        <v>1586370</v>
      </c>
      <c r="Q67" s="26">
        <v>4342126</v>
      </c>
      <c r="R67" s="26">
        <v>1515390</v>
      </c>
      <c r="S67" s="26">
        <v>1462121</v>
      </c>
      <c r="T67" s="26">
        <v>3520015</v>
      </c>
      <c r="U67" s="26">
        <v>6497526</v>
      </c>
      <c r="V67" s="26">
        <v>26326554</v>
      </c>
      <c r="W67" s="26">
        <v>8935000</v>
      </c>
      <c r="X67" s="26"/>
      <c r="Y67" s="25"/>
      <c r="Z67" s="27">
        <v>8935000</v>
      </c>
    </row>
    <row r="68" spans="1:26" ht="13.5" hidden="1">
      <c r="A68" s="37" t="s">
        <v>31</v>
      </c>
      <c r="B68" s="19">
        <v>4821085</v>
      </c>
      <c r="C68" s="19"/>
      <c r="D68" s="20">
        <v>3015000</v>
      </c>
      <c r="E68" s="21">
        <v>3015000</v>
      </c>
      <c r="F68" s="21">
        <v>5864144</v>
      </c>
      <c r="G68" s="21">
        <v>216296</v>
      </c>
      <c r="H68" s="21">
        <v>316896</v>
      </c>
      <c r="I68" s="21">
        <v>6397336</v>
      </c>
      <c r="J68" s="21">
        <v>366380</v>
      </c>
      <c r="K68" s="21">
        <v>210609</v>
      </c>
      <c r="L68" s="21">
        <v>237279</v>
      </c>
      <c r="M68" s="21">
        <v>814268</v>
      </c>
      <c r="N68" s="21">
        <v>279833</v>
      </c>
      <c r="O68" s="21">
        <v>340467</v>
      </c>
      <c r="P68" s="21">
        <v>275141</v>
      </c>
      <c r="Q68" s="21">
        <v>895441</v>
      </c>
      <c r="R68" s="21">
        <v>193896</v>
      </c>
      <c r="S68" s="21">
        <v>188265</v>
      </c>
      <c r="T68" s="21">
        <v>984</v>
      </c>
      <c r="U68" s="21">
        <v>383145</v>
      </c>
      <c r="V68" s="21">
        <v>8490190</v>
      </c>
      <c r="W68" s="21">
        <v>3015000</v>
      </c>
      <c r="X68" s="21"/>
      <c r="Y68" s="20"/>
      <c r="Z68" s="23">
        <v>3015000</v>
      </c>
    </row>
    <row r="69" spans="1:26" ht="13.5" hidden="1">
      <c r="A69" s="38" t="s">
        <v>32</v>
      </c>
      <c r="B69" s="19">
        <v>6489228</v>
      </c>
      <c r="C69" s="19"/>
      <c r="D69" s="20">
        <v>5800000</v>
      </c>
      <c r="E69" s="21">
        <v>5800000</v>
      </c>
      <c r="F69" s="21">
        <v>954244</v>
      </c>
      <c r="G69" s="21">
        <v>1129690</v>
      </c>
      <c r="H69" s="21">
        <v>944592</v>
      </c>
      <c r="I69" s="21">
        <v>3028526</v>
      </c>
      <c r="J69" s="21">
        <v>1071640</v>
      </c>
      <c r="K69" s="21">
        <v>1103044</v>
      </c>
      <c r="L69" s="21">
        <v>968931</v>
      </c>
      <c r="M69" s="21">
        <v>3143615</v>
      </c>
      <c r="N69" s="21">
        <v>664199</v>
      </c>
      <c r="O69" s="21">
        <v>740014</v>
      </c>
      <c r="P69" s="21">
        <v>950099</v>
      </c>
      <c r="Q69" s="21">
        <v>2354312</v>
      </c>
      <c r="R69" s="21">
        <v>969159</v>
      </c>
      <c r="S69" s="21">
        <v>926511</v>
      </c>
      <c r="T69" s="21">
        <v>3171470</v>
      </c>
      <c r="U69" s="21">
        <v>5067140</v>
      </c>
      <c r="V69" s="21">
        <v>13593593</v>
      </c>
      <c r="W69" s="21">
        <v>5800000</v>
      </c>
      <c r="X69" s="21"/>
      <c r="Y69" s="20"/>
      <c r="Z69" s="23">
        <v>5800000</v>
      </c>
    </row>
    <row r="70" spans="1:26" ht="13.5" hidden="1">
      <c r="A70" s="39" t="s">
        <v>103</v>
      </c>
      <c r="B70" s="19">
        <v>4841693</v>
      </c>
      <c r="C70" s="19"/>
      <c r="D70" s="20">
        <v>4000000</v>
      </c>
      <c r="E70" s="21">
        <v>4000000</v>
      </c>
      <c r="F70" s="21">
        <v>503709</v>
      </c>
      <c r="G70" s="21">
        <v>534461</v>
      </c>
      <c r="H70" s="21">
        <v>393898</v>
      </c>
      <c r="I70" s="21">
        <v>1432068</v>
      </c>
      <c r="J70" s="21">
        <v>486765</v>
      </c>
      <c r="K70" s="21">
        <v>522785</v>
      </c>
      <c r="L70" s="21">
        <v>433049</v>
      </c>
      <c r="M70" s="21">
        <v>1442599</v>
      </c>
      <c r="N70" s="21">
        <v>363195</v>
      </c>
      <c r="O70" s="21">
        <v>383257</v>
      </c>
      <c r="P70" s="21">
        <v>488954</v>
      </c>
      <c r="Q70" s="21">
        <v>1235406</v>
      </c>
      <c r="R70" s="21">
        <v>485309</v>
      </c>
      <c r="S70" s="21">
        <v>432690</v>
      </c>
      <c r="T70" s="21">
        <v>563041</v>
      </c>
      <c r="U70" s="21">
        <v>1481040</v>
      </c>
      <c r="V70" s="21">
        <v>5591113</v>
      </c>
      <c r="W70" s="21">
        <v>4000000</v>
      </c>
      <c r="X70" s="21"/>
      <c r="Y70" s="20"/>
      <c r="Z70" s="23">
        <v>4000000</v>
      </c>
    </row>
    <row r="71" spans="1:26" ht="13.5" hidden="1">
      <c r="A71" s="39" t="s">
        <v>104</v>
      </c>
      <c r="B71" s="19"/>
      <c r="C71" s="19"/>
      <c r="D71" s="20"/>
      <c r="E71" s="21"/>
      <c r="F71" s="21">
        <v>144380</v>
      </c>
      <c r="G71" s="21">
        <v>181270</v>
      </c>
      <c r="H71" s="21">
        <v>134948</v>
      </c>
      <c r="I71" s="21">
        <v>460598</v>
      </c>
      <c r="J71" s="21">
        <v>173161</v>
      </c>
      <c r="K71" s="21">
        <v>164967</v>
      </c>
      <c r="L71" s="21">
        <v>115540</v>
      </c>
      <c r="M71" s="21">
        <v>453668</v>
      </c>
      <c r="N71" s="21">
        <v>187395</v>
      </c>
      <c r="O71" s="21">
        <v>177668</v>
      </c>
      <c r="P71" s="21">
        <v>137812</v>
      </c>
      <c r="Q71" s="21">
        <v>502875</v>
      </c>
      <c r="R71" s="21">
        <v>156014</v>
      </c>
      <c r="S71" s="21">
        <v>157268</v>
      </c>
      <c r="T71" s="21">
        <v>816595</v>
      </c>
      <c r="U71" s="21">
        <v>1129877</v>
      </c>
      <c r="V71" s="21">
        <v>2547018</v>
      </c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>
        <v>136357</v>
      </c>
      <c r="G72" s="21">
        <v>183990</v>
      </c>
      <c r="H72" s="21">
        <v>184804</v>
      </c>
      <c r="I72" s="21">
        <v>505151</v>
      </c>
      <c r="J72" s="21">
        <v>180976</v>
      </c>
      <c r="K72" s="21">
        <v>184666</v>
      </c>
      <c r="L72" s="21">
        <v>189635</v>
      </c>
      <c r="M72" s="21">
        <v>555277</v>
      </c>
      <c r="N72" s="21"/>
      <c r="O72" s="21"/>
      <c r="P72" s="21">
        <v>143104</v>
      </c>
      <c r="Q72" s="21">
        <v>143104</v>
      </c>
      <c r="R72" s="21">
        <v>140625</v>
      </c>
      <c r="S72" s="21">
        <v>146735</v>
      </c>
      <c r="T72" s="21">
        <v>844536</v>
      </c>
      <c r="U72" s="21">
        <v>1131896</v>
      </c>
      <c r="V72" s="21">
        <v>2335428</v>
      </c>
      <c r="W72" s="21"/>
      <c r="X72" s="21"/>
      <c r="Y72" s="20"/>
      <c r="Z72" s="23"/>
    </row>
    <row r="73" spans="1:26" ht="13.5" hidden="1">
      <c r="A73" s="39" t="s">
        <v>106</v>
      </c>
      <c r="B73" s="19">
        <v>1647535</v>
      </c>
      <c r="C73" s="19"/>
      <c r="D73" s="20">
        <v>1800000</v>
      </c>
      <c r="E73" s="21">
        <v>1800000</v>
      </c>
      <c r="F73" s="21">
        <v>169798</v>
      </c>
      <c r="G73" s="21">
        <v>229969</v>
      </c>
      <c r="H73" s="21">
        <v>230942</v>
      </c>
      <c r="I73" s="21">
        <v>630709</v>
      </c>
      <c r="J73" s="21">
        <v>230738</v>
      </c>
      <c r="K73" s="21">
        <v>230626</v>
      </c>
      <c r="L73" s="21">
        <v>230707</v>
      </c>
      <c r="M73" s="21">
        <v>692071</v>
      </c>
      <c r="N73" s="21">
        <v>113609</v>
      </c>
      <c r="O73" s="21">
        <v>179089</v>
      </c>
      <c r="P73" s="21">
        <v>180229</v>
      </c>
      <c r="Q73" s="21">
        <v>472927</v>
      </c>
      <c r="R73" s="21">
        <v>187211</v>
      </c>
      <c r="S73" s="21">
        <v>189818</v>
      </c>
      <c r="T73" s="21">
        <v>947298</v>
      </c>
      <c r="U73" s="21">
        <v>1324327</v>
      </c>
      <c r="V73" s="21">
        <v>3120034</v>
      </c>
      <c r="W73" s="21">
        <v>1800000</v>
      </c>
      <c r="X73" s="21"/>
      <c r="Y73" s="20"/>
      <c r="Z73" s="23">
        <v>1800000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1845310</v>
      </c>
      <c r="C75" s="28"/>
      <c r="D75" s="29">
        <v>120000</v>
      </c>
      <c r="E75" s="30">
        <v>120000</v>
      </c>
      <c r="F75" s="30">
        <v>333065</v>
      </c>
      <c r="G75" s="30">
        <v>339068</v>
      </c>
      <c r="H75" s="30">
        <v>342512</v>
      </c>
      <c r="I75" s="30">
        <v>1014645</v>
      </c>
      <c r="J75" s="30">
        <v>344337</v>
      </c>
      <c r="K75" s="30">
        <v>369207</v>
      </c>
      <c r="L75" s="30">
        <v>374968</v>
      </c>
      <c r="M75" s="30">
        <v>1088512</v>
      </c>
      <c r="N75" s="30">
        <v>365479</v>
      </c>
      <c r="O75" s="30">
        <v>365764</v>
      </c>
      <c r="P75" s="30">
        <v>361130</v>
      </c>
      <c r="Q75" s="30">
        <v>1092373</v>
      </c>
      <c r="R75" s="30">
        <v>352335</v>
      </c>
      <c r="S75" s="30">
        <v>347345</v>
      </c>
      <c r="T75" s="30">
        <v>347561</v>
      </c>
      <c r="U75" s="30">
        <v>1047241</v>
      </c>
      <c r="V75" s="30">
        <v>4242771</v>
      </c>
      <c r="W75" s="30">
        <v>120000</v>
      </c>
      <c r="X75" s="30"/>
      <c r="Y75" s="29"/>
      <c r="Z75" s="31">
        <v>120000</v>
      </c>
    </row>
    <row r="76" spans="1:26" ht="13.5" hidden="1">
      <c r="A76" s="42" t="s">
        <v>222</v>
      </c>
      <c r="B76" s="32">
        <v>11000181</v>
      </c>
      <c r="C76" s="32">
        <v>20185309</v>
      </c>
      <c r="D76" s="33"/>
      <c r="E76" s="34"/>
      <c r="F76" s="34">
        <v>2540922</v>
      </c>
      <c r="G76" s="34">
        <v>1288942</v>
      </c>
      <c r="H76" s="34">
        <v>1185136</v>
      </c>
      <c r="I76" s="34">
        <v>5015000</v>
      </c>
      <c r="J76" s="34">
        <v>1303514</v>
      </c>
      <c r="K76" s="34">
        <v>1475906</v>
      </c>
      <c r="L76" s="34">
        <v>1581177</v>
      </c>
      <c r="M76" s="34">
        <v>4360597</v>
      </c>
      <c r="N76" s="34">
        <v>1292160</v>
      </c>
      <c r="O76" s="34">
        <v>1438501</v>
      </c>
      <c r="P76" s="34">
        <v>1581769</v>
      </c>
      <c r="Q76" s="34">
        <v>4312430</v>
      </c>
      <c r="R76" s="34">
        <v>1515277</v>
      </c>
      <c r="S76" s="34">
        <v>1462122</v>
      </c>
      <c r="T76" s="34">
        <v>3519883</v>
      </c>
      <c r="U76" s="34">
        <v>6497282</v>
      </c>
      <c r="V76" s="34">
        <v>20185309</v>
      </c>
      <c r="W76" s="34"/>
      <c r="X76" s="34"/>
      <c r="Y76" s="33"/>
      <c r="Z76" s="35"/>
    </row>
    <row r="77" spans="1:26" ht="13.5" hidden="1">
      <c r="A77" s="37" t="s">
        <v>31</v>
      </c>
      <c r="B77" s="19">
        <v>2665644</v>
      </c>
      <c r="C77" s="19">
        <v>2888647</v>
      </c>
      <c r="D77" s="20"/>
      <c r="E77" s="21"/>
      <c r="F77" s="21">
        <v>1223636</v>
      </c>
      <c r="G77" s="21">
        <v>21627</v>
      </c>
      <c r="H77" s="21">
        <v>99653</v>
      </c>
      <c r="I77" s="21">
        <v>1344916</v>
      </c>
      <c r="J77" s="21">
        <v>88980</v>
      </c>
      <c r="K77" s="21">
        <v>205097</v>
      </c>
      <c r="L77" s="21">
        <v>237279</v>
      </c>
      <c r="M77" s="21">
        <v>531356</v>
      </c>
      <c r="N77" s="21">
        <v>171520</v>
      </c>
      <c r="O77" s="21">
        <v>187415</v>
      </c>
      <c r="P77" s="21">
        <v>270540</v>
      </c>
      <c r="Q77" s="21">
        <v>629475</v>
      </c>
      <c r="R77" s="21">
        <v>193783</v>
      </c>
      <c r="S77" s="21">
        <v>188265</v>
      </c>
      <c r="T77" s="21">
        <v>852</v>
      </c>
      <c r="U77" s="21">
        <v>382900</v>
      </c>
      <c r="V77" s="21">
        <v>2888647</v>
      </c>
      <c r="W77" s="21"/>
      <c r="X77" s="21"/>
      <c r="Y77" s="20"/>
      <c r="Z77" s="23"/>
    </row>
    <row r="78" spans="1:26" ht="13.5" hidden="1">
      <c r="A78" s="38" t="s">
        <v>32</v>
      </c>
      <c r="B78" s="19">
        <v>6489228</v>
      </c>
      <c r="C78" s="19">
        <v>13053888</v>
      </c>
      <c r="D78" s="20"/>
      <c r="E78" s="21"/>
      <c r="F78" s="21">
        <v>984221</v>
      </c>
      <c r="G78" s="21">
        <v>928247</v>
      </c>
      <c r="H78" s="21">
        <v>742970</v>
      </c>
      <c r="I78" s="21">
        <v>2655438</v>
      </c>
      <c r="J78" s="21">
        <v>870197</v>
      </c>
      <c r="K78" s="21">
        <v>901601</v>
      </c>
      <c r="L78" s="21">
        <v>968931</v>
      </c>
      <c r="M78" s="21">
        <v>2740729</v>
      </c>
      <c r="N78" s="21">
        <v>755160</v>
      </c>
      <c r="O78" s="21">
        <v>885322</v>
      </c>
      <c r="P78" s="21">
        <v>950099</v>
      </c>
      <c r="Q78" s="21">
        <v>2590581</v>
      </c>
      <c r="R78" s="21">
        <v>969159</v>
      </c>
      <c r="S78" s="21">
        <v>926511</v>
      </c>
      <c r="T78" s="21">
        <v>3171470</v>
      </c>
      <c r="U78" s="21">
        <v>5067140</v>
      </c>
      <c r="V78" s="21">
        <v>13053888</v>
      </c>
      <c r="W78" s="21"/>
      <c r="X78" s="21"/>
      <c r="Y78" s="20"/>
      <c r="Z78" s="23"/>
    </row>
    <row r="79" spans="1:26" ht="13.5" hidden="1">
      <c r="A79" s="39" t="s">
        <v>103</v>
      </c>
      <c r="B79" s="19">
        <v>4841693</v>
      </c>
      <c r="C79" s="19">
        <v>5633135</v>
      </c>
      <c r="D79" s="20"/>
      <c r="E79" s="21"/>
      <c r="F79" s="21">
        <v>545461</v>
      </c>
      <c r="G79" s="21">
        <v>534461</v>
      </c>
      <c r="H79" s="21">
        <v>393898</v>
      </c>
      <c r="I79" s="21">
        <v>1473820</v>
      </c>
      <c r="J79" s="21">
        <v>486765</v>
      </c>
      <c r="K79" s="21">
        <v>522785</v>
      </c>
      <c r="L79" s="21">
        <v>433049</v>
      </c>
      <c r="M79" s="21">
        <v>1442599</v>
      </c>
      <c r="N79" s="21">
        <v>363195</v>
      </c>
      <c r="O79" s="21">
        <v>383527</v>
      </c>
      <c r="P79" s="21">
        <v>488954</v>
      </c>
      <c r="Q79" s="21">
        <v>1235676</v>
      </c>
      <c r="R79" s="21">
        <v>485309</v>
      </c>
      <c r="S79" s="21">
        <v>432690</v>
      </c>
      <c r="T79" s="21">
        <v>563041</v>
      </c>
      <c r="U79" s="21">
        <v>1481040</v>
      </c>
      <c r="V79" s="21">
        <v>5633135</v>
      </c>
      <c r="W79" s="21"/>
      <c r="X79" s="21"/>
      <c r="Y79" s="20"/>
      <c r="Z79" s="23"/>
    </row>
    <row r="80" spans="1:26" ht="13.5" hidden="1">
      <c r="A80" s="39" t="s">
        <v>104</v>
      </c>
      <c r="B80" s="19"/>
      <c r="C80" s="19">
        <v>2555641</v>
      </c>
      <c r="D80" s="20"/>
      <c r="E80" s="21"/>
      <c r="F80" s="21">
        <v>153003</v>
      </c>
      <c r="G80" s="21">
        <v>181270</v>
      </c>
      <c r="H80" s="21">
        <v>134948</v>
      </c>
      <c r="I80" s="21">
        <v>469221</v>
      </c>
      <c r="J80" s="21">
        <v>173161</v>
      </c>
      <c r="K80" s="21">
        <v>164967</v>
      </c>
      <c r="L80" s="21">
        <v>115540</v>
      </c>
      <c r="M80" s="21">
        <v>453668</v>
      </c>
      <c r="N80" s="21">
        <v>187395</v>
      </c>
      <c r="O80" s="21">
        <v>177668</v>
      </c>
      <c r="P80" s="21">
        <v>137812</v>
      </c>
      <c r="Q80" s="21">
        <v>502875</v>
      </c>
      <c r="R80" s="21">
        <v>156014</v>
      </c>
      <c r="S80" s="21">
        <v>157268</v>
      </c>
      <c r="T80" s="21">
        <v>816595</v>
      </c>
      <c r="U80" s="21">
        <v>1129877</v>
      </c>
      <c r="V80" s="21">
        <v>2555641</v>
      </c>
      <c r="W80" s="21"/>
      <c r="X80" s="21"/>
      <c r="Y80" s="20"/>
      <c r="Z80" s="23"/>
    </row>
    <row r="81" spans="1:26" ht="13.5" hidden="1">
      <c r="A81" s="39" t="s">
        <v>105</v>
      </c>
      <c r="B81" s="19"/>
      <c r="C81" s="19">
        <v>2214495</v>
      </c>
      <c r="D81" s="20"/>
      <c r="E81" s="21"/>
      <c r="F81" s="21">
        <v>136357</v>
      </c>
      <c r="G81" s="21">
        <v>94757</v>
      </c>
      <c r="H81" s="21">
        <v>95571</v>
      </c>
      <c r="I81" s="21">
        <v>326685</v>
      </c>
      <c r="J81" s="21">
        <v>91743</v>
      </c>
      <c r="K81" s="21">
        <v>95433</v>
      </c>
      <c r="L81" s="21">
        <v>189635</v>
      </c>
      <c r="M81" s="21">
        <v>376811</v>
      </c>
      <c r="N81" s="21">
        <v>90961</v>
      </c>
      <c r="O81" s="21">
        <v>145038</v>
      </c>
      <c r="P81" s="21">
        <v>143104</v>
      </c>
      <c r="Q81" s="21">
        <v>379103</v>
      </c>
      <c r="R81" s="21">
        <v>140625</v>
      </c>
      <c r="S81" s="21">
        <v>146735</v>
      </c>
      <c r="T81" s="21">
        <v>844536</v>
      </c>
      <c r="U81" s="21">
        <v>1131896</v>
      </c>
      <c r="V81" s="21">
        <v>2214495</v>
      </c>
      <c r="W81" s="21"/>
      <c r="X81" s="21"/>
      <c r="Y81" s="20"/>
      <c r="Z81" s="23"/>
    </row>
    <row r="82" spans="1:26" ht="13.5" hidden="1">
      <c r="A82" s="39" t="s">
        <v>106</v>
      </c>
      <c r="B82" s="19">
        <v>1647535</v>
      </c>
      <c r="C82" s="19">
        <v>2650617</v>
      </c>
      <c r="D82" s="20"/>
      <c r="E82" s="21"/>
      <c r="F82" s="21">
        <v>149400</v>
      </c>
      <c r="G82" s="21">
        <v>117759</v>
      </c>
      <c r="H82" s="21">
        <v>118553</v>
      </c>
      <c r="I82" s="21">
        <v>385712</v>
      </c>
      <c r="J82" s="21">
        <v>118528</v>
      </c>
      <c r="K82" s="21">
        <v>118416</v>
      </c>
      <c r="L82" s="21">
        <v>230707</v>
      </c>
      <c r="M82" s="21">
        <v>467651</v>
      </c>
      <c r="N82" s="21">
        <v>113609</v>
      </c>
      <c r="O82" s="21">
        <v>179089</v>
      </c>
      <c r="P82" s="21">
        <v>180229</v>
      </c>
      <c r="Q82" s="21">
        <v>472927</v>
      </c>
      <c r="R82" s="21">
        <v>187211</v>
      </c>
      <c r="S82" s="21">
        <v>189818</v>
      </c>
      <c r="T82" s="21">
        <v>947298</v>
      </c>
      <c r="U82" s="21">
        <v>1324327</v>
      </c>
      <c r="V82" s="21">
        <v>2650617</v>
      </c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>
        <v>1845309</v>
      </c>
      <c r="C84" s="28">
        <v>4242774</v>
      </c>
      <c r="D84" s="29"/>
      <c r="E84" s="30"/>
      <c r="F84" s="30">
        <v>333065</v>
      </c>
      <c r="G84" s="30">
        <v>339068</v>
      </c>
      <c r="H84" s="30">
        <v>342513</v>
      </c>
      <c r="I84" s="30">
        <v>1014646</v>
      </c>
      <c r="J84" s="30">
        <v>344337</v>
      </c>
      <c r="K84" s="30">
        <v>369208</v>
      </c>
      <c r="L84" s="30">
        <v>374967</v>
      </c>
      <c r="M84" s="30">
        <v>1088512</v>
      </c>
      <c r="N84" s="30">
        <v>365480</v>
      </c>
      <c r="O84" s="30">
        <v>365764</v>
      </c>
      <c r="P84" s="30">
        <v>361130</v>
      </c>
      <c r="Q84" s="30">
        <v>1092374</v>
      </c>
      <c r="R84" s="30">
        <v>352335</v>
      </c>
      <c r="S84" s="30">
        <v>347346</v>
      </c>
      <c r="T84" s="30">
        <v>347561</v>
      </c>
      <c r="U84" s="30">
        <v>1047242</v>
      </c>
      <c r="V84" s="30">
        <v>4242774</v>
      </c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70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71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73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6"/>
      <c r="AA4" s="173"/>
    </row>
    <row r="5" spans="1:27" ht="13.5">
      <c r="A5" s="140" t="s">
        <v>74</v>
      </c>
      <c r="B5" s="141"/>
      <c r="C5" s="158">
        <f aca="true" t="shared" si="0" ref="C5:Y5">SUM(C6:C8)</f>
        <v>36523554</v>
      </c>
      <c r="D5" s="158">
        <f>SUM(D6:D8)</f>
        <v>0</v>
      </c>
      <c r="E5" s="159">
        <f t="shared" si="0"/>
        <v>40654500</v>
      </c>
      <c r="F5" s="105">
        <f t="shared" si="0"/>
        <v>40654500</v>
      </c>
      <c r="G5" s="105">
        <f t="shared" si="0"/>
        <v>33767771</v>
      </c>
      <c r="H5" s="105">
        <f t="shared" si="0"/>
        <v>369893</v>
      </c>
      <c r="I5" s="105">
        <f t="shared" si="0"/>
        <v>1509430</v>
      </c>
      <c r="J5" s="105">
        <f t="shared" si="0"/>
        <v>35647094</v>
      </c>
      <c r="K5" s="105">
        <f t="shared" si="0"/>
        <v>552202</v>
      </c>
      <c r="L5" s="105">
        <f t="shared" si="0"/>
        <v>11637385</v>
      </c>
      <c r="M5" s="105">
        <f t="shared" si="0"/>
        <v>664728</v>
      </c>
      <c r="N5" s="105">
        <f t="shared" si="0"/>
        <v>12854315</v>
      </c>
      <c r="O5" s="105">
        <f t="shared" si="0"/>
        <v>339651</v>
      </c>
      <c r="P5" s="105">
        <f t="shared" si="0"/>
        <v>776143</v>
      </c>
      <c r="Q5" s="105">
        <f t="shared" si="0"/>
        <v>8914015</v>
      </c>
      <c r="R5" s="105">
        <f t="shared" si="0"/>
        <v>10029809</v>
      </c>
      <c r="S5" s="105">
        <f t="shared" si="0"/>
        <v>390970</v>
      </c>
      <c r="T5" s="105">
        <f t="shared" si="0"/>
        <v>340975</v>
      </c>
      <c r="U5" s="105">
        <f t="shared" si="0"/>
        <v>979988</v>
      </c>
      <c r="V5" s="105">
        <f t="shared" si="0"/>
        <v>1711933</v>
      </c>
      <c r="W5" s="105">
        <f t="shared" si="0"/>
        <v>60243151</v>
      </c>
      <c r="X5" s="105">
        <f t="shared" si="0"/>
        <v>40654500</v>
      </c>
      <c r="Y5" s="105">
        <f t="shared" si="0"/>
        <v>19588651</v>
      </c>
      <c r="Z5" s="142">
        <f>+IF(X5&lt;&gt;0,+(Y5/X5)*100,0)</f>
        <v>48.18322940879853</v>
      </c>
      <c r="AA5" s="158">
        <f>SUM(AA6:AA8)</f>
        <v>40654500</v>
      </c>
    </row>
    <row r="6" spans="1:27" ht="13.5">
      <c r="A6" s="143" t="s">
        <v>75</v>
      </c>
      <c r="B6" s="141"/>
      <c r="C6" s="160">
        <v>10</v>
      </c>
      <c r="D6" s="160"/>
      <c r="E6" s="161">
        <v>1023000</v>
      </c>
      <c r="F6" s="65">
        <v>1023000</v>
      </c>
      <c r="G6" s="65"/>
      <c r="H6" s="65"/>
      <c r="I6" s="65">
        <v>16113</v>
      </c>
      <c r="J6" s="65">
        <v>16113</v>
      </c>
      <c r="K6" s="65">
        <v>138733</v>
      </c>
      <c r="L6" s="65">
        <v>16132</v>
      </c>
      <c r="M6" s="65"/>
      <c r="N6" s="65">
        <v>154865</v>
      </c>
      <c r="O6" s="65">
        <v>47</v>
      </c>
      <c r="P6" s="65">
        <v>2696</v>
      </c>
      <c r="Q6" s="65">
        <v>2345</v>
      </c>
      <c r="R6" s="65">
        <v>5088</v>
      </c>
      <c r="S6" s="65"/>
      <c r="T6" s="65"/>
      <c r="U6" s="65"/>
      <c r="V6" s="65"/>
      <c r="W6" s="65">
        <v>176066</v>
      </c>
      <c r="X6" s="65">
        <v>1023000</v>
      </c>
      <c r="Y6" s="65">
        <v>-846934</v>
      </c>
      <c r="Z6" s="145">
        <v>-82.79</v>
      </c>
      <c r="AA6" s="160">
        <v>1023000</v>
      </c>
    </row>
    <row r="7" spans="1:27" ht="13.5">
      <c r="A7" s="143" t="s">
        <v>76</v>
      </c>
      <c r="B7" s="141"/>
      <c r="C7" s="162">
        <v>36102059</v>
      </c>
      <c r="D7" s="162"/>
      <c r="E7" s="163">
        <v>39624000</v>
      </c>
      <c r="F7" s="164">
        <v>39624000</v>
      </c>
      <c r="G7" s="164">
        <v>33767771</v>
      </c>
      <c r="H7" s="164">
        <v>368411</v>
      </c>
      <c r="I7" s="164">
        <v>1493185</v>
      </c>
      <c r="J7" s="164">
        <v>35629367</v>
      </c>
      <c r="K7" s="164">
        <v>413337</v>
      </c>
      <c r="L7" s="164">
        <v>11621121</v>
      </c>
      <c r="M7" s="164">
        <v>664615</v>
      </c>
      <c r="N7" s="164">
        <v>12699073</v>
      </c>
      <c r="O7" s="164">
        <v>339472</v>
      </c>
      <c r="P7" s="164">
        <v>736677</v>
      </c>
      <c r="Q7" s="164">
        <v>8911538</v>
      </c>
      <c r="R7" s="164">
        <v>9987687</v>
      </c>
      <c r="S7" s="164">
        <v>390857</v>
      </c>
      <c r="T7" s="164">
        <v>340843</v>
      </c>
      <c r="U7" s="164">
        <v>979856</v>
      </c>
      <c r="V7" s="164">
        <v>1711556</v>
      </c>
      <c r="W7" s="164">
        <v>60027683</v>
      </c>
      <c r="X7" s="164">
        <v>39624000</v>
      </c>
      <c r="Y7" s="164">
        <v>20403683</v>
      </c>
      <c r="Z7" s="146">
        <v>51.49</v>
      </c>
      <c r="AA7" s="162">
        <v>39624000</v>
      </c>
    </row>
    <row r="8" spans="1:27" ht="13.5">
      <c r="A8" s="143" t="s">
        <v>77</v>
      </c>
      <c r="B8" s="141"/>
      <c r="C8" s="160">
        <v>421485</v>
      </c>
      <c r="D8" s="160"/>
      <c r="E8" s="161">
        <v>7500</v>
      </c>
      <c r="F8" s="65">
        <v>7500</v>
      </c>
      <c r="G8" s="65"/>
      <c r="H8" s="65">
        <v>1482</v>
      </c>
      <c r="I8" s="65">
        <v>132</v>
      </c>
      <c r="J8" s="65">
        <v>1614</v>
      </c>
      <c r="K8" s="65">
        <v>132</v>
      </c>
      <c r="L8" s="65">
        <v>132</v>
      </c>
      <c r="M8" s="65">
        <v>113</v>
      </c>
      <c r="N8" s="65">
        <v>377</v>
      </c>
      <c r="O8" s="65">
        <v>132</v>
      </c>
      <c r="P8" s="65">
        <v>36770</v>
      </c>
      <c r="Q8" s="65">
        <v>132</v>
      </c>
      <c r="R8" s="65">
        <v>37034</v>
      </c>
      <c r="S8" s="65">
        <v>113</v>
      </c>
      <c r="T8" s="65">
        <v>132</v>
      </c>
      <c r="U8" s="65">
        <v>132</v>
      </c>
      <c r="V8" s="65">
        <v>377</v>
      </c>
      <c r="W8" s="65">
        <v>39402</v>
      </c>
      <c r="X8" s="65">
        <v>7500</v>
      </c>
      <c r="Y8" s="65">
        <v>31902</v>
      </c>
      <c r="Z8" s="145">
        <v>425.36</v>
      </c>
      <c r="AA8" s="160">
        <v>7500</v>
      </c>
    </row>
    <row r="9" spans="1:27" ht="13.5">
      <c r="A9" s="140" t="s">
        <v>78</v>
      </c>
      <c r="B9" s="141"/>
      <c r="C9" s="158">
        <f aca="true" t="shared" si="1" ref="C9:Y9">SUM(C10:C14)</f>
        <v>3237858</v>
      </c>
      <c r="D9" s="158">
        <f>SUM(D10:D14)</f>
        <v>0</v>
      </c>
      <c r="E9" s="159">
        <f t="shared" si="1"/>
        <v>3341756</v>
      </c>
      <c r="F9" s="105">
        <f t="shared" si="1"/>
        <v>3341756</v>
      </c>
      <c r="G9" s="105">
        <f t="shared" si="1"/>
        <v>137003</v>
      </c>
      <c r="H9" s="105">
        <f t="shared" si="1"/>
        <v>205477</v>
      </c>
      <c r="I9" s="105">
        <f t="shared" si="1"/>
        <v>165937</v>
      </c>
      <c r="J9" s="105">
        <f t="shared" si="1"/>
        <v>508417</v>
      </c>
      <c r="K9" s="105">
        <f t="shared" si="1"/>
        <v>78994</v>
      </c>
      <c r="L9" s="105">
        <f t="shared" si="1"/>
        <v>212277</v>
      </c>
      <c r="M9" s="105">
        <f t="shared" si="1"/>
        <v>100290</v>
      </c>
      <c r="N9" s="105">
        <f t="shared" si="1"/>
        <v>391561</v>
      </c>
      <c r="O9" s="105">
        <f t="shared" si="1"/>
        <v>293504</v>
      </c>
      <c r="P9" s="105">
        <f t="shared" si="1"/>
        <v>170069</v>
      </c>
      <c r="Q9" s="105">
        <f t="shared" si="1"/>
        <v>222752</v>
      </c>
      <c r="R9" s="105">
        <f t="shared" si="1"/>
        <v>686325</v>
      </c>
      <c r="S9" s="105">
        <f t="shared" si="1"/>
        <v>17533</v>
      </c>
      <c r="T9" s="105">
        <f t="shared" si="1"/>
        <v>40982</v>
      </c>
      <c r="U9" s="105">
        <f t="shared" si="1"/>
        <v>227472</v>
      </c>
      <c r="V9" s="105">
        <f t="shared" si="1"/>
        <v>285987</v>
      </c>
      <c r="W9" s="105">
        <f t="shared" si="1"/>
        <v>1872290</v>
      </c>
      <c r="X9" s="105">
        <f t="shared" si="1"/>
        <v>3341756</v>
      </c>
      <c r="Y9" s="105">
        <f t="shared" si="1"/>
        <v>-1469466</v>
      </c>
      <c r="Z9" s="142">
        <f>+IF(X9&lt;&gt;0,+(Y9/X9)*100,0)</f>
        <v>-43.97286935371702</v>
      </c>
      <c r="AA9" s="158">
        <f>SUM(AA10:AA14)</f>
        <v>3341756</v>
      </c>
    </row>
    <row r="10" spans="1:27" ht="13.5">
      <c r="A10" s="143" t="s">
        <v>79</v>
      </c>
      <c r="B10" s="141"/>
      <c r="C10" s="160">
        <v>83471</v>
      </c>
      <c r="D10" s="160"/>
      <c r="E10" s="161">
        <v>408756</v>
      </c>
      <c r="F10" s="65">
        <v>408756</v>
      </c>
      <c r="G10" s="65">
        <v>4944</v>
      </c>
      <c r="H10" s="65">
        <v>2926</v>
      </c>
      <c r="I10" s="65">
        <v>5617</v>
      </c>
      <c r="J10" s="65">
        <v>13487</v>
      </c>
      <c r="K10" s="65">
        <v>6809</v>
      </c>
      <c r="L10" s="65">
        <v>5506</v>
      </c>
      <c r="M10" s="65">
        <v>5711</v>
      </c>
      <c r="N10" s="65">
        <v>18026</v>
      </c>
      <c r="O10" s="65">
        <v>3488</v>
      </c>
      <c r="P10" s="65">
        <v>2144</v>
      </c>
      <c r="Q10" s="65">
        <v>3125</v>
      </c>
      <c r="R10" s="65">
        <v>8757</v>
      </c>
      <c r="S10" s="65">
        <v>1142</v>
      </c>
      <c r="T10" s="65">
        <v>4600</v>
      </c>
      <c r="U10" s="65">
        <v>1535</v>
      </c>
      <c r="V10" s="65">
        <v>7277</v>
      </c>
      <c r="W10" s="65">
        <v>47547</v>
      </c>
      <c r="X10" s="65">
        <v>408756</v>
      </c>
      <c r="Y10" s="65">
        <v>-361209</v>
      </c>
      <c r="Z10" s="145">
        <v>-88.37</v>
      </c>
      <c r="AA10" s="160">
        <v>408756</v>
      </c>
    </row>
    <row r="11" spans="1:27" ht="13.5">
      <c r="A11" s="143" t="s">
        <v>80</v>
      </c>
      <c r="B11" s="141"/>
      <c r="C11" s="160">
        <v>2150</v>
      </c>
      <c r="D11" s="160"/>
      <c r="E11" s="161"/>
      <c r="F11" s="65"/>
      <c r="G11" s="65"/>
      <c r="H11" s="65"/>
      <c r="I11" s="65">
        <v>100</v>
      </c>
      <c r="J11" s="65">
        <v>100</v>
      </c>
      <c r="K11" s="65"/>
      <c r="L11" s="65"/>
      <c r="M11" s="65"/>
      <c r="N11" s="65"/>
      <c r="O11" s="65"/>
      <c r="P11" s="65"/>
      <c r="Q11" s="65">
        <v>200</v>
      </c>
      <c r="R11" s="65">
        <v>200</v>
      </c>
      <c r="S11" s="65"/>
      <c r="T11" s="65">
        <v>100</v>
      </c>
      <c r="U11" s="65"/>
      <c r="V11" s="65">
        <v>100</v>
      </c>
      <c r="W11" s="65">
        <v>400</v>
      </c>
      <c r="X11" s="65"/>
      <c r="Y11" s="65">
        <v>400</v>
      </c>
      <c r="Z11" s="145">
        <v>0</v>
      </c>
      <c r="AA11" s="160"/>
    </row>
    <row r="12" spans="1:27" ht="13.5">
      <c r="A12" s="143" t="s">
        <v>81</v>
      </c>
      <c r="B12" s="141"/>
      <c r="C12" s="160">
        <v>2522873</v>
      </c>
      <c r="D12" s="160"/>
      <c r="E12" s="161">
        <v>2853000</v>
      </c>
      <c r="F12" s="65">
        <v>2853000</v>
      </c>
      <c r="G12" s="65">
        <v>129449</v>
      </c>
      <c r="H12" s="65">
        <v>198268</v>
      </c>
      <c r="I12" s="65">
        <v>155900</v>
      </c>
      <c r="J12" s="65">
        <v>483617</v>
      </c>
      <c r="K12" s="65">
        <v>67273</v>
      </c>
      <c r="L12" s="65">
        <v>202692</v>
      </c>
      <c r="M12" s="65">
        <v>92005</v>
      </c>
      <c r="N12" s="65">
        <v>361970</v>
      </c>
      <c r="O12" s="65">
        <v>284983</v>
      </c>
      <c r="P12" s="65">
        <v>166128</v>
      </c>
      <c r="Q12" s="65">
        <v>212059</v>
      </c>
      <c r="R12" s="65">
        <v>663170</v>
      </c>
      <c r="S12" s="65">
        <v>7400</v>
      </c>
      <c r="T12" s="65">
        <v>28650</v>
      </c>
      <c r="U12" s="65">
        <v>215126</v>
      </c>
      <c r="V12" s="65">
        <v>251176</v>
      </c>
      <c r="W12" s="65">
        <v>1759933</v>
      </c>
      <c r="X12" s="65">
        <v>2853000</v>
      </c>
      <c r="Y12" s="65">
        <v>-1093067</v>
      </c>
      <c r="Z12" s="145">
        <v>-38.31</v>
      </c>
      <c r="AA12" s="160">
        <v>2853000</v>
      </c>
    </row>
    <row r="13" spans="1:27" ht="13.5">
      <c r="A13" s="143" t="s">
        <v>82</v>
      </c>
      <c r="B13" s="141"/>
      <c r="C13" s="160">
        <v>68317</v>
      </c>
      <c r="D13" s="160"/>
      <c r="E13" s="161">
        <v>80000</v>
      </c>
      <c r="F13" s="65">
        <v>80000</v>
      </c>
      <c r="G13" s="65">
        <v>2105</v>
      </c>
      <c r="H13" s="65">
        <v>3553</v>
      </c>
      <c r="I13" s="65">
        <v>4320</v>
      </c>
      <c r="J13" s="65">
        <v>9978</v>
      </c>
      <c r="K13" s="65">
        <v>4912</v>
      </c>
      <c r="L13" s="65">
        <v>4079</v>
      </c>
      <c r="M13" s="65">
        <v>2489</v>
      </c>
      <c r="N13" s="65">
        <v>11480</v>
      </c>
      <c r="O13" s="65">
        <v>4868</v>
      </c>
      <c r="P13" s="65">
        <v>1797</v>
      </c>
      <c r="Q13" s="65">
        <v>7368</v>
      </c>
      <c r="R13" s="65">
        <v>14033</v>
      </c>
      <c r="S13" s="65">
        <v>8991</v>
      </c>
      <c r="T13" s="65">
        <v>7632</v>
      </c>
      <c r="U13" s="65">
        <v>10811</v>
      </c>
      <c r="V13" s="65">
        <v>27434</v>
      </c>
      <c r="W13" s="65">
        <v>62925</v>
      </c>
      <c r="X13" s="65">
        <v>80000</v>
      </c>
      <c r="Y13" s="65">
        <v>-17075</v>
      </c>
      <c r="Z13" s="145">
        <v>-21.34</v>
      </c>
      <c r="AA13" s="160">
        <v>80000</v>
      </c>
    </row>
    <row r="14" spans="1:27" ht="13.5">
      <c r="A14" s="143" t="s">
        <v>83</v>
      </c>
      <c r="B14" s="141"/>
      <c r="C14" s="162">
        <v>561047</v>
      </c>
      <c r="D14" s="162"/>
      <c r="E14" s="163"/>
      <c r="F14" s="164"/>
      <c r="G14" s="164">
        <v>505</v>
      </c>
      <c r="H14" s="164">
        <v>730</v>
      </c>
      <c r="I14" s="164"/>
      <c r="J14" s="164">
        <v>1235</v>
      </c>
      <c r="K14" s="164"/>
      <c r="L14" s="164"/>
      <c r="M14" s="164">
        <v>85</v>
      </c>
      <c r="N14" s="164">
        <v>85</v>
      </c>
      <c r="O14" s="164">
        <v>165</v>
      </c>
      <c r="P14" s="164"/>
      <c r="Q14" s="164"/>
      <c r="R14" s="164">
        <v>165</v>
      </c>
      <c r="S14" s="164"/>
      <c r="T14" s="164"/>
      <c r="U14" s="164"/>
      <c r="V14" s="164"/>
      <c r="W14" s="164">
        <v>1485</v>
      </c>
      <c r="X14" s="164"/>
      <c r="Y14" s="164">
        <v>1485</v>
      </c>
      <c r="Z14" s="146">
        <v>0</v>
      </c>
      <c r="AA14" s="162"/>
    </row>
    <row r="15" spans="1:27" ht="13.5">
      <c r="A15" s="140" t="s">
        <v>84</v>
      </c>
      <c r="B15" s="147"/>
      <c r="C15" s="158">
        <f aca="true" t="shared" si="2" ref="C15:Y15">SUM(C16:C18)</f>
        <v>12902985</v>
      </c>
      <c r="D15" s="158">
        <f>SUM(D16:D18)</f>
        <v>0</v>
      </c>
      <c r="E15" s="159">
        <f t="shared" si="2"/>
        <v>19507949</v>
      </c>
      <c r="F15" s="105">
        <f t="shared" si="2"/>
        <v>19507949</v>
      </c>
      <c r="G15" s="105">
        <f t="shared" si="2"/>
        <v>690163</v>
      </c>
      <c r="H15" s="105">
        <f t="shared" si="2"/>
        <v>1434889</v>
      </c>
      <c r="I15" s="105">
        <f t="shared" si="2"/>
        <v>436845</v>
      </c>
      <c r="J15" s="105">
        <f t="shared" si="2"/>
        <v>2561897</v>
      </c>
      <c r="K15" s="105">
        <f t="shared" si="2"/>
        <v>0</v>
      </c>
      <c r="L15" s="105">
        <f t="shared" si="2"/>
        <v>0</v>
      </c>
      <c r="M15" s="105">
        <f t="shared" si="2"/>
        <v>2269738</v>
      </c>
      <c r="N15" s="105">
        <f t="shared" si="2"/>
        <v>2269738</v>
      </c>
      <c r="O15" s="105">
        <f t="shared" si="2"/>
        <v>297254</v>
      </c>
      <c r="P15" s="105">
        <f t="shared" si="2"/>
        <v>3914089</v>
      </c>
      <c r="Q15" s="105">
        <f t="shared" si="2"/>
        <v>1201392</v>
      </c>
      <c r="R15" s="105">
        <f t="shared" si="2"/>
        <v>5412735</v>
      </c>
      <c r="S15" s="105">
        <f t="shared" si="2"/>
        <v>1009810</v>
      </c>
      <c r="T15" s="105">
        <f t="shared" si="2"/>
        <v>871431</v>
      </c>
      <c r="U15" s="105">
        <f t="shared" si="2"/>
        <v>2993897</v>
      </c>
      <c r="V15" s="105">
        <f t="shared" si="2"/>
        <v>4875138</v>
      </c>
      <c r="W15" s="105">
        <f t="shared" si="2"/>
        <v>15119508</v>
      </c>
      <c r="X15" s="105">
        <f t="shared" si="2"/>
        <v>19507949</v>
      </c>
      <c r="Y15" s="105">
        <f t="shared" si="2"/>
        <v>-4388441</v>
      </c>
      <c r="Z15" s="142">
        <f>+IF(X15&lt;&gt;0,+(Y15/X15)*100,0)</f>
        <v>-22.49565548894966</v>
      </c>
      <c r="AA15" s="158">
        <f>SUM(AA16:AA18)</f>
        <v>19507949</v>
      </c>
    </row>
    <row r="16" spans="1:27" ht="13.5">
      <c r="A16" s="143" t="s">
        <v>85</v>
      </c>
      <c r="B16" s="141"/>
      <c r="C16" s="160">
        <v>5222600</v>
      </c>
      <c r="D16" s="160"/>
      <c r="E16" s="161">
        <v>5071000</v>
      </c>
      <c r="F16" s="65">
        <v>5071000</v>
      </c>
      <c r="G16" s="65">
        <v>690163</v>
      </c>
      <c r="H16" s="65">
        <v>1089212</v>
      </c>
      <c r="I16" s="65">
        <v>92300</v>
      </c>
      <c r="J16" s="65">
        <v>1871675</v>
      </c>
      <c r="K16" s="65"/>
      <c r="L16" s="65"/>
      <c r="M16" s="65">
        <v>1317767</v>
      </c>
      <c r="N16" s="65">
        <v>1317767</v>
      </c>
      <c r="O16" s="65">
        <v>293637</v>
      </c>
      <c r="P16" s="65">
        <v>1496356</v>
      </c>
      <c r="Q16" s="65">
        <v>324734</v>
      </c>
      <c r="R16" s="65">
        <v>2114727</v>
      </c>
      <c r="S16" s="65">
        <v>434341</v>
      </c>
      <c r="T16" s="65">
        <v>138028</v>
      </c>
      <c r="U16" s="65">
        <v>1194297</v>
      </c>
      <c r="V16" s="65">
        <v>1766666</v>
      </c>
      <c r="W16" s="65">
        <v>7070835</v>
      </c>
      <c r="X16" s="65">
        <v>5071000</v>
      </c>
      <c r="Y16" s="65">
        <v>1999835</v>
      </c>
      <c r="Z16" s="145">
        <v>39.44</v>
      </c>
      <c r="AA16" s="160">
        <v>5071000</v>
      </c>
    </row>
    <row r="17" spans="1:27" ht="13.5">
      <c r="A17" s="143" t="s">
        <v>86</v>
      </c>
      <c r="B17" s="141"/>
      <c r="C17" s="160">
        <v>7680385</v>
      </c>
      <c r="D17" s="160"/>
      <c r="E17" s="161">
        <v>14436949</v>
      </c>
      <c r="F17" s="65">
        <v>14436949</v>
      </c>
      <c r="G17" s="65"/>
      <c r="H17" s="65">
        <v>345677</v>
      </c>
      <c r="I17" s="65">
        <v>344545</v>
      </c>
      <c r="J17" s="65">
        <v>690222</v>
      </c>
      <c r="K17" s="65"/>
      <c r="L17" s="65"/>
      <c r="M17" s="65">
        <v>951971</v>
      </c>
      <c r="N17" s="65">
        <v>951971</v>
      </c>
      <c r="O17" s="65">
        <v>3617</v>
      </c>
      <c r="P17" s="65">
        <v>2417733</v>
      </c>
      <c r="Q17" s="65">
        <v>876658</v>
      </c>
      <c r="R17" s="65">
        <v>3298008</v>
      </c>
      <c r="S17" s="65">
        <v>575469</v>
      </c>
      <c r="T17" s="65">
        <v>733403</v>
      </c>
      <c r="U17" s="65">
        <v>1799600</v>
      </c>
      <c r="V17" s="65">
        <v>3108472</v>
      </c>
      <c r="W17" s="65">
        <v>8048673</v>
      </c>
      <c r="X17" s="65">
        <v>14436949</v>
      </c>
      <c r="Y17" s="65">
        <v>-6388276</v>
      </c>
      <c r="Z17" s="145">
        <v>-44.25</v>
      </c>
      <c r="AA17" s="160">
        <v>14436949</v>
      </c>
    </row>
    <row r="18" spans="1:27" ht="13.5">
      <c r="A18" s="143" t="s">
        <v>87</v>
      </c>
      <c r="B18" s="141"/>
      <c r="C18" s="160"/>
      <c r="D18" s="160"/>
      <c r="E18" s="161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>
        <v>0</v>
      </c>
      <c r="AA18" s="160"/>
    </row>
    <row r="19" spans="1:27" ht="13.5">
      <c r="A19" s="140" t="s">
        <v>88</v>
      </c>
      <c r="B19" s="147"/>
      <c r="C19" s="158">
        <f aca="true" t="shared" si="3" ref="C19:Y19">SUM(C20:C23)</f>
        <v>7627606</v>
      </c>
      <c r="D19" s="158">
        <f>SUM(D20:D23)</f>
        <v>0</v>
      </c>
      <c r="E19" s="159">
        <f t="shared" si="3"/>
        <v>5931500</v>
      </c>
      <c r="F19" s="105">
        <f t="shared" si="3"/>
        <v>5931500</v>
      </c>
      <c r="G19" s="105">
        <f t="shared" si="3"/>
        <v>1785919</v>
      </c>
      <c r="H19" s="105">
        <f t="shared" si="3"/>
        <v>1424220</v>
      </c>
      <c r="I19" s="105">
        <f t="shared" si="3"/>
        <v>1237436</v>
      </c>
      <c r="J19" s="105">
        <f t="shared" si="3"/>
        <v>4447575</v>
      </c>
      <c r="K19" s="105">
        <f t="shared" si="3"/>
        <v>2339869</v>
      </c>
      <c r="L19" s="105">
        <f t="shared" si="3"/>
        <v>3088939</v>
      </c>
      <c r="M19" s="105">
        <f t="shared" si="3"/>
        <v>2944748</v>
      </c>
      <c r="N19" s="105">
        <f t="shared" si="3"/>
        <v>8373556</v>
      </c>
      <c r="O19" s="105">
        <f t="shared" si="3"/>
        <v>1102879</v>
      </c>
      <c r="P19" s="105">
        <f t="shared" si="3"/>
        <v>3575443</v>
      </c>
      <c r="Q19" s="105">
        <f t="shared" si="3"/>
        <v>1365719</v>
      </c>
      <c r="R19" s="105">
        <f t="shared" si="3"/>
        <v>6044041</v>
      </c>
      <c r="S19" s="105">
        <f t="shared" si="3"/>
        <v>1292653</v>
      </c>
      <c r="T19" s="105">
        <f t="shared" si="3"/>
        <v>1921976</v>
      </c>
      <c r="U19" s="105">
        <f t="shared" si="3"/>
        <v>4142011</v>
      </c>
      <c r="V19" s="105">
        <f t="shared" si="3"/>
        <v>7356640</v>
      </c>
      <c r="W19" s="105">
        <f t="shared" si="3"/>
        <v>26221812</v>
      </c>
      <c r="X19" s="105">
        <f t="shared" si="3"/>
        <v>5931500</v>
      </c>
      <c r="Y19" s="105">
        <f t="shared" si="3"/>
        <v>20290312</v>
      </c>
      <c r="Z19" s="142">
        <f>+IF(X19&lt;&gt;0,+(Y19/X19)*100,0)</f>
        <v>342.07724858804687</v>
      </c>
      <c r="AA19" s="158">
        <f>SUM(AA20:AA23)</f>
        <v>5931500</v>
      </c>
    </row>
    <row r="20" spans="1:27" ht="13.5">
      <c r="A20" s="143" t="s">
        <v>89</v>
      </c>
      <c r="B20" s="141"/>
      <c r="C20" s="160">
        <v>5013046</v>
      </c>
      <c r="D20" s="160"/>
      <c r="E20" s="161">
        <v>4101500</v>
      </c>
      <c r="F20" s="65">
        <v>4101500</v>
      </c>
      <c r="G20" s="65">
        <v>518587</v>
      </c>
      <c r="H20" s="65">
        <v>550252</v>
      </c>
      <c r="I20" s="65">
        <v>405789</v>
      </c>
      <c r="J20" s="65">
        <v>1474628</v>
      </c>
      <c r="K20" s="65">
        <v>499222</v>
      </c>
      <c r="L20" s="65">
        <v>556760</v>
      </c>
      <c r="M20" s="65">
        <v>474185</v>
      </c>
      <c r="N20" s="65">
        <v>1530167</v>
      </c>
      <c r="O20" s="65">
        <v>409550</v>
      </c>
      <c r="P20" s="65">
        <v>427252</v>
      </c>
      <c r="Q20" s="65">
        <v>548462</v>
      </c>
      <c r="R20" s="65">
        <v>1385264</v>
      </c>
      <c r="S20" s="65">
        <v>536246</v>
      </c>
      <c r="T20" s="65">
        <v>490128</v>
      </c>
      <c r="U20" s="65">
        <v>618200</v>
      </c>
      <c r="V20" s="65">
        <v>1644574</v>
      </c>
      <c r="W20" s="65">
        <v>6034633</v>
      </c>
      <c r="X20" s="65">
        <v>4101500</v>
      </c>
      <c r="Y20" s="65">
        <v>1933133</v>
      </c>
      <c r="Z20" s="145">
        <v>47.13</v>
      </c>
      <c r="AA20" s="160">
        <v>4101500</v>
      </c>
    </row>
    <row r="21" spans="1:27" ht="13.5">
      <c r="A21" s="143" t="s">
        <v>90</v>
      </c>
      <c r="B21" s="141"/>
      <c r="C21" s="160"/>
      <c r="D21" s="160"/>
      <c r="E21" s="161"/>
      <c r="F21" s="65"/>
      <c r="G21" s="65">
        <v>692373</v>
      </c>
      <c r="H21" s="65">
        <v>299977</v>
      </c>
      <c r="I21" s="65">
        <v>254160</v>
      </c>
      <c r="J21" s="65">
        <v>1246510</v>
      </c>
      <c r="K21" s="65">
        <v>1214384</v>
      </c>
      <c r="L21" s="65">
        <v>1236116</v>
      </c>
      <c r="M21" s="65">
        <v>1462516</v>
      </c>
      <c r="N21" s="65">
        <v>3913016</v>
      </c>
      <c r="O21" s="65">
        <v>309697</v>
      </c>
      <c r="P21" s="65">
        <v>2021733</v>
      </c>
      <c r="Q21" s="65">
        <v>340480</v>
      </c>
      <c r="R21" s="65">
        <v>2671910</v>
      </c>
      <c r="S21" s="65">
        <v>275371</v>
      </c>
      <c r="T21" s="65">
        <v>710276</v>
      </c>
      <c r="U21" s="65">
        <v>1316686</v>
      </c>
      <c r="V21" s="65">
        <v>2302333</v>
      </c>
      <c r="W21" s="65">
        <v>10133769</v>
      </c>
      <c r="X21" s="65"/>
      <c r="Y21" s="65">
        <v>10133769</v>
      </c>
      <c r="Z21" s="145">
        <v>0</v>
      </c>
      <c r="AA21" s="160"/>
    </row>
    <row r="22" spans="1:27" ht="13.5">
      <c r="A22" s="143" t="s">
        <v>91</v>
      </c>
      <c r="B22" s="141"/>
      <c r="C22" s="162"/>
      <c r="D22" s="162"/>
      <c r="E22" s="163"/>
      <c r="F22" s="164"/>
      <c r="G22" s="164">
        <v>318877</v>
      </c>
      <c r="H22" s="164">
        <v>256397</v>
      </c>
      <c r="I22" s="164">
        <v>258083</v>
      </c>
      <c r="J22" s="164">
        <v>833357</v>
      </c>
      <c r="K22" s="164">
        <v>306232</v>
      </c>
      <c r="L22" s="164">
        <v>975243</v>
      </c>
      <c r="M22" s="164">
        <v>686197</v>
      </c>
      <c r="N22" s="164">
        <v>1967672</v>
      </c>
      <c r="O22" s="164">
        <v>179531</v>
      </c>
      <c r="P22" s="164">
        <v>858719</v>
      </c>
      <c r="Q22" s="164">
        <v>210429</v>
      </c>
      <c r="R22" s="164">
        <v>1248679</v>
      </c>
      <c r="S22" s="164">
        <v>208491</v>
      </c>
      <c r="T22" s="164">
        <v>446269</v>
      </c>
      <c r="U22" s="164">
        <v>1173919</v>
      </c>
      <c r="V22" s="164">
        <v>1828679</v>
      </c>
      <c r="W22" s="164">
        <v>5878387</v>
      </c>
      <c r="X22" s="164"/>
      <c r="Y22" s="164">
        <v>5878387</v>
      </c>
      <c r="Z22" s="146">
        <v>0</v>
      </c>
      <c r="AA22" s="162"/>
    </row>
    <row r="23" spans="1:27" ht="13.5">
      <c r="A23" s="143" t="s">
        <v>92</v>
      </c>
      <c r="B23" s="141"/>
      <c r="C23" s="160">
        <v>2614560</v>
      </c>
      <c r="D23" s="160"/>
      <c r="E23" s="161">
        <v>1830000</v>
      </c>
      <c r="F23" s="65">
        <v>1830000</v>
      </c>
      <c r="G23" s="65">
        <v>256082</v>
      </c>
      <c r="H23" s="65">
        <v>317594</v>
      </c>
      <c r="I23" s="65">
        <v>319404</v>
      </c>
      <c r="J23" s="65">
        <v>893080</v>
      </c>
      <c r="K23" s="65">
        <v>320031</v>
      </c>
      <c r="L23" s="65">
        <v>320820</v>
      </c>
      <c r="M23" s="65">
        <v>321850</v>
      </c>
      <c r="N23" s="65">
        <v>962701</v>
      </c>
      <c r="O23" s="65">
        <v>204101</v>
      </c>
      <c r="P23" s="65">
        <v>267739</v>
      </c>
      <c r="Q23" s="65">
        <v>266348</v>
      </c>
      <c r="R23" s="65">
        <v>738188</v>
      </c>
      <c r="S23" s="65">
        <v>272545</v>
      </c>
      <c r="T23" s="65">
        <v>275303</v>
      </c>
      <c r="U23" s="65">
        <v>1033206</v>
      </c>
      <c r="V23" s="65">
        <v>1581054</v>
      </c>
      <c r="W23" s="65">
        <v>4175023</v>
      </c>
      <c r="X23" s="65">
        <v>1830000</v>
      </c>
      <c r="Y23" s="65">
        <v>2345023</v>
      </c>
      <c r="Z23" s="145">
        <v>128.14</v>
      </c>
      <c r="AA23" s="160">
        <v>1830000</v>
      </c>
    </row>
    <row r="24" spans="1:27" ht="13.5">
      <c r="A24" s="140" t="s">
        <v>93</v>
      </c>
      <c r="B24" s="147" t="s">
        <v>94</v>
      </c>
      <c r="C24" s="158"/>
      <c r="D24" s="158"/>
      <c r="E24" s="159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42">
        <v>0</v>
      </c>
      <c r="AA24" s="158"/>
    </row>
    <row r="25" spans="1:27" ht="13.5">
      <c r="A25" s="148" t="s">
        <v>95</v>
      </c>
      <c r="B25" s="149" t="s">
        <v>96</v>
      </c>
      <c r="C25" s="177">
        <f aca="true" t="shared" si="4" ref="C25:Y25">+C5+C9+C15+C19+C24</f>
        <v>60292003</v>
      </c>
      <c r="D25" s="177">
        <f>+D5+D9+D15+D19+D24</f>
        <v>0</v>
      </c>
      <c r="E25" s="178">
        <f t="shared" si="4"/>
        <v>69435705</v>
      </c>
      <c r="F25" s="78">
        <f t="shared" si="4"/>
        <v>69435705</v>
      </c>
      <c r="G25" s="78">
        <f t="shared" si="4"/>
        <v>36380856</v>
      </c>
      <c r="H25" s="78">
        <f t="shared" si="4"/>
        <v>3434479</v>
      </c>
      <c r="I25" s="78">
        <f t="shared" si="4"/>
        <v>3349648</v>
      </c>
      <c r="J25" s="78">
        <f t="shared" si="4"/>
        <v>43164983</v>
      </c>
      <c r="K25" s="78">
        <f t="shared" si="4"/>
        <v>2971065</v>
      </c>
      <c r="L25" s="78">
        <f t="shared" si="4"/>
        <v>14938601</v>
      </c>
      <c r="M25" s="78">
        <f t="shared" si="4"/>
        <v>5979504</v>
      </c>
      <c r="N25" s="78">
        <f t="shared" si="4"/>
        <v>23889170</v>
      </c>
      <c r="O25" s="78">
        <f t="shared" si="4"/>
        <v>2033288</v>
      </c>
      <c r="P25" s="78">
        <f t="shared" si="4"/>
        <v>8435744</v>
      </c>
      <c r="Q25" s="78">
        <f t="shared" si="4"/>
        <v>11703878</v>
      </c>
      <c r="R25" s="78">
        <f t="shared" si="4"/>
        <v>22172910</v>
      </c>
      <c r="S25" s="78">
        <f t="shared" si="4"/>
        <v>2710966</v>
      </c>
      <c r="T25" s="78">
        <f t="shared" si="4"/>
        <v>3175364</v>
      </c>
      <c r="U25" s="78">
        <f t="shared" si="4"/>
        <v>8343368</v>
      </c>
      <c r="V25" s="78">
        <f t="shared" si="4"/>
        <v>14229698</v>
      </c>
      <c r="W25" s="78">
        <f t="shared" si="4"/>
        <v>103456761</v>
      </c>
      <c r="X25" s="78">
        <f t="shared" si="4"/>
        <v>69435705</v>
      </c>
      <c r="Y25" s="78">
        <f t="shared" si="4"/>
        <v>34021056</v>
      </c>
      <c r="Z25" s="179">
        <f>+IF(X25&lt;&gt;0,+(Y25/X25)*100,0)</f>
        <v>48.9964867498645</v>
      </c>
      <c r="AA25" s="177">
        <f>+AA5+AA9+AA15+AA19+AA24</f>
        <v>69435705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160"/>
    </row>
    <row r="27" spans="1:27" ht="13.5">
      <c r="A27" s="151" t="s">
        <v>97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160"/>
    </row>
    <row r="28" spans="1:27" ht="13.5">
      <c r="A28" s="140" t="s">
        <v>74</v>
      </c>
      <c r="B28" s="141"/>
      <c r="C28" s="158">
        <f aca="true" t="shared" si="5" ref="C28:Y28">SUM(C29:C31)</f>
        <v>24898883</v>
      </c>
      <c r="D28" s="158">
        <f>SUM(D29:D31)</f>
        <v>0</v>
      </c>
      <c r="E28" s="159">
        <f t="shared" si="5"/>
        <v>27998699</v>
      </c>
      <c r="F28" s="105">
        <f t="shared" si="5"/>
        <v>27998699</v>
      </c>
      <c r="G28" s="105">
        <f t="shared" si="5"/>
        <v>1031424</v>
      </c>
      <c r="H28" s="105">
        <f t="shared" si="5"/>
        <v>1599777</v>
      </c>
      <c r="I28" s="105">
        <f t="shared" si="5"/>
        <v>2161143</v>
      </c>
      <c r="J28" s="105">
        <f t="shared" si="5"/>
        <v>4792344</v>
      </c>
      <c r="K28" s="105">
        <f t="shared" si="5"/>
        <v>1976217</v>
      </c>
      <c r="L28" s="105">
        <f t="shared" si="5"/>
        <v>2338887</v>
      </c>
      <c r="M28" s="105">
        <f t="shared" si="5"/>
        <v>2590949</v>
      </c>
      <c r="N28" s="105">
        <f t="shared" si="5"/>
        <v>6906053</v>
      </c>
      <c r="O28" s="105">
        <f t="shared" si="5"/>
        <v>1545942</v>
      </c>
      <c r="P28" s="105">
        <f t="shared" si="5"/>
        <v>2197592</v>
      </c>
      <c r="Q28" s="105">
        <f t="shared" si="5"/>
        <v>1842723</v>
      </c>
      <c r="R28" s="105">
        <f t="shared" si="5"/>
        <v>5586257</v>
      </c>
      <c r="S28" s="105">
        <f t="shared" si="5"/>
        <v>2254235</v>
      </c>
      <c r="T28" s="105">
        <f t="shared" si="5"/>
        <v>1991134</v>
      </c>
      <c r="U28" s="105">
        <f t="shared" si="5"/>
        <v>3681687</v>
      </c>
      <c r="V28" s="105">
        <f t="shared" si="5"/>
        <v>7927056</v>
      </c>
      <c r="W28" s="105">
        <f t="shared" si="5"/>
        <v>25211710</v>
      </c>
      <c r="X28" s="105">
        <f t="shared" si="5"/>
        <v>27998699</v>
      </c>
      <c r="Y28" s="105">
        <f t="shared" si="5"/>
        <v>-2786989</v>
      </c>
      <c r="Z28" s="142">
        <f>+IF(X28&lt;&gt;0,+(Y28/X28)*100,0)</f>
        <v>-9.95399464810847</v>
      </c>
      <c r="AA28" s="158">
        <f>SUM(AA29:AA31)</f>
        <v>27998699</v>
      </c>
    </row>
    <row r="29" spans="1:27" ht="13.5">
      <c r="A29" s="143" t="s">
        <v>75</v>
      </c>
      <c r="B29" s="141"/>
      <c r="C29" s="160">
        <v>5739505</v>
      </c>
      <c r="D29" s="160"/>
      <c r="E29" s="161">
        <v>10191268</v>
      </c>
      <c r="F29" s="65">
        <v>10191268</v>
      </c>
      <c r="G29" s="65">
        <v>444651</v>
      </c>
      <c r="H29" s="65">
        <v>716685</v>
      </c>
      <c r="I29" s="65">
        <v>634598</v>
      </c>
      <c r="J29" s="65">
        <v>1795934</v>
      </c>
      <c r="K29" s="65">
        <v>790046</v>
      </c>
      <c r="L29" s="65">
        <v>881181</v>
      </c>
      <c r="M29" s="65">
        <v>1168419</v>
      </c>
      <c r="N29" s="65">
        <v>2839646</v>
      </c>
      <c r="O29" s="65">
        <v>684087</v>
      </c>
      <c r="P29" s="65">
        <v>865810</v>
      </c>
      <c r="Q29" s="65">
        <v>713500</v>
      </c>
      <c r="R29" s="65">
        <v>2263397</v>
      </c>
      <c r="S29" s="65">
        <v>816741</v>
      </c>
      <c r="T29" s="65">
        <v>739325</v>
      </c>
      <c r="U29" s="65">
        <v>1052901</v>
      </c>
      <c r="V29" s="65">
        <v>2608967</v>
      </c>
      <c r="W29" s="65">
        <v>9507944</v>
      </c>
      <c r="X29" s="65">
        <v>10191268</v>
      </c>
      <c r="Y29" s="65">
        <v>-683324</v>
      </c>
      <c r="Z29" s="145">
        <v>-6.7</v>
      </c>
      <c r="AA29" s="160">
        <v>10191268</v>
      </c>
    </row>
    <row r="30" spans="1:27" ht="13.5">
      <c r="A30" s="143" t="s">
        <v>76</v>
      </c>
      <c r="B30" s="141"/>
      <c r="C30" s="162">
        <v>10708913</v>
      </c>
      <c r="D30" s="162"/>
      <c r="E30" s="163">
        <v>11363780</v>
      </c>
      <c r="F30" s="164">
        <v>11363780</v>
      </c>
      <c r="G30" s="164">
        <v>373492</v>
      </c>
      <c r="H30" s="164">
        <v>473851</v>
      </c>
      <c r="I30" s="164">
        <v>1027573</v>
      </c>
      <c r="J30" s="164">
        <v>1874916</v>
      </c>
      <c r="K30" s="164">
        <v>729577</v>
      </c>
      <c r="L30" s="164">
        <v>386530</v>
      </c>
      <c r="M30" s="164">
        <v>848543</v>
      </c>
      <c r="N30" s="164">
        <v>1964650</v>
      </c>
      <c r="O30" s="164">
        <v>307076</v>
      </c>
      <c r="P30" s="164">
        <v>594202</v>
      </c>
      <c r="Q30" s="164">
        <v>395489</v>
      </c>
      <c r="R30" s="164">
        <v>1296767</v>
      </c>
      <c r="S30" s="164">
        <v>604465</v>
      </c>
      <c r="T30" s="164">
        <v>532605</v>
      </c>
      <c r="U30" s="164">
        <v>1969955</v>
      </c>
      <c r="V30" s="164">
        <v>3107025</v>
      </c>
      <c r="W30" s="164">
        <v>8243358</v>
      </c>
      <c r="X30" s="164">
        <v>11363780</v>
      </c>
      <c r="Y30" s="164">
        <v>-3120422</v>
      </c>
      <c r="Z30" s="146">
        <v>-27.46</v>
      </c>
      <c r="AA30" s="162">
        <v>11363780</v>
      </c>
    </row>
    <row r="31" spans="1:27" ht="13.5">
      <c r="A31" s="143" t="s">
        <v>77</v>
      </c>
      <c r="B31" s="141"/>
      <c r="C31" s="160">
        <v>8450465</v>
      </c>
      <c r="D31" s="160"/>
      <c r="E31" s="161">
        <v>6443651</v>
      </c>
      <c r="F31" s="65">
        <v>6443651</v>
      </c>
      <c r="G31" s="65">
        <v>213281</v>
      </c>
      <c r="H31" s="65">
        <v>409241</v>
      </c>
      <c r="I31" s="65">
        <v>498972</v>
      </c>
      <c r="J31" s="65">
        <v>1121494</v>
      </c>
      <c r="K31" s="65">
        <v>456594</v>
      </c>
      <c r="L31" s="65">
        <v>1071176</v>
      </c>
      <c r="M31" s="65">
        <v>573987</v>
      </c>
      <c r="N31" s="65">
        <v>2101757</v>
      </c>
      <c r="O31" s="65">
        <v>554779</v>
      </c>
      <c r="P31" s="65">
        <v>737580</v>
      </c>
      <c r="Q31" s="65">
        <v>733734</v>
      </c>
      <c r="R31" s="65">
        <v>2026093</v>
      </c>
      <c r="S31" s="65">
        <v>833029</v>
      </c>
      <c r="T31" s="65">
        <v>719204</v>
      </c>
      <c r="U31" s="65">
        <v>658831</v>
      </c>
      <c r="V31" s="65">
        <v>2211064</v>
      </c>
      <c r="W31" s="65">
        <v>7460408</v>
      </c>
      <c r="X31" s="65">
        <v>6443651</v>
      </c>
      <c r="Y31" s="65">
        <v>1016757</v>
      </c>
      <c r="Z31" s="145">
        <v>15.78</v>
      </c>
      <c r="AA31" s="160">
        <v>6443651</v>
      </c>
    </row>
    <row r="32" spans="1:27" ht="13.5">
      <c r="A32" s="140" t="s">
        <v>78</v>
      </c>
      <c r="B32" s="141"/>
      <c r="C32" s="158">
        <f aca="true" t="shared" si="6" ref="C32:Y32">SUM(C33:C37)</f>
        <v>7470743</v>
      </c>
      <c r="D32" s="158">
        <f>SUM(D33:D37)</f>
        <v>0</v>
      </c>
      <c r="E32" s="159">
        <f t="shared" si="6"/>
        <v>6234325</v>
      </c>
      <c r="F32" s="105">
        <f t="shared" si="6"/>
        <v>6234325</v>
      </c>
      <c r="G32" s="105">
        <f t="shared" si="6"/>
        <v>394914</v>
      </c>
      <c r="H32" s="105">
        <f t="shared" si="6"/>
        <v>409129</v>
      </c>
      <c r="I32" s="105">
        <f t="shared" si="6"/>
        <v>465122</v>
      </c>
      <c r="J32" s="105">
        <f t="shared" si="6"/>
        <v>1269165</v>
      </c>
      <c r="K32" s="105">
        <f t="shared" si="6"/>
        <v>498235</v>
      </c>
      <c r="L32" s="105">
        <f t="shared" si="6"/>
        <v>242309</v>
      </c>
      <c r="M32" s="105">
        <f t="shared" si="6"/>
        <v>264861</v>
      </c>
      <c r="N32" s="105">
        <f t="shared" si="6"/>
        <v>1005405</v>
      </c>
      <c r="O32" s="105">
        <f t="shared" si="6"/>
        <v>264205</v>
      </c>
      <c r="P32" s="105">
        <f t="shared" si="6"/>
        <v>418723</v>
      </c>
      <c r="Q32" s="105">
        <f t="shared" si="6"/>
        <v>272667</v>
      </c>
      <c r="R32" s="105">
        <f t="shared" si="6"/>
        <v>955595</v>
      </c>
      <c r="S32" s="105">
        <f t="shared" si="6"/>
        <v>989739</v>
      </c>
      <c r="T32" s="105">
        <f t="shared" si="6"/>
        <v>357065</v>
      </c>
      <c r="U32" s="105">
        <f t="shared" si="6"/>
        <v>414233</v>
      </c>
      <c r="V32" s="105">
        <f t="shared" si="6"/>
        <v>1761037</v>
      </c>
      <c r="W32" s="105">
        <f t="shared" si="6"/>
        <v>4991202</v>
      </c>
      <c r="X32" s="105">
        <f t="shared" si="6"/>
        <v>6234325</v>
      </c>
      <c r="Y32" s="105">
        <f t="shared" si="6"/>
        <v>-1243123</v>
      </c>
      <c r="Z32" s="142">
        <f>+IF(X32&lt;&gt;0,+(Y32/X32)*100,0)</f>
        <v>-19.939977463478403</v>
      </c>
      <c r="AA32" s="158">
        <f>SUM(AA33:AA37)</f>
        <v>6234325</v>
      </c>
    </row>
    <row r="33" spans="1:27" ht="13.5">
      <c r="A33" s="143" t="s">
        <v>79</v>
      </c>
      <c r="B33" s="141"/>
      <c r="C33" s="160">
        <v>1271444</v>
      </c>
      <c r="D33" s="160"/>
      <c r="E33" s="161">
        <v>1645448</v>
      </c>
      <c r="F33" s="65">
        <v>1645448</v>
      </c>
      <c r="G33" s="65">
        <v>95979</v>
      </c>
      <c r="H33" s="65">
        <v>97613</v>
      </c>
      <c r="I33" s="65">
        <v>95223</v>
      </c>
      <c r="J33" s="65">
        <v>288815</v>
      </c>
      <c r="K33" s="65">
        <v>99010</v>
      </c>
      <c r="L33" s="65">
        <v>89770</v>
      </c>
      <c r="M33" s="65">
        <v>108101</v>
      </c>
      <c r="N33" s="65">
        <v>296881</v>
      </c>
      <c r="O33" s="65">
        <v>78270</v>
      </c>
      <c r="P33" s="65">
        <v>112481</v>
      </c>
      <c r="Q33" s="65">
        <v>113718</v>
      </c>
      <c r="R33" s="65">
        <v>304469</v>
      </c>
      <c r="S33" s="65">
        <v>165426</v>
      </c>
      <c r="T33" s="65">
        <v>140156</v>
      </c>
      <c r="U33" s="65">
        <v>146599</v>
      </c>
      <c r="V33" s="65">
        <v>452181</v>
      </c>
      <c r="W33" s="65">
        <v>1342346</v>
      </c>
      <c r="X33" s="65">
        <v>1645448</v>
      </c>
      <c r="Y33" s="65">
        <v>-303102</v>
      </c>
      <c r="Z33" s="145">
        <v>-18.42</v>
      </c>
      <c r="AA33" s="160">
        <v>1645448</v>
      </c>
    </row>
    <row r="34" spans="1:27" ht="13.5">
      <c r="A34" s="143" t="s">
        <v>80</v>
      </c>
      <c r="B34" s="141"/>
      <c r="C34" s="160">
        <v>1568427</v>
      </c>
      <c r="D34" s="160"/>
      <c r="E34" s="161">
        <v>2282698</v>
      </c>
      <c r="F34" s="65">
        <v>2282698</v>
      </c>
      <c r="G34" s="65">
        <v>179422</v>
      </c>
      <c r="H34" s="65">
        <v>179602</v>
      </c>
      <c r="I34" s="65">
        <v>185515</v>
      </c>
      <c r="J34" s="65">
        <v>544539</v>
      </c>
      <c r="K34" s="65">
        <v>181083</v>
      </c>
      <c r="L34" s="65">
        <v>6939</v>
      </c>
      <c r="M34" s="65">
        <v>7035</v>
      </c>
      <c r="N34" s="65">
        <v>195057</v>
      </c>
      <c r="O34" s="65">
        <v>6960</v>
      </c>
      <c r="P34" s="65">
        <v>8715</v>
      </c>
      <c r="Q34" s="65">
        <v>8076</v>
      </c>
      <c r="R34" s="65">
        <v>23751</v>
      </c>
      <c r="S34" s="65">
        <v>699871</v>
      </c>
      <c r="T34" s="65">
        <v>7853</v>
      </c>
      <c r="U34" s="65">
        <v>6760</v>
      </c>
      <c r="V34" s="65">
        <v>714484</v>
      </c>
      <c r="W34" s="65">
        <v>1477831</v>
      </c>
      <c r="X34" s="65">
        <v>2282698</v>
      </c>
      <c r="Y34" s="65">
        <v>-804867</v>
      </c>
      <c r="Z34" s="145">
        <v>-35.26</v>
      </c>
      <c r="AA34" s="160">
        <v>2282698</v>
      </c>
    </row>
    <row r="35" spans="1:27" ht="13.5">
      <c r="A35" s="143" t="s">
        <v>81</v>
      </c>
      <c r="B35" s="141"/>
      <c r="C35" s="160">
        <v>2051439</v>
      </c>
      <c r="D35" s="160"/>
      <c r="E35" s="161">
        <v>2048955</v>
      </c>
      <c r="F35" s="65">
        <v>2048955</v>
      </c>
      <c r="G35" s="65">
        <v>100994</v>
      </c>
      <c r="H35" s="65">
        <v>113006</v>
      </c>
      <c r="I35" s="65">
        <v>164170</v>
      </c>
      <c r="J35" s="65">
        <v>378170</v>
      </c>
      <c r="K35" s="65">
        <v>200472</v>
      </c>
      <c r="L35" s="65">
        <v>127930</v>
      </c>
      <c r="M35" s="65">
        <v>130814</v>
      </c>
      <c r="N35" s="65">
        <v>459216</v>
      </c>
      <c r="O35" s="65">
        <v>155005</v>
      </c>
      <c r="P35" s="65">
        <v>261260</v>
      </c>
      <c r="Q35" s="65">
        <v>132863</v>
      </c>
      <c r="R35" s="65">
        <v>549128</v>
      </c>
      <c r="S35" s="65">
        <v>104017</v>
      </c>
      <c r="T35" s="65">
        <v>191046</v>
      </c>
      <c r="U35" s="65">
        <v>230462</v>
      </c>
      <c r="V35" s="65">
        <v>525525</v>
      </c>
      <c r="W35" s="65">
        <v>1912039</v>
      </c>
      <c r="X35" s="65">
        <v>2048955</v>
      </c>
      <c r="Y35" s="65">
        <v>-136916</v>
      </c>
      <c r="Z35" s="145">
        <v>-6.68</v>
      </c>
      <c r="AA35" s="160">
        <v>2048955</v>
      </c>
    </row>
    <row r="36" spans="1:27" ht="13.5">
      <c r="A36" s="143" t="s">
        <v>82</v>
      </c>
      <c r="B36" s="141"/>
      <c r="C36" s="160">
        <v>155096</v>
      </c>
      <c r="D36" s="160"/>
      <c r="E36" s="161">
        <v>257224</v>
      </c>
      <c r="F36" s="65">
        <v>257224</v>
      </c>
      <c r="G36" s="65">
        <v>17421</v>
      </c>
      <c r="H36" s="65">
        <v>15733</v>
      </c>
      <c r="I36" s="65">
        <v>19120</v>
      </c>
      <c r="J36" s="65">
        <v>52274</v>
      </c>
      <c r="K36" s="65">
        <v>16576</v>
      </c>
      <c r="L36" s="65">
        <v>16576</v>
      </c>
      <c r="M36" s="65">
        <v>16576</v>
      </c>
      <c r="N36" s="65">
        <v>49728</v>
      </c>
      <c r="O36" s="65">
        <v>20595</v>
      </c>
      <c r="P36" s="65">
        <v>36267</v>
      </c>
      <c r="Q36" s="65">
        <v>18010</v>
      </c>
      <c r="R36" s="65">
        <v>74872</v>
      </c>
      <c r="S36" s="65">
        <v>18010</v>
      </c>
      <c r="T36" s="65">
        <v>18010</v>
      </c>
      <c r="U36" s="65">
        <v>30412</v>
      </c>
      <c r="V36" s="65">
        <v>66432</v>
      </c>
      <c r="W36" s="65">
        <v>243306</v>
      </c>
      <c r="X36" s="65">
        <v>257224</v>
      </c>
      <c r="Y36" s="65">
        <v>-13918</v>
      </c>
      <c r="Z36" s="145">
        <v>-5.41</v>
      </c>
      <c r="AA36" s="160">
        <v>257224</v>
      </c>
    </row>
    <row r="37" spans="1:27" ht="13.5">
      <c r="A37" s="143" t="s">
        <v>83</v>
      </c>
      <c r="B37" s="141"/>
      <c r="C37" s="162">
        <v>2424337</v>
      </c>
      <c r="D37" s="162"/>
      <c r="E37" s="163"/>
      <c r="F37" s="164"/>
      <c r="G37" s="164">
        <v>1098</v>
      </c>
      <c r="H37" s="164">
        <v>3175</v>
      </c>
      <c r="I37" s="164">
        <v>1094</v>
      </c>
      <c r="J37" s="164">
        <v>5367</v>
      </c>
      <c r="K37" s="164">
        <v>1094</v>
      </c>
      <c r="L37" s="164">
        <v>1094</v>
      </c>
      <c r="M37" s="164">
        <v>2335</v>
      </c>
      <c r="N37" s="164">
        <v>4523</v>
      </c>
      <c r="O37" s="164">
        <v>3375</v>
      </c>
      <c r="P37" s="164"/>
      <c r="Q37" s="164"/>
      <c r="R37" s="164">
        <v>3375</v>
      </c>
      <c r="S37" s="164">
        <v>2415</v>
      </c>
      <c r="T37" s="164"/>
      <c r="U37" s="164"/>
      <c r="V37" s="164">
        <v>2415</v>
      </c>
      <c r="W37" s="164">
        <v>15680</v>
      </c>
      <c r="X37" s="164"/>
      <c r="Y37" s="164">
        <v>15680</v>
      </c>
      <c r="Z37" s="146">
        <v>0</v>
      </c>
      <c r="AA37" s="162"/>
    </row>
    <row r="38" spans="1:27" ht="13.5">
      <c r="A38" s="140" t="s">
        <v>84</v>
      </c>
      <c r="B38" s="147"/>
      <c r="C38" s="158">
        <f aca="true" t="shared" si="7" ref="C38:Y38">SUM(C39:C41)</f>
        <v>13547126</v>
      </c>
      <c r="D38" s="158">
        <f>SUM(D39:D41)</f>
        <v>0</v>
      </c>
      <c r="E38" s="159">
        <f t="shared" si="7"/>
        <v>15054259</v>
      </c>
      <c r="F38" s="105">
        <f t="shared" si="7"/>
        <v>15054259</v>
      </c>
      <c r="G38" s="105">
        <f t="shared" si="7"/>
        <v>676559</v>
      </c>
      <c r="H38" s="105">
        <f t="shared" si="7"/>
        <v>946470</v>
      </c>
      <c r="I38" s="105">
        <f t="shared" si="7"/>
        <v>864210</v>
      </c>
      <c r="J38" s="105">
        <f t="shared" si="7"/>
        <v>2487239</v>
      </c>
      <c r="K38" s="105">
        <f t="shared" si="7"/>
        <v>975398</v>
      </c>
      <c r="L38" s="105">
        <f t="shared" si="7"/>
        <v>878860</v>
      </c>
      <c r="M38" s="105">
        <f t="shared" si="7"/>
        <v>679301</v>
      </c>
      <c r="N38" s="105">
        <f t="shared" si="7"/>
        <v>2533559</v>
      </c>
      <c r="O38" s="105">
        <f t="shared" si="7"/>
        <v>580192</v>
      </c>
      <c r="P38" s="105">
        <f t="shared" si="7"/>
        <v>654311</v>
      </c>
      <c r="Q38" s="105">
        <f t="shared" si="7"/>
        <v>755067</v>
      </c>
      <c r="R38" s="105">
        <f t="shared" si="7"/>
        <v>1989570</v>
      </c>
      <c r="S38" s="105">
        <f t="shared" si="7"/>
        <v>1363182</v>
      </c>
      <c r="T38" s="105">
        <f t="shared" si="7"/>
        <v>715732</v>
      </c>
      <c r="U38" s="105">
        <f t="shared" si="7"/>
        <v>653203</v>
      </c>
      <c r="V38" s="105">
        <f t="shared" si="7"/>
        <v>2732117</v>
      </c>
      <c r="W38" s="105">
        <f t="shared" si="7"/>
        <v>9742485</v>
      </c>
      <c r="X38" s="105">
        <f t="shared" si="7"/>
        <v>15054259</v>
      </c>
      <c r="Y38" s="105">
        <f t="shared" si="7"/>
        <v>-5311774</v>
      </c>
      <c r="Z38" s="142">
        <f>+IF(X38&lt;&gt;0,+(Y38/X38)*100,0)</f>
        <v>-35.28419432666862</v>
      </c>
      <c r="AA38" s="158">
        <f>SUM(AA39:AA41)</f>
        <v>15054259</v>
      </c>
    </row>
    <row r="39" spans="1:27" ht="13.5">
      <c r="A39" s="143" t="s">
        <v>85</v>
      </c>
      <c r="B39" s="141"/>
      <c r="C39" s="160">
        <v>4229524</v>
      </c>
      <c r="D39" s="160"/>
      <c r="E39" s="161">
        <v>4904261</v>
      </c>
      <c r="F39" s="65">
        <v>4904261</v>
      </c>
      <c r="G39" s="65">
        <v>288150</v>
      </c>
      <c r="H39" s="65">
        <v>298718</v>
      </c>
      <c r="I39" s="65">
        <v>331355</v>
      </c>
      <c r="J39" s="65">
        <v>918223</v>
      </c>
      <c r="K39" s="65">
        <v>387762</v>
      </c>
      <c r="L39" s="65">
        <v>176356</v>
      </c>
      <c r="M39" s="65">
        <v>304110</v>
      </c>
      <c r="N39" s="65">
        <v>868228</v>
      </c>
      <c r="O39" s="65">
        <v>202804</v>
      </c>
      <c r="P39" s="65">
        <v>250916</v>
      </c>
      <c r="Q39" s="65">
        <v>231096</v>
      </c>
      <c r="R39" s="65">
        <v>684816</v>
      </c>
      <c r="S39" s="65">
        <v>635306</v>
      </c>
      <c r="T39" s="65">
        <v>291961</v>
      </c>
      <c r="U39" s="65">
        <v>264570</v>
      </c>
      <c r="V39" s="65">
        <v>1191837</v>
      </c>
      <c r="W39" s="65">
        <v>3663104</v>
      </c>
      <c r="X39" s="65">
        <v>4904261</v>
      </c>
      <c r="Y39" s="65">
        <v>-1241157</v>
      </c>
      <c r="Z39" s="145">
        <v>-25.31</v>
      </c>
      <c r="AA39" s="160">
        <v>4904261</v>
      </c>
    </row>
    <row r="40" spans="1:27" ht="13.5">
      <c r="A40" s="143" t="s">
        <v>86</v>
      </c>
      <c r="B40" s="141"/>
      <c r="C40" s="160">
        <v>9317602</v>
      </c>
      <c r="D40" s="160"/>
      <c r="E40" s="161">
        <v>10149998</v>
      </c>
      <c r="F40" s="65">
        <v>10149998</v>
      </c>
      <c r="G40" s="65">
        <v>388409</v>
      </c>
      <c r="H40" s="65">
        <v>647752</v>
      </c>
      <c r="I40" s="65">
        <v>532855</v>
      </c>
      <c r="J40" s="65">
        <v>1569016</v>
      </c>
      <c r="K40" s="65">
        <v>587636</v>
      </c>
      <c r="L40" s="65">
        <v>702504</v>
      </c>
      <c r="M40" s="65">
        <v>375191</v>
      </c>
      <c r="N40" s="65">
        <v>1665331</v>
      </c>
      <c r="O40" s="65">
        <v>377388</v>
      </c>
      <c r="P40" s="65">
        <v>403395</v>
      </c>
      <c r="Q40" s="65">
        <v>523971</v>
      </c>
      <c r="R40" s="65">
        <v>1304754</v>
      </c>
      <c r="S40" s="65">
        <v>727876</v>
      </c>
      <c r="T40" s="65">
        <v>423771</v>
      </c>
      <c r="U40" s="65">
        <v>388633</v>
      </c>
      <c r="V40" s="65">
        <v>1540280</v>
      </c>
      <c r="W40" s="65">
        <v>6079381</v>
      </c>
      <c r="X40" s="65">
        <v>10149998</v>
      </c>
      <c r="Y40" s="65">
        <v>-4070617</v>
      </c>
      <c r="Z40" s="145">
        <v>-40.1</v>
      </c>
      <c r="AA40" s="160">
        <v>10149998</v>
      </c>
    </row>
    <row r="41" spans="1:27" ht="13.5">
      <c r="A41" s="143" t="s">
        <v>87</v>
      </c>
      <c r="B41" s="141"/>
      <c r="C41" s="160"/>
      <c r="D41" s="160"/>
      <c r="E41" s="161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145">
        <v>0</v>
      </c>
      <c r="AA41" s="160"/>
    </row>
    <row r="42" spans="1:27" ht="13.5">
      <c r="A42" s="140" t="s">
        <v>88</v>
      </c>
      <c r="B42" s="147"/>
      <c r="C42" s="158">
        <f aca="true" t="shared" si="8" ref="C42:Y42">SUM(C43:C46)</f>
        <v>17713516</v>
      </c>
      <c r="D42" s="158">
        <f>SUM(D43:D46)</f>
        <v>0</v>
      </c>
      <c r="E42" s="159">
        <f t="shared" si="8"/>
        <v>18936239</v>
      </c>
      <c r="F42" s="105">
        <f t="shared" si="8"/>
        <v>18936239</v>
      </c>
      <c r="G42" s="105">
        <f t="shared" si="8"/>
        <v>1146832</v>
      </c>
      <c r="H42" s="105">
        <f t="shared" si="8"/>
        <v>3549712</v>
      </c>
      <c r="I42" s="105">
        <f t="shared" si="8"/>
        <v>2907582</v>
      </c>
      <c r="J42" s="105">
        <f t="shared" si="8"/>
        <v>7604126</v>
      </c>
      <c r="K42" s="105">
        <f t="shared" si="8"/>
        <v>2211197</v>
      </c>
      <c r="L42" s="105">
        <f t="shared" si="8"/>
        <v>2356490</v>
      </c>
      <c r="M42" s="105">
        <f t="shared" si="8"/>
        <v>2054468</v>
      </c>
      <c r="N42" s="105">
        <f t="shared" si="8"/>
        <v>6622155</v>
      </c>
      <c r="O42" s="105">
        <f t="shared" si="8"/>
        <v>2566706</v>
      </c>
      <c r="P42" s="105">
        <f t="shared" si="8"/>
        <v>1546026</v>
      </c>
      <c r="Q42" s="105">
        <f t="shared" si="8"/>
        <v>2036862</v>
      </c>
      <c r="R42" s="105">
        <f t="shared" si="8"/>
        <v>6149594</v>
      </c>
      <c r="S42" s="105">
        <f t="shared" si="8"/>
        <v>2889776</v>
      </c>
      <c r="T42" s="105">
        <f t="shared" si="8"/>
        <v>2053607</v>
      </c>
      <c r="U42" s="105">
        <f t="shared" si="8"/>
        <v>2318743</v>
      </c>
      <c r="V42" s="105">
        <f t="shared" si="8"/>
        <v>7262126</v>
      </c>
      <c r="W42" s="105">
        <f t="shared" si="8"/>
        <v>27638001</v>
      </c>
      <c r="X42" s="105">
        <f t="shared" si="8"/>
        <v>18936239</v>
      </c>
      <c r="Y42" s="105">
        <f t="shared" si="8"/>
        <v>8701762</v>
      </c>
      <c r="Z42" s="142">
        <f>+IF(X42&lt;&gt;0,+(Y42/X42)*100,0)</f>
        <v>45.952958240546074</v>
      </c>
      <c r="AA42" s="158">
        <f>SUM(AA43:AA46)</f>
        <v>18936239</v>
      </c>
    </row>
    <row r="43" spans="1:27" ht="13.5">
      <c r="A43" s="143" t="s">
        <v>89</v>
      </c>
      <c r="B43" s="141"/>
      <c r="C43" s="160">
        <v>9884300</v>
      </c>
      <c r="D43" s="160"/>
      <c r="E43" s="161">
        <v>10516413</v>
      </c>
      <c r="F43" s="65">
        <v>10516413</v>
      </c>
      <c r="G43" s="65">
        <v>272967</v>
      </c>
      <c r="H43" s="65">
        <v>2016197</v>
      </c>
      <c r="I43" s="65">
        <v>1370499</v>
      </c>
      <c r="J43" s="65">
        <v>3659663</v>
      </c>
      <c r="K43" s="65">
        <v>329671</v>
      </c>
      <c r="L43" s="65">
        <v>1171050</v>
      </c>
      <c r="M43" s="65">
        <v>750627</v>
      </c>
      <c r="N43" s="65">
        <v>2251348</v>
      </c>
      <c r="O43" s="65">
        <v>627732</v>
      </c>
      <c r="P43" s="65">
        <v>199874</v>
      </c>
      <c r="Q43" s="65">
        <v>651466</v>
      </c>
      <c r="R43" s="65">
        <v>1479072</v>
      </c>
      <c r="S43" s="65">
        <v>1041242</v>
      </c>
      <c r="T43" s="65">
        <v>790587</v>
      </c>
      <c r="U43" s="65">
        <v>917148</v>
      </c>
      <c r="V43" s="65">
        <v>2748977</v>
      </c>
      <c r="W43" s="65">
        <v>10139060</v>
      </c>
      <c r="X43" s="65">
        <v>10516413</v>
      </c>
      <c r="Y43" s="65">
        <v>-377353</v>
      </c>
      <c r="Z43" s="145">
        <v>-3.59</v>
      </c>
      <c r="AA43" s="160">
        <v>10516413</v>
      </c>
    </row>
    <row r="44" spans="1:27" ht="13.5">
      <c r="A44" s="143" t="s">
        <v>90</v>
      </c>
      <c r="B44" s="141"/>
      <c r="C44" s="160"/>
      <c r="D44" s="160"/>
      <c r="E44" s="161"/>
      <c r="F44" s="65"/>
      <c r="G44" s="65">
        <v>246333</v>
      </c>
      <c r="H44" s="65">
        <v>680679</v>
      </c>
      <c r="I44" s="65">
        <v>637456</v>
      </c>
      <c r="J44" s="65">
        <v>1564468</v>
      </c>
      <c r="K44" s="65">
        <v>1017500</v>
      </c>
      <c r="L44" s="65">
        <v>483264</v>
      </c>
      <c r="M44" s="65">
        <v>562894</v>
      </c>
      <c r="N44" s="65">
        <v>2063658</v>
      </c>
      <c r="O44" s="65">
        <v>1468216</v>
      </c>
      <c r="P44" s="65">
        <v>743835</v>
      </c>
      <c r="Q44" s="65">
        <v>500974</v>
      </c>
      <c r="R44" s="65">
        <v>2713025</v>
      </c>
      <c r="S44" s="65">
        <v>507451</v>
      </c>
      <c r="T44" s="65">
        <v>692260</v>
      </c>
      <c r="U44" s="65">
        <v>845090</v>
      </c>
      <c r="V44" s="65">
        <v>2044801</v>
      </c>
      <c r="W44" s="65">
        <v>8385952</v>
      </c>
      <c r="X44" s="65"/>
      <c r="Y44" s="65">
        <v>8385952</v>
      </c>
      <c r="Z44" s="145">
        <v>0</v>
      </c>
      <c r="AA44" s="160"/>
    </row>
    <row r="45" spans="1:27" ht="13.5">
      <c r="A45" s="143" t="s">
        <v>91</v>
      </c>
      <c r="B45" s="141"/>
      <c r="C45" s="162"/>
      <c r="D45" s="162"/>
      <c r="E45" s="163"/>
      <c r="F45" s="164"/>
      <c r="G45" s="164">
        <v>306855</v>
      </c>
      <c r="H45" s="164">
        <v>313421</v>
      </c>
      <c r="I45" s="164">
        <v>433102</v>
      </c>
      <c r="J45" s="164">
        <v>1053378</v>
      </c>
      <c r="K45" s="164">
        <v>366230</v>
      </c>
      <c r="L45" s="164">
        <v>304491</v>
      </c>
      <c r="M45" s="164">
        <v>376123</v>
      </c>
      <c r="N45" s="164">
        <v>1046844</v>
      </c>
      <c r="O45" s="164">
        <v>205797</v>
      </c>
      <c r="P45" s="164">
        <v>257265</v>
      </c>
      <c r="Q45" s="164">
        <v>543518</v>
      </c>
      <c r="R45" s="164">
        <v>1006580</v>
      </c>
      <c r="S45" s="164">
        <v>669519</v>
      </c>
      <c r="T45" s="164">
        <v>249718</v>
      </c>
      <c r="U45" s="164">
        <v>230884</v>
      </c>
      <c r="V45" s="164">
        <v>1150121</v>
      </c>
      <c r="W45" s="164">
        <v>4256923</v>
      </c>
      <c r="X45" s="164"/>
      <c r="Y45" s="164">
        <v>4256923</v>
      </c>
      <c r="Z45" s="146">
        <v>0</v>
      </c>
      <c r="AA45" s="162"/>
    </row>
    <row r="46" spans="1:27" ht="13.5">
      <c r="A46" s="143" t="s">
        <v>92</v>
      </c>
      <c r="B46" s="141"/>
      <c r="C46" s="160">
        <v>7829216</v>
      </c>
      <c r="D46" s="160"/>
      <c r="E46" s="161">
        <v>8419826</v>
      </c>
      <c r="F46" s="65">
        <v>8419826</v>
      </c>
      <c r="G46" s="65">
        <v>320677</v>
      </c>
      <c r="H46" s="65">
        <v>539415</v>
      </c>
      <c r="I46" s="65">
        <v>466525</v>
      </c>
      <c r="J46" s="65">
        <v>1326617</v>
      </c>
      <c r="K46" s="65">
        <v>497796</v>
      </c>
      <c r="L46" s="65">
        <v>397685</v>
      </c>
      <c r="M46" s="65">
        <v>364824</v>
      </c>
      <c r="N46" s="65">
        <v>1260305</v>
      </c>
      <c r="O46" s="65">
        <v>264961</v>
      </c>
      <c r="P46" s="65">
        <v>345052</v>
      </c>
      <c r="Q46" s="65">
        <v>340904</v>
      </c>
      <c r="R46" s="65">
        <v>950917</v>
      </c>
      <c r="S46" s="65">
        <v>671564</v>
      </c>
      <c r="T46" s="65">
        <v>321042</v>
      </c>
      <c r="U46" s="65">
        <v>325621</v>
      </c>
      <c r="V46" s="65">
        <v>1318227</v>
      </c>
      <c r="W46" s="65">
        <v>4856066</v>
      </c>
      <c r="X46" s="65">
        <v>8419826</v>
      </c>
      <c r="Y46" s="65">
        <v>-3563760</v>
      </c>
      <c r="Z46" s="145">
        <v>-42.33</v>
      </c>
      <c r="AA46" s="160">
        <v>8419826</v>
      </c>
    </row>
    <row r="47" spans="1:27" ht="13.5">
      <c r="A47" s="140" t="s">
        <v>93</v>
      </c>
      <c r="B47" s="147" t="s">
        <v>94</v>
      </c>
      <c r="C47" s="158"/>
      <c r="D47" s="158"/>
      <c r="E47" s="159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42">
        <v>0</v>
      </c>
      <c r="AA47" s="158"/>
    </row>
    <row r="48" spans="1:27" ht="13.5">
      <c r="A48" s="148" t="s">
        <v>98</v>
      </c>
      <c r="B48" s="149" t="s">
        <v>99</v>
      </c>
      <c r="C48" s="177">
        <f aca="true" t="shared" si="9" ref="C48:Y48">+C28+C32+C38+C42+C47</f>
        <v>63630268</v>
      </c>
      <c r="D48" s="177">
        <f>+D28+D32+D38+D42+D47</f>
        <v>0</v>
      </c>
      <c r="E48" s="178">
        <f t="shared" si="9"/>
        <v>68223522</v>
      </c>
      <c r="F48" s="78">
        <f t="shared" si="9"/>
        <v>68223522</v>
      </c>
      <c r="G48" s="78">
        <f t="shared" si="9"/>
        <v>3249729</v>
      </c>
      <c r="H48" s="78">
        <f t="shared" si="9"/>
        <v>6505088</v>
      </c>
      <c r="I48" s="78">
        <f t="shared" si="9"/>
        <v>6398057</v>
      </c>
      <c r="J48" s="78">
        <f t="shared" si="9"/>
        <v>16152874</v>
      </c>
      <c r="K48" s="78">
        <f t="shared" si="9"/>
        <v>5661047</v>
      </c>
      <c r="L48" s="78">
        <f t="shared" si="9"/>
        <v>5816546</v>
      </c>
      <c r="M48" s="78">
        <f t="shared" si="9"/>
        <v>5589579</v>
      </c>
      <c r="N48" s="78">
        <f t="shared" si="9"/>
        <v>17067172</v>
      </c>
      <c r="O48" s="78">
        <f t="shared" si="9"/>
        <v>4957045</v>
      </c>
      <c r="P48" s="78">
        <f t="shared" si="9"/>
        <v>4816652</v>
      </c>
      <c r="Q48" s="78">
        <f t="shared" si="9"/>
        <v>4907319</v>
      </c>
      <c r="R48" s="78">
        <f t="shared" si="9"/>
        <v>14681016</v>
      </c>
      <c r="S48" s="78">
        <f t="shared" si="9"/>
        <v>7496932</v>
      </c>
      <c r="T48" s="78">
        <f t="shared" si="9"/>
        <v>5117538</v>
      </c>
      <c r="U48" s="78">
        <f t="shared" si="9"/>
        <v>7067866</v>
      </c>
      <c r="V48" s="78">
        <f t="shared" si="9"/>
        <v>19682336</v>
      </c>
      <c r="W48" s="78">
        <f t="shared" si="9"/>
        <v>67583398</v>
      </c>
      <c r="X48" s="78">
        <f t="shared" si="9"/>
        <v>68223522</v>
      </c>
      <c r="Y48" s="78">
        <f t="shared" si="9"/>
        <v>-640124</v>
      </c>
      <c r="Z48" s="179">
        <f>+IF(X48&lt;&gt;0,+(Y48/X48)*100,0)</f>
        <v>-0.9382746320250074</v>
      </c>
      <c r="AA48" s="177">
        <f>+AA28+AA32+AA38+AA42+AA47</f>
        <v>68223522</v>
      </c>
    </row>
    <row r="49" spans="1:27" ht="13.5">
      <c r="A49" s="153" t="s">
        <v>49</v>
      </c>
      <c r="B49" s="154"/>
      <c r="C49" s="180">
        <f aca="true" t="shared" si="10" ref="C49:Y49">+C25-C48</f>
        <v>-3338265</v>
      </c>
      <c r="D49" s="180">
        <f>+D25-D48</f>
        <v>0</v>
      </c>
      <c r="E49" s="181">
        <f t="shared" si="10"/>
        <v>1212183</v>
      </c>
      <c r="F49" s="182">
        <f t="shared" si="10"/>
        <v>1212183</v>
      </c>
      <c r="G49" s="182">
        <f t="shared" si="10"/>
        <v>33131127</v>
      </c>
      <c r="H49" s="182">
        <f t="shared" si="10"/>
        <v>-3070609</v>
      </c>
      <c r="I49" s="182">
        <f t="shared" si="10"/>
        <v>-3048409</v>
      </c>
      <c r="J49" s="182">
        <f t="shared" si="10"/>
        <v>27012109</v>
      </c>
      <c r="K49" s="182">
        <f t="shared" si="10"/>
        <v>-2689982</v>
      </c>
      <c r="L49" s="182">
        <f t="shared" si="10"/>
        <v>9122055</v>
      </c>
      <c r="M49" s="182">
        <f t="shared" si="10"/>
        <v>389925</v>
      </c>
      <c r="N49" s="182">
        <f t="shared" si="10"/>
        <v>6821998</v>
      </c>
      <c r="O49" s="182">
        <f t="shared" si="10"/>
        <v>-2923757</v>
      </c>
      <c r="P49" s="182">
        <f t="shared" si="10"/>
        <v>3619092</v>
      </c>
      <c r="Q49" s="182">
        <f t="shared" si="10"/>
        <v>6796559</v>
      </c>
      <c r="R49" s="182">
        <f t="shared" si="10"/>
        <v>7491894</v>
      </c>
      <c r="S49" s="182">
        <f t="shared" si="10"/>
        <v>-4785966</v>
      </c>
      <c r="T49" s="182">
        <f t="shared" si="10"/>
        <v>-1942174</v>
      </c>
      <c r="U49" s="182">
        <f t="shared" si="10"/>
        <v>1275502</v>
      </c>
      <c r="V49" s="182">
        <f t="shared" si="10"/>
        <v>-5452638</v>
      </c>
      <c r="W49" s="182">
        <f t="shared" si="10"/>
        <v>35873363</v>
      </c>
      <c r="X49" s="182">
        <f>IF(F25=F48,0,X25-X48)</f>
        <v>1212183</v>
      </c>
      <c r="Y49" s="182">
        <f t="shared" si="10"/>
        <v>34661180</v>
      </c>
      <c r="Z49" s="183">
        <f>+IF(X49&lt;&gt;0,+(Y49/X49)*100,0)</f>
        <v>2859.401592003848</v>
      </c>
      <c r="AA49" s="180">
        <f>+AA25-AA48</f>
        <v>1212183</v>
      </c>
    </row>
    <row r="50" spans="1:27" ht="13.5">
      <c r="A50" s="155" t="s">
        <v>223</v>
      </c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</row>
    <row r="51" spans="1:27" ht="13.5">
      <c r="A51" s="156" t="s">
        <v>224</v>
      </c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</row>
    <row r="52" spans="1:27" ht="13.5">
      <c r="A52" s="157" t="s">
        <v>225</v>
      </c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</row>
    <row r="53" spans="1:27" ht="13.5">
      <c r="A53" s="156" t="s">
        <v>226</v>
      </c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</row>
    <row r="54" spans="1:27" ht="24.75" customHeight="1">
      <c r="A54" s="186" t="s">
        <v>227</v>
      </c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</row>
    <row r="55" spans="1:27" ht="13.5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7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</row>
    <row r="59" spans="1:27" ht="13.5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</row>
    <row r="60" spans="1:27" ht="13.5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</row>
  </sheetData>
  <sheetProtection/>
  <mergeCells count="6">
    <mergeCell ref="A1:AA1"/>
    <mergeCell ref="E2:AA2"/>
    <mergeCell ref="A51:AA51"/>
    <mergeCell ref="A52:AA52"/>
    <mergeCell ref="A53:AA53"/>
    <mergeCell ref="A54:AA54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100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101</v>
      </c>
      <c r="B4" s="194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173"/>
    </row>
    <row r="5" spans="1:27" ht="13.5">
      <c r="A5" s="196" t="s">
        <v>31</v>
      </c>
      <c r="B5" s="197" t="s">
        <v>96</v>
      </c>
      <c r="C5" s="160">
        <v>4821085</v>
      </c>
      <c r="D5" s="160"/>
      <c r="E5" s="161">
        <v>3015000</v>
      </c>
      <c r="F5" s="65">
        <v>3015000</v>
      </c>
      <c r="G5" s="65">
        <v>5864144</v>
      </c>
      <c r="H5" s="65">
        <v>216296</v>
      </c>
      <c r="I5" s="65">
        <v>316896</v>
      </c>
      <c r="J5" s="65">
        <v>6397336</v>
      </c>
      <c r="K5" s="65">
        <v>366380</v>
      </c>
      <c r="L5" s="65">
        <v>210609</v>
      </c>
      <c r="M5" s="65">
        <v>237279</v>
      </c>
      <c r="N5" s="65">
        <v>814268</v>
      </c>
      <c r="O5" s="65">
        <v>279833</v>
      </c>
      <c r="P5" s="65">
        <v>340467</v>
      </c>
      <c r="Q5" s="65">
        <v>275141</v>
      </c>
      <c r="R5" s="65">
        <v>895441</v>
      </c>
      <c r="S5" s="65">
        <v>193896</v>
      </c>
      <c r="T5" s="65">
        <v>188265</v>
      </c>
      <c r="U5" s="65">
        <v>984</v>
      </c>
      <c r="V5" s="65">
        <v>383145</v>
      </c>
      <c r="W5" s="65">
        <v>8490190</v>
      </c>
      <c r="X5" s="65">
        <v>3015000</v>
      </c>
      <c r="Y5" s="65">
        <v>5475190</v>
      </c>
      <c r="Z5" s="145">
        <v>181.6</v>
      </c>
      <c r="AA5" s="160">
        <v>3015000</v>
      </c>
    </row>
    <row r="6" spans="1:27" ht="13.5">
      <c r="A6" s="196" t="s">
        <v>102</v>
      </c>
      <c r="B6" s="197"/>
      <c r="C6" s="160">
        <v>0</v>
      </c>
      <c r="D6" s="160"/>
      <c r="E6" s="161">
        <v>0</v>
      </c>
      <c r="F6" s="65">
        <v>0</v>
      </c>
      <c r="G6" s="65">
        <v>0</v>
      </c>
      <c r="H6" s="65">
        <v>0</v>
      </c>
      <c r="I6" s="65">
        <v>0</v>
      </c>
      <c r="J6" s="65">
        <v>0</v>
      </c>
      <c r="K6" s="65">
        <v>0</v>
      </c>
      <c r="L6" s="65">
        <v>0</v>
      </c>
      <c r="M6" s="65">
        <v>0</v>
      </c>
      <c r="N6" s="65">
        <v>0</v>
      </c>
      <c r="O6" s="65">
        <v>0</v>
      </c>
      <c r="P6" s="65">
        <v>0</v>
      </c>
      <c r="Q6" s="65">
        <v>0</v>
      </c>
      <c r="R6" s="65">
        <v>0</v>
      </c>
      <c r="S6" s="65">
        <v>0</v>
      </c>
      <c r="T6" s="65">
        <v>0</v>
      </c>
      <c r="U6" s="65">
        <v>0</v>
      </c>
      <c r="V6" s="65">
        <v>0</v>
      </c>
      <c r="W6" s="65">
        <v>0</v>
      </c>
      <c r="X6" s="65">
        <v>0</v>
      </c>
      <c r="Y6" s="65">
        <v>0</v>
      </c>
      <c r="Z6" s="145">
        <v>0</v>
      </c>
      <c r="AA6" s="160">
        <v>0</v>
      </c>
    </row>
    <row r="7" spans="1:27" ht="13.5">
      <c r="A7" s="198" t="s">
        <v>103</v>
      </c>
      <c r="B7" s="197" t="s">
        <v>96</v>
      </c>
      <c r="C7" s="160">
        <v>4841693</v>
      </c>
      <c r="D7" s="160"/>
      <c r="E7" s="161">
        <v>4000000</v>
      </c>
      <c r="F7" s="65">
        <v>4000000</v>
      </c>
      <c r="G7" s="65">
        <v>503709</v>
      </c>
      <c r="H7" s="65">
        <v>534461</v>
      </c>
      <c r="I7" s="65">
        <v>393898</v>
      </c>
      <c r="J7" s="65">
        <v>1432068</v>
      </c>
      <c r="K7" s="65">
        <v>486765</v>
      </c>
      <c r="L7" s="65">
        <v>522785</v>
      </c>
      <c r="M7" s="65">
        <v>433049</v>
      </c>
      <c r="N7" s="65">
        <v>1442599</v>
      </c>
      <c r="O7" s="65">
        <v>363195</v>
      </c>
      <c r="P7" s="65">
        <v>383257</v>
      </c>
      <c r="Q7" s="65">
        <v>488954</v>
      </c>
      <c r="R7" s="65">
        <v>1235406</v>
      </c>
      <c r="S7" s="65">
        <v>485309</v>
      </c>
      <c r="T7" s="65">
        <v>432690</v>
      </c>
      <c r="U7" s="65">
        <v>563041</v>
      </c>
      <c r="V7" s="65">
        <v>1481040</v>
      </c>
      <c r="W7" s="65">
        <v>5591113</v>
      </c>
      <c r="X7" s="65">
        <v>4000000</v>
      </c>
      <c r="Y7" s="65">
        <v>1591113</v>
      </c>
      <c r="Z7" s="145">
        <v>39.78</v>
      </c>
      <c r="AA7" s="160">
        <v>4000000</v>
      </c>
    </row>
    <row r="8" spans="1:27" ht="13.5">
      <c r="A8" s="198" t="s">
        <v>104</v>
      </c>
      <c r="B8" s="197" t="s">
        <v>96</v>
      </c>
      <c r="C8" s="160">
        <v>0</v>
      </c>
      <c r="D8" s="160"/>
      <c r="E8" s="161">
        <v>0</v>
      </c>
      <c r="F8" s="65">
        <v>0</v>
      </c>
      <c r="G8" s="65">
        <v>144380</v>
      </c>
      <c r="H8" s="65">
        <v>181270</v>
      </c>
      <c r="I8" s="65">
        <v>134948</v>
      </c>
      <c r="J8" s="65">
        <v>460598</v>
      </c>
      <c r="K8" s="65">
        <v>173161</v>
      </c>
      <c r="L8" s="65">
        <v>164967</v>
      </c>
      <c r="M8" s="65">
        <v>115540</v>
      </c>
      <c r="N8" s="65">
        <v>453668</v>
      </c>
      <c r="O8" s="65">
        <v>187395</v>
      </c>
      <c r="P8" s="65">
        <v>177668</v>
      </c>
      <c r="Q8" s="65">
        <v>137812</v>
      </c>
      <c r="R8" s="65">
        <v>502875</v>
      </c>
      <c r="S8" s="65">
        <v>156014</v>
      </c>
      <c r="T8" s="65">
        <v>157268</v>
      </c>
      <c r="U8" s="65">
        <v>816595</v>
      </c>
      <c r="V8" s="65">
        <v>1129877</v>
      </c>
      <c r="W8" s="65">
        <v>2547018</v>
      </c>
      <c r="X8" s="65">
        <v>0</v>
      </c>
      <c r="Y8" s="65">
        <v>2547018</v>
      </c>
      <c r="Z8" s="145">
        <v>0</v>
      </c>
      <c r="AA8" s="160">
        <v>0</v>
      </c>
    </row>
    <row r="9" spans="1:27" ht="13.5">
      <c r="A9" s="198" t="s">
        <v>105</v>
      </c>
      <c r="B9" s="197" t="s">
        <v>96</v>
      </c>
      <c r="C9" s="160">
        <v>0</v>
      </c>
      <c r="D9" s="160"/>
      <c r="E9" s="161">
        <v>0</v>
      </c>
      <c r="F9" s="65">
        <v>0</v>
      </c>
      <c r="G9" s="65">
        <v>136357</v>
      </c>
      <c r="H9" s="65">
        <v>183990</v>
      </c>
      <c r="I9" s="65">
        <v>184804</v>
      </c>
      <c r="J9" s="65">
        <v>505151</v>
      </c>
      <c r="K9" s="65">
        <v>180976</v>
      </c>
      <c r="L9" s="65">
        <v>184666</v>
      </c>
      <c r="M9" s="65">
        <v>189635</v>
      </c>
      <c r="N9" s="65">
        <v>555277</v>
      </c>
      <c r="O9" s="65">
        <v>0</v>
      </c>
      <c r="P9" s="65">
        <v>0</v>
      </c>
      <c r="Q9" s="65">
        <v>143104</v>
      </c>
      <c r="R9" s="65">
        <v>143104</v>
      </c>
      <c r="S9" s="65">
        <v>140625</v>
      </c>
      <c r="T9" s="65">
        <v>146735</v>
      </c>
      <c r="U9" s="65">
        <v>844536</v>
      </c>
      <c r="V9" s="65">
        <v>1131896</v>
      </c>
      <c r="W9" s="65">
        <v>2335428</v>
      </c>
      <c r="X9" s="65">
        <v>0</v>
      </c>
      <c r="Y9" s="65">
        <v>2335428</v>
      </c>
      <c r="Z9" s="145">
        <v>0</v>
      </c>
      <c r="AA9" s="160">
        <v>0</v>
      </c>
    </row>
    <row r="10" spans="1:27" ht="13.5">
      <c r="A10" s="198" t="s">
        <v>106</v>
      </c>
      <c r="B10" s="197" t="s">
        <v>96</v>
      </c>
      <c r="C10" s="160">
        <v>1647535</v>
      </c>
      <c r="D10" s="160"/>
      <c r="E10" s="161">
        <v>1800000</v>
      </c>
      <c r="F10" s="59">
        <v>1800000</v>
      </c>
      <c r="G10" s="59">
        <v>169798</v>
      </c>
      <c r="H10" s="59">
        <v>229969</v>
      </c>
      <c r="I10" s="59">
        <v>230942</v>
      </c>
      <c r="J10" s="59">
        <v>630709</v>
      </c>
      <c r="K10" s="59">
        <v>230738</v>
      </c>
      <c r="L10" s="59">
        <v>230626</v>
      </c>
      <c r="M10" s="59">
        <v>230707</v>
      </c>
      <c r="N10" s="59">
        <v>692071</v>
      </c>
      <c r="O10" s="59">
        <v>113609</v>
      </c>
      <c r="P10" s="59">
        <v>179089</v>
      </c>
      <c r="Q10" s="59">
        <v>180229</v>
      </c>
      <c r="R10" s="59">
        <v>472927</v>
      </c>
      <c r="S10" s="59">
        <v>187211</v>
      </c>
      <c r="T10" s="59">
        <v>189818</v>
      </c>
      <c r="U10" s="59">
        <v>947298</v>
      </c>
      <c r="V10" s="59">
        <v>1324327</v>
      </c>
      <c r="W10" s="59">
        <v>3120034</v>
      </c>
      <c r="X10" s="59">
        <v>1800000</v>
      </c>
      <c r="Y10" s="59">
        <v>1320034</v>
      </c>
      <c r="Z10" s="199">
        <v>73.34</v>
      </c>
      <c r="AA10" s="135">
        <v>1800000</v>
      </c>
    </row>
    <row r="11" spans="1:27" ht="13.5">
      <c r="A11" s="198" t="s">
        <v>107</v>
      </c>
      <c r="B11" s="200"/>
      <c r="C11" s="160">
        <v>0</v>
      </c>
      <c r="D11" s="160"/>
      <c r="E11" s="161">
        <v>0</v>
      </c>
      <c r="F11" s="65">
        <v>0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65">
        <v>0</v>
      </c>
      <c r="Q11" s="65">
        <v>0</v>
      </c>
      <c r="R11" s="65">
        <v>0</v>
      </c>
      <c r="S11" s="65">
        <v>0</v>
      </c>
      <c r="T11" s="65">
        <v>0</v>
      </c>
      <c r="U11" s="65">
        <v>0</v>
      </c>
      <c r="V11" s="65">
        <v>0</v>
      </c>
      <c r="W11" s="65">
        <v>0</v>
      </c>
      <c r="X11" s="65">
        <v>0</v>
      </c>
      <c r="Y11" s="65">
        <v>0</v>
      </c>
      <c r="Z11" s="145">
        <v>0</v>
      </c>
      <c r="AA11" s="160">
        <v>0</v>
      </c>
    </row>
    <row r="12" spans="1:27" ht="13.5">
      <c r="A12" s="198" t="s">
        <v>108</v>
      </c>
      <c r="B12" s="200"/>
      <c r="C12" s="160">
        <v>84241</v>
      </c>
      <c r="D12" s="160"/>
      <c r="E12" s="161">
        <v>1008500</v>
      </c>
      <c r="F12" s="65">
        <v>1008500</v>
      </c>
      <c r="G12" s="65">
        <v>4294</v>
      </c>
      <c r="H12" s="65">
        <v>2264</v>
      </c>
      <c r="I12" s="65">
        <v>5959</v>
      </c>
      <c r="J12" s="65">
        <v>12517</v>
      </c>
      <c r="K12" s="65">
        <v>6577</v>
      </c>
      <c r="L12" s="65">
        <v>4891</v>
      </c>
      <c r="M12" s="65">
        <v>5780</v>
      </c>
      <c r="N12" s="65">
        <v>17248</v>
      </c>
      <c r="O12" s="65">
        <v>7638</v>
      </c>
      <c r="P12" s="65">
        <v>42185</v>
      </c>
      <c r="Q12" s="65">
        <v>3197</v>
      </c>
      <c r="R12" s="65">
        <v>53020</v>
      </c>
      <c r="S12" s="65">
        <v>44915</v>
      </c>
      <c r="T12" s="65">
        <v>4722</v>
      </c>
      <c r="U12" s="65">
        <v>936</v>
      </c>
      <c r="V12" s="65">
        <v>50573</v>
      </c>
      <c r="W12" s="65">
        <v>133358</v>
      </c>
      <c r="X12" s="65">
        <v>1008500</v>
      </c>
      <c r="Y12" s="65">
        <v>-875142</v>
      </c>
      <c r="Z12" s="145">
        <v>-86.78</v>
      </c>
      <c r="AA12" s="160">
        <v>1008500</v>
      </c>
    </row>
    <row r="13" spans="1:27" ht="13.5">
      <c r="A13" s="196" t="s">
        <v>109</v>
      </c>
      <c r="B13" s="200"/>
      <c r="C13" s="160">
        <v>701261</v>
      </c>
      <c r="D13" s="160"/>
      <c r="E13" s="161">
        <v>720000</v>
      </c>
      <c r="F13" s="65">
        <v>720000</v>
      </c>
      <c r="G13" s="65">
        <v>43472</v>
      </c>
      <c r="H13" s="65">
        <v>81511</v>
      </c>
      <c r="I13" s="65">
        <v>776416</v>
      </c>
      <c r="J13" s="65">
        <v>901399</v>
      </c>
      <c r="K13" s="65">
        <v>51198</v>
      </c>
      <c r="L13" s="65">
        <v>1473</v>
      </c>
      <c r="M13" s="65">
        <v>56166</v>
      </c>
      <c r="N13" s="65">
        <v>108837</v>
      </c>
      <c r="O13" s="65">
        <v>63301</v>
      </c>
      <c r="P13" s="65">
        <v>49225</v>
      </c>
      <c r="Q13" s="65">
        <v>41389</v>
      </c>
      <c r="R13" s="65">
        <v>153915</v>
      </c>
      <c r="S13" s="65">
        <v>59881</v>
      </c>
      <c r="T13" s="65">
        <v>59547</v>
      </c>
      <c r="U13" s="65">
        <v>48131</v>
      </c>
      <c r="V13" s="65">
        <v>167559</v>
      </c>
      <c r="W13" s="65">
        <v>1331710</v>
      </c>
      <c r="X13" s="65">
        <v>720000</v>
      </c>
      <c r="Y13" s="65">
        <v>611710</v>
      </c>
      <c r="Z13" s="145">
        <v>84.96</v>
      </c>
      <c r="AA13" s="160">
        <v>720000</v>
      </c>
    </row>
    <row r="14" spans="1:27" ht="13.5">
      <c r="A14" s="196" t="s">
        <v>110</v>
      </c>
      <c r="B14" s="200"/>
      <c r="C14" s="160">
        <v>1845310</v>
      </c>
      <c r="D14" s="160"/>
      <c r="E14" s="161">
        <v>120000</v>
      </c>
      <c r="F14" s="65">
        <v>120000</v>
      </c>
      <c r="G14" s="65">
        <v>333065</v>
      </c>
      <c r="H14" s="65">
        <v>339068</v>
      </c>
      <c r="I14" s="65">
        <v>342512</v>
      </c>
      <c r="J14" s="65">
        <v>1014645</v>
      </c>
      <c r="K14" s="65">
        <v>344337</v>
      </c>
      <c r="L14" s="65">
        <v>369207</v>
      </c>
      <c r="M14" s="65">
        <v>374968</v>
      </c>
      <c r="N14" s="65">
        <v>1088512</v>
      </c>
      <c r="O14" s="65">
        <v>365479</v>
      </c>
      <c r="P14" s="65">
        <v>365764</v>
      </c>
      <c r="Q14" s="65">
        <v>361130</v>
      </c>
      <c r="R14" s="65">
        <v>1092373</v>
      </c>
      <c r="S14" s="65">
        <v>352335</v>
      </c>
      <c r="T14" s="65">
        <v>347345</v>
      </c>
      <c r="U14" s="65">
        <v>347561</v>
      </c>
      <c r="V14" s="65">
        <v>1047241</v>
      </c>
      <c r="W14" s="65">
        <v>4242771</v>
      </c>
      <c r="X14" s="65">
        <v>120000</v>
      </c>
      <c r="Y14" s="65">
        <v>4122771</v>
      </c>
      <c r="Z14" s="145">
        <v>3435.64</v>
      </c>
      <c r="AA14" s="160">
        <v>120000</v>
      </c>
    </row>
    <row r="15" spans="1:27" ht="13.5">
      <c r="A15" s="196" t="s">
        <v>111</v>
      </c>
      <c r="B15" s="200"/>
      <c r="C15" s="160">
        <v>515</v>
      </c>
      <c r="D15" s="160"/>
      <c r="E15" s="161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5">
        <v>0</v>
      </c>
      <c r="W15" s="65">
        <v>0</v>
      </c>
      <c r="X15" s="65">
        <v>0</v>
      </c>
      <c r="Y15" s="65">
        <v>0</v>
      </c>
      <c r="Z15" s="145">
        <v>0</v>
      </c>
      <c r="AA15" s="160">
        <v>0</v>
      </c>
    </row>
    <row r="16" spans="1:27" ht="13.5">
      <c r="A16" s="196" t="s">
        <v>112</v>
      </c>
      <c r="B16" s="200"/>
      <c r="C16" s="160">
        <v>27728</v>
      </c>
      <c r="D16" s="160"/>
      <c r="E16" s="161">
        <v>60850</v>
      </c>
      <c r="F16" s="65">
        <v>60850</v>
      </c>
      <c r="G16" s="65">
        <v>2650</v>
      </c>
      <c r="H16" s="65">
        <v>1850</v>
      </c>
      <c r="I16" s="65">
        <v>0</v>
      </c>
      <c r="J16" s="65">
        <v>4500</v>
      </c>
      <c r="K16" s="65">
        <v>1427</v>
      </c>
      <c r="L16" s="65">
        <v>0</v>
      </c>
      <c r="M16" s="65">
        <v>1500</v>
      </c>
      <c r="N16" s="65">
        <v>2927</v>
      </c>
      <c r="O16" s="65">
        <v>8000</v>
      </c>
      <c r="P16" s="65">
        <v>10959</v>
      </c>
      <c r="Q16" s="65">
        <v>17402</v>
      </c>
      <c r="R16" s="65">
        <v>36361</v>
      </c>
      <c r="S16" s="65">
        <v>7400</v>
      </c>
      <c r="T16" s="65">
        <v>28697</v>
      </c>
      <c r="U16" s="65">
        <v>2950</v>
      </c>
      <c r="V16" s="65">
        <v>39047</v>
      </c>
      <c r="W16" s="65">
        <v>82835</v>
      </c>
      <c r="X16" s="65">
        <v>60850</v>
      </c>
      <c r="Y16" s="65">
        <v>21985</v>
      </c>
      <c r="Z16" s="145">
        <v>36.13</v>
      </c>
      <c r="AA16" s="160">
        <v>60850</v>
      </c>
    </row>
    <row r="17" spans="1:27" ht="13.5">
      <c r="A17" s="196" t="s">
        <v>113</v>
      </c>
      <c r="B17" s="200"/>
      <c r="C17" s="160">
        <v>0</v>
      </c>
      <c r="D17" s="160"/>
      <c r="E17" s="161">
        <v>0</v>
      </c>
      <c r="F17" s="65">
        <v>0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  <c r="U17" s="65">
        <v>0</v>
      </c>
      <c r="V17" s="65">
        <v>0</v>
      </c>
      <c r="W17" s="65">
        <v>0</v>
      </c>
      <c r="X17" s="65">
        <v>0</v>
      </c>
      <c r="Y17" s="65">
        <v>0</v>
      </c>
      <c r="Z17" s="145">
        <v>0</v>
      </c>
      <c r="AA17" s="160">
        <v>0</v>
      </c>
    </row>
    <row r="18" spans="1:27" ht="13.5">
      <c r="A18" s="198" t="s">
        <v>114</v>
      </c>
      <c r="B18" s="197"/>
      <c r="C18" s="160">
        <v>0</v>
      </c>
      <c r="D18" s="160"/>
      <c r="E18" s="161">
        <v>671499</v>
      </c>
      <c r="F18" s="65">
        <v>671499</v>
      </c>
      <c r="G18" s="65">
        <v>540933</v>
      </c>
      <c r="H18" s="65">
        <v>0</v>
      </c>
      <c r="I18" s="65">
        <v>0</v>
      </c>
      <c r="J18" s="65">
        <v>540933</v>
      </c>
      <c r="K18" s="65">
        <v>972116</v>
      </c>
      <c r="L18" s="65">
        <v>1667808</v>
      </c>
      <c r="M18" s="65">
        <v>1577909</v>
      </c>
      <c r="N18" s="65">
        <v>4217833</v>
      </c>
      <c r="O18" s="65">
        <v>0</v>
      </c>
      <c r="P18" s="65">
        <v>2336132</v>
      </c>
      <c r="Q18" s="65">
        <v>0</v>
      </c>
      <c r="R18" s="65">
        <v>2336132</v>
      </c>
      <c r="S18" s="65">
        <v>0</v>
      </c>
      <c r="T18" s="65">
        <v>660164</v>
      </c>
      <c r="U18" s="65">
        <v>1314346</v>
      </c>
      <c r="V18" s="65">
        <v>1974510</v>
      </c>
      <c r="W18" s="65">
        <v>9069408</v>
      </c>
      <c r="X18" s="65">
        <v>671499</v>
      </c>
      <c r="Y18" s="65">
        <v>8397909</v>
      </c>
      <c r="Z18" s="145">
        <v>1250.62</v>
      </c>
      <c r="AA18" s="160">
        <v>671499</v>
      </c>
    </row>
    <row r="19" spans="1:27" ht="13.5">
      <c r="A19" s="196" t="s">
        <v>34</v>
      </c>
      <c r="B19" s="200"/>
      <c r="C19" s="160">
        <v>30294502</v>
      </c>
      <c r="D19" s="160"/>
      <c r="E19" s="161">
        <v>37817836</v>
      </c>
      <c r="F19" s="65">
        <v>37817836</v>
      </c>
      <c r="G19" s="65">
        <v>28470000</v>
      </c>
      <c r="H19" s="65">
        <v>1350</v>
      </c>
      <c r="I19" s="65">
        <v>423486</v>
      </c>
      <c r="J19" s="65">
        <v>28894836</v>
      </c>
      <c r="K19" s="65">
        <v>0</v>
      </c>
      <c r="L19" s="65">
        <v>11334000</v>
      </c>
      <c r="M19" s="65">
        <v>322757</v>
      </c>
      <c r="N19" s="65">
        <v>11656757</v>
      </c>
      <c r="O19" s="65">
        <v>67175</v>
      </c>
      <c r="P19" s="65">
        <v>123823</v>
      </c>
      <c r="Q19" s="65">
        <v>8542000</v>
      </c>
      <c r="R19" s="65">
        <v>8732998</v>
      </c>
      <c r="S19" s="65">
        <v>0</v>
      </c>
      <c r="T19" s="65">
        <v>55835</v>
      </c>
      <c r="U19" s="65">
        <v>376370</v>
      </c>
      <c r="V19" s="65">
        <v>432205</v>
      </c>
      <c r="W19" s="65">
        <v>49716796</v>
      </c>
      <c r="X19" s="65">
        <v>37817836</v>
      </c>
      <c r="Y19" s="65">
        <v>11898960</v>
      </c>
      <c r="Z19" s="145">
        <v>31.46</v>
      </c>
      <c r="AA19" s="160">
        <v>37817836</v>
      </c>
    </row>
    <row r="20" spans="1:27" ht="13.5">
      <c r="A20" s="196" t="s">
        <v>35</v>
      </c>
      <c r="B20" s="200" t="s">
        <v>96</v>
      </c>
      <c r="C20" s="160">
        <v>3597499</v>
      </c>
      <c r="D20" s="160"/>
      <c r="E20" s="161">
        <v>3462570</v>
      </c>
      <c r="F20" s="59">
        <v>3462570</v>
      </c>
      <c r="G20" s="59">
        <v>168054</v>
      </c>
      <c r="H20" s="59">
        <v>227915</v>
      </c>
      <c r="I20" s="59">
        <v>179596</v>
      </c>
      <c r="J20" s="59">
        <v>575565</v>
      </c>
      <c r="K20" s="59">
        <v>97446</v>
      </c>
      <c r="L20" s="59">
        <v>247569</v>
      </c>
      <c r="M20" s="59">
        <v>164476</v>
      </c>
      <c r="N20" s="59">
        <v>509491</v>
      </c>
      <c r="O20" s="59">
        <v>353663</v>
      </c>
      <c r="P20" s="59">
        <v>343137</v>
      </c>
      <c r="Q20" s="59">
        <v>312286</v>
      </c>
      <c r="R20" s="59">
        <v>1009086</v>
      </c>
      <c r="S20" s="59">
        <v>118469</v>
      </c>
      <c r="T20" s="59">
        <v>89626</v>
      </c>
      <c r="U20" s="59">
        <v>428919</v>
      </c>
      <c r="V20" s="59">
        <v>637014</v>
      </c>
      <c r="W20" s="59">
        <v>2731156</v>
      </c>
      <c r="X20" s="59">
        <v>3462570</v>
      </c>
      <c r="Y20" s="59">
        <v>-731414</v>
      </c>
      <c r="Z20" s="199">
        <v>-21.12</v>
      </c>
      <c r="AA20" s="135">
        <v>3462570</v>
      </c>
    </row>
    <row r="21" spans="1:27" ht="13.5">
      <c r="A21" s="196" t="s">
        <v>115</v>
      </c>
      <c r="B21" s="200"/>
      <c r="C21" s="160">
        <v>0</v>
      </c>
      <c r="D21" s="160"/>
      <c r="E21" s="161">
        <v>0</v>
      </c>
      <c r="F21" s="65">
        <v>0</v>
      </c>
      <c r="G21" s="65">
        <v>0</v>
      </c>
      <c r="H21" s="65">
        <v>0</v>
      </c>
      <c r="I21" s="87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87">
        <v>0</v>
      </c>
      <c r="Q21" s="65">
        <v>0</v>
      </c>
      <c r="R21" s="65">
        <v>0</v>
      </c>
      <c r="S21" s="65">
        <v>0</v>
      </c>
      <c r="T21" s="65">
        <v>0</v>
      </c>
      <c r="U21" s="65">
        <v>0</v>
      </c>
      <c r="V21" s="65">
        <v>0</v>
      </c>
      <c r="W21" s="87">
        <v>0</v>
      </c>
      <c r="X21" s="65">
        <v>0</v>
      </c>
      <c r="Y21" s="65">
        <v>0</v>
      </c>
      <c r="Z21" s="145">
        <v>0</v>
      </c>
      <c r="AA21" s="160">
        <v>0</v>
      </c>
    </row>
    <row r="22" spans="1:27" ht="24.75" customHeight="1">
      <c r="A22" s="201" t="s">
        <v>36</v>
      </c>
      <c r="B22" s="202"/>
      <c r="C22" s="203">
        <f aca="true" t="shared" si="0" ref="C22:Y22">SUM(C5:C21)</f>
        <v>47861369</v>
      </c>
      <c r="D22" s="203">
        <f>SUM(D5:D21)</f>
        <v>0</v>
      </c>
      <c r="E22" s="204">
        <f t="shared" si="0"/>
        <v>52676255</v>
      </c>
      <c r="F22" s="205">
        <f t="shared" si="0"/>
        <v>52676255</v>
      </c>
      <c r="G22" s="205">
        <f t="shared" si="0"/>
        <v>36380856</v>
      </c>
      <c r="H22" s="205">
        <f t="shared" si="0"/>
        <v>1999944</v>
      </c>
      <c r="I22" s="205">
        <f t="shared" si="0"/>
        <v>2989457</v>
      </c>
      <c r="J22" s="205">
        <f t="shared" si="0"/>
        <v>41370257</v>
      </c>
      <c r="K22" s="205">
        <f t="shared" si="0"/>
        <v>2911121</v>
      </c>
      <c r="L22" s="205">
        <f t="shared" si="0"/>
        <v>14938601</v>
      </c>
      <c r="M22" s="205">
        <f t="shared" si="0"/>
        <v>3709766</v>
      </c>
      <c r="N22" s="205">
        <f t="shared" si="0"/>
        <v>21559488</v>
      </c>
      <c r="O22" s="205">
        <f t="shared" si="0"/>
        <v>1809288</v>
      </c>
      <c r="P22" s="205">
        <f t="shared" si="0"/>
        <v>4351706</v>
      </c>
      <c r="Q22" s="205">
        <f t="shared" si="0"/>
        <v>10502644</v>
      </c>
      <c r="R22" s="205">
        <f t="shared" si="0"/>
        <v>16663638</v>
      </c>
      <c r="S22" s="205">
        <f t="shared" si="0"/>
        <v>1746055</v>
      </c>
      <c r="T22" s="205">
        <f t="shared" si="0"/>
        <v>2360712</v>
      </c>
      <c r="U22" s="205">
        <f t="shared" si="0"/>
        <v>5691667</v>
      </c>
      <c r="V22" s="205">
        <f t="shared" si="0"/>
        <v>9798434</v>
      </c>
      <c r="W22" s="205">
        <f t="shared" si="0"/>
        <v>89391817</v>
      </c>
      <c r="X22" s="205">
        <f t="shared" si="0"/>
        <v>52676255</v>
      </c>
      <c r="Y22" s="205">
        <f t="shared" si="0"/>
        <v>36715562</v>
      </c>
      <c r="Z22" s="206">
        <f>+IF(X22&lt;&gt;0,+(Y22/X22)*100,0)</f>
        <v>69.70040296144819</v>
      </c>
      <c r="AA22" s="203">
        <f>SUM(AA5:AA21)</f>
        <v>52676255</v>
      </c>
    </row>
    <row r="23" spans="1:27" ht="4.5" customHeight="1">
      <c r="A23" s="150"/>
      <c r="B23" s="200"/>
      <c r="C23" s="135"/>
      <c r="D23" s="135"/>
      <c r="E23" s="134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199"/>
      <c r="AA23" s="135"/>
    </row>
    <row r="24" spans="1:27" ht="13.5">
      <c r="A24" s="151" t="s">
        <v>116</v>
      </c>
      <c r="B24" s="207"/>
      <c r="C24" s="135"/>
      <c r="D24" s="135"/>
      <c r="E24" s="134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199"/>
      <c r="AA24" s="135"/>
    </row>
    <row r="25" spans="1:27" ht="13.5">
      <c r="A25" s="198" t="s">
        <v>117</v>
      </c>
      <c r="B25" s="197" t="s">
        <v>96</v>
      </c>
      <c r="C25" s="160">
        <v>18038690</v>
      </c>
      <c r="D25" s="160"/>
      <c r="E25" s="161">
        <v>19128396</v>
      </c>
      <c r="F25" s="65">
        <v>19128396</v>
      </c>
      <c r="G25" s="65">
        <v>1581250</v>
      </c>
      <c r="H25" s="65">
        <v>1609766</v>
      </c>
      <c r="I25" s="65">
        <v>1806622</v>
      </c>
      <c r="J25" s="65">
        <v>4997638</v>
      </c>
      <c r="K25" s="65">
        <v>1802061</v>
      </c>
      <c r="L25" s="65">
        <v>1754423</v>
      </c>
      <c r="M25" s="65">
        <v>1801275</v>
      </c>
      <c r="N25" s="65">
        <v>5357759</v>
      </c>
      <c r="O25" s="65">
        <v>2361522</v>
      </c>
      <c r="P25" s="65">
        <v>2452134</v>
      </c>
      <c r="Q25" s="65">
        <v>2385399</v>
      </c>
      <c r="R25" s="65">
        <v>7199055</v>
      </c>
      <c r="S25" s="65">
        <v>1959279</v>
      </c>
      <c r="T25" s="65">
        <v>2406700</v>
      </c>
      <c r="U25" s="65">
        <v>2415913</v>
      </c>
      <c r="V25" s="65">
        <v>6781892</v>
      </c>
      <c r="W25" s="65">
        <v>24336344</v>
      </c>
      <c r="X25" s="65">
        <v>19128396</v>
      </c>
      <c r="Y25" s="65">
        <v>5207948</v>
      </c>
      <c r="Z25" s="145">
        <v>27.23</v>
      </c>
      <c r="AA25" s="160">
        <v>19128396</v>
      </c>
    </row>
    <row r="26" spans="1:27" ht="13.5">
      <c r="A26" s="198" t="s">
        <v>38</v>
      </c>
      <c r="B26" s="197"/>
      <c r="C26" s="160">
        <v>2905604</v>
      </c>
      <c r="D26" s="160"/>
      <c r="E26" s="161">
        <v>5253456</v>
      </c>
      <c r="F26" s="65">
        <v>5253456</v>
      </c>
      <c r="G26" s="65">
        <v>282471</v>
      </c>
      <c r="H26" s="65">
        <v>342622</v>
      </c>
      <c r="I26" s="65">
        <v>342622</v>
      </c>
      <c r="J26" s="65">
        <v>967715</v>
      </c>
      <c r="K26" s="65">
        <v>342950</v>
      </c>
      <c r="L26" s="65">
        <v>342622</v>
      </c>
      <c r="M26" s="65">
        <v>594597</v>
      </c>
      <c r="N26" s="65">
        <v>1280169</v>
      </c>
      <c r="O26" s="65">
        <v>0</v>
      </c>
      <c r="P26" s="65">
        <v>0</v>
      </c>
      <c r="Q26" s="65">
        <v>0</v>
      </c>
      <c r="R26" s="65">
        <v>0</v>
      </c>
      <c r="S26" s="65">
        <v>383133</v>
      </c>
      <c r="T26" s="65">
        <v>0</v>
      </c>
      <c r="U26" s="65">
        <v>0</v>
      </c>
      <c r="V26" s="65">
        <v>383133</v>
      </c>
      <c r="W26" s="65">
        <v>2631017</v>
      </c>
      <c r="X26" s="65">
        <v>5253456</v>
      </c>
      <c r="Y26" s="65">
        <v>-2622439</v>
      </c>
      <c r="Z26" s="145">
        <v>-49.92</v>
      </c>
      <c r="AA26" s="160">
        <v>5253456</v>
      </c>
    </row>
    <row r="27" spans="1:27" ht="13.5">
      <c r="A27" s="198" t="s">
        <v>118</v>
      </c>
      <c r="B27" s="197" t="s">
        <v>99</v>
      </c>
      <c r="C27" s="160">
        <v>4458944</v>
      </c>
      <c r="D27" s="160"/>
      <c r="E27" s="161">
        <v>4120120</v>
      </c>
      <c r="F27" s="65">
        <v>4120120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5">
        <v>0</v>
      </c>
      <c r="V27" s="65">
        <v>0</v>
      </c>
      <c r="W27" s="65">
        <v>0</v>
      </c>
      <c r="X27" s="65">
        <v>4120120</v>
      </c>
      <c r="Y27" s="65">
        <v>-4120120</v>
      </c>
      <c r="Z27" s="145">
        <v>-100</v>
      </c>
      <c r="AA27" s="160">
        <v>4120120</v>
      </c>
    </row>
    <row r="28" spans="1:27" ht="13.5">
      <c r="A28" s="198" t="s">
        <v>39</v>
      </c>
      <c r="B28" s="197" t="s">
        <v>96</v>
      </c>
      <c r="C28" s="160">
        <v>3747244</v>
      </c>
      <c r="D28" s="160"/>
      <c r="E28" s="161">
        <v>4130500</v>
      </c>
      <c r="F28" s="65">
        <v>4130500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5">
        <v>0</v>
      </c>
      <c r="V28" s="65">
        <v>0</v>
      </c>
      <c r="W28" s="65">
        <v>0</v>
      </c>
      <c r="X28" s="65">
        <v>4130500</v>
      </c>
      <c r="Y28" s="65">
        <v>-4130500</v>
      </c>
      <c r="Z28" s="145">
        <v>-100</v>
      </c>
      <c r="AA28" s="160">
        <v>4130500</v>
      </c>
    </row>
    <row r="29" spans="1:27" ht="13.5">
      <c r="A29" s="198" t="s">
        <v>40</v>
      </c>
      <c r="B29" s="197"/>
      <c r="C29" s="160">
        <v>1082235</v>
      </c>
      <c r="D29" s="160"/>
      <c r="E29" s="161">
        <v>1074708</v>
      </c>
      <c r="F29" s="65">
        <v>1074708</v>
      </c>
      <c r="G29" s="65">
        <v>115548</v>
      </c>
      <c r="H29" s="65">
        <v>113572</v>
      </c>
      <c r="I29" s="65">
        <v>108038</v>
      </c>
      <c r="J29" s="65">
        <v>337158</v>
      </c>
      <c r="K29" s="65">
        <v>109801</v>
      </c>
      <c r="L29" s="65">
        <v>104340</v>
      </c>
      <c r="M29" s="65">
        <v>105849</v>
      </c>
      <c r="N29" s="65">
        <v>319990</v>
      </c>
      <c r="O29" s="65">
        <v>115836</v>
      </c>
      <c r="P29" s="65">
        <v>95189</v>
      </c>
      <c r="Q29" s="65">
        <v>99741</v>
      </c>
      <c r="R29" s="65">
        <v>310766</v>
      </c>
      <c r="S29" s="65">
        <v>94640</v>
      </c>
      <c r="T29" s="65">
        <v>95914</v>
      </c>
      <c r="U29" s="65">
        <v>90944</v>
      </c>
      <c r="V29" s="65">
        <v>281498</v>
      </c>
      <c r="W29" s="65">
        <v>1249412</v>
      </c>
      <c r="X29" s="65">
        <v>1074708</v>
      </c>
      <c r="Y29" s="65">
        <v>174704</v>
      </c>
      <c r="Z29" s="145">
        <v>16.26</v>
      </c>
      <c r="AA29" s="160">
        <v>1074708</v>
      </c>
    </row>
    <row r="30" spans="1:27" ht="13.5">
      <c r="A30" s="198" t="s">
        <v>119</v>
      </c>
      <c r="B30" s="197" t="s">
        <v>96</v>
      </c>
      <c r="C30" s="160">
        <v>5050368</v>
      </c>
      <c r="D30" s="160"/>
      <c r="E30" s="161">
        <v>5200000</v>
      </c>
      <c r="F30" s="65">
        <v>5200000</v>
      </c>
      <c r="G30" s="65">
        <v>0</v>
      </c>
      <c r="H30" s="65">
        <v>1697795</v>
      </c>
      <c r="I30" s="65">
        <v>950904</v>
      </c>
      <c r="J30" s="65">
        <v>2648699</v>
      </c>
      <c r="K30" s="65">
        <v>0</v>
      </c>
      <c r="L30" s="65">
        <v>950079</v>
      </c>
      <c r="M30" s="65">
        <v>466523</v>
      </c>
      <c r="N30" s="65">
        <v>1416602</v>
      </c>
      <c r="O30" s="65">
        <v>488177</v>
      </c>
      <c r="P30" s="65">
        <v>0</v>
      </c>
      <c r="Q30" s="65">
        <v>417359</v>
      </c>
      <c r="R30" s="65">
        <v>905536</v>
      </c>
      <c r="S30" s="65">
        <v>475538</v>
      </c>
      <c r="T30" s="65">
        <v>493313</v>
      </c>
      <c r="U30" s="65">
        <v>651909</v>
      </c>
      <c r="V30" s="65">
        <v>1620760</v>
      </c>
      <c r="W30" s="65">
        <v>6591597</v>
      </c>
      <c r="X30" s="65">
        <v>5200000</v>
      </c>
      <c r="Y30" s="65">
        <v>1391597</v>
      </c>
      <c r="Z30" s="145">
        <v>26.76</v>
      </c>
      <c r="AA30" s="160">
        <v>5200000</v>
      </c>
    </row>
    <row r="31" spans="1:27" ht="13.5">
      <c r="A31" s="198" t="s">
        <v>120</v>
      </c>
      <c r="B31" s="197" t="s">
        <v>121</v>
      </c>
      <c r="C31" s="160">
        <v>0</v>
      </c>
      <c r="D31" s="160"/>
      <c r="E31" s="161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0</v>
      </c>
      <c r="W31" s="65">
        <v>0</v>
      </c>
      <c r="X31" s="65">
        <v>0</v>
      </c>
      <c r="Y31" s="65">
        <v>0</v>
      </c>
      <c r="Z31" s="145">
        <v>0</v>
      </c>
      <c r="AA31" s="160">
        <v>0</v>
      </c>
    </row>
    <row r="32" spans="1:27" ht="13.5">
      <c r="A32" s="198" t="s">
        <v>122</v>
      </c>
      <c r="B32" s="197"/>
      <c r="C32" s="160">
        <v>342865</v>
      </c>
      <c r="D32" s="160"/>
      <c r="E32" s="161">
        <v>109000</v>
      </c>
      <c r="F32" s="65">
        <v>109000</v>
      </c>
      <c r="G32" s="65">
        <v>357</v>
      </c>
      <c r="H32" s="65">
        <v>29129</v>
      </c>
      <c r="I32" s="65">
        <v>357</v>
      </c>
      <c r="J32" s="65">
        <v>29843</v>
      </c>
      <c r="K32" s="65">
        <v>29150</v>
      </c>
      <c r="L32" s="65">
        <v>87333</v>
      </c>
      <c r="M32" s="65">
        <v>378</v>
      </c>
      <c r="N32" s="65">
        <v>116861</v>
      </c>
      <c r="O32" s="65">
        <v>35303</v>
      </c>
      <c r="P32" s="65">
        <v>46088</v>
      </c>
      <c r="Q32" s="65">
        <v>77581</v>
      </c>
      <c r="R32" s="65">
        <v>158972</v>
      </c>
      <c r="S32" s="65">
        <v>8778</v>
      </c>
      <c r="T32" s="65">
        <v>28963</v>
      </c>
      <c r="U32" s="65">
        <v>56761</v>
      </c>
      <c r="V32" s="65">
        <v>94502</v>
      </c>
      <c r="W32" s="65">
        <v>400178</v>
      </c>
      <c r="X32" s="65">
        <v>109000</v>
      </c>
      <c r="Y32" s="65">
        <v>291178</v>
      </c>
      <c r="Z32" s="145">
        <v>267.14</v>
      </c>
      <c r="AA32" s="160">
        <v>109000</v>
      </c>
    </row>
    <row r="33" spans="1:27" ht="13.5">
      <c r="A33" s="198" t="s">
        <v>42</v>
      </c>
      <c r="B33" s="197"/>
      <c r="C33" s="160">
        <v>1273850</v>
      </c>
      <c r="D33" s="160"/>
      <c r="E33" s="161">
        <v>3418000</v>
      </c>
      <c r="F33" s="65">
        <v>3418000</v>
      </c>
      <c r="G33" s="65">
        <v>0</v>
      </c>
      <c r="H33" s="65">
        <v>121833</v>
      </c>
      <c r="I33" s="65">
        <v>552853</v>
      </c>
      <c r="J33" s="65">
        <v>674686</v>
      </c>
      <c r="K33" s="65">
        <v>254512</v>
      </c>
      <c r="L33" s="65">
        <v>26100</v>
      </c>
      <c r="M33" s="65">
        <v>434158</v>
      </c>
      <c r="N33" s="65">
        <v>714770</v>
      </c>
      <c r="O33" s="65">
        <v>0</v>
      </c>
      <c r="P33" s="65">
        <v>261277</v>
      </c>
      <c r="Q33" s="65">
        <v>47295</v>
      </c>
      <c r="R33" s="65">
        <v>308572</v>
      </c>
      <c r="S33" s="65">
        <v>38232</v>
      </c>
      <c r="T33" s="65">
        <v>357146</v>
      </c>
      <c r="U33" s="65">
        <v>616492</v>
      </c>
      <c r="V33" s="65">
        <v>1011870</v>
      </c>
      <c r="W33" s="65">
        <v>2709898</v>
      </c>
      <c r="X33" s="65">
        <v>3418000</v>
      </c>
      <c r="Y33" s="65">
        <v>-708102</v>
      </c>
      <c r="Z33" s="145">
        <v>-20.72</v>
      </c>
      <c r="AA33" s="160">
        <v>3418000</v>
      </c>
    </row>
    <row r="34" spans="1:27" ht="13.5">
      <c r="A34" s="198" t="s">
        <v>43</v>
      </c>
      <c r="B34" s="197" t="s">
        <v>123</v>
      </c>
      <c r="C34" s="160">
        <v>26730468</v>
      </c>
      <c r="D34" s="160"/>
      <c r="E34" s="161">
        <v>25789342</v>
      </c>
      <c r="F34" s="65">
        <v>25789342</v>
      </c>
      <c r="G34" s="65">
        <v>1270103</v>
      </c>
      <c r="H34" s="65">
        <v>2590371</v>
      </c>
      <c r="I34" s="65">
        <v>2636661</v>
      </c>
      <c r="J34" s="65">
        <v>6497135</v>
      </c>
      <c r="K34" s="65">
        <v>3122573</v>
      </c>
      <c r="L34" s="65">
        <v>2551649</v>
      </c>
      <c r="M34" s="65">
        <v>2186799</v>
      </c>
      <c r="N34" s="65">
        <v>7861021</v>
      </c>
      <c r="O34" s="65">
        <v>1956207</v>
      </c>
      <c r="P34" s="65">
        <v>1961964</v>
      </c>
      <c r="Q34" s="65">
        <v>1879944</v>
      </c>
      <c r="R34" s="65">
        <v>5798115</v>
      </c>
      <c r="S34" s="65">
        <v>4537332</v>
      </c>
      <c r="T34" s="65">
        <v>1735502</v>
      </c>
      <c r="U34" s="65">
        <v>3235847</v>
      </c>
      <c r="V34" s="65">
        <v>9508681</v>
      </c>
      <c r="W34" s="65">
        <v>29664952</v>
      </c>
      <c r="X34" s="65">
        <v>25789342</v>
      </c>
      <c r="Y34" s="65">
        <v>3875610</v>
      </c>
      <c r="Z34" s="145">
        <v>15.03</v>
      </c>
      <c r="AA34" s="160">
        <v>25789342</v>
      </c>
    </row>
    <row r="35" spans="1:27" ht="13.5">
      <c r="A35" s="196" t="s">
        <v>124</v>
      </c>
      <c r="B35" s="200"/>
      <c r="C35" s="160">
        <v>0</v>
      </c>
      <c r="D35" s="160"/>
      <c r="E35" s="161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65">
        <v>0</v>
      </c>
      <c r="V35" s="65">
        <v>0</v>
      </c>
      <c r="W35" s="65">
        <v>0</v>
      </c>
      <c r="X35" s="65">
        <v>0</v>
      </c>
      <c r="Y35" s="65">
        <v>0</v>
      </c>
      <c r="Z35" s="145">
        <v>0</v>
      </c>
      <c r="AA35" s="160">
        <v>0</v>
      </c>
    </row>
    <row r="36" spans="1:27" ht="12.75">
      <c r="A36" s="208" t="s">
        <v>44</v>
      </c>
      <c r="B36" s="202"/>
      <c r="C36" s="203">
        <f aca="true" t="shared" si="1" ref="C36:Y36">SUM(C25:C35)</f>
        <v>63630268</v>
      </c>
      <c r="D36" s="203">
        <f>SUM(D25:D35)</f>
        <v>0</v>
      </c>
      <c r="E36" s="204">
        <f t="shared" si="1"/>
        <v>68223522</v>
      </c>
      <c r="F36" s="205">
        <f t="shared" si="1"/>
        <v>68223522</v>
      </c>
      <c r="G36" s="205">
        <f t="shared" si="1"/>
        <v>3249729</v>
      </c>
      <c r="H36" s="205">
        <f t="shared" si="1"/>
        <v>6505088</v>
      </c>
      <c r="I36" s="205">
        <f t="shared" si="1"/>
        <v>6398057</v>
      </c>
      <c r="J36" s="205">
        <f t="shared" si="1"/>
        <v>16152874</v>
      </c>
      <c r="K36" s="205">
        <f t="shared" si="1"/>
        <v>5661047</v>
      </c>
      <c r="L36" s="205">
        <f t="shared" si="1"/>
        <v>5816546</v>
      </c>
      <c r="M36" s="205">
        <f t="shared" si="1"/>
        <v>5589579</v>
      </c>
      <c r="N36" s="205">
        <f t="shared" si="1"/>
        <v>17067172</v>
      </c>
      <c r="O36" s="205">
        <f t="shared" si="1"/>
        <v>4957045</v>
      </c>
      <c r="P36" s="205">
        <f t="shared" si="1"/>
        <v>4816652</v>
      </c>
      <c r="Q36" s="205">
        <f t="shared" si="1"/>
        <v>4907319</v>
      </c>
      <c r="R36" s="205">
        <f t="shared" si="1"/>
        <v>14681016</v>
      </c>
      <c r="S36" s="205">
        <f t="shared" si="1"/>
        <v>7496932</v>
      </c>
      <c r="T36" s="205">
        <f t="shared" si="1"/>
        <v>5117538</v>
      </c>
      <c r="U36" s="205">
        <f t="shared" si="1"/>
        <v>7067866</v>
      </c>
      <c r="V36" s="205">
        <f t="shared" si="1"/>
        <v>19682336</v>
      </c>
      <c r="W36" s="205">
        <f t="shared" si="1"/>
        <v>67583398</v>
      </c>
      <c r="X36" s="205">
        <f t="shared" si="1"/>
        <v>68223522</v>
      </c>
      <c r="Y36" s="205">
        <f t="shared" si="1"/>
        <v>-640124</v>
      </c>
      <c r="Z36" s="206">
        <f>+IF(X36&lt;&gt;0,+(Y36/X36)*100,0)</f>
        <v>-0.9382746320250074</v>
      </c>
      <c r="AA36" s="203">
        <f>SUM(AA25:AA35)</f>
        <v>68223522</v>
      </c>
    </row>
    <row r="37" spans="1:27" ht="4.5" customHeight="1">
      <c r="A37" s="150"/>
      <c r="B37" s="200"/>
      <c r="C37" s="209"/>
      <c r="D37" s="209"/>
      <c r="E37" s="210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2"/>
      <c r="AA37" s="209"/>
    </row>
    <row r="38" spans="1:27" ht="13.5">
      <c r="A38" s="213" t="s">
        <v>45</v>
      </c>
      <c r="B38" s="200"/>
      <c r="C38" s="214">
        <f aca="true" t="shared" si="2" ref="C38:Y38">+C22-C36</f>
        <v>-15768899</v>
      </c>
      <c r="D38" s="214">
        <f>+D22-D36</f>
        <v>0</v>
      </c>
      <c r="E38" s="215">
        <f t="shared" si="2"/>
        <v>-15547267</v>
      </c>
      <c r="F38" s="111">
        <f t="shared" si="2"/>
        <v>-15547267</v>
      </c>
      <c r="G38" s="111">
        <f t="shared" si="2"/>
        <v>33131127</v>
      </c>
      <c r="H38" s="111">
        <f t="shared" si="2"/>
        <v>-4505144</v>
      </c>
      <c r="I38" s="111">
        <f t="shared" si="2"/>
        <v>-3408600</v>
      </c>
      <c r="J38" s="111">
        <f t="shared" si="2"/>
        <v>25217383</v>
      </c>
      <c r="K38" s="111">
        <f t="shared" si="2"/>
        <v>-2749926</v>
      </c>
      <c r="L38" s="111">
        <f t="shared" si="2"/>
        <v>9122055</v>
      </c>
      <c r="M38" s="111">
        <f t="shared" si="2"/>
        <v>-1879813</v>
      </c>
      <c r="N38" s="111">
        <f t="shared" si="2"/>
        <v>4492316</v>
      </c>
      <c r="O38" s="111">
        <f t="shared" si="2"/>
        <v>-3147757</v>
      </c>
      <c r="P38" s="111">
        <f t="shared" si="2"/>
        <v>-464946</v>
      </c>
      <c r="Q38" s="111">
        <f t="shared" si="2"/>
        <v>5595325</v>
      </c>
      <c r="R38" s="111">
        <f t="shared" si="2"/>
        <v>1982622</v>
      </c>
      <c r="S38" s="111">
        <f t="shared" si="2"/>
        <v>-5750877</v>
      </c>
      <c r="T38" s="111">
        <f t="shared" si="2"/>
        <v>-2756826</v>
      </c>
      <c r="U38" s="111">
        <f t="shared" si="2"/>
        <v>-1376199</v>
      </c>
      <c r="V38" s="111">
        <f t="shared" si="2"/>
        <v>-9883902</v>
      </c>
      <c r="W38" s="111">
        <f t="shared" si="2"/>
        <v>21808419</v>
      </c>
      <c r="X38" s="111">
        <f>IF(F22=F36,0,X22-X36)</f>
        <v>-15547267</v>
      </c>
      <c r="Y38" s="111">
        <f t="shared" si="2"/>
        <v>37355686</v>
      </c>
      <c r="Z38" s="216">
        <f>+IF(X38&lt;&gt;0,+(Y38/X38)*100,0)</f>
        <v>-240.27172106840388</v>
      </c>
      <c r="AA38" s="214">
        <f>+AA22-AA36</f>
        <v>-15547267</v>
      </c>
    </row>
    <row r="39" spans="1:27" ht="13.5">
      <c r="A39" s="196" t="s">
        <v>46</v>
      </c>
      <c r="B39" s="200"/>
      <c r="C39" s="160">
        <v>12430634</v>
      </c>
      <c r="D39" s="160"/>
      <c r="E39" s="161">
        <v>16759450</v>
      </c>
      <c r="F39" s="65">
        <v>16759450</v>
      </c>
      <c r="G39" s="65">
        <v>0</v>
      </c>
      <c r="H39" s="65">
        <v>1434535</v>
      </c>
      <c r="I39" s="65">
        <v>360191</v>
      </c>
      <c r="J39" s="65">
        <v>1794726</v>
      </c>
      <c r="K39" s="65">
        <v>59944</v>
      </c>
      <c r="L39" s="65">
        <v>0</v>
      </c>
      <c r="M39" s="65">
        <v>2269738</v>
      </c>
      <c r="N39" s="65">
        <v>2329682</v>
      </c>
      <c r="O39" s="65">
        <v>224000</v>
      </c>
      <c r="P39" s="65">
        <v>4084038</v>
      </c>
      <c r="Q39" s="65">
        <v>1201234</v>
      </c>
      <c r="R39" s="65">
        <v>5509272</v>
      </c>
      <c r="S39" s="65">
        <v>964911</v>
      </c>
      <c r="T39" s="65">
        <v>814652</v>
      </c>
      <c r="U39" s="65">
        <v>2651701</v>
      </c>
      <c r="V39" s="65">
        <v>4431264</v>
      </c>
      <c r="W39" s="65">
        <v>14064944</v>
      </c>
      <c r="X39" s="65">
        <v>16759450</v>
      </c>
      <c r="Y39" s="65">
        <v>-2694506</v>
      </c>
      <c r="Z39" s="145">
        <v>-16.08</v>
      </c>
      <c r="AA39" s="160">
        <v>16759450</v>
      </c>
    </row>
    <row r="40" spans="1:27" ht="13.5">
      <c r="A40" s="196" t="s">
        <v>125</v>
      </c>
      <c r="B40" s="200" t="s">
        <v>126</v>
      </c>
      <c r="C40" s="135">
        <v>0</v>
      </c>
      <c r="D40" s="135"/>
      <c r="E40" s="161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59">
        <v>0</v>
      </c>
      <c r="V40" s="59">
        <v>0</v>
      </c>
      <c r="W40" s="59">
        <v>0</v>
      </c>
      <c r="X40" s="59">
        <v>0</v>
      </c>
      <c r="Y40" s="59">
        <v>0</v>
      </c>
      <c r="Z40" s="199">
        <v>0</v>
      </c>
      <c r="AA40" s="135">
        <v>0</v>
      </c>
    </row>
    <row r="41" spans="1:27" ht="13.5">
      <c r="A41" s="196" t="s">
        <v>127</v>
      </c>
      <c r="B41" s="200"/>
      <c r="C41" s="162">
        <v>0</v>
      </c>
      <c r="D41" s="162"/>
      <c r="E41" s="161">
        <v>0</v>
      </c>
      <c r="F41" s="65">
        <v>0</v>
      </c>
      <c r="G41" s="217">
        <v>0</v>
      </c>
      <c r="H41" s="217">
        <v>0</v>
      </c>
      <c r="I41" s="217">
        <v>0</v>
      </c>
      <c r="J41" s="65">
        <v>0</v>
      </c>
      <c r="K41" s="217">
        <v>0</v>
      </c>
      <c r="L41" s="217">
        <v>0</v>
      </c>
      <c r="M41" s="65">
        <v>0</v>
      </c>
      <c r="N41" s="217">
        <v>0</v>
      </c>
      <c r="O41" s="217">
        <v>0</v>
      </c>
      <c r="P41" s="217">
        <v>0</v>
      </c>
      <c r="Q41" s="65">
        <v>0</v>
      </c>
      <c r="R41" s="217">
        <v>0</v>
      </c>
      <c r="S41" s="217">
        <v>0</v>
      </c>
      <c r="T41" s="65">
        <v>0</v>
      </c>
      <c r="U41" s="217">
        <v>0</v>
      </c>
      <c r="V41" s="217">
        <v>0</v>
      </c>
      <c r="W41" s="217">
        <v>0</v>
      </c>
      <c r="X41" s="65">
        <v>0</v>
      </c>
      <c r="Y41" s="217">
        <v>0</v>
      </c>
      <c r="Z41" s="218">
        <v>0</v>
      </c>
      <c r="AA41" s="219">
        <v>0</v>
      </c>
    </row>
    <row r="42" spans="1:27" ht="24.75" customHeight="1">
      <c r="A42" s="220" t="s">
        <v>47</v>
      </c>
      <c r="B42" s="200"/>
      <c r="C42" s="221">
        <f aca="true" t="shared" si="3" ref="C42:Y42">SUM(C38:C41)</f>
        <v>-3338265</v>
      </c>
      <c r="D42" s="221">
        <f>SUM(D38:D41)</f>
        <v>0</v>
      </c>
      <c r="E42" s="222">
        <f t="shared" si="3"/>
        <v>1212183</v>
      </c>
      <c r="F42" s="93">
        <f t="shared" si="3"/>
        <v>1212183</v>
      </c>
      <c r="G42" s="93">
        <f t="shared" si="3"/>
        <v>33131127</v>
      </c>
      <c r="H42" s="93">
        <f t="shared" si="3"/>
        <v>-3070609</v>
      </c>
      <c r="I42" s="93">
        <f t="shared" si="3"/>
        <v>-3048409</v>
      </c>
      <c r="J42" s="93">
        <f t="shared" si="3"/>
        <v>27012109</v>
      </c>
      <c r="K42" s="93">
        <f t="shared" si="3"/>
        <v>-2689982</v>
      </c>
      <c r="L42" s="93">
        <f t="shared" si="3"/>
        <v>9122055</v>
      </c>
      <c r="M42" s="93">
        <f t="shared" si="3"/>
        <v>389925</v>
      </c>
      <c r="N42" s="93">
        <f t="shared" si="3"/>
        <v>6821998</v>
      </c>
      <c r="O42" s="93">
        <f t="shared" si="3"/>
        <v>-2923757</v>
      </c>
      <c r="P42" s="93">
        <f t="shared" si="3"/>
        <v>3619092</v>
      </c>
      <c r="Q42" s="93">
        <f t="shared" si="3"/>
        <v>6796559</v>
      </c>
      <c r="R42" s="93">
        <f t="shared" si="3"/>
        <v>7491894</v>
      </c>
      <c r="S42" s="93">
        <f t="shared" si="3"/>
        <v>-4785966</v>
      </c>
      <c r="T42" s="93">
        <f t="shared" si="3"/>
        <v>-1942174</v>
      </c>
      <c r="U42" s="93">
        <f t="shared" si="3"/>
        <v>1275502</v>
      </c>
      <c r="V42" s="93">
        <f t="shared" si="3"/>
        <v>-5452638</v>
      </c>
      <c r="W42" s="93">
        <f t="shared" si="3"/>
        <v>35873363</v>
      </c>
      <c r="X42" s="93">
        <f t="shared" si="3"/>
        <v>1212183</v>
      </c>
      <c r="Y42" s="93">
        <f t="shared" si="3"/>
        <v>34661180</v>
      </c>
      <c r="Z42" s="223">
        <f>+IF(X42&lt;&gt;0,+(Y42/X42)*100,0)</f>
        <v>2859.401592003848</v>
      </c>
      <c r="AA42" s="221">
        <f>SUM(AA38:AA41)</f>
        <v>1212183</v>
      </c>
    </row>
    <row r="43" spans="1:27" ht="13.5">
      <c r="A43" s="196" t="s">
        <v>128</v>
      </c>
      <c r="B43" s="200"/>
      <c r="C43" s="162">
        <v>0</v>
      </c>
      <c r="D43" s="162"/>
      <c r="E43" s="163">
        <v>0</v>
      </c>
      <c r="F43" s="164">
        <v>0</v>
      </c>
      <c r="G43" s="164">
        <v>0</v>
      </c>
      <c r="H43" s="164">
        <v>0</v>
      </c>
      <c r="I43" s="164">
        <v>0</v>
      </c>
      <c r="J43" s="164">
        <v>0</v>
      </c>
      <c r="K43" s="164">
        <v>0</v>
      </c>
      <c r="L43" s="164">
        <v>0</v>
      </c>
      <c r="M43" s="164">
        <v>0</v>
      </c>
      <c r="N43" s="164">
        <v>0</v>
      </c>
      <c r="O43" s="164">
        <v>0</v>
      </c>
      <c r="P43" s="164">
        <v>0</v>
      </c>
      <c r="Q43" s="164">
        <v>0</v>
      </c>
      <c r="R43" s="164">
        <v>0</v>
      </c>
      <c r="S43" s="164">
        <v>0</v>
      </c>
      <c r="T43" s="164">
        <v>0</v>
      </c>
      <c r="U43" s="164">
        <v>0</v>
      </c>
      <c r="V43" s="164">
        <v>0</v>
      </c>
      <c r="W43" s="164">
        <v>0</v>
      </c>
      <c r="X43" s="164">
        <v>0</v>
      </c>
      <c r="Y43" s="164">
        <v>0</v>
      </c>
      <c r="Z43" s="146">
        <v>0</v>
      </c>
      <c r="AA43" s="162">
        <v>0</v>
      </c>
    </row>
    <row r="44" spans="1:27" ht="13.5">
      <c r="A44" s="224" t="s">
        <v>129</v>
      </c>
      <c r="B44" s="200"/>
      <c r="C44" s="225">
        <f aca="true" t="shared" si="4" ref="C44:Y44">+C42-C43</f>
        <v>-3338265</v>
      </c>
      <c r="D44" s="225">
        <f>+D42-D43</f>
        <v>0</v>
      </c>
      <c r="E44" s="226">
        <f t="shared" si="4"/>
        <v>1212183</v>
      </c>
      <c r="F44" s="82">
        <f t="shared" si="4"/>
        <v>1212183</v>
      </c>
      <c r="G44" s="82">
        <f t="shared" si="4"/>
        <v>33131127</v>
      </c>
      <c r="H44" s="82">
        <f t="shared" si="4"/>
        <v>-3070609</v>
      </c>
      <c r="I44" s="82">
        <f t="shared" si="4"/>
        <v>-3048409</v>
      </c>
      <c r="J44" s="82">
        <f t="shared" si="4"/>
        <v>27012109</v>
      </c>
      <c r="K44" s="82">
        <f t="shared" si="4"/>
        <v>-2689982</v>
      </c>
      <c r="L44" s="82">
        <f t="shared" si="4"/>
        <v>9122055</v>
      </c>
      <c r="M44" s="82">
        <f t="shared" si="4"/>
        <v>389925</v>
      </c>
      <c r="N44" s="82">
        <f t="shared" si="4"/>
        <v>6821998</v>
      </c>
      <c r="O44" s="82">
        <f t="shared" si="4"/>
        <v>-2923757</v>
      </c>
      <c r="P44" s="82">
        <f t="shared" si="4"/>
        <v>3619092</v>
      </c>
      <c r="Q44" s="82">
        <f t="shared" si="4"/>
        <v>6796559</v>
      </c>
      <c r="R44" s="82">
        <f t="shared" si="4"/>
        <v>7491894</v>
      </c>
      <c r="S44" s="82">
        <f t="shared" si="4"/>
        <v>-4785966</v>
      </c>
      <c r="T44" s="82">
        <f t="shared" si="4"/>
        <v>-1942174</v>
      </c>
      <c r="U44" s="82">
        <f t="shared" si="4"/>
        <v>1275502</v>
      </c>
      <c r="V44" s="82">
        <f t="shared" si="4"/>
        <v>-5452638</v>
      </c>
      <c r="W44" s="82">
        <f t="shared" si="4"/>
        <v>35873363</v>
      </c>
      <c r="X44" s="82">
        <f t="shared" si="4"/>
        <v>1212183</v>
      </c>
      <c r="Y44" s="82">
        <f t="shared" si="4"/>
        <v>34661180</v>
      </c>
      <c r="Z44" s="227">
        <f>+IF(X44&lt;&gt;0,+(Y44/X44)*100,0)</f>
        <v>2859.401592003848</v>
      </c>
      <c r="AA44" s="225">
        <f>+AA42-AA43</f>
        <v>1212183</v>
      </c>
    </row>
    <row r="45" spans="1:27" ht="13.5">
      <c r="A45" s="196" t="s">
        <v>130</v>
      </c>
      <c r="B45" s="200"/>
      <c r="C45" s="162">
        <v>0</v>
      </c>
      <c r="D45" s="162"/>
      <c r="E45" s="163">
        <v>0</v>
      </c>
      <c r="F45" s="164">
        <v>0</v>
      </c>
      <c r="G45" s="164">
        <v>0</v>
      </c>
      <c r="H45" s="164">
        <v>0</v>
      </c>
      <c r="I45" s="164">
        <v>0</v>
      </c>
      <c r="J45" s="228">
        <v>0</v>
      </c>
      <c r="K45" s="164">
        <v>0</v>
      </c>
      <c r="L45" s="164">
        <v>0</v>
      </c>
      <c r="M45" s="164">
        <v>0</v>
      </c>
      <c r="N45" s="164">
        <v>0</v>
      </c>
      <c r="O45" s="164">
        <v>0</v>
      </c>
      <c r="P45" s="164">
        <v>0</v>
      </c>
      <c r="Q45" s="228">
        <v>0</v>
      </c>
      <c r="R45" s="164">
        <v>0</v>
      </c>
      <c r="S45" s="164">
        <v>0</v>
      </c>
      <c r="T45" s="164">
        <v>0</v>
      </c>
      <c r="U45" s="164">
        <v>0</v>
      </c>
      <c r="V45" s="164">
        <v>0</v>
      </c>
      <c r="W45" s="164">
        <v>0</v>
      </c>
      <c r="X45" s="228">
        <v>0</v>
      </c>
      <c r="Y45" s="164">
        <v>0</v>
      </c>
      <c r="Z45" s="146">
        <v>0</v>
      </c>
      <c r="AA45" s="162">
        <v>0</v>
      </c>
    </row>
    <row r="46" spans="1:27" ht="13.5">
      <c r="A46" s="224" t="s">
        <v>131</v>
      </c>
      <c r="B46" s="200"/>
      <c r="C46" s="221">
        <f aca="true" t="shared" si="5" ref="C46:Y46">SUM(C44:C45)</f>
        <v>-3338265</v>
      </c>
      <c r="D46" s="221">
        <f>SUM(D44:D45)</f>
        <v>0</v>
      </c>
      <c r="E46" s="222">
        <f t="shared" si="5"/>
        <v>1212183</v>
      </c>
      <c r="F46" s="93">
        <f t="shared" si="5"/>
        <v>1212183</v>
      </c>
      <c r="G46" s="93">
        <f t="shared" si="5"/>
        <v>33131127</v>
      </c>
      <c r="H46" s="93">
        <f t="shared" si="5"/>
        <v>-3070609</v>
      </c>
      <c r="I46" s="93">
        <f t="shared" si="5"/>
        <v>-3048409</v>
      </c>
      <c r="J46" s="93">
        <f t="shared" si="5"/>
        <v>27012109</v>
      </c>
      <c r="K46" s="93">
        <f t="shared" si="5"/>
        <v>-2689982</v>
      </c>
      <c r="L46" s="93">
        <f t="shared" si="5"/>
        <v>9122055</v>
      </c>
      <c r="M46" s="93">
        <f t="shared" si="5"/>
        <v>389925</v>
      </c>
      <c r="N46" s="93">
        <f t="shared" si="5"/>
        <v>6821998</v>
      </c>
      <c r="O46" s="93">
        <f t="shared" si="5"/>
        <v>-2923757</v>
      </c>
      <c r="P46" s="93">
        <f t="shared" si="5"/>
        <v>3619092</v>
      </c>
      <c r="Q46" s="93">
        <f t="shared" si="5"/>
        <v>6796559</v>
      </c>
      <c r="R46" s="93">
        <f t="shared" si="5"/>
        <v>7491894</v>
      </c>
      <c r="S46" s="93">
        <f t="shared" si="5"/>
        <v>-4785966</v>
      </c>
      <c r="T46" s="93">
        <f t="shared" si="5"/>
        <v>-1942174</v>
      </c>
      <c r="U46" s="93">
        <f t="shared" si="5"/>
        <v>1275502</v>
      </c>
      <c r="V46" s="93">
        <f t="shared" si="5"/>
        <v>-5452638</v>
      </c>
      <c r="W46" s="93">
        <f t="shared" si="5"/>
        <v>35873363</v>
      </c>
      <c r="X46" s="93">
        <f t="shared" si="5"/>
        <v>1212183</v>
      </c>
      <c r="Y46" s="93">
        <f t="shared" si="5"/>
        <v>34661180</v>
      </c>
      <c r="Z46" s="223">
        <f>+IF(X46&lt;&gt;0,+(Y46/X46)*100,0)</f>
        <v>2859.401592003848</v>
      </c>
      <c r="AA46" s="221">
        <f>SUM(AA44:AA45)</f>
        <v>1212183</v>
      </c>
    </row>
    <row r="47" spans="1:27" ht="13.5">
      <c r="A47" s="229" t="s">
        <v>48</v>
      </c>
      <c r="B47" s="200" t="s">
        <v>132</v>
      </c>
      <c r="C47" s="162">
        <v>0</v>
      </c>
      <c r="D47" s="162"/>
      <c r="E47" s="163">
        <v>0</v>
      </c>
      <c r="F47" s="164">
        <v>0</v>
      </c>
      <c r="G47" s="65">
        <v>0</v>
      </c>
      <c r="H47" s="65">
        <v>0</v>
      </c>
      <c r="I47" s="87">
        <v>0</v>
      </c>
      <c r="J47" s="65">
        <v>0</v>
      </c>
      <c r="K47" s="65">
        <v>0</v>
      </c>
      <c r="L47" s="65">
        <v>0</v>
      </c>
      <c r="M47" s="164">
        <v>0</v>
      </c>
      <c r="N47" s="65">
        <v>0</v>
      </c>
      <c r="O47" s="65">
        <v>0</v>
      </c>
      <c r="P47" s="87">
        <v>0</v>
      </c>
      <c r="Q47" s="65">
        <v>0</v>
      </c>
      <c r="R47" s="65">
        <v>0</v>
      </c>
      <c r="S47" s="65">
        <v>0</v>
      </c>
      <c r="T47" s="164">
        <v>0</v>
      </c>
      <c r="U47" s="65">
        <v>0</v>
      </c>
      <c r="V47" s="65">
        <v>0</v>
      </c>
      <c r="W47" s="87">
        <v>0</v>
      </c>
      <c r="X47" s="65">
        <v>0</v>
      </c>
      <c r="Y47" s="65">
        <v>0</v>
      </c>
      <c r="Z47" s="145">
        <v>0</v>
      </c>
      <c r="AA47" s="160">
        <v>0</v>
      </c>
    </row>
    <row r="48" spans="1:27" ht="13.5">
      <c r="A48" s="230" t="s">
        <v>49</v>
      </c>
      <c r="B48" s="231"/>
      <c r="C48" s="232">
        <f aca="true" t="shared" si="6" ref="C48:Y48">SUM(C46:C47)</f>
        <v>-3338265</v>
      </c>
      <c r="D48" s="232">
        <f>SUM(D46:D47)</f>
        <v>0</v>
      </c>
      <c r="E48" s="233">
        <f t="shared" si="6"/>
        <v>1212183</v>
      </c>
      <c r="F48" s="234">
        <f t="shared" si="6"/>
        <v>1212183</v>
      </c>
      <c r="G48" s="234">
        <f t="shared" si="6"/>
        <v>33131127</v>
      </c>
      <c r="H48" s="235">
        <f t="shared" si="6"/>
        <v>-3070609</v>
      </c>
      <c r="I48" s="235">
        <f t="shared" si="6"/>
        <v>-3048409</v>
      </c>
      <c r="J48" s="235">
        <f t="shared" si="6"/>
        <v>27012109</v>
      </c>
      <c r="K48" s="235">
        <f t="shared" si="6"/>
        <v>-2689982</v>
      </c>
      <c r="L48" s="235">
        <f t="shared" si="6"/>
        <v>9122055</v>
      </c>
      <c r="M48" s="234">
        <f t="shared" si="6"/>
        <v>389925</v>
      </c>
      <c r="N48" s="234">
        <f t="shared" si="6"/>
        <v>6821998</v>
      </c>
      <c r="O48" s="235">
        <f t="shared" si="6"/>
        <v>-2923757</v>
      </c>
      <c r="P48" s="235">
        <f t="shared" si="6"/>
        <v>3619092</v>
      </c>
      <c r="Q48" s="235">
        <f t="shared" si="6"/>
        <v>6796559</v>
      </c>
      <c r="R48" s="235">
        <f t="shared" si="6"/>
        <v>7491894</v>
      </c>
      <c r="S48" s="235">
        <f t="shared" si="6"/>
        <v>-4785966</v>
      </c>
      <c r="T48" s="234">
        <f t="shared" si="6"/>
        <v>-1942174</v>
      </c>
      <c r="U48" s="234">
        <f t="shared" si="6"/>
        <v>1275502</v>
      </c>
      <c r="V48" s="235">
        <f t="shared" si="6"/>
        <v>-5452638</v>
      </c>
      <c r="W48" s="235">
        <f t="shared" si="6"/>
        <v>35873363</v>
      </c>
      <c r="X48" s="235">
        <f t="shared" si="6"/>
        <v>1212183</v>
      </c>
      <c r="Y48" s="235">
        <f t="shared" si="6"/>
        <v>34661180</v>
      </c>
      <c r="Z48" s="236">
        <f>+IF(X48&lt;&gt;0,+(Y48/X48)*100,0)</f>
        <v>2859.401592003848</v>
      </c>
      <c r="AA48" s="237">
        <f>SUM(AA46:AA47)</f>
        <v>1212183</v>
      </c>
    </row>
    <row r="49" spans="1:27" ht="13.5">
      <c r="A49" s="188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238" t="s">
        <v>229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89" t="s">
        <v>230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89" t="s">
        <v>231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89" t="s">
        <v>232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89" t="s">
        <v>233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  <row r="55" spans="1:27" ht="13.5">
      <c r="A55" s="189" t="s">
        <v>234</v>
      </c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89" t="s">
        <v>235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9" t="s">
        <v>236</v>
      </c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90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90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91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92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92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133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240" t="s">
        <v>4</v>
      </c>
      <c r="F2" s="241"/>
      <c r="G2" s="242"/>
      <c r="H2" s="242"/>
      <c r="I2" s="242"/>
      <c r="J2" s="242"/>
      <c r="K2" s="242"/>
      <c r="L2" s="242"/>
      <c r="M2" s="241"/>
      <c r="N2" s="242"/>
      <c r="O2" s="242"/>
      <c r="P2" s="242"/>
      <c r="Q2" s="242"/>
      <c r="R2" s="242"/>
      <c r="S2" s="242"/>
      <c r="T2" s="241"/>
      <c r="U2" s="242"/>
      <c r="V2" s="242"/>
      <c r="W2" s="242"/>
      <c r="X2" s="242"/>
      <c r="Y2" s="242"/>
      <c r="Z2" s="242"/>
      <c r="AA2" s="243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134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244"/>
    </row>
    <row r="5" spans="1:27" ht="13.5">
      <c r="A5" s="140" t="s">
        <v>74</v>
      </c>
      <c r="B5" s="141"/>
      <c r="C5" s="158">
        <f aca="true" t="shared" si="0" ref="C5:Y5">SUM(C6:C8)</f>
        <v>0</v>
      </c>
      <c r="D5" s="158">
        <f>SUM(D6:D8)</f>
        <v>0</v>
      </c>
      <c r="E5" s="159">
        <f t="shared" si="0"/>
        <v>0</v>
      </c>
      <c r="F5" s="105">
        <f t="shared" si="0"/>
        <v>0</v>
      </c>
      <c r="G5" s="105">
        <f t="shared" si="0"/>
        <v>0</v>
      </c>
      <c r="H5" s="105">
        <f t="shared" si="0"/>
        <v>0</v>
      </c>
      <c r="I5" s="105">
        <f t="shared" si="0"/>
        <v>0</v>
      </c>
      <c r="J5" s="105">
        <f t="shared" si="0"/>
        <v>0</v>
      </c>
      <c r="K5" s="105">
        <f t="shared" si="0"/>
        <v>11700</v>
      </c>
      <c r="L5" s="105">
        <f t="shared" si="0"/>
        <v>0</v>
      </c>
      <c r="M5" s="105">
        <f t="shared" si="0"/>
        <v>0</v>
      </c>
      <c r="N5" s="105">
        <f t="shared" si="0"/>
        <v>11700</v>
      </c>
      <c r="O5" s="105">
        <f t="shared" si="0"/>
        <v>4446</v>
      </c>
      <c r="P5" s="105">
        <f t="shared" si="0"/>
        <v>0</v>
      </c>
      <c r="Q5" s="105">
        <f t="shared" si="0"/>
        <v>21518</v>
      </c>
      <c r="R5" s="105">
        <f t="shared" si="0"/>
        <v>25964</v>
      </c>
      <c r="S5" s="105">
        <f t="shared" si="0"/>
        <v>7238</v>
      </c>
      <c r="T5" s="105">
        <f t="shared" si="0"/>
        <v>0</v>
      </c>
      <c r="U5" s="105">
        <f t="shared" si="0"/>
        <v>0</v>
      </c>
      <c r="V5" s="105">
        <f t="shared" si="0"/>
        <v>7238</v>
      </c>
      <c r="W5" s="105">
        <f t="shared" si="0"/>
        <v>44902</v>
      </c>
      <c r="X5" s="105">
        <f t="shared" si="0"/>
        <v>0</v>
      </c>
      <c r="Y5" s="105">
        <f t="shared" si="0"/>
        <v>44902</v>
      </c>
      <c r="Z5" s="142">
        <f>+IF(X5&lt;&gt;0,+(Y5/X5)*100,0)</f>
        <v>0</v>
      </c>
      <c r="AA5" s="158">
        <f>SUM(AA6:AA8)</f>
        <v>0</v>
      </c>
    </row>
    <row r="6" spans="1:27" ht="13.5">
      <c r="A6" s="143" t="s">
        <v>75</v>
      </c>
      <c r="B6" s="141"/>
      <c r="C6" s="160"/>
      <c r="D6" s="160"/>
      <c r="E6" s="161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>
        <v>6650</v>
      </c>
      <c r="R6" s="65">
        <v>6650</v>
      </c>
      <c r="S6" s="65">
        <v>7238</v>
      </c>
      <c r="T6" s="65"/>
      <c r="U6" s="65"/>
      <c r="V6" s="65">
        <v>7238</v>
      </c>
      <c r="W6" s="65">
        <v>13888</v>
      </c>
      <c r="X6" s="65"/>
      <c r="Y6" s="65">
        <v>13888</v>
      </c>
      <c r="Z6" s="145"/>
      <c r="AA6" s="67"/>
    </row>
    <row r="7" spans="1:27" ht="13.5">
      <c r="A7" s="143" t="s">
        <v>76</v>
      </c>
      <c r="B7" s="141"/>
      <c r="C7" s="162"/>
      <c r="D7" s="162"/>
      <c r="E7" s="163"/>
      <c r="F7" s="164"/>
      <c r="G7" s="164"/>
      <c r="H7" s="164"/>
      <c r="I7" s="164"/>
      <c r="J7" s="164"/>
      <c r="K7" s="164">
        <v>11700</v>
      </c>
      <c r="L7" s="164"/>
      <c r="M7" s="164"/>
      <c r="N7" s="164">
        <v>11700</v>
      </c>
      <c r="O7" s="164">
        <v>4446</v>
      </c>
      <c r="P7" s="164"/>
      <c r="Q7" s="164">
        <v>14868</v>
      </c>
      <c r="R7" s="164">
        <v>19314</v>
      </c>
      <c r="S7" s="164"/>
      <c r="T7" s="164"/>
      <c r="U7" s="164"/>
      <c r="V7" s="164"/>
      <c r="W7" s="164">
        <v>31014</v>
      </c>
      <c r="X7" s="164"/>
      <c r="Y7" s="164">
        <v>31014</v>
      </c>
      <c r="Z7" s="146"/>
      <c r="AA7" s="239"/>
    </row>
    <row r="8" spans="1:27" ht="13.5">
      <c r="A8" s="143" t="s">
        <v>77</v>
      </c>
      <c r="B8" s="141"/>
      <c r="C8" s="160"/>
      <c r="D8" s="160"/>
      <c r="E8" s="161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145"/>
      <c r="AA8" s="67"/>
    </row>
    <row r="9" spans="1:27" ht="13.5">
      <c r="A9" s="140" t="s">
        <v>78</v>
      </c>
      <c r="B9" s="141"/>
      <c r="C9" s="158">
        <f aca="true" t="shared" si="1" ref="C9:Y9">SUM(C10:C14)</f>
        <v>0</v>
      </c>
      <c r="D9" s="158">
        <f>SUM(D10:D14)</f>
        <v>0</v>
      </c>
      <c r="E9" s="159">
        <f t="shared" si="1"/>
        <v>0</v>
      </c>
      <c r="F9" s="105">
        <f t="shared" si="1"/>
        <v>0</v>
      </c>
      <c r="G9" s="105">
        <f t="shared" si="1"/>
        <v>0</v>
      </c>
      <c r="H9" s="105">
        <f t="shared" si="1"/>
        <v>0</v>
      </c>
      <c r="I9" s="105">
        <f t="shared" si="1"/>
        <v>0</v>
      </c>
      <c r="J9" s="105">
        <f t="shared" si="1"/>
        <v>0</v>
      </c>
      <c r="K9" s="105">
        <f t="shared" si="1"/>
        <v>0</v>
      </c>
      <c r="L9" s="105">
        <f t="shared" si="1"/>
        <v>0</v>
      </c>
      <c r="M9" s="105">
        <f t="shared" si="1"/>
        <v>0</v>
      </c>
      <c r="N9" s="105">
        <f t="shared" si="1"/>
        <v>0</v>
      </c>
      <c r="O9" s="105">
        <f t="shared" si="1"/>
        <v>0</v>
      </c>
      <c r="P9" s="105">
        <f t="shared" si="1"/>
        <v>0</v>
      </c>
      <c r="Q9" s="105">
        <f t="shared" si="1"/>
        <v>0</v>
      </c>
      <c r="R9" s="105">
        <f t="shared" si="1"/>
        <v>0</v>
      </c>
      <c r="S9" s="105">
        <f t="shared" si="1"/>
        <v>7238</v>
      </c>
      <c r="T9" s="105">
        <f t="shared" si="1"/>
        <v>0</v>
      </c>
      <c r="U9" s="105">
        <f t="shared" si="1"/>
        <v>0</v>
      </c>
      <c r="V9" s="105">
        <f t="shared" si="1"/>
        <v>7238</v>
      </c>
      <c r="W9" s="105">
        <f t="shared" si="1"/>
        <v>7238</v>
      </c>
      <c r="X9" s="105">
        <f t="shared" si="1"/>
        <v>0</v>
      </c>
      <c r="Y9" s="105">
        <f t="shared" si="1"/>
        <v>7238</v>
      </c>
      <c r="Z9" s="142">
        <f>+IF(X9&lt;&gt;0,+(Y9/X9)*100,0)</f>
        <v>0</v>
      </c>
      <c r="AA9" s="107">
        <f>SUM(AA10:AA14)</f>
        <v>0</v>
      </c>
    </row>
    <row r="10" spans="1:27" ht="13.5">
      <c r="A10" s="143" t="s">
        <v>79</v>
      </c>
      <c r="B10" s="141"/>
      <c r="C10" s="160"/>
      <c r="D10" s="160"/>
      <c r="E10" s="161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>
        <v>7238</v>
      </c>
      <c r="T10" s="65"/>
      <c r="U10" s="65"/>
      <c r="V10" s="65">
        <v>7238</v>
      </c>
      <c r="W10" s="65">
        <v>7238</v>
      </c>
      <c r="X10" s="65"/>
      <c r="Y10" s="65">
        <v>7238</v>
      </c>
      <c r="Z10" s="145"/>
      <c r="AA10" s="67"/>
    </row>
    <row r="11" spans="1:27" ht="13.5">
      <c r="A11" s="143" t="s">
        <v>80</v>
      </c>
      <c r="B11" s="141"/>
      <c r="C11" s="160"/>
      <c r="D11" s="160"/>
      <c r="E11" s="161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/>
      <c r="AA11" s="67"/>
    </row>
    <row r="12" spans="1:27" ht="13.5">
      <c r="A12" s="143" t="s">
        <v>81</v>
      </c>
      <c r="B12" s="141"/>
      <c r="C12" s="160"/>
      <c r="D12" s="160"/>
      <c r="E12" s="161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145"/>
      <c r="AA12" s="67"/>
    </row>
    <row r="13" spans="1:27" ht="13.5">
      <c r="A13" s="143" t="s">
        <v>82</v>
      </c>
      <c r="B13" s="141"/>
      <c r="C13" s="160"/>
      <c r="D13" s="160"/>
      <c r="E13" s="161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143" t="s">
        <v>83</v>
      </c>
      <c r="B14" s="141"/>
      <c r="C14" s="162"/>
      <c r="D14" s="162"/>
      <c r="E14" s="163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46"/>
      <c r="AA14" s="239"/>
    </row>
    <row r="15" spans="1:27" ht="13.5">
      <c r="A15" s="140" t="s">
        <v>84</v>
      </c>
      <c r="B15" s="147"/>
      <c r="C15" s="158">
        <f aca="true" t="shared" si="2" ref="C15:Y15">SUM(C16:C18)</f>
        <v>0</v>
      </c>
      <c r="D15" s="158">
        <f>SUM(D16:D18)</f>
        <v>0</v>
      </c>
      <c r="E15" s="159">
        <f t="shared" si="2"/>
        <v>0</v>
      </c>
      <c r="F15" s="105">
        <f t="shared" si="2"/>
        <v>0</v>
      </c>
      <c r="G15" s="105">
        <f t="shared" si="2"/>
        <v>0</v>
      </c>
      <c r="H15" s="105">
        <f t="shared" si="2"/>
        <v>0</v>
      </c>
      <c r="I15" s="105">
        <f t="shared" si="2"/>
        <v>0</v>
      </c>
      <c r="J15" s="105">
        <f t="shared" si="2"/>
        <v>0</v>
      </c>
      <c r="K15" s="105">
        <f t="shared" si="2"/>
        <v>11700</v>
      </c>
      <c r="L15" s="105">
        <f t="shared" si="2"/>
        <v>0</v>
      </c>
      <c r="M15" s="105">
        <f t="shared" si="2"/>
        <v>0</v>
      </c>
      <c r="N15" s="105">
        <f t="shared" si="2"/>
        <v>11700</v>
      </c>
      <c r="O15" s="105">
        <f t="shared" si="2"/>
        <v>0</v>
      </c>
      <c r="P15" s="105">
        <f t="shared" si="2"/>
        <v>0</v>
      </c>
      <c r="Q15" s="105">
        <f t="shared" si="2"/>
        <v>0</v>
      </c>
      <c r="R15" s="105">
        <f t="shared" si="2"/>
        <v>0</v>
      </c>
      <c r="S15" s="105">
        <f t="shared" si="2"/>
        <v>7238</v>
      </c>
      <c r="T15" s="105">
        <f t="shared" si="2"/>
        <v>0</v>
      </c>
      <c r="U15" s="105">
        <f t="shared" si="2"/>
        <v>0</v>
      </c>
      <c r="V15" s="105">
        <f t="shared" si="2"/>
        <v>7238</v>
      </c>
      <c r="W15" s="105">
        <f t="shared" si="2"/>
        <v>18938</v>
      </c>
      <c r="X15" s="105">
        <f t="shared" si="2"/>
        <v>0</v>
      </c>
      <c r="Y15" s="105">
        <f t="shared" si="2"/>
        <v>18938</v>
      </c>
      <c r="Z15" s="142">
        <f>+IF(X15&lt;&gt;0,+(Y15/X15)*100,0)</f>
        <v>0</v>
      </c>
      <c r="AA15" s="107">
        <f>SUM(AA16:AA18)</f>
        <v>0</v>
      </c>
    </row>
    <row r="16" spans="1:27" ht="13.5">
      <c r="A16" s="143" t="s">
        <v>85</v>
      </c>
      <c r="B16" s="141"/>
      <c r="C16" s="160"/>
      <c r="D16" s="160"/>
      <c r="E16" s="161"/>
      <c r="F16" s="65"/>
      <c r="G16" s="65"/>
      <c r="H16" s="65"/>
      <c r="I16" s="65"/>
      <c r="J16" s="65"/>
      <c r="K16" s="65">
        <v>11700</v>
      </c>
      <c r="L16" s="65"/>
      <c r="M16" s="65"/>
      <c r="N16" s="65">
        <v>11700</v>
      </c>
      <c r="O16" s="65"/>
      <c r="P16" s="65"/>
      <c r="Q16" s="65"/>
      <c r="R16" s="65"/>
      <c r="S16" s="65">
        <v>7238</v>
      </c>
      <c r="T16" s="65"/>
      <c r="U16" s="65"/>
      <c r="V16" s="65">
        <v>7238</v>
      </c>
      <c r="W16" s="65">
        <v>18938</v>
      </c>
      <c r="X16" s="65"/>
      <c r="Y16" s="65">
        <v>18938</v>
      </c>
      <c r="Z16" s="145"/>
      <c r="AA16" s="67"/>
    </row>
    <row r="17" spans="1:27" ht="13.5">
      <c r="A17" s="143" t="s">
        <v>86</v>
      </c>
      <c r="B17" s="141"/>
      <c r="C17" s="160"/>
      <c r="D17" s="160"/>
      <c r="E17" s="161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/>
      <c r="AA17" s="67"/>
    </row>
    <row r="18" spans="1:27" ht="13.5">
      <c r="A18" s="143" t="s">
        <v>87</v>
      </c>
      <c r="B18" s="141"/>
      <c r="C18" s="160"/>
      <c r="D18" s="160"/>
      <c r="E18" s="161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/>
      <c r="AA18" s="67"/>
    </row>
    <row r="19" spans="1:27" ht="13.5">
      <c r="A19" s="140" t="s">
        <v>88</v>
      </c>
      <c r="B19" s="147"/>
      <c r="C19" s="158">
        <f aca="true" t="shared" si="3" ref="C19:Y19">SUM(C20:C23)</f>
        <v>0</v>
      </c>
      <c r="D19" s="158">
        <f>SUM(D20:D23)</f>
        <v>0</v>
      </c>
      <c r="E19" s="159">
        <f t="shared" si="3"/>
        <v>0</v>
      </c>
      <c r="F19" s="105">
        <f t="shared" si="3"/>
        <v>0</v>
      </c>
      <c r="G19" s="105">
        <f t="shared" si="3"/>
        <v>0</v>
      </c>
      <c r="H19" s="105">
        <f t="shared" si="3"/>
        <v>0</v>
      </c>
      <c r="I19" s="105">
        <f t="shared" si="3"/>
        <v>0</v>
      </c>
      <c r="J19" s="105">
        <f t="shared" si="3"/>
        <v>0</v>
      </c>
      <c r="K19" s="105">
        <f t="shared" si="3"/>
        <v>0</v>
      </c>
      <c r="L19" s="105">
        <f t="shared" si="3"/>
        <v>0</v>
      </c>
      <c r="M19" s="105">
        <f t="shared" si="3"/>
        <v>0</v>
      </c>
      <c r="N19" s="105">
        <f t="shared" si="3"/>
        <v>0</v>
      </c>
      <c r="O19" s="105">
        <f t="shared" si="3"/>
        <v>13031</v>
      </c>
      <c r="P19" s="105">
        <f t="shared" si="3"/>
        <v>0</v>
      </c>
      <c r="Q19" s="105">
        <f t="shared" si="3"/>
        <v>0</v>
      </c>
      <c r="R19" s="105">
        <f t="shared" si="3"/>
        <v>13031</v>
      </c>
      <c r="S19" s="105">
        <f t="shared" si="3"/>
        <v>0</v>
      </c>
      <c r="T19" s="105">
        <f t="shared" si="3"/>
        <v>0</v>
      </c>
      <c r="U19" s="105">
        <f t="shared" si="3"/>
        <v>0</v>
      </c>
      <c r="V19" s="105">
        <f t="shared" si="3"/>
        <v>0</v>
      </c>
      <c r="W19" s="105">
        <f t="shared" si="3"/>
        <v>13031</v>
      </c>
      <c r="X19" s="105">
        <f t="shared" si="3"/>
        <v>0</v>
      </c>
      <c r="Y19" s="105">
        <f t="shared" si="3"/>
        <v>13031</v>
      </c>
      <c r="Z19" s="142">
        <f>+IF(X19&lt;&gt;0,+(Y19/X19)*100,0)</f>
        <v>0</v>
      </c>
      <c r="AA19" s="107">
        <f>SUM(AA20:AA23)</f>
        <v>0</v>
      </c>
    </row>
    <row r="20" spans="1:27" ht="13.5">
      <c r="A20" s="143" t="s">
        <v>89</v>
      </c>
      <c r="B20" s="141"/>
      <c r="C20" s="160"/>
      <c r="D20" s="160"/>
      <c r="E20" s="161"/>
      <c r="F20" s="65"/>
      <c r="G20" s="65"/>
      <c r="H20" s="65"/>
      <c r="I20" s="65"/>
      <c r="J20" s="65"/>
      <c r="K20" s="65"/>
      <c r="L20" s="65"/>
      <c r="M20" s="65"/>
      <c r="N20" s="65"/>
      <c r="O20" s="65">
        <v>13031</v>
      </c>
      <c r="P20" s="65"/>
      <c r="Q20" s="65"/>
      <c r="R20" s="65">
        <v>13031</v>
      </c>
      <c r="S20" s="65"/>
      <c r="T20" s="65"/>
      <c r="U20" s="65"/>
      <c r="V20" s="65"/>
      <c r="W20" s="65">
        <v>13031</v>
      </c>
      <c r="X20" s="65"/>
      <c r="Y20" s="65">
        <v>13031</v>
      </c>
      <c r="Z20" s="145"/>
      <c r="AA20" s="67"/>
    </row>
    <row r="21" spans="1:27" ht="13.5">
      <c r="A21" s="143" t="s">
        <v>90</v>
      </c>
      <c r="B21" s="141"/>
      <c r="C21" s="160"/>
      <c r="D21" s="160"/>
      <c r="E21" s="161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145"/>
      <c r="AA21" s="67"/>
    </row>
    <row r="22" spans="1:27" ht="13.5">
      <c r="A22" s="143" t="s">
        <v>91</v>
      </c>
      <c r="B22" s="141"/>
      <c r="C22" s="162"/>
      <c r="D22" s="162"/>
      <c r="E22" s="163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46"/>
      <c r="AA22" s="239"/>
    </row>
    <row r="23" spans="1:27" ht="13.5">
      <c r="A23" s="143" t="s">
        <v>92</v>
      </c>
      <c r="B23" s="141"/>
      <c r="C23" s="160"/>
      <c r="D23" s="160"/>
      <c r="E23" s="161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145"/>
      <c r="AA23" s="67"/>
    </row>
    <row r="24" spans="1:27" ht="13.5">
      <c r="A24" s="140" t="s">
        <v>93</v>
      </c>
      <c r="B24" s="147"/>
      <c r="C24" s="158"/>
      <c r="D24" s="158"/>
      <c r="E24" s="159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42"/>
      <c r="AA24" s="107"/>
    </row>
    <row r="25" spans="1:27" ht="13.5">
      <c r="A25" s="153" t="s">
        <v>135</v>
      </c>
      <c r="B25" s="154" t="s">
        <v>99</v>
      </c>
      <c r="C25" s="232">
        <f aca="true" t="shared" si="4" ref="C25:Y25">+C5+C9+C15+C19+C24</f>
        <v>0</v>
      </c>
      <c r="D25" s="232">
        <f>+D5+D9+D15+D19+D24</f>
        <v>0</v>
      </c>
      <c r="E25" s="245">
        <f t="shared" si="4"/>
        <v>0</v>
      </c>
      <c r="F25" s="234">
        <f t="shared" si="4"/>
        <v>0</v>
      </c>
      <c r="G25" s="234">
        <f t="shared" si="4"/>
        <v>0</v>
      </c>
      <c r="H25" s="234">
        <f t="shared" si="4"/>
        <v>0</v>
      </c>
      <c r="I25" s="234">
        <f t="shared" si="4"/>
        <v>0</v>
      </c>
      <c r="J25" s="234">
        <f t="shared" si="4"/>
        <v>0</v>
      </c>
      <c r="K25" s="234">
        <f t="shared" si="4"/>
        <v>23400</v>
      </c>
      <c r="L25" s="234">
        <f t="shared" si="4"/>
        <v>0</v>
      </c>
      <c r="M25" s="234">
        <f t="shared" si="4"/>
        <v>0</v>
      </c>
      <c r="N25" s="234">
        <f t="shared" si="4"/>
        <v>23400</v>
      </c>
      <c r="O25" s="234">
        <f t="shared" si="4"/>
        <v>17477</v>
      </c>
      <c r="P25" s="234">
        <f t="shared" si="4"/>
        <v>0</v>
      </c>
      <c r="Q25" s="234">
        <f t="shared" si="4"/>
        <v>21518</v>
      </c>
      <c r="R25" s="234">
        <f t="shared" si="4"/>
        <v>38995</v>
      </c>
      <c r="S25" s="234">
        <f t="shared" si="4"/>
        <v>21714</v>
      </c>
      <c r="T25" s="234">
        <f t="shared" si="4"/>
        <v>0</v>
      </c>
      <c r="U25" s="234">
        <f t="shared" si="4"/>
        <v>0</v>
      </c>
      <c r="V25" s="234">
        <f t="shared" si="4"/>
        <v>21714</v>
      </c>
      <c r="W25" s="234">
        <f t="shared" si="4"/>
        <v>84109</v>
      </c>
      <c r="X25" s="234">
        <f t="shared" si="4"/>
        <v>0</v>
      </c>
      <c r="Y25" s="234">
        <f t="shared" si="4"/>
        <v>84109</v>
      </c>
      <c r="Z25" s="246">
        <f>+IF(X25&lt;&gt;0,+(Y25/X25)*100,0)</f>
        <v>0</v>
      </c>
      <c r="AA25" s="247">
        <f>+AA5+AA9+AA15+AA19+AA24</f>
        <v>0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48" t="s">
        <v>136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49" t="s">
        <v>137</v>
      </c>
      <c r="B28" s="141"/>
      <c r="C28" s="160"/>
      <c r="D28" s="160"/>
      <c r="E28" s="161"/>
      <c r="F28" s="65"/>
      <c r="G28" s="65"/>
      <c r="H28" s="65"/>
      <c r="I28" s="65"/>
      <c r="J28" s="65"/>
      <c r="K28" s="65">
        <v>23400</v>
      </c>
      <c r="L28" s="65"/>
      <c r="M28" s="65"/>
      <c r="N28" s="65">
        <v>23400</v>
      </c>
      <c r="O28" s="65"/>
      <c r="P28" s="65"/>
      <c r="Q28" s="65">
        <v>21518</v>
      </c>
      <c r="R28" s="65">
        <v>21518</v>
      </c>
      <c r="S28" s="65">
        <v>21714</v>
      </c>
      <c r="T28" s="65"/>
      <c r="U28" s="65"/>
      <c r="V28" s="65">
        <v>21714</v>
      </c>
      <c r="W28" s="65">
        <v>66632</v>
      </c>
      <c r="X28" s="65"/>
      <c r="Y28" s="65">
        <v>66632</v>
      </c>
      <c r="Z28" s="145"/>
      <c r="AA28" s="160"/>
    </row>
    <row r="29" spans="1:27" ht="13.5">
      <c r="A29" s="249" t="s">
        <v>138</v>
      </c>
      <c r="B29" s="141"/>
      <c r="C29" s="160"/>
      <c r="D29" s="160"/>
      <c r="E29" s="161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49" t="s">
        <v>139</v>
      </c>
      <c r="B30" s="141"/>
      <c r="C30" s="162"/>
      <c r="D30" s="162"/>
      <c r="E30" s="163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46"/>
      <c r="AA30" s="239"/>
    </row>
    <row r="31" spans="1:27" ht="13.5">
      <c r="A31" s="250" t="s">
        <v>140</v>
      </c>
      <c r="B31" s="141"/>
      <c r="C31" s="160"/>
      <c r="D31" s="160"/>
      <c r="E31" s="161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145"/>
      <c r="AA31" s="67"/>
    </row>
    <row r="32" spans="1:27" ht="13.5">
      <c r="A32" s="251" t="s">
        <v>46</v>
      </c>
      <c r="B32" s="141" t="s">
        <v>94</v>
      </c>
      <c r="C32" s="225">
        <f aca="true" t="shared" si="5" ref="C32:Y32">SUM(C28:C31)</f>
        <v>0</v>
      </c>
      <c r="D32" s="225">
        <f>SUM(D28:D31)</f>
        <v>0</v>
      </c>
      <c r="E32" s="226">
        <f t="shared" si="5"/>
        <v>0</v>
      </c>
      <c r="F32" s="82">
        <f t="shared" si="5"/>
        <v>0</v>
      </c>
      <c r="G32" s="82">
        <f t="shared" si="5"/>
        <v>0</v>
      </c>
      <c r="H32" s="82">
        <f t="shared" si="5"/>
        <v>0</v>
      </c>
      <c r="I32" s="82">
        <f t="shared" si="5"/>
        <v>0</v>
      </c>
      <c r="J32" s="82">
        <f t="shared" si="5"/>
        <v>0</v>
      </c>
      <c r="K32" s="82">
        <f t="shared" si="5"/>
        <v>23400</v>
      </c>
      <c r="L32" s="82">
        <f t="shared" si="5"/>
        <v>0</v>
      </c>
      <c r="M32" s="82">
        <f t="shared" si="5"/>
        <v>0</v>
      </c>
      <c r="N32" s="82">
        <f t="shared" si="5"/>
        <v>23400</v>
      </c>
      <c r="O32" s="82">
        <f t="shared" si="5"/>
        <v>0</v>
      </c>
      <c r="P32" s="82">
        <f t="shared" si="5"/>
        <v>0</v>
      </c>
      <c r="Q32" s="82">
        <f t="shared" si="5"/>
        <v>21518</v>
      </c>
      <c r="R32" s="82">
        <f t="shared" si="5"/>
        <v>21518</v>
      </c>
      <c r="S32" s="82">
        <f t="shared" si="5"/>
        <v>21714</v>
      </c>
      <c r="T32" s="82">
        <f t="shared" si="5"/>
        <v>0</v>
      </c>
      <c r="U32" s="82">
        <f t="shared" si="5"/>
        <v>0</v>
      </c>
      <c r="V32" s="82">
        <f t="shared" si="5"/>
        <v>21714</v>
      </c>
      <c r="W32" s="82">
        <f t="shared" si="5"/>
        <v>66632</v>
      </c>
      <c r="X32" s="82">
        <f t="shared" si="5"/>
        <v>0</v>
      </c>
      <c r="Y32" s="82">
        <f t="shared" si="5"/>
        <v>66632</v>
      </c>
      <c r="Z32" s="227">
        <f>+IF(X32&lt;&gt;0,+(Y32/X32)*100,0)</f>
        <v>0</v>
      </c>
      <c r="AA32" s="84">
        <f>SUM(AA28:AA31)</f>
        <v>0</v>
      </c>
    </row>
    <row r="33" spans="1:27" ht="13.5">
      <c r="A33" s="252" t="s">
        <v>51</v>
      </c>
      <c r="B33" s="141" t="s">
        <v>141</v>
      </c>
      <c r="C33" s="160"/>
      <c r="D33" s="160"/>
      <c r="E33" s="161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145"/>
      <c r="AA33" s="67"/>
    </row>
    <row r="34" spans="1:27" ht="13.5">
      <c r="A34" s="252" t="s">
        <v>52</v>
      </c>
      <c r="B34" s="141" t="s">
        <v>126</v>
      </c>
      <c r="C34" s="160"/>
      <c r="D34" s="160"/>
      <c r="E34" s="161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145"/>
      <c r="AA34" s="67"/>
    </row>
    <row r="35" spans="1:27" ht="13.5">
      <c r="A35" s="252" t="s">
        <v>53</v>
      </c>
      <c r="B35" s="141"/>
      <c r="C35" s="160"/>
      <c r="D35" s="160"/>
      <c r="E35" s="161"/>
      <c r="F35" s="65"/>
      <c r="G35" s="65"/>
      <c r="H35" s="65"/>
      <c r="I35" s="65"/>
      <c r="J35" s="65"/>
      <c r="K35" s="65"/>
      <c r="L35" s="65"/>
      <c r="M35" s="65"/>
      <c r="N35" s="65"/>
      <c r="O35" s="65">
        <v>17477</v>
      </c>
      <c r="P35" s="65"/>
      <c r="Q35" s="65"/>
      <c r="R35" s="65">
        <v>17477</v>
      </c>
      <c r="S35" s="65"/>
      <c r="T35" s="65"/>
      <c r="U35" s="65"/>
      <c r="V35" s="65"/>
      <c r="W35" s="65">
        <v>17477</v>
      </c>
      <c r="X35" s="65"/>
      <c r="Y35" s="65">
        <v>17477</v>
      </c>
      <c r="Z35" s="145"/>
      <c r="AA35" s="67"/>
    </row>
    <row r="36" spans="1:27" ht="13.5">
      <c r="A36" s="253" t="s">
        <v>142</v>
      </c>
      <c r="B36" s="154" t="s">
        <v>132</v>
      </c>
      <c r="C36" s="237">
        <f aca="true" t="shared" si="6" ref="C36:Y36">SUM(C32:C35)</f>
        <v>0</v>
      </c>
      <c r="D36" s="237">
        <f>SUM(D32:D35)</f>
        <v>0</v>
      </c>
      <c r="E36" s="233">
        <f t="shared" si="6"/>
        <v>0</v>
      </c>
      <c r="F36" s="235">
        <f t="shared" si="6"/>
        <v>0</v>
      </c>
      <c r="G36" s="235">
        <f t="shared" si="6"/>
        <v>0</v>
      </c>
      <c r="H36" s="235">
        <f t="shared" si="6"/>
        <v>0</v>
      </c>
      <c r="I36" s="235">
        <f t="shared" si="6"/>
        <v>0</v>
      </c>
      <c r="J36" s="235">
        <f t="shared" si="6"/>
        <v>0</v>
      </c>
      <c r="K36" s="235">
        <f t="shared" si="6"/>
        <v>23400</v>
      </c>
      <c r="L36" s="235">
        <f t="shared" si="6"/>
        <v>0</v>
      </c>
      <c r="M36" s="235">
        <f t="shared" si="6"/>
        <v>0</v>
      </c>
      <c r="N36" s="235">
        <f t="shared" si="6"/>
        <v>23400</v>
      </c>
      <c r="O36" s="235">
        <f t="shared" si="6"/>
        <v>17477</v>
      </c>
      <c r="P36" s="235">
        <f t="shared" si="6"/>
        <v>0</v>
      </c>
      <c r="Q36" s="235">
        <f t="shared" si="6"/>
        <v>21518</v>
      </c>
      <c r="R36" s="235">
        <f t="shared" si="6"/>
        <v>38995</v>
      </c>
      <c r="S36" s="235">
        <f t="shared" si="6"/>
        <v>21714</v>
      </c>
      <c r="T36" s="235">
        <f t="shared" si="6"/>
        <v>0</v>
      </c>
      <c r="U36" s="235">
        <f t="shared" si="6"/>
        <v>0</v>
      </c>
      <c r="V36" s="235">
        <f t="shared" si="6"/>
        <v>21714</v>
      </c>
      <c r="W36" s="235">
        <f t="shared" si="6"/>
        <v>84109</v>
      </c>
      <c r="X36" s="235">
        <f t="shared" si="6"/>
        <v>0</v>
      </c>
      <c r="Y36" s="235">
        <f t="shared" si="6"/>
        <v>84109</v>
      </c>
      <c r="Z36" s="236">
        <f>+IF(X36&lt;&gt;0,+(Y36/X36)*100,0)</f>
        <v>0</v>
      </c>
      <c r="AA36" s="254">
        <f>SUM(AA32:AA35)</f>
        <v>0</v>
      </c>
    </row>
    <row r="37" spans="1:27" ht="13.5">
      <c r="A37" s="155" t="s">
        <v>223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</row>
    <row r="38" spans="1:27" ht="13.5">
      <c r="A38" s="123" t="s">
        <v>237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</row>
    <row r="39" spans="1:27" ht="13.5">
      <c r="A39" s="123" t="s">
        <v>238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239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240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  <row r="42" spans="1:27" ht="13.5">
      <c r="A42" s="123" t="s">
        <v>241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</row>
    <row r="43" spans="1:27" ht="13.5">
      <c r="A43" s="123" t="s">
        <v>242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</row>
    <row r="44" spans="1:27" ht="13.5">
      <c r="A44" s="123" t="s">
        <v>243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</row>
    <row r="45" spans="1:27" ht="13.5">
      <c r="A45" s="123" t="s">
        <v>244</v>
      </c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143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144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145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146</v>
      </c>
      <c r="B6" s="197"/>
      <c r="C6" s="160">
        <v>9967338</v>
      </c>
      <c r="D6" s="160"/>
      <c r="E6" s="64"/>
      <c r="F6" s="65"/>
      <c r="G6" s="65">
        <v>101332</v>
      </c>
      <c r="H6" s="65">
        <v>23841</v>
      </c>
      <c r="I6" s="65">
        <v>238199</v>
      </c>
      <c r="J6" s="65">
        <v>363372</v>
      </c>
      <c r="K6" s="65">
        <v>312896</v>
      </c>
      <c r="L6" s="65"/>
      <c r="M6" s="65"/>
      <c r="N6" s="65">
        <v>312896</v>
      </c>
      <c r="O6" s="65">
        <v>5944035</v>
      </c>
      <c r="P6" s="65">
        <v>7167244</v>
      </c>
      <c r="Q6" s="65">
        <v>12488338</v>
      </c>
      <c r="R6" s="65">
        <v>25599617</v>
      </c>
      <c r="S6" s="65">
        <v>10723934</v>
      </c>
      <c r="T6" s="65">
        <v>1696089</v>
      </c>
      <c r="U6" s="65">
        <v>476384</v>
      </c>
      <c r="V6" s="65">
        <v>12896407</v>
      </c>
      <c r="W6" s="65">
        <v>39172292</v>
      </c>
      <c r="X6" s="65"/>
      <c r="Y6" s="65">
        <v>39172292</v>
      </c>
      <c r="Z6" s="145"/>
      <c r="AA6" s="67"/>
    </row>
    <row r="7" spans="1:27" ht="13.5">
      <c r="A7" s="264" t="s">
        <v>147</v>
      </c>
      <c r="B7" s="197" t="s">
        <v>72</v>
      </c>
      <c r="C7" s="160"/>
      <c r="D7" s="160"/>
      <c r="E7" s="64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145"/>
      <c r="AA7" s="67"/>
    </row>
    <row r="8" spans="1:27" ht="13.5">
      <c r="A8" s="264" t="s">
        <v>148</v>
      </c>
      <c r="B8" s="197" t="s">
        <v>72</v>
      </c>
      <c r="C8" s="160">
        <v>6497160</v>
      </c>
      <c r="D8" s="160"/>
      <c r="E8" s="64"/>
      <c r="F8" s="65"/>
      <c r="G8" s="65">
        <v>1815468</v>
      </c>
      <c r="H8" s="65">
        <v>2941009</v>
      </c>
      <c r="I8" s="65">
        <v>3658666</v>
      </c>
      <c r="J8" s="65">
        <v>8415143</v>
      </c>
      <c r="K8" s="65">
        <v>4346366</v>
      </c>
      <c r="L8" s="65"/>
      <c r="M8" s="65"/>
      <c r="N8" s="65">
        <v>4346366</v>
      </c>
      <c r="O8" s="65">
        <v>63524255</v>
      </c>
      <c r="P8" s="65">
        <v>64017731</v>
      </c>
      <c r="Q8" s="65">
        <v>64829287</v>
      </c>
      <c r="R8" s="65">
        <v>192371273</v>
      </c>
      <c r="S8" s="65">
        <v>65588621</v>
      </c>
      <c r="T8" s="65">
        <v>63991442</v>
      </c>
      <c r="U8" s="65">
        <v>62727333</v>
      </c>
      <c r="V8" s="65">
        <v>192307396</v>
      </c>
      <c r="W8" s="65">
        <v>397440178</v>
      </c>
      <c r="X8" s="65"/>
      <c r="Y8" s="65">
        <v>397440178</v>
      </c>
      <c r="Z8" s="145"/>
      <c r="AA8" s="67"/>
    </row>
    <row r="9" spans="1:27" ht="13.5">
      <c r="A9" s="264" t="s">
        <v>149</v>
      </c>
      <c r="B9" s="197"/>
      <c r="C9" s="160">
        <v>5587960</v>
      </c>
      <c r="D9" s="160"/>
      <c r="E9" s="64"/>
      <c r="F9" s="65"/>
      <c r="G9" s="65">
        <v>39919</v>
      </c>
      <c r="H9" s="65">
        <v>5210</v>
      </c>
      <c r="I9" s="65">
        <v>1630</v>
      </c>
      <c r="J9" s="65">
        <v>46759</v>
      </c>
      <c r="K9" s="65">
        <v>-1630</v>
      </c>
      <c r="L9" s="65"/>
      <c r="M9" s="65"/>
      <c r="N9" s="65">
        <v>-1630</v>
      </c>
      <c r="O9" s="65">
        <v>1996950</v>
      </c>
      <c r="P9" s="65">
        <v>1995138</v>
      </c>
      <c r="Q9" s="65">
        <v>1995138</v>
      </c>
      <c r="R9" s="65">
        <v>5987226</v>
      </c>
      <c r="S9" s="65">
        <v>1995138</v>
      </c>
      <c r="T9" s="65">
        <v>2366511</v>
      </c>
      <c r="U9" s="65">
        <v>2374133</v>
      </c>
      <c r="V9" s="65">
        <v>6735782</v>
      </c>
      <c r="W9" s="65">
        <v>12768137</v>
      </c>
      <c r="X9" s="65"/>
      <c r="Y9" s="65">
        <v>12768137</v>
      </c>
      <c r="Z9" s="145"/>
      <c r="AA9" s="67"/>
    </row>
    <row r="10" spans="1:27" ht="13.5">
      <c r="A10" s="264" t="s">
        <v>150</v>
      </c>
      <c r="B10" s="197"/>
      <c r="C10" s="160"/>
      <c r="D10" s="160"/>
      <c r="E10" s="64"/>
      <c r="F10" s="65"/>
      <c r="G10" s="164"/>
      <c r="H10" s="164"/>
      <c r="I10" s="164"/>
      <c r="J10" s="65"/>
      <c r="K10" s="164"/>
      <c r="L10" s="164"/>
      <c r="M10" s="65"/>
      <c r="N10" s="164"/>
      <c r="O10" s="164"/>
      <c r="P10" s="164"/>
      <c r="Q10" s="65"/>
      <c r="R10" s="164"/>
      <c r="S10" s="164"/>
      <c r="T10" s="65"/>
      <c r="U10" s="164"/>
      <c r="V10" s="164"/>
      <c r="W10" s="164"/>
      <c r="X10" s="65"/>
      <c r="Y10" s="164"/>
      <c r="Z10" s="146"/>
      <c r="AA10" s="239"/>
    </row>
    <row r="11" spans="1:27" ht="13.5">
      <c r="A11" s="264" t="s">
        <v>151</v>
      </c>
      <c r="B11" s="197" t="s">
        <v>96</v>
      </c>
      <c r="C11" s="160"/>
      <c r="D11" s="160"/>
      <c r="E11" s="64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/>
      <c r="AA11" s="67"/>
    </row>
    <row r="12" spans="1:27" ht="13.5">
      <c r="A12" s="265" t="s">
        <v>56</v>
      </c>
      <c r="B12" s="266"/>
      <c r="C12" s="177">
        <f aca="true" t="shared" si="0" ref="C12:Y12">SUM(C6:C11)</f>
        <v>22052458</v>
      </c>
      <c r="D12" s="177">
        <f>SUM(D6:D11)</f>
        <v>0</v>
      </c>
      <c r="E12" s="77">
        <f t="shared" si="0"/>
        <v>0</v>
      </c>
      <c r="F12" s="78">
        <f t="shared" si="0"/>
        <v>0</v>
      </c>
      <c r="G12" s="78">
        <f t="shared" si="0"/>
        <v>1956719</v>
      </c>
      <c r="H12" s="78">
        <f t="shared" si="0"/>
        <v>2970060</v>
      </c>
      <c r="I12" s="78">
        <f t="shared" si="0"/>
        <v>3898495</v>
      </c>
      <c r="J12" s="78">
        <f t="shared" si="0"/>
        <v>8825274</v>
      </c>
      <c r="K12" s="78">
        <f t="shared" si="0"/>
        <v>4657632</v>
      </c>
      <c r="L12" s="78">
        <f t="shared" si="0"/>
        <v>0</v>
      </c>
      <c r="M12" s="78">
        <f t="shared" si="0"/>
        <v>0</v>
      </c>
      <c r="N12" s="78">
        <f t="shared" si="0"/>
        <v>4657632</v>
      </c>
      <c r="O12" s="78">
        <f t="shared" si="0"/>
        <v>71465240</v>
      </c>
      <c r="P12" s="78">
        <f t="shared" si="0"/>
        <v>73180113</v>
      </c>
      <c r="Q12" s="78">
        <f t="shared" si="0"/>
        <v>79312763</v>
      </c>
      <c r="R12" s="78">
        <f t="shared" si="0"/>
        <v>223958116</v>
      </c>
      <c r="S12" s="78">
        <f t="shared" si="0"/>
        <v>78307693</v>
      </c>
      <c r="T12" s="78">
        <f t="shared" si="0"/>
        <v>68054042</v>
      </c>
      <c r="U12" s="78">
        <f t="shared" si="0"/>
        <v>65577850</v>
      </c>
      <c r="V12" s="78">
        <f t="shared" si="0"/>
        <v>211939585</v>
      </c>
      <c r="W12" s="78">
        <f t="shared" si="0"/>
        <v>449380607</v>
      </c>
      <c r="X12" s="78">
        <f t="shared" si="0"/>
        <v>0</v>
      </c>
      <c r="Y12" s="78">
        <f t="shared" si="0"/>
        <v>449380607</v>
      </c>
      <c r="Z12" s="179">
        <f>+IF(X12&lt;&gt;0,+(Y12/X12)*100,0)</f>
        <v>0</v>
      </c>
      <c r="AA12" s="79">
        <f>SUM(AA6:AA11)</f>
        <v>0</v>
      </c>
    </row>
    <row r="13" spans="1:27" ht="4.5" customHeight="1">
      <c r="A13" s="267"/>
      <c r="B13" s="197"/>
      <c r="C13" s="160"/>
      <c r="D13" s="160"/>
      <c r="E13" s="64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257" t="s">
        <v>152</v>
      </c>
      <c r="B14" s="197"/>
      <c r="C14" s="160"/>
      <c r="D14" s="160"/>
      <c r="E14" s="64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145"/>
      <c r="AA14" s="67"/>
    </row>
    <row r="15" spans="1:27" ht="13.5">
      <c r="A15" s="264" t="s">
        <v>153</v>
      </c>
      <c r="B15" s="197"/>
      <c r="C15" s="160"/>
      <c r="D15" s="160"/>
      <c r="E15" s="64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145"/>
      <c r="AA15" s="67"/>
    </row>
    <row r="16" spans="1:27" ht="13.5">
      <c r="A16" s="264" t="s">
        <v>154</v>
      </c>
      <c r="B16" s="197"/>
      <c r="C16" s="160"/>
      <c r="D16" s="160"/>
      <c r="E16" s="64"/>
      <c r="F16" s="65"/>
      <c r="G16" s="164"/>
      <c r="H16" s="164"/>
      <c r="I16" s="164"/>
      <c r="J16" s="65"/>
      <c r="K16" s="164"/>
      <c r="L16" s="164"/>
      <c r="M16" s="65"/>
      <c r="N16" s="164"/>
      <c r="O16" s="164">
        <v>15375861</v>
      </c>
      <c r="P16" s="164"/>
      <c r="Q16" s="65">
        <v>20080051</v>
      </c>
      <c r="R16" s="164">
        <v>35455912</v>
      </c>
      <c r="S16" s="164">
        <v>17373786</v>
      </c>
      <c r="T16" s="65">
        <v>13549672</v>
      </c>
      <c r="U16" s="164">
        <v>4882820</v>
      </c>
      <c r="V16" s="164">
        <v>35806278</v>
      </c>
      <c r="W16" s="164">
        <v>71262190</v>
      </c>
      <c r="X16" s="65"/>
      <c r="Y16" s="164">
        <v>71262190</v>
      </c>
      <c r="Z16" s="146"/>
      <c r="AA16" s="239"/>
    </row>
    <row r="17" spans="1:27" ht="13.5">
      <c r="A17" s="264" t="s">
        <v>155</v>
      </c>
      <c r="B17" s="197"/>
      <c r="C17" s="160"/>
      <c r="D17" s="160"/>
      <c r="E17" s="64"/>
      <c r="F17" s="65"/>
      <c r="G17" s="65"/>
      <c r="H17" s="65"/>
      <c r="I17" s="65"/>
      <c r="J17" s="65"/>
      <c r="K17" s="65"/>
      <c r="L17" s="65"/>
      <c r="M17" s="65"/>
      <c r="N17" s="65"/>
      <c r="O17" s="65">
        <v>-309264</v>
      </c>
      <c r="P17" s="65">
        <v>-309264</v>
      </c>
      <c r="Q17" s="65">
        <v>-309264</v>
      </c>
      <c r="R17" s="65">
        <v>-927792</v>
      </c>
      <c r="S17" s="65">
        <v>-309264</v>
      </c>
      <c r="T17" s="65">
        <v>309264</v>
      </c>
      <c r="U17" s="65">
        <v>309264</v>
      </c>
      <c r="V17" s="65">
        <v>309264</v>
      </c>
      <c r="W17" s="65">
        <v>-618528</v>
      </c>
      <c r="X17" s="65"/>
      <c r="Y17" s="65">
        <v>-618528</v>
      </c>
      <c r="Z17" s="145"/>
      <c r="AA17" s="67"/>
    </row>
    <row r="18" spans="1:27" ht="13.5">
      <c r="A18" s="264" t="s">
        <v>156</v>
      </c>
      <c r="B18" s="197"/>
      <c r="C18" s="160"/>
      <c r="D18" s="160"/>
      <c r="E18" s="64"/>
      <c r="F18" s="65"/>
      <c r="G18" s="65">
        <v>15542041</v>
      </c>
      <c r="H18" s="65">
        <v>7802257</v>
      </c>
      <c r="I18" s="65">
        <v>3299899</v>
      </c>
      <c r="J18" s="65">
        <v>26644197</v>
      </c>
      <c r="K18" s="65">
        <v>640316</v>
      </c>
      <c r="L18" s="65"/>
      <c r="M18" s="65"/>
      <c r="N18" s="65">
        <v>640316</v>
      </c>
      <c r="O18" s="65"/>
      <c r="P18" s="65">
        <v>8678240</v>
      </c>
      <c r="Q18" s="65"/>
      <c r="R18" s="65">
        <v>8678240</v>
      </c>
      <c r="S18" s="65"/>
      <c r="T18" s="65"/>
      <c r="U18" s="65"/>
      <c r="V18" s="65"/>
      <c r="W18" s="65">
        <v>35962753</v>
      </c>
      <c r="X18" s="65"/>
      <c r="Y18" s="65">
        <v>35962753</v>
      </c>
      <c r="Z18" s="145"/>
      <c r="AA18" s="67"/>
    </row>
    <row r="19" spans="1:27" ht="13.5">
      <c r="A19" s="264" t="s">
        <v>157</v>
      </c>
      <c r="B19" s="197" t="s">
        <v>99</v>
      </c>
      <c r="C19" s="160">
        <v>91640708</v>
      </c>
      <c r="D19" s="160"/>
      <c r="E19" s="64"/>
      <c r="F19" s="65"/>
      <c r="G19" s="65"/>
      <c r="H19" s="65">
        <v>1352186</v>
      </c>
      <c r="I19" s="65">
        <v>1671041</v>
      </c>
      <c r="J19" s="65">
        <v>3023227</v>
      </c>
      <c r="K19" s="65">
        <v>1696941</v>
      </c>
      <c r="L19" s="65"/>
      <c r="M19" s="65"/>
      <c r="N19" s="65">
        <v>1696941</v>
      </c>
      <c r="O19" s="65">
        <v>95530303</v>
      </c>
      <c r="P19" s="65">
        <v>99006808</v>
      </c>
      <c r="Q19" s="65">
        <v>100266694</v>
      </c>
      <c r="R19" s="65">
        <v>294803805</v>
      </c>
      <c r="S19" s="65">
        <v>101647034</v>
      </c>
      <c r="T19" s="65">
        <v>102738379</v>
      </c>
      <c r="U19" s="65">
        <v>105290987</v>
      </c>
      <c r="V19" s="65">
        <v>309676400</v>
      </c>
      <c r="W19" s="65">
        <v>609200373</v>
      </c>
      <c r="X19" s="65"/>
      <c r="Y19" s="65">
        <v>609200373</v>
      </c>
      <c r="Z19" s="145"/>
      <c r="AA19" s="67"/>
    </row>
    <row r="20" spans="1:27" ht="13.5">
      <c r="A20" s="264" t="s">
        <v>158</v>
      </c>
      <c r="B20" s="197"/>
      <c r="C20" s="160"/>
      <c r="D20" s="160"/>
      <c r="E20" s="64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159</v>
      </c>
      <c r="B21" s="197"/>
      <c r="C21" s="160"/>
      <c r="D21" s="160"/>
      <c r="E21" s="64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145"/>
      <c r="AA21" s="67"/>
    </row>
    <row r="22" spans="1:27" ht="13.5">
      <c r="A22" s="264" t="s">
        <v>160</v>
      </c>
      <c r="B22" s="197"/>
      <c r="C22" s="160"/>
      <c r="D22" s="160"/>
      <c r="E22" s="64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145"/>
      <c r="AA22" s="67"/>
    </row>
    <row r="23" spans="1:27" ht="13.5">
      <c r="A23" s="264" t="s">
        <v>161</v>
      </c>
      <c r="B23" s="197"/>
      <c r="C23" s="160"/>
      <c r="D23" s="160"/>
      <c r="E23" s="64"/>
      <c r="F23" s="65"/>
      <c r="G23" s="164"/>
      <c r="H23" s="164"/>
      <c r="I23" s="164"/>
      <c r="J23" s="65"/>
      <c r="K23" s="164"/>
      <c r="L23" s="164"/>
      <c r="M23" s="65"/>
      <c r="N23" s="164"/>
      <c r="O23" s="164">
        <v>11637898</v>
      </c>
      <c r="P23" s="164">
        <v>11637898</v>
      </c>
      <c r="Q23" s="65">
        <v>11637898</v>
      </c>
      <c r="R23" s="164">
        <v>34913694</v>
      </c>
      <c r="S23" s="164"/>
      <c r="T23" s="65"/>
      <c r="U23" s="164"/>
      <c r="V23" s="164"/>
      <c r="W23" s="164">
        <v>34913694</v>
      </c>
      <c r="X23" s="65"/>
      <c r="Y23" s="164">
        <v>34913694</v>
      </c>
      <c r="Z23" s="146"/>
      <c r="AA23" s="239"/>
    </row>
    <row r="24" spans="1:27" ht="13.5">
      <c r="A24" s="265" t="s">
        <v>57</v>
      </c>
      <c r="B24" s="268"/>
      <c r="C24" s="177">
        <f aca="true" t="shared" si="1" ref="C24:Y24">SUM(C15:C23)</f>
        <v>91640708</v>
      </c>
      <c r="D24" s="177">
        <f>SUM(D15:D23)</f>
        <v>0</v>
      </c>
      <c r="E24" s="81">
        <f t="shared" si="1"/>
        <v>0</v>
      </c>
      <c r="F24" s="82">
        <f t="shared" si="1"/>
        <v>0</v>
      </c>
      <c r="G24" s="82">
        <f t="shared" si="1"/>
        <v>15542041</v>
      </c>
      <c r="H24" s="82">
        <f t="shared" si="1"/>
        <v>9154443</v>
      </c>
      <c r="I24" s="82">
        <f t="shared" si="1"/>
        <v>4970940</v>
      </c>
      <c r="J24" s="82">
        <f t="shared" si="1"/>
        <v>29667424</v>
      </c>
      <c r="K24" s="82">
        <f t="shared" si="1"/>
        <v>2337257</v>
      </c>
      <c r="L24" s="82">
        <f t="shared" si="1"/>
        <v>0</v>
      </c>
      <c r="M24" s="82">
        <f t="shared" si="1"/>
        <v>0</v>
      </c>
      <c r="N24" s="82">
        <f t="shared" si="1"/>
        <v>2337257</v>
      </c>
      <c r="O24" s="82">
        <f t="shared" si="1"/>
        <v>122234798</v>
      </c>
      <c r="P24" s="82">
        <f t="shared" si="1"/>
        <v>119013682</v>
      </c>
      <c r="Q24" s="82">
        <f t="shared" si="1"/>
        <v>131675379</v>
      </c>
      <c r="R24" s="82">
        <f t="shared" si="1"/>
        <v>372923859</v>
      </c>
      <c r="S24" s="82">
        <f t="shared" si="1"/>
        <v>118711556</v>
      </c>
      <c r="T24" s="82">
        <f t="shared" si="1"/>
        <v>116597315</v>
      </c>
      <c r="U24" s="82">
        <f t="shared" si="1"/>
        <v>110483071</v>
      </c>
      <c r="V24" s="82">
        <f t="shared" si="1"/>
        <v>345791942</v>
      </c>
      <c r="W24" s="82">
        <f t="shared" si="1"/>
        <v>750720482</v>
      </c>
      <c r="X24" s="82">
        <f t="shared" si="1"/>
        <v>0</v>
      </c>
      <c r="Y24" s="82">
        <f t="shared" si="1"/>
        <v>750720482</v>
      </c>
      <c r="Z24" s="227">
        <f>+IF(X24&lt;&gt;0,+(Y24/X24)*100,0)</f>
        <v>0</v>
      </c>
      <c r="AA24" s="84">
        <f>SUM(AA15:AA23)</f>
        <v>0</v>
      </c>
    </row>
    <row r="25" spans="1:27" ht="13.5">
      <c r="A25" s="265" t="s">
        <v>162</v>
      </c>
      <c r="B25" s="266"/>
      <c r="C25" s="177">
        <f aca="true" t="shared" si="2" ref="C25:Y25">+C12+C24</f>
        <v>113693166</v>
      </c>
      <c r="D25" s="177">
        <f>+D12+D24</f>
        <v>0</v>
      </c>
      <c r="E25" s="77">
        <f t="shared" si="2"/>
        <v>0</v>
      </c>
      <c r="F25" s="78">
        <f t="shared" si="2"/>
        <v>0</v>
      </c>
      <c r="G25" s="78">
        <f t="shared" si="2"/>
        <v>17498760</v>
      </c>
      <c r="H25" s="78">
        <f t="shared" si="2"/>
        <v>12124503</v>
      </c>
      <c r="I25" s="78">
        <f t="shared" si="2"/>
        <v>8869435</v>
      </c>
      <c r="J25" s="78">
        <f t="shared" si="2"/>
        <v>38492698</v>
      </c>
      <c r="K25" s="78">
        <f t="shared" si="2"/>
        <v>6994889</v>
      </c>
      <c r="L25" s="78">
        <f t="shared" si="2"/>
        <v>0</v>
      </c>
      <c r="M25" s="78">
        <f t="shared" si="2"/>
        <v>0</v>
      </c>
      <c r="N25" s="78">
        <f t="shared" si="2"/>
        <v>6994889</v>
      </c>
      <c r="O25" s="78">
        <f t="shared" si="2"/>
        <v>193700038</v>
      </c>
      <c r="P25" s="78">
        <f t="shared" si="2"/>
        <v>192193795</v>
      </c>
      <c r="Q25" s="78">
        <f t="shared" si="2"/>
        <v>210988142</v>
      </c>
      <c r="R25" s="78">
        <f t="shared" si="2"/>
        <v>596881975</v>
      </c>
      <c r="S25" s="78">
        <f t="shared" si="2"/>
        <v>197019249</v>
      </c>
      <c r="T25" s="78">
        <f t="shared" si="2"/>
        <v>184651357</v>
      </c>
      <c r="U25" s="78">
        <f t="shared" si="2"/>
        <v>176060921</v>
      </c>
      <c r="V25" s="78">
        <f t="shared" si="2"/>
        <v>557731527</v>
      </c>
      <c r="W25" s="78">
        <f t="shared" si="2"/>
        <v>1200101089</v>
      </c>
      <c r="X25" s="78">
        <f t="shared" si="2"/>
        <v>0</v>
      </c>
      <c r="Y25" s="78">
        <f t="shared" si="2"/>
        <v>1200101089</v>
      </c>
      <c r="Z25" s="179">
        <f>+IF(X25&lt;&gt;0,+(Y25/X25)*100,0)</f>
        <v>0</v>
      </c>
      <c r="AA25" s="79">
        <f>+AA12+AA24</f>
        <v>0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163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164</v>
      </c>
      <c r="B28" s="269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165</v>
      </c>
      <c r="B29" s="197" t="s">
        <v>72</v>
      </c>
      <c r="C29" s="160"/>
      <c r="D29" s="160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64" t="s">
        <v>52</v>
      </c>
      <c r="B30" s="197" t="s">
        <v>94</v>
      </c>
      <c r="C30" s="160">
        <v>2156294</v>
      </c>
      <c r="D30" s="160"/>
      <c r="E30" s="64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>
        <v>3079844</v>
      </c>
      <c r="U30" s="65">
        <v>4320940</v>
      </c>
      <c r="V30" s="65">
        <v>7400784</v>
      </c>
      <c r="W30" s="65">
        <v>7400784</v>
      </c>
      <c r="X30" s="65"/>
      <c r="Y30" s="65">
        <v>7400784</v>
      </c>
      <c r="Z30" s="145"/>
      <c r="AA30" s="67"/>
    </row>
    <row r="31" spans="1:27" ht="13.5">
      <c r="A31" s="264" t="s">
        <v>166</v>
      </c>
      <c r="B31" s="197"/>
      <c r="C31" s="160">
        <v>313534</v>
      </c>
      <c r="D31" s="160"/>
      <c r="E31" s="64"/>
      <c r="F31" s="65"/>
      <c r="G31" s="65">
        <v>6728</v>
      </c>
      <c r="H31" s="65">
        <v>13819</v>
      </c>
      <c r="I31" s="65">
        <v>22461</v>
      </c>
      <c r="J31" s="65">
        <v>43008</v>
      </c>
      <c r="K31" s="65">
        <v>-27150</v>
      </c>
      <c r="L31" s="65"/>
      <c r="M31" s="65"/>
      <c r="N31" s="65">
        <v>-27150</v>
      </c>
      <c r="O31" s="65">
        <v>351278</v>
      </c>
      <c r="P31" s="65">
        <v>353288</v>
      </c>
      <c r="Q31" s="65">
        <v>356229</v>
      </c>
      <c r="R31" s="65">
        <v>1060795</v>
      </c>
      <c r="S31" s="65">
        <v>357509</v>
      </c>
      <c r="T31" s="65">
        <v>358455</v>
      </c>
      <c r="U31" s="65">
        <v>357789</v>
      </c>
      <c r="V31" s="65">
        <v>1073753</v>
      </c>
      <c r="W31" s="65">
        <v>2150406</v>
      </c>
      <c r="X31" s="65"/>
      <c r="Y31" s="65">
        <v>2150406</v>
      </c>
      <c r="Z31" s="145"/>
      <c r="AA31" s="67"/>
    </row>
    <row r="32" spans="1:27" ht="13.5">
      <c r="A32" s="264" t="s">
        <v>167</v>
      </c>
      <c r="B32" s="197" t="s">
        <v>94</v>
      </c>
      <c r="C32" s="160">
        <v>8153200</v>
      </c>
      <c r="D32" s="160"/>
      <c r="E32" s="64"/>
      <c r="F32" s="65"/>
      <c r="G32" s="65">
        <v>2027471</v>
      </c>
      <c r="H32" s="65">
        <v>1206682</v>
      </c>
      <c r="I32" s="65">
        <v>2225608</v>
      </c>
      <c r="J32" s="65">
        <v>5459761</v>
      </c>
      <c r="K32" s="65">
        <v>1512733</v>
      </c>
      <c r="L32" s="65"/>
      <c r="M32" s="65"/>
      <c r="N32" s="65">
        <v>1512733</v>
      </c>
      <c r="O32" s="65">
        <v>6354023</v>
      </c>
      <c r="P32" s="65">
        <v>2458761</v>
      </c>
      <c r="Q32" s="65">
        <v>8366953</v>
      </c>
      <c r="R32" s="65">
        <v>17179737</v>
      </c>
      <c r="S32" s="65">
        <v>6999405</v>
      </c>
      <c r="T32" s="65">
        <v>6320307</v>
      </c>
      <c r="U32" s="65">
        <v>3680347</v>
      </c>
      <c r="V32" s="65">
        <v>17000059</v>
      </c>
      <c r="W32" s="65">
        <v>41152290</v>
      </c>
      <c r="X32" s="65"/>
      <c r="Y32" s="65">
        <v>41152290</v>
      </c>
      <c r="Z32" s="145"/>
      <c r="AA32" s="67"/>
    </row>
    <row r="33" spans="1:27" ht="13.5">
      <c r="A33" s="264" t="s">
        <v>168</v>
      </c>
      <c r="B33" s="197"/>
      <c r="C33" s="160">
        <v>2250889</v>
      </c>
      <c r="D33" s="160"/>
      <c r="E33" s="64"/>
      <c r="F33" s="65"/>
      <c r="G33" s="65"/>
      <c r="H33" s="65"/>
      <c r="I33" s="65"/>
      <c r="J33" s="65"/>
      <c r="K33" s="65"/>
      <c r="L33" s="65"/>
      <c r="M33" s="65"/>
      <c r="N33" s="65"/>
      <c r="O33" s="65">
        <v>4252809</v>
      </c>
      <c r="P33" s="65">
        <v>2770162</v>
      </c>
      <c r="Q33" s="65">
        <v>2775931</v>
      </c>
      <c r="R33" s="65">
        <v>9798902</v>
      </c>
      <c r="S33" s="65">
        <v>2932822</v>
      </c>
      <c r="T33" s="65"/>
      <c r="U33" s="65"/>
      <c r="V33" s="65">
        <v>2932822</v>
      </c>
      <c r="W33" s="65">
        <v>12731724</v>
      </c>
      <c r="X33" s="65"/>
      <c r="Y33" s="65">
        <v>12731724</v>
      </c>
      <c r="Z33" s="145"/>
      <c r="AA33" s="67"/>
    </row>
    <row r="34" spans="1:27" ht="13.5">
      <c r="A34" s="265" t="s">
        <v>58</v>
      </c>
      <c r="B34" s="266"/>
      <c r="C34" s="177">
        <f aca="true" t="shared" si="3" ref="C34:Y34">SUM(C29:C33)</f>
        <v>12873917</v>
      </c>
      <c r="D34" s="177">
        <f>SUM(D29:D33)</f>
        <v>0</v>
      </c>
      <c r="E34" s="77">
        <f t="shared" si="3"/>
        <v>0</v>
      </c>
      <c r="F34" s="78">
        <f t="shared" si="3"/>
        <v>0</v>
      </c>
      <c r="G34" s="78">
        <f t="shared" si="3"/>
        <v>2034199</v>
      </c>
      <c r="H34" s="78">
        <f t="shared" si="3"/>
        <v>1220501</v>
      </c>
      <c r="I34" s="78">
        <f t="shared" si="3"/>
        <v>2248069</v>
      </c>
      <c r="J34" s="78">
        <f t="shared" si="3"/>
        <v>5502769</v>
      </c>
      <c r="K34" s="78">
        <f t="shared" si="3"/>
        <v>1485583</v>
      </c>
      <c r="L34" s="78">
        <f t="shared" si="3"/>
        <v>0</v>
      </c>
      <c r="M34" s="78">
        <f t="shared" si="3"/>
        <v>0</v>
      </c>
      <c r="N34" s="78">
        <f t="shared" si="3"/>
        <v>1485583</v>
      </c>
      <c r="O34" s="78">
        <f t="shared" si="3"/>
        <v>10958110</v>
      </c>
      <c r="P34" s="78">
        <f t="shared" si="3"/>
        <v>5582211</v>
      </c>
      <c r="Q34" s="78">
        <f t="shared" si="3"/>
        <v>11499113</v>
      </c>
      <c r="R34" s="78">
        <f t="shared" si="3"/>
        <v>28039434</v>
      </c>
      <c r="S34" s="78">
        <f t="shared" si="3"/>
        <v>10289736</v>
      </c>
      <c r="T34" s="78">
        <f t="shared" si="3"/>
        <v>9758606</v>
      </c>
      <c r="U34" s="78">
        <f t="shared" si="3"/>
        <v>8359076</v>
      </c>
      <c r="V34" s="78">
        <f t="shared" si="3"/>
        <v>28407418</v>
      </c>
      <c r="W34" s="78">
        <f t="shared" si="3"/>
        <v>63435204</v>
      </c>
      <c r="X34" s="78">
        <f t="shared" si="3"/>
        <v>0</v>
      </c>
      <c r="Y34" s="78">
        <f t="shared" si="3"/>
        <v>63435204</v>
      </c>
      <c r="Z34" s="179">
        <f>+IF(X34&lt;&gt;0,+(Y34/X34)*100,0)</f>
        <v>0</v>
      </c>
      <c r="AA34" s="79">
        <f>SUM(AA29:AA33)</f>
        <v>0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169</v>
      </c>
      <c r="B36" s="197"/>
      <c r="C36" s="160"/>
      <c r="D36" s="160"/>
      <c r="E36" s="64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145"/>
      <c r="AA36" s="67"/>
    </row>
    <row r="37" spans="1:27" ht="13.5">
      <c r="A37" s="264" t="s">
        <v>52</v>
      </c>
      <c r="B37" s="197"/>
      <c r="C37" s="160">
        <v>8240885</v>
      </c>
      <c r="D37" s="160"/>
      <c r="E37" s="64"/>
      <c r="F37" s="65"/>
      <c r="G37" s="65">
        <v>172330</v>
      </c>
      <c r="H37" s="65">
        <v>346541</v>
      </c>
      <c r="I37" s="65">
        <v>526299</v>
      </c>
      <c r="J37" s="65">
        <v>1045170</v>
      </c>
      <c r="K37" s="65">
        <v>704375</v>
      </c>
      <c r="L37" s="65"/>
      <c r="M37" s="65"/>
      <c r="N37" s="65">
        <v>704375</v>
      </c>
      <c r="O37" s="65">
        <v>9078993</v>
      </c>
      <c r="P37" s="65">
        <v>8886324</v>
      </c>
      <c r="Q37" s="65">
        <v>8698187</v>
      </c>
      <c r="R37" s="65">
        <v>26663504</v>
      </c>
      <c r="S37" s="65">
        <v>8525306</v>
      </c>
      <c r="T37" s="65">
        <v>8360770</v>
      </c>
      <c r="U37" s="65">
        <v>8191265</v>
      </c>
      <c r="V37" s="65">
        <v>25077341</v>
      </c>
      <c r="W37" s="65">
        <v>53490390</v>
      </c>
      <c r="X37" s="65"/>
      <c r="Y37" s="65">
        <v>53490390</v>
      </c>
      <c r="Z37" s="145"/>
      <c r="AA37" s="67"/>
    </row>
    <row r="38" spans="1:27" ht="13.5">
      <c r="A38" s="264" t="s">
        <v>168</v>
      </c>
      <c r="B38" s="197"/>
      <c r="C38" s="160">
        <v>1488773</v>
      </c>
      <c r="D38" s="160"/>
      <c r="E38" s="64"/>
      <c r="F38" s="65"/>
      <c r="G38" s="65"/>
      <c r="H38" s="65"/>
      <c r="I38" s="65"/>
      <c r="J38" s="65"/>
      <c r="K38" s="65"/>
      <c r="L38" s="65"/>
      <c r="M38" s="65"/>
      <c r="N38" s="65"/>
      <c r="O38" s="65">
        <v>28404168</v>
      </c>
      <c r="P38" s="65">
        <v>28404168</v>
      </c>
      <c r="Q38" s="65">
        <v>28404168</v>
      </c>
      <c r="R38" s="65">
        <v>85212504</v>
      </c>
      <c r="S38" s="65">
        <v>28404168</v>
      </c>
      <c r="T38" s="65">
        <v>28404168</v>
      </c>
      <c r="U38" s="65">
        <v>28404168</v>
      </c>
      <c r="V38" s="65">
        <v>85212504</v>
      </c>
      <c r="W38" s="65">
        <v>170425008</v>
      </c>
      <c r="X38" s="65"/>
      <c r="Y38" s="65">
        <v>170425008</v>
      </c>
      <c r="Z38" s="145"/>
      <c r="AA38" s="67"/>
    </row>
    <row r="39" spans="1:27" ht="13.5">
      <c r="A39" s="265" t="s">
        <v>59</v>
      </c>
      <c r="B39" s="268"/>
      <c r="C39" s="177">
        <f aca="true" t="shared" si="4" ref="C39:Y39">SUM(C37:C38)</f>
        <v>9729658</v>
      </c>
      <c r="D39" s="177">
        <f>SUM(D37:D38)</f>
        <v>0</v>
      </c>
      <c r="E39" s="81">
        <f t="shared" si="4"/>
        <v>0</v>
      </c>
      <c r="F39" s="82">
        <f t="shared" si="4"/>
        <v>0</v>
      </c>
      <c r="G39" s="82">
        <f t="shared" si="4"/>
        <v>172330</v>
      </c>
      <c r="H39" s="82">
        <f t="shared" si="4"/>
        <v>346541</v>
      </c>
      <c r="I39" s="82">
        <f t="shared" si="4"/>
        <v>526299</v>
      </c>
      <c r="J39" s="82">
        <f t="shared" si="4"/>
        <v>1045170</v>
      </c>
      <c r="K39" s="82">
        <f t="shared" si="4"/>
        <v>704375</v>
      </c>
      <c r="L39" s="82">
        <f t="shared" si="4"/>
        <v>0</v>
      </c>
      <c r="M39" s="82">
        <f t="shared" si="4"/>
        <v>0</v>
      </c>
      <c r="N39" s="82">
        <f t="shared" si="4"/>
        <v>704375</v>
      </c>
      <c r="O39" s="82">
        <f t="shared" si="4"/>
        <v>37483161</v>
      </c>
      <c r="P39" s="82">
        <f t="shared" si="4"/>
        <v>37290492</v>
      </c>
      <c r="Q39" s="82">
        <f t="shared" si="4"/>
        <v>37102355</v>
      </c>
      <c r="R39" s="82">
        <f t="shared" si="4"/>
        <v>111876008</v>
      </c>
      <c r="S39" s="82">
        <f t="shared" si="4"/>
        <v>36929474</v>
      </c>
      <c r="T39" s="82">
        <f t="shared" si="4"/>
        <v>36764938</v>
      </c>
      <c r="U39" s="82">
        <f t="shared" si="4"/>
        <v>36595433</v>
      </c>
      <c r="V39" s="82">
        <f t="shared" si="4"/>
        <v>110289845</v>
      </c>
      <c r="W39" s="82">
        <f t="shared" si="4"/>
        <v>223915398</v>
      </c>
      <c r="X39" s="82">
        <f t="shared" si="4"/>
        <v>0</v>
      </c>
      <c r="Y39" s="82">
        <f t="shared" si="4"/>
        <v>223915398</v>
      </c>
      <c r="Z39" s="227">
        <f>+IF(X39&lt;&gt;0,+(Y39/X39)*100,0)</f>
        <v>0</v>
      </c>
      <c r="AA39" s="84">
        <f>SUM(AA37:AA38)</f>
        <v>0</v>
      </c>
    </row>
    <row r="40" spans="1:27" ht="13.5">
      <c r="A40" s="265" t="s">
        <v>170</v>
      </c>
      <c r="B40" s="266"/>
      <c r="C40" s="177">
        <f aca="true" t="shared" si="5" ref="C40:Y40">+C34+C39</f>
        <v>22603575</v>
      </c>
      <c r="D40" s="177">
        <f>+D34+D39</f>
        <v>0</v>
      </c>
      <c r="E40" s="77">
        <f t="shared" si="5"/>
        <v>0</v>
      </c>
      <c r="F40" s="78">
        <f t="shared" si="5"/>
        <v>0</v>
      </c>
      <c r="G40" s="78">
        <f t="shared" si="5"/>
        <v>2206529</v>
      </c>
      <c r="H40" s="78">
        <f t="shared" si="5"/>
        <v>1567042</v>
      </c>
      <c r="I40" s="78">
        <f t="shared" si="5"/>
        <v>2774368</v>
      </c>
      <c r="J40" s="78">
        <f t="shared" si="5"/>
        <v>6547939</v>
      </c>
      <c r="K40" s="78">
        <f t="shared" si="5"/>
        <v>2189958</v>
      </c>
      <c r="L40" s="78">
        <f t="shared" si="5"/>
        <v>0</v>
      </c>
      <c r="M40" s="78">
        <f t="shared" si="5"/>
        <v>0</v>
      </c>
      <c r="N40" s="78">
        <f t="shared" si="5"/>
        <v>2189958</v>
      </c>
      <c r="O40" s="78">
        <f t="shared" si="5"/>
        <v>48441271</v>
      </c>
      <c r="P40" s="78">
        <f t="shared" si="5"/>
        <v>42872703</v>
      </c>
      <c r="Q40" s="78">
        <f t="shared" si="5"/>
        <v>48601468</v>
      </c>
      <c r="R40" s="78">
        <f t="shared" si="5"/>
        <v>139915442</v>
      </c>
      <c r="S40" s="78">
        <f t="shared" si="5"/>
        <v>47219210</v>
      </c>
      <c r="T40" s="78">
        <f t="shared" si="5"/>
        <v>46523544</v>
      </c>
      <c r="U40" s="78">
        <f t="shared" si="5"/>
        <v>44954509</v>
      </c>
      <c r="V40" s="78">
        <f t="shared" si="5"/>
        <v>138697263</v>
      </c>
      <c r="W40" s="78">
        <f t="shared" si="5"/>
        <v>287350602</v>
      </c>
      <c r="X40" s="78">
        <f t="shared" si="5"/>
        <v>0</v>
      </c>
      <c r="Y40" s="78">
        <f t="shared" si="5"/>
        <v>287350602</v>
      </c>
      <c r="Z40" s="179">
        <f>+IF(X40&lt;&gt;0,+(Y40/X40)*100,0)</f>
        <v>0</v>
      </c>
      <c r="AA40" s="79">
        <f>+AA34+AA39</f>
        <v>0</v>
      </c>
    </row>
    <row r="41" spans="1:27" ht="4.5" customHeight="1">
      <c r="A41" s="267"/>
      <c r="B41" s="197"/>
      <c r="C41" s="160"/>
      <c r="D41" s="160"/>
      <c r="E41" s="64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145"/>
      <c r="AA41" s="67"/>
    </row>
    <row r="42" spans="1:27" ht="13.5">
      <c r="A42" s="270" t="s">
        <v>171</v>
      </c>
      <c r="B42" s="271" t="s">
        <v>141</v>
      </c>
      <c r="C42" s="272">
        <f aca="true" t="shared" si="6" ref="C42:Y42">+C25-C40</f>
        <v>91089591</v>
      </c>
      <c r="D42" s="272">
        <f>+D25-D40</f>
        <v>0</v>
      </c>
      <c r="E42" s="273">
        <f t="shared" si="6"/>
        <v>0</v>
      </c>
      <c r="F42" s="274">
        <f t="shared" si="6"/>
        <v>0</v>
      </c>
      <c r="G42" s="274">
        <f t="shared" si="6"/>
        <v>15292231</v>
      </c>
      <c r="H42" s="274">
        <f t="shared" si="6"/>
        <v>10557461</v>
      </c>
      <c r="I42" s="274">
        <f t="shared" si="6"/>
        <v>6095067</v>
      </c>
      <c r="J42" s="274">
        <f t="shared" si="6"/>
        <v>31944759</v>
      </c>
      <c r="K42" s="274">
        <f t="shared" si="6"/>
        <v>4804931</v>
      </c>
      <c r="L42" s="274">
        <f t="shared" si="6"/>
        <v>0</v>
      </c>
      <c r="M42" s="274">
        <f t="shared" si="6"/>
        <v>0</v>
      </c>
      <c r="N42" s="274">
        <f t="shared" si="6"/>
        <v>4804931</v>
      </c>
      <c r="O42" s="274">
        <f t="shared" si="6"/>
        <v>145258767</v>
      </c>
      <c r="P42" s="274">
        <f t="shared" si="6"/>
        <v>149321092</v>
      </c>
      <c r="Q42" s="274">
        <f t="shared" si="6"/>
        <v>162386674</v>
      </c>
      <c r="R42" s="274">
        <f t="shared" si="6"/>
        <v>456966533</v>
      </c>
      <c r="S42" s="274">
        <f t="shared" si="6"/>
        <v>149800039</v>
      </c>
      <c r="T42" s="274">
        <f t="shared" si="6"/>
        <v>138127813</v>
      </c>
      <c r="U42" s="274">
        <f t="shared" si="6"/>
        <v>131106412</v>
      </c>
      <c r="V42" s="274">
        <f t="shared" si="6"/>
        <v>419034264</v>
      </c>
      <c r="W42" s="274">
        <f t="shared" si="6"/>
        <v>912750487</v>
      </c>
      <c r="X42" s="274">
        <f t="shared" si="6"/>
        <v>0</v>
      </c>
      <c r="Y42" s="274">
        <f t="shared" si="6"/>
        <v>912750487</v>
      </c>
      <c r="Z42" s="275">
        <f>+IF(X42&lt;&gt;0,+(Y42/X42)*100,0)</f>
        <v>0</v>
      </c>
      <c r="AA42" s="276">
        <f>+AA25-AA40</f>
        <v>0</v>
      </c>
    </row>
    <row r="43" spans="1:27" ht="4.5" customHeight="1">
      <c r="A43" s="267"/>
      <c r="B43" s="197"/>
      <c r="C43" s="160"/>
      <c r="D43" s="160"/>
      <c r="E43" s="64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144"/>
      <c r="AA43" s="67"/>
    </row>
    <row r="44" spans="1:27" ht="13.5">
      <c r="A44" s="257" t="s">
        <v>172</v>
      </c>
      <c r="B44" s="197"/>
      <c r="C44" s="160"/>
      <c r="D44" s="160"/>
      <c r="E44" s="64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144"/>
      <c r="AA44" s="67"/>
    </row>
    <row r="45" spans="1:27" ht="13.5">
      <c r="A45" s="264" t="s">
        <v>173</v>
      </c>
      <c r="B45" s="197"/>
      <c r="C45" s="160">
        <v>91089591</v>
      </c>
      <c r="D45" s="160"/>
      <c r="E45" s="64"/>
      <c r="F45" s="65"/>
      <c r="G45" s="65"/>
      <c r="H45" s="65"/>
      <c r="I45" s="65"/>
      <c r="J45" s="65"/>
      <c r="K45" s="65">
        <v>-612</v>
      </c>
      <c r="L45" s="65"/>
      <c r="M45" s="65"/>
      <c r="N45" s="65">
        <v>-612</v>
      </c>
      <c r="O45" s="65">
        <v>86336489</v>
      </c>
      <c r="P45" s="65">
        <v>86336489</v>
      </c>
      <c r="Q45" s="65">
        <v>86336489</v>
      </c>
      <c r="R45" s="65">
        <v>259009467</v>
      </c>
      <c r="S45" s="65">
        <v>86336489</v>
      </c>
      <c r="T45" s="65">
        <v>138127813</v>
      </c>
      <c r="U45" s="65">
        <v>131106412</v>
      </c>
      <c r="V45" s="65">
        <v>355570714</v>
      </c>
      <c r="W45" s="65">
        <v>614579569</v>
      </c>
      <c r="X45" s="65"/>
      <c r="Y45" s="65">
        <v>614579569</v>
      </c>
      <c r="Z45" s="144"/>
      <c r="AA45" s="67"/>
    </row>
    <row r="46" spans="1:27" ht="13.5">
      <c r="A46" s="264" t="s">
        <v>174</v>
      </c>
      <c r="B46" s="197" t="s">
        <v>94</v>
      </c>
      <c r="C46" s="160"/>
      <c r="D46" s="160"/>
      <c r="E46" s="64"/>
      <c r="F46" s="65"/>
      <c r="G46" s="65"/>
      <c r="H46" s="65"/>
      <c r="I46" s="65"/>
      <c r="J46" s="65"/>
      <c r="K46" s="65"/>
      <c r="L46" s="65"/>
      <c r="M46" s="65"/>
      <c r="N46" s="65"/>
      <c r="O46" s="65">
        <v>58922278</v>
      </c>
      <c r="P46" s="65">
        <v>62984603</v>
      </c>
      <c r="Q46" s="65">
        <v>76050185</v>
      </c>
      <c r="R46" s="65">
        <v>197957066</v>
      </c>
      <c r="S46" s="65">
        <v>63463550</v>
      </c>
      <c r="T46" s="65"/>
      <c r="U46" s="65"/>
      <c r="V46" s="65">
        <v>63463550</v>
      </c>
      <c r="W46" s="65">
        <v>261420616</v>
      </c>
      <c r="X46" s="65"/>
      <c r="Y46" s="65">
        <v>261420616</v>
      </c>
      <c r="Z46" s="144"/>
      <c r="AA46" s="67"/>
    </row>
    <row r="47" spans="1:27" ht="13.5">
      <c r="A47" s="264" t="s">
        <v>175</v>
      </c>
      <c r="B47" s="197"/>
      <c r="C47" s="160"/>
      <c r="D47" s="160"/>
      <c r="E47" s="64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144"/>
      <c r="AA47" s="67"/>
    </row>
    <row r="48" spans="1:27" ht="13.5">
      <c r="A48" s="277" t="s">
        <v>176</v>
      </c>
      <c r="B48" s="278" t="s">
        <v>141</v>
      </c>
      <c r="C48" s="232">
        <f aca="true" t="shared" si="7" ref="C48:Y48">SUM(C45:C47)</f>
        <v>91089591</v>
      </c>
      <c r="D48" s="232">
        <f>SUM(D45:D47)</f>
        <v>0</v>
      </c>
      <c r="E48" s="279">
        <f t="shared" si="7"/>
        <v>0</v>
      </c>
      <c r="F48" s="234">
        <f t="shared" si="7"/>
        <v>0</v>
      </c>
      <c r="G48" s="234">
        <f t="shared" si="7"/>
        <v>0</v>
      </c>
      <c r="H48" s="234">
        <f t="shared" si="7"/>
        <v>0</v>
      </c>
      <c r="I48" s="234">
        <f t="shared" si="7"/>
        <v>0</v>
      </c>
      <c r="J48" s="234">
        <f t="shared" si="7"/>
        <v>0</v>
      </c>
      <c r="K48" s="234">
        <f t="shared" si="7"/>
        <v>-612</v>
      </c>
      <c r="L48" s="234">
        <f t="shared" si="7"/>
        <v>0</v>
      </c>
      <c r="M48" s="234">
        <f t="shared" si="7"/>
        <v>0</v>
      </c>
      <c r="N48" s="234">
        <f t="shared" si="7"/>
        <v>-612</v>
      </c>
      <c r="O48" s="234">
        <f t="shared" si="7"/>
        <v>145258767</v>
      </c>
      <c r="P48" s="234">
        <f t="shared" si="7"/>
        <v>149321092</v>
      </c>
      <c r="Q48" s="234">
        <f t="shared" si="7"/>
        <v>162386674</v>
      </c>
      <c r="R48" s="234">
        <f t="shared" si="7"/>
        <v>456966533</v>
      </c>
      <c r="S48" s="234">
        <f t="shared" si="7"/>
        <v>149800039</v>
      </c>
      <c r="T48" s="234">
        <f t="shared" si="7"/>
        <v>138127813</v>
      </c>
      <c r="U48" s="234">
        <f t="shared" si="7"/>
        <v>131106412</v>
      </c>
      <c r="V48" s="234">
        <f t="shared" si="7"/>
        <v>419034264</v>
      </c>
      <c r="W48" s="234">
        <f t="shared" si="7"/>
        <v>876000185</v>
      </c>
      <c r="X48" s="234">
        <f t="shared" si="7"/>
        <v>0</v>
      </c>
      <c r="Y48" s="234">
        <f t="shared" si="7"/>
        <v>876000185</v>
      </c>
      <c r="Z48" s="280">
        <f>+IF(X48&lt;&gt;0,+(Y48/X48)*100,0)</f>
        <v>0</v>
      </c>
      <c r="AA48" s="247">
        <f>SUM(AA45:AA47)</f>
        <v>0</v>
      </c>
    </row>
    <row r="49" spans="1:27" ht="13.5">
      <c r="A49" s="123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123" t="s">
        <v>245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23" t="s">
        <v>246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23" t="s">
        <v>247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23" t="s">
        <v>248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23" t="s">
        <v>249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177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55" t="s">
        <v>6</v>
      </c>
      <c r="D3" s="55" t="s">
        <v>6</v>
      </c>
      <c r="E3" s="54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178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179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180</v>
      </c>
      <c r="B6" s="197"/>
      <c r="C6" s="160">
        <v>12199367</v>
      </c>
      <c r="D6" s="160">
        <v>28296349</v>
      </c>
      <c r="E6" s="64"/>
      <c r="F6" s="65"/>
      <c r="G6" s="65">
        <v>2921824</v>
      </c>
      <c r="H6" s="65">
        <v>1181903</v>
      </c>
      <c r="I6" s="65">
        <v>1028178</v>
      </c>
      <c r="J6" s="65">
        <v>5131905</v>
      </c>
      <c r="K6" s="65">
        <v>2034665</v>
      </c>
      <c r="L6" s="65">
        <v>3026965</v>
      </c>
      <c r="M6" s="65">
        <v>2898622</v>
      </c>
      <c r="N6" s="65">
        <v>7960252</v>
      </c>
      <c r="O6" s="65">
        <v>1295992</v>
      </c>
      <c r="P6" s="65">
        <v>3733583</v>
      </c>
      <c r="Q6" s="65">
        <v>1553524</v>
      </c>
      <c r="R6" s="65">
        <v>6583099</v>
      </c>
      <c r="S6" s="65">
        <v>1621584</v>
      </c>
      <c r="T6" s="65">
        <v>2079403</v>
      </c>
      <c r="U6" s="65">
        <v>4920106</v>
      </c>
      <c r="V6" s="65">
        <v>8621093</v>
      </c>
      <c r="W6" s="65">
        <v>28296349</v>
      </c>
      <c r="X6" s="65"/>
      <c r="Y6" s="65">
        <v>28296349</v>
      </c>
      <c r="Z6" s="145"/>
      <c r="AA6" s="67"/>
    </row>
    <row r="7" spans="1:27" ht="13.5">
      <c r="A7" s="264" t="s">
        <v>181</v>
      </c>
      <c r="B7" s="197" t="s">
        <v>72</v>
      </c>
      <c r="C7" s="160">
        <v>47608069</v>
      </c>
      <c r="D7" s="160">
        <v>35481796</v>
      </c>
      <c r="E7" s="64"/>
      <c r="F7" s="65"/>
      <c r="G7" s="65">
        <v>14235000</v>
      </c>
      <c r="H7" s="65">
        <v>1350</v>
      </c>
      <c r="I7" s="65">
        <v>423486</v>
      </c>
      <c r="J7" s="65">
        <v>14659836</v>
      </c>
      <c r="K7" s="65"/>
      <c r="L7" s="65">
        <v>11334000</v>
      </c>
      <c r="M7" s="65">
        <v>322757</v>
      </c>
      <c r="N7" s="65">
        <v>11656757</v>
      </c>
      <c r="O7" s="65">
        <v>67175</v>
      </c>
      <c r="P7" s="65">
        <v>123823</v>
      </c>
      <c r="Q7" s="65">
        <v>8542000</v>
      </c>
      <c r="R7" s="65">
        <v>8732998</v>
      </c>
      <c r="S7" s="65"/>
      <c r="T7" s="65">
        <v>55835</v>
      </c>
      <c r="U7" s="65">
        <v>376370</v>
      </c>
      <c r="V7" s="65">
        <v>432205</v>
      </c>
      <c r="W7" s="65">
        <v>35481796</v>
      </c>
      <c r="X7" s="65"/>
      <c r="Y7" s="65">
        <v>35481796</v>
      </c>
      <c r="Z7" s="145"/>
      <c r="AA7" s="67"/>
    </row>
    <row r="8" spans="1:27" ht="13.5">
      <c r="A8" s="264" t="s">
        <v>182</v>
      </c>
      <c r="B8" s="197" t="s">
        <v>72</v>
      </c>
      <c r="C8" s="160">
        <v>11873272</v>
      </c>
      <c r="D8" s="160">
        <v>14031422</v>
      </c>
      <c r="E8" s="64"/>
      <c r="F8" s="65"/>
      <c r="G8" s="65"/>
      <c r="H8" s="65">
        <v>1434535</v>
      </c>
      <c r="I8" s="65">
        <v>328191</v>
      </c>
      <c r="J8" s="65">
        <v>1762726</v>
      </c>
      <c r="K8" s="65">
        <v>59944</v>
      </c>
      <c r="L8" s="65"/>
      <c r="M8" s="65">
        <v>2269738</v>
      </c>
      <c r="N8" s="65">
        <v>2329682</v>
      </c>
      <c r="O8" s="65">
        <v>224000</v>
      </c>
      <c r="P8" s="65">
        <v>4084039</v>
      </c>
      <c r="Q8" s="65">
        <v>1199712</v>
      </c>
      <c r="R8" s="65">
        <v>5507751</v>
      </c>
      <c r="S8" s="65">
        <v>964911</v>
      </c>
      <c r="T8" s="65">
        <v>814652</v>
      </c>
      <c r="U8" s="65">
        <v>2651700</v>
      </c>
      <c r="V8" s="65">
        <v>4431263</v>
      </c>
      <c r="W8" s="65">
        <v>14031422</v>
      </c>
      <c r="X8" s="65"/>
      <c r="Y8" s="65">
        <v>14031422</v>
      </c>
      <c r="Z8" s="145"/>
      <c r="AA8" s="67"/>
    </row>
    <row r="9" spans="1:27" ht="13.5">
      <c r="A9" s="264" t="s">
        <v>183</v>
      </c>
      <c r="B9" s="197"/>
      <c r="C9" s="160">
        <v>2546570</v>
      </c>
      <c r="D9" s="160">
        <v>4864135</v>
      </c>
      <c r="E9" s="64"/>
      <c r="F9" s="65"/>
      <c r="G9" s="65">
        <v>376537</v>
      </c>
      <c r="H9" s="65">
        <v>420579</v>
      </c>
      <c r="I9" s="65">
        <v>408520</v>
      </c>
      <c r="J9" s="65">
        <v>1205636</v>
      </c>
      <c r="K9" s="65">
        <v>395595</v>
      </c>
      <c r="L9" s="65">
        <v>370681</v>
      </c>
      <c r="M9" s="65">
        <v>431133</v>
      </c>
      <c r="N9" s="65">
        <v>1197409</v>
      </c>
      <c r="O9" s="65">
        <v>428781</v>
      </c>
      <c r="P9" s="65">
        <v>414989</v>
      </c>
      <c r="Q9" s="65">
        <v>402519</v>
      </c>
      <c r="R9" s="65">
        <v>1246289</v>
      </c>
      <c r="S9" s="65">
        <v>412216</v>
      </c>
      <c r="T9" s="65">
        <v>406893</v>
      </c>
      <c r="U9" s="65">
        <v>395692</v>
      </c>
      <c r="V9" s="65">
        <v>1214801</v>
      </c>
      <c r="W9" s="65">
        <v>4864135</v>
      </c>
      <c r="X9" s="65"/>
      <c r="Y9" s="65">
        <v>4864135</v>
      </c>
      <c r="Z9" s="145"/>
      <c r="AA9" s="67"/>
    </row>
    <row r="10" spans="1:27" ht="13.5">
      <c r="A10" s="264" t="s">
        <v>184</v>
      </c>
      <c r="B10" s="197"/>
      <c r="C10" s="160">
        <v>515</v>
      </c>
      <c r="D10" s="160"/>
      <c r="E10" s="64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145"/>
      <c r="AA10" s="67"/>
    </row>
    <row r="11" spans="1:27" ht="13.5">
      <c r="A11" s="257" t="s">
        <v>185</v>
      </c>
      <c r="B11" s="197"/>
      <c r="C11" s="160"/>
      <c r="D11" s="160"/>
      <c r="E11" s="64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/>
      <c r="AA11" s="67"/>
    </row>
    <row r="12" spans="1:27" ht="13.5">
      <c r="A12" s="264" t="s">
        <v>186</v>
      </c>
      <c r="B12" s="197"/>
      <c r="C12" s="160">
        <v>-56808067</v>
      </c>
      <c r="D12" s="160">
        <v>-54379054</v>
      </c>
      <c r="E12" s="64"/>
      <c r="F12" s="65"/>
      <c r="G12" s="65">
        <v>-2076334</v>
      </c>
      <c r="H12" s="65">
        <v>-4913267</v>
      </c>
      <c r="I12" s="65">
        <v>-5631068</v>
      </c>
      <c r="J12" s="65">
        <v>-12620669</v>
      </c>
      <c r="K12" s="65">
        <v>-3807050</v>
      </c>
      <c r="L12" s="65">
        <v>-5435133</v>
      </c>
      <c r="M12" s="65">
        <v>-4958337</v>
      </c>
      <c r="N12" s="65">
        <v>-14200520</v>
      </c>
      <c r="O12" s="65">
        <v>-4960765</v>
      </c>
      <c r="P12" s="65">
        <v>-4467113</v>
      </c>
      <c r="Q12" s="65">
        <v>-3352573</v>
      </c>
      <c r="R12" s="65">
        <v>-12780451</v>
      </c>
      <c r="S12" s="65">
        <v>-4219301</v>
      </c>
      <c r="T12" s="65">
        <v>-4783976</v>
      </c>
      <c r="U12" s="65">
        <v>-5774137</v>
      </c>
      <c r="V12" s="65">
        <v>-14777414</v>
      </c>
      <c r="W12" s="65">
        <v>-54379054</v>
      </c>
      <c r="X12" s="65"/>
      <c r="Y12" s="65">
        <v>-54379054</v>
      </c>
      <c r="Z12" s="145"/>
      <c r="AA12" s="67"/>
    </row>
    <row r="13" spans="1:27" ht="13.5">
      <c r="A13" s="264" t="s">
        <v>40</v>
      </c>
      <c r="B13" s="197"/>
      <c r="C13" s="160"/>
      <c r="D13" s="160">
        <v>-1237634</v>
      </c>
      <c r="E13" s="64"/>
      <c r="F13" s="65"/>
      <c r="G13" s="65">
        <v>-115547</v>
      </c>
      <c r="H13" s="65">
        <v>-113667</v>
      </c>
      <c r="I13" s="65">
        <v>-108120</v>
      </c>
      <c r="J13" s="65">
        <v>-337334</v>
      </c>
      <c r="K13" s="65">
        <v>-109801</v>
      </c>
      <c r="L13" s="65">
        <v>-104339</v>
      </c>
      <c r="M13" s="65">
        <v>-105850</v>
      </c>
      <c r="N13" s="65">
        <v>-319990</v>
      </c>
      <c r="O13" s="65">
        <v>-103862</v>
      </c>
      <c r="P13" s="65">
        <v>-95209</v>
      </c>
      <c r="Q13" s="65">
        <v>-99741</v>
      </c>
      <c r="R13" s="65">
        <v>-298812</v>
      </c>
      <c r="S13" s="65">
        <v>-94640</v>
      </c>
      <c r="T13" s="65">
        <v>-95914</v>
      </c>
      <c r="U13" s="65">
        <v>-90944</v>
      </c>
      <c r="V13" s="65">
        <v>-281498</v>
      </c>
      <c r="W13" s="65">
        <v>-1237634</v>
      </c>
      <c r="X13" s="65"/>
      <c r="Y13" s="65">
        <v>-1237634</v>
      </c>
      <c r="Z13" s="145"/>
      <c r="AA13" s="67"/>
    </row>
    <row r="14" spans="1:27" ht="13.5">
      <c r="A14" s="264" t="s">
        <v>42</v>
      </c>
      <c r="B14" s="197" t="s">
        <v>72</v>
      </c>
      <c r="C14" s="160">
        <v>-5013776</v>
      </c>
      <c r="D14" s="160">
        <v>-2332612</v>
      </c>
      <c r="E14" s="64"/>
      <c r="F14" s="65"/>
      <c r="G14" s="65"/>
      <c r="H14" s="65">
        <v>-121833</v>
      </c>
      <c r="I14" s="65">
        <v>-552853</v>
      </c>
      <c r="J14" s="65">
        <v>-674686</v>
      </c>
      <c r="K14" s="65">
        <v>-254512</v>
      </c>
      <c r="L14" s="65">
        <v>-26100</v>
      </c>
      <c r="M14" s="65">
        <v>-434158</v>
      </c>
      <c r="N14" s="65">
        <v>-714770</v>
      </c>
      <c r="O14" s="65"/>
      <c r="P14" s="65">
        <v>-261277</v>
      </c>
      <c r="Q14" s="65">
        <v>-47295</v>
      </c>
      <c r="R14" s="65">
        <v>-308572</v>
      </c>
      <c r="S14" s="65">
        <v>-38232</v>
      </c>
      <c r="T14" s="65">
        <v>-357146</v>
      </c>
      <c r="U14" s="65">
        <v>-239206</v>
      </c>
      <c r="V14" s="65">
        <v>-634584</v>
      </c>
      <c r="W14" s="65">
        <v>-2332612</v>
      </c>
      <c r="X14" s="65"/>
      <c r="Y14" s="65">
        <v>-2332612</v>
      </c>
      <c r="Z14" s="145"/>
      <c r="AA14" s="67"/>
    </row>
    <row r="15" spans="1:27" ht="13.5">
      <c r="A15" s="265" t="s">
        <v>187</v>
      </c>
      <c r="B15" s="266"/>
      <c r="C15" s="177">
        <f aca="true" t="shared" si="0" ref="C15:Y15">SUM(C6:C14)</f>
        <v>12405950</v>
      </c>
      <c r="D15" s="177">
        <f>SUM(D6:D14)</f>
        <v>24724402</v>
      </c>
      <c r="E15" s="77">
        <f t="shared" si="0"/>
        <v>0</v>
      </c>
      <c r="F15" s="78">
        <f t="shared" si="0"/>
        <v>0</v>
      </c>
      <c r="G15" s="78">
        <f t="shared" si="0"/>
        <v>15341480</v>
      </c>
      <c r="H15" s="78">
        <f t="shared" si="0"/>
        <v>-2110400</v>
      </c>
      <c r="I15" s="78">
        <f t="shared" si="0"/>
        <v>-4103666</v>
      </c>
      <c r="J15" s="78">
        <f t="shared" si="0"/>
        <v>9127414</v>
      </c>
      <c r="K15" s="78">
        <f t="shared" si="0"/>
        <v>-1681159</v>
      </c>
      <c r="L15" s="78">
        <f t="shared" si="0"/>
        <v>9166074</v>
      </c>
      <c r="M15" s="78">
        <f t="shared" si="0"/>
        <v>423905</v>
      </c>
      <c r="N15" s="78">
        <f t="shared" si="0"/>
        <v>7908820</v>
      </c>
      <c r="O15" s="78">
        <f t="shared" si="0"/>
        <v>-3048679</v>
      </c>
      <c r="P15" s="78">
        <f t="shared" si="0"/>
        <v>3532835</v>
      </c>
      <c r="Q15" s="78">
        <f t="shared" si="0"/>
        <v>8198146</v>
      </c>
      <c r="R15" s="78">
        <f t="shared" si="0"/>
        <v>8682302</v>
      </c>
      <c r="S15" s="78">
        <f t="shared" si="0"/>
        <v>-1353462</v>
      </c>
      <c r="T15" s="78">
        <f t="shared" si="0"/>
        <v>-1880253</v>
      </c>
      <c r="U15" s="78">
        <f t="shared" si="0"/>
        <v>2239581</v>
      </c>
      <c r="V15" s="78">
        <f t="shared" si="0"/>
        <v>-994134</v>
      </c>
      <c r="W15" s="78">
        <f t="shared" si="0"/>
        <v>24724402</v>
      </c>
      <c r="X15" s="78">
        <f t="shared" si="0"/>
        <v>0</v>
      </c>
      <c r="Y15" s="78">
        <f t="shared" si="0"/>
        <v>24724402</v>
      </c>
      <c r="Z15" s="179">
        <f>+IF(X15&lt;&gt;0,+(Y15/X15)*100,0)</f>
        <v>0</v>
      </c>
      <c r="AA15" s="79">
        <f>SUM(AA6:AA14)</f>
        <v>0</v>
      </c>
    </row>
    <row r="16" spans="1:27" ht="4.5" customHeight="1">
      <c r="A16" s="267"/>
      <c r="B16" s="197"/>
      <c r="C16" s="160"/>
      <c r="D16" s="160"/>
      <c r="E16" s="64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145"/>
      <c r="AA16" s="67"/>
    </row>
    <row r="17" spans="1:27" ht="13.5">
      <c r="A17" s="257" t="s">
        <v>188</v>
      </c>
      <c r="B17" s="197"/>
      <c r="C17" s="160"/>
      <c r="D17" s="160"/>
      <c r="E17" s="64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/>
      <c r="AA17" s="67"/>
    </row>
    <row r="18" spans="1:27" ht="13.5">
      <c r="A18" s="257" t="s">
        <v>179</v>
      </c>
      <c r="B18" s="197"/>
      <c r="C18" s="158"/>
      <c r="D18" s="158"/>
      <c r="E18" s="104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42"/>
      <c r="AA18" s="107"/>
    </row>
    <row r="19" spans="1:27" ht="13.5">
      <c r="A19" s="264" t="s">
        <v>189</v>
      </c>
      <c r="B19" s="197"/>
      <c r="C19" s="160"/>
      <c r="D19" s="160"/>
      <c r="E19" s="64"/>
      <c r="F19" s="65"/>
      <c r="G19" s="164"/>
      <c r="H19" s="164"/>
      <c r="I19" s="164"/>
      <c r="J19" s="65"/>
      <c r="K19" s="164"/>
      <c r="L19" s="164"/>
      <c r="M19" s="65"/>
      <c r="N19" s="164"/>
      <c r="O19" s="164"/>
      <c r="P19" s="164"/>
      <c r="Q19" s="65"/>
      <c r="R19" s="164"/>
      <c r="S19" s="164"/>
      <c r="T19" s="65"/>
      <c r="U19" s="164"/>
      <c r="V19" s="164"/>
      <c r="W19" s="164"/>
      <c r="X19" s="65"/>
      <c r="Y19" s="164"/>
      <c r="Z19" s="146"/>
      <c r="AA19" s="239"/>
    </row>
    <row r="20" spans="1:27" ht="13.5">
      <c r="A20" s="264" t="s">
        <v>190</v>
      </c>
      <c r="B20" s="197"/>
      <c r="C20" s="160"/>
      <c r="D20" s="160"/>
      <c r="E20" s="281"/>
      <c r="F20" s="164"/>
      <c r="G20" s="65"/>
      <c r="H20" s="65"/>
      <c r="I20" s="65"/>
      <c r="J20" s="65"/>
      <c r="K20" s="65"/>
      <c r="L20" s="65"/>
      <c r="M20" s="164"/>
      <c r="N20" s="65"/>
      <c r="O20" s="65"/>
      <c r="P20" s="65"/>
      <c r="Q20" s="65"/>
      <c r="R20" s="65"/>
      <c r="S20" s="65"/>
      <c r="T20" s="164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191</v>
      </c>
      <c r="B21" s="197"/>
      <c r="C21" s="162"/>
      <c r="D21" s="162"/>
      <c r="E21" s="64"/>
      <c r="F21" s="65"/>
      <c r="G21" s="164"/>
      <c r="H21" s="164"/>
      <c r="I21" s="164"/>
      <c r="J21" s="65"/>
      <c r="K21" s="164"/>
      <c r="L21" s="164"/>
      <c r="M21" s="65"/>
      <c r="N21" s="164"/>
      <c r="O21" s="164"/>
      <c r="P21" s="164"/>
      <c r="Q21" s="65"/>
      <c r="R21" s="164"/>
      <c r="S21" s="164"/>
      <c r="T21" s="65"/>
      <c r="U21" s="164"/>
      <c r="V21" s="164"/>
      <c r="W21" s="164"/>
      <c r="X21" s="65"/>
      <c r="Y21" s="164"/>
      <c r="Z21" s="146"/>
      <c r="AA21" s="239"/>
    </row>
    <row r="22" spans="1:27" ht="13.5">
      <c r="A22" s="264" t="s">
        <v>192</v>
      </c>
      <c r="B22" s="197"/>
      <c r="C22" s="160"/>
      <c r="D22" s="160"/>
      <c r="E22" s="64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145"/>
      <c r="AA22" s="67"/>
    </row>
    <row r="23" spans="1:27" ht="13.5">
      <c r="A23" s="257" t="s">
        <v>185</v>
      </c>
      <c r="B23" s="197"/>
      <c r="C23" s="160"/>
      <c r="D23" s="160"/>
      <c r="E23" s="64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145"/>
      <c r="AA23" s="67"/>
    </row>
    <row r="24" spans="1:27" ht="13.5">
      <c r="A24" s="264" t="s">
        <v>193</v>
      </c>
      <c r="B24" s="197"/>
      <c r="C24" s="160">
        <v>-16600590</v>
      </c>
      <c r="D24" s="160">
        <v>-7507060</v>
      </c>
      <c r="E24" s="64"/>
      <c r="F24" s="65"/>
      <c r="G24" s="65"/>
      <c r="H24" s="65">
        <v>-699372</v>
      </c>
      <c r="I24" s="65"/>
      <c r="J24" s="65">
        <v>-699372</v>
      </c>
      <c r="K24" s="65"/>
      <c r="L24" s="65">
        <v>-168188</v>
      </c>
      <c r="M24" s="65"/>
      <c r="N24" s="65">
        <v>-168188</v>
      </c>
      <c r="O24" s="65"/>
      <c r="P24" s="65"/>
      <c r="Q24" s="65"/>
      <c r="R24" s="65"/>
      <c r="S24" s="65">
        <v>-3319750</v>
      </c>
      <c r="T24" s="65"/>
      <c r="U24" s="65">
        <v>-3319750</v>
      </c>
      <c r="V24" s="65">
        <v>-6639500</v>
      </c>
      <c r="W24" s="65">
        <v>-7507060</v>
      </c>
      <c r="X24" s="65"/>
      <c r="Y24" s="65">
        <v>-7507060</v>
      </c>
      <c r="Z24" s="145"/>
      <c r="AA24" s="67"/>
    </row>
    <row r="25" spans="1:27" ht="13.5">
      <c r="A25" s="265" t="s">
        <v>194</v>
      </c>
      <c r="B25" s="266"/>
      <c r="C25" s="177">
        <f aca="true" t="shared" si="1" ref="C25:Y25">SUM(C19:C24)</f>
        <v>-16600590</v>
      </c>
      <c r="D25" s="177">
        <f>SUM(D19:D24)</f>
        <v>-7507060</v>
      </c>
      <c r="E25" s="77">
        <f t="shared" si="1"/>
        <v>0</v>
      </c>
      <c r="F25" s="78">
        <f t="shared" si="1"/>
        <v>0</v>
      </c>
      <c r="G25" s="78">
        <f t="shared" si="1"/>
        <v>0</v>
      </c>
      <c r="H25" s="78">
        <f t="shared" si="1"/>
        <v>-699372</v>
      </c>
      <c r="I25" s="78">
        <f t="shared" si="1"/>
        <v>0</v>
      </c>
      <c r="J25" s="78">
        <f t="shared" si="1"/>
        <v>-699372</v>
      </c>
      <c r="K25" s="78">
        <f t="shared" si="1"/>
        <v>0</v>
      </c>
      <c r="L25" s="78">
        <f t="shared" si="1"/>
        <v>-168188</v>
      </c>
      <c r="M25" s="78">
        <f t="shared" si="1"/>
        <v>0</v>
      </c>
      <c r="N25" s="78">
        <f t="shared" si="1"/>
        <v>-168188</v>
      </c>
      <c r="O25" s="78">
        <f t="shared" si="1"/>
        <v>0</v>
      </c>
      <c r="P25" s="78">
        <f t="shared" si="1"/>
        <v>0</v>
      </c>
      <c r="Q25" s="78">
        <f t="shared" si="1"/>
        <v>0</v>
      </c>
      <c r="R25" s="78">
        <f t="shared" si="1"/>
        <v>0</v>
      </c>
      <c r="S25" s="78">
        <f t="shared" si="1"/>
        <v>-3319750</v>
      </c>
      <c r="T25" s="78">
        <f t="shared" si="1"/>
        <v>0</v>
      </c>
      <c r="U25" s="78">
        <f t="shared" si="1"/>
        <v>-3319750</v>
      </c>
      <c r="V25" s="78">
        <f t="shared" si="1"/>
        <v>-6639500</v>
      </c>
      <c r="W25" s="78">
        <f t="shared" si="1"/>
        <v>-7507060</v>
      </c>
      <c r="X25" s="78">
        <f t="shared" si="1"/>
        <v>0</v>
      </c>
      <c r="Y25" s="78">
        <f t="shared" si="1"/>
        <v>-7507060</v>
      </c>
      <c r="Z25" s="179">
        <f>+IF(X25&lt;&gt;0,+(Y25/X25)*100,0)</f>
        <v>0</v>
      </c>
      <c r="AA25" s="79">
        <f>SUM(AA19:AA24)</f>
        <v>0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195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179</v>
      </c>
      <c r="B28" s="197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196</v>
      </c>
      <c r="B29" s="197"/>
      <c r="C29" s="160"/>
      <c r="D29" s="160">
        <v>2590884</v>
      </c>
      <c r="E29" s="64"/>
      <c r="F29" s="65"/>
      <c r="G29" s="65">
        <v>287876</v>
      </c>
      <c r="H29" s="65">
        <v>287876</v>
      </c>
      <c r="I29" s="65">
        <v>287876</v>
      </c>
      <c r="J29" s="65">
        <v>863628</v>
      </c>
      <c r="K29" s="65">
        <v>287876</v>
      </c>
      <c r="L29" s="65">
        <v>287876</v>
      </c>
      <c r="M29" s="65">
        <v>287876</v>
      </c>
      <c r="N29" s="65">
        <v>863628</v>
      </c>
      <c r="O29" s="65"/>
      <c r="P29" s="65">
        <v>287876</v>
      </c>
      <c r="Q29" s="65">
        <v>287876</v>
      </c>
      <c r="R29" s="65">
        <v>575752</v>
      </c>
      <c r="S29" s="65">
        <v>287876</v>
      </c>
      <c r="T29" s="65"/>
      <c r="U29" s="65"/>
      <c r="V29" s="65">
        <v>287876</v>
      </c>
      <c r="W29" s="65">
        <v>2590884</v>
      </c>
      <c r="X29" s="65"/>
      <c r="Y29" s="65">
        <v>2590884</v>
      </c>
      <c r="Z29" s="145"/>
      <c r="AA29" s="67"/>
    </row>
    <row r="30" spans="1:27" ht="13.5">
      <c r="A30" s="264" t="s">
        <v>197</v>
      </c>
      <c r="B30" s="197"/>
      <c r="C30" s="160"/>
      <c r="D30" s="160">
        <v>575752</v>
      </c>
      <c r="E30" s="64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>
        <v>287876</v>
      </c>
      <c r="U30" s="65">
        <v>287876</v>
      </c>
      <c r="V30" s="65">
        <v>575752</v>
      </c>
      <c r="W30" s="65">
        <v>575752</v>
      </c>
      <c r="X30" s="65"/>
      <c r="Y30" s="65">
        <v>575752</v>
      </c>
      <c r="Z30" s="145"/>
      <c r="AA30" s="67"/>
    </row>
    <row r="31" spans="1:27" ht="13.5">
      <c r="A31" s="264" t="s">
        <v>198</v>
      </c>
      <c r="B31" s="197"/>
      <c r="C31" s="160"/>
      <c r="D31" s="160"/>
      <c r="E31" s="64"/>
      <c r="F31" s="65"/>
      <c r="G31" s="65"/>
      <c r="H31" s="164"/>
      <c r="I31" s="164"/>
      <c r="J31" s="164"/>
      <c r="K31" s="65"/>
      <c r="L31" s="65"/>
      <c r="M31" s="65"/>
      <c r="N31" s="65"/>
      <c r="O31" s="164"/>
      <c r="P31" s="164"/>
      <c r="Q31" s="164"/>
      <c r="R31" s="65"/>
      <c r="S31" s="65"/>
      <c r="T31" s="65"/>
      <c r="U31" s="65"/>
      <c r="V31" s="164"/>
      <c r="W31" s="164"/>
      <c r="X31" s="164"/>
      <c r="Y31" s="65"/>
      <c r="Z31" s="145"/>
      <c r="AA31" s="67"/>
    </row>
    <row r="32" spans="1:27" ht="13.5">
      <c r="A32" s="257" t="s">
        <v>185</v>
      </c>
      <c r="B32" s="197"/>
      <c r="C32" s="160"/>
      <c r="D32" s="160"/>
      <c r="E32" s="64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145"/>
      <c r="AA32" s="67"/>
    </row>
    <row r="33" spans="1:27" ht="13.5">
      <c r="A33" s="264" t="s">
        <v>199</v>
      </c>
      <c r="B33" s="197"/>
      <c r="C33" s="160"/>
      <c r="D33" s="160"/>
      <c r="E33" s="64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145"/>
      <c r="AA33" s="67"/>
    </row>
    <row r="34" spans="1:27" ht="13.5">
      <c r="A34" s="265" t="s">
        <v>200</v>
      </c>
      <c r="B34" s="266"/>
      <c r="C34" s="177">
        <f aca="true" t="shared" si="2" ref="C34:Y34">SUM(C29:C33)</f>
        <v>0</v>
      </c>
      <c r="D34" s="177">
        <f>SUM(D29:D33)</f>
        <v>3166636</v>
      </c>
      <c r="E34" s="77">
        <f t="shared" si="2"/>
        <v>0</v>
      </c>
      <c r="F34" s="78">
        <f t="shared" si="2"/>
        <v>0</v>
      </c>
      <c r="G34" s="78">
        <f t="shared" si="2"/>
        <v>287876</v>
      </c>
      <c r="H34" s="78">
        <f t="shared" si="2"/>
        <v>287876</v>
      </c>
      <c r="I34" s="78">
        <f t="shared" si="2"/>
        <v>287876</v>
      </c>
      <c r="J34" s="78">
        <f t="shared" si="2"/>
        <v>863628</v>
      </c>
      <c r="K34" s="78">
        <f t="shared" si="2"/>
        <v>287876</v>
      </c>
      <c r="L34" s="78">
        <f t="shared" si="2"/>
        <v>287876</v>
      </c>
      <c r="M34" s="78">
        <f t="shared" si="2"/>
        <v>287876</v>
      </c>
      <c r="N34" s="78">
        <f t="shared" si="2"/>
        <v>863628</v>
      </c>
      <c r="O34" s="78">
        <f t="shared" si="2"/>
        <v>0</v>
      </c>
      <c r="P34" s="78">
        <f t="shared" si="2"/>
        <v>287876</v>
      </c>
      <c r="Q34" s="78">
        <f t="shared" si="2"/>
        <v>287876</v>
      </c>
      <c r="R34" s="78">
        <f t="shared" si="2"/>
        <v>575752</v>
      </c>
      <c r="S34" s="78">
        <f t="shared" si="2"/>
        <v>287876</v>
      </c>
      <c r="T34" s="78">
        <f t="shared" si="2"/>
        <v>287876</v>
      </c>
      <c r="U34" s="78">
        <f t="shared" si="2"/>
        <v>287876</v>
      </c>
      <c r="V34" s="78">
        <f t="shared" si="2"/>
        <v>863628</v>
      </c>
      <c r="W34" s="78">
        <f t="shared" si="2"/>
        <v>3166636</v>
      </c>
      <c r="X34" s="78">
        <f t="shared" si="2"/>
        <v>0</v>
      </c>
      <c r="Y34" s="78">
        <f t="shared" si="2"/>
        <v>3166636</v>
      </c>
      <c r="Z34" s="179">
        <f>+IF(X34&lt;&gt;0,+(Y34/X34)*100,0)</f>
        <v>0</v>
      </c>
      <c r="AA34" s="79">
        <f>SUM(AA29:AA33)</f>
        <v>0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201</v>
      </c>
      <c r="B36" s="197"/>
      <c r="C36" s="158">
        <f aca="true" t="shared" si="3" ref="C36:Y36">+C15+C25+C34</f>
        <v>-4194640</v>
      </c>
      <c r="D36" s="158">
        <f>+D15+D25+D34</f>
        <v>20383978</v>
      </c>
      <c r="E36" s="104">
        <f t="shared" si="3"/>
        <v>0</v>
      </c>
      <c r="F36" s="105">
        <f t="shared" si="3"/>
        <v>0</v>
      </c>
      <c r="G36" s="105">
        <f t="shared" si="3"/>
        <v>15629356</v>
      </c>
      <c r="H36" s="105">
        <f t="shared" si="3"/>
        <v>-2521896</v>
      </c>
      <c r="I36" s="105">
        <f t="shared" si="3"/>
        <v>-3815790</v>
      </c>
      <c r="J36" s="105">
        <f t="shared" si="3"/>
        <v>9291670</v>
      </c>
      <c r="K36" s="105">
        <f t="shared" si="3"/>
        <v>-1393283</v>
      </c>
      <c r="L36" s="105">
        <f t="shared" si="3"/>
        <v>9285762</v>
      </c>
      <c r="M36" s="105">
        <f t="shared" si="3"/>
        <v>711781</v>
      </c>
      <c r="N36" s="105">
        <f t="shared" si="3"/>
        <v>8604260</v>
      </c>
      <c r="O36" s="105">
        <f t="shared" si="3"/>
        <v>-3048679</v>
      </c>
      <c r="P36" s="105">
        <f t="shared" si="3"/>
        <v>3820711</v>
      </c>
      <c r="Q36" s="105">
        <f t="shared" si="3"/>
        <v>8486022</v>
      </c>
      <c r="R36" s="105">
        <f t="shared" si="3"/>
        <v>9258054</v>
      </c>
      <c r="S36" s="105">
        <f t="shared" si="3"/>
        <v>-4385336</v>
      </c>
      <c r="T36" s="105">
        <f t="shared" si="3"/>
        <v>-1592377</v>
      </c>
      <c r="U36" s="105">
        <f t="shared" si="3"/>
        <v>-792293</v>
      </c>
      <c r="V36" s="105">
        <f t="shared" si="3"/>
        <v>-6770006</v>
      </c>
      <c r="W36" s="105">
        <f t="shared" si="3"/>
        <v>20383978</v>
      </c>
      <c r="X36" s="105">
        <f t="shared" si="3"/>
        <v>0</v>
      </c>
      <c r="Y36" s="105">
        <f t="shared" si="3"/>
        <v>20383978</v>
      </c>
      <c r="Z36" s="142">
        <f>+IF(X36&lt;&gt;0,+(Y36/X36)*100,0)</f>
        <v>0</v>
      </c>
      <c r="AA36" s="107">
        <f>+AA15+AA25+AA34</f>
        <v>0</v>
      </c>
    </row>
    <row r="37" spans="1:27" ht="13.5">
      <c r="A37" s="264" t="s">
        <v>202</v>
      </c>
      <c r="B37" s="197" t="s">
        <v>96</v>
      </c>
      <c r="C37" s="158">
        <v>14161978</v>
      </c>
      <c r="D37" s="158">
        <v>871244</v>
      </c>
      <c r="E37" s="104"/>
      <c r="F37" s="105"/>
      <c r="G37" s="105">
        <v>871244</v>
      </c>
      <c r="H37" s="105">
        <v>16500600</v>
      </c>
      <c r="I37" s="105">
        <v>13978704</v>
      </c>
      <c r="J37" s="105">
        <v>871244</v>
      </c>
      <c r="K37" s="105">
        <v>10162914</v>
      </c>
      <c r="L37" s="105">
        <v>8769631</v>
      </c>
      <c r="M37" s="105">
        <v>18055393</v>
      </c>
      <c r="N37" s="105">
        <v>10162914</v>
      </c>
      <c r="O37" s="105">
        <v>18767174</v>
      </c>
      <c r="P37" s="105">
        <v>15718495</v>
      </c>
      <c r="Q37" s="105">
        <v>19539206</v>
      </c>
      <c r="R37" s="105">
        <v>18767174</v>
      </c>
      <c r="S37" s="105">
        <v>28025228</v>
      </c>
      <c r="T37" s="105">
        <v>23639892</v>
      </c>
      <c r="U37" s="105">
        <v>22047515</v>
      </c>
      <c r="V37" s="105">
        <v>28025228</v>
      </c>
      <c r="W37" s="105">
        <v>871244</v>
      </c>
      <c r="X37" s="105"/>
      <c r="Y37" s="105">
        <v>871244</v>
      </c>
      <c r="Z37" s="142"/>
      <c r="AA37" s="107"/>
    </row>
    <row r="38" spans="1:27" ht="13.5">
      <c r="A38" s="282" t="s">
        <v>203</v>
      </c>
      <c r="B38" s="271" t="s">
        <v>96</v>
      </c>
      <c r="C38" s="272">
        <v>9967338</v>
      </c>
      <c r="D38" s="272">
        <v>21255222</v>
      </c>
      <c r="E38" s="273"/>
      <c r="F38" s="274"/>
      <c r="G38" s="274">
        <v>16500600</v>
      </c>
      <c r="H38" s="274">
        <v>13978704</v>
      </c>
      <c r="I38" s="274">
        <v>10162914</v>
      </c>
      <c r="J38" s="274">
        <v>10162914</v>
      </c>
      <c r="K38" s="274">
        <v>8769631</v>
      </c>
      <c r="L38" s="274">
        <v>18055393</v>
      </c>
      <c r="M38" s="274">
        <v>18767174</v>
      </c>
      <c r="N38" s="274">
        <v>18767174</v>
      </c>
      <c r="O38" s="274">
        <v>15718495</v>
      </c>
      <c r="P38" s="274">
        <v>19539206</v>
      </c>
      <c r="Q38" s="274">
        <v>28025228</v>
      </c>
      <c r="R38" s="274">
        <v>28025228</v>
      </c>
      <c r="S38" s="274">
        <v>23639892</v>
      </c>
      <c r="T38" s="274">
        <v>22047515</v>
      </c>
      <c r="U38" s="274">
        <v>21255222</v>
      </c>
      <c r="V38" s="274">
        <v>21255222</v>
      </c>
      <c r="W38" s="274">
        <v>21255222</v>
      </c>
      <c r="X38" s="274"/>
      <c r="Y38" s="274">
        <v>21255222</v>
      </c>
      <c r="Z38" s="275"/>
      <c r="AA38" s="276"/>
    </row>
    <row r="39" spans="1:27" ht="13.5">
      <c r="A39" s="123" t="s">
        <v>223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250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251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2012-08-02T13:56:05Z</dcterms:created>
  <dcterms:modified xsi:type="dcterms:W3CDTF">2012-08-02T13:56:05Z</dcterms:modified>
  <cp:category/>
  <cp:version/>
  <cp:contentType/>
  <cp:contentStatus/>
</cp:coreProperties>
</file>