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</definedNames>
  <calcPr calcMode="manual" fullCalcOnLoad="1"/>
</workbook>
</file>

<file path=xl/sharedStrings.xml><?xml version="1.0" encoding="utf-8"?>
<sst xmlns="http://schemas.openxmlformats.org/spreadsheetml/2006/main" count="536" uniqueCount="252">
  <si>
    <t>Eastern Cape: Senqu(EC142) - Table C1 Schedule Quarterly Budget Statement Summary for 4th Quarter ended 30 June 2012 (Figures Finalised as at 2012/07/31)</t>
  </si>
  <si>
    <t>Description</t>
  </si>
  <si>
    <t>2010/11</t>
  </si>
  <si>
    <t>2011/12</t>
  </si>
  <si>
    <t>Budget year 2011/12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</si>
  <si>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</si>
  <si>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</si>
  <si>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</si>
  <si>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</si>
  <si>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</si>
  <si>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</si>
  <si>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</si>
  <si>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</si>
  <si>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</si>
  <si>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</si>
  <si>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</si>
  <si>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</si>
  <si>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</si>
  <si>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</si>
  <si>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</si>
  <si>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</si>
  <si>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</si>
  <si>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</si>
  <si>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</si>
  <si>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</si>
  <si>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</si>
  <si>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</si>
  <si>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</si>
  <si>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</si>
  <si>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</si>
  <si>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</si>
  <si>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</si>
  <si>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</si>
  <si>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</si>
  <si>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</si>
  <si>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</si>
  <si>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</si>
  <si>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</si>
  <si>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</si>
  <si>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</si>
  <si>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</si>
  <si>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</si>
  <si>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</si>
  <si>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</si>
  <si>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</si>
  <si>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</si>
  <si>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</si>
  <si>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</si>
  <si>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</si>
  <si>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</si>
  <si>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</si>
  <si>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</si>
  <si>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</si>
  <si>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</si>
  <si>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</si>
  <si>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</si>
  <si>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</si>
  <si>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</si>
  <si>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</si>
  <si>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</si>
  <si>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</si>
  <si>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</si>
  <si>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</si>
  <si>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</si>
  <si>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</si>
  <si>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</si>
  <si>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</si>
  <si>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</si>
  <si>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</si>
  <si>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</si>
  <si>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Eastern Cape: Senqu(EC142) - Table C2 Quarterly Budget Statement - Financial Performance (standard classification) for 4th Quarter ended 30 June 2012 (Figures Finalised as at 2012/07/31)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</si>
  <si>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</si>
  <si>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</si>
  <si>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</si>
  <si>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</si>
  <si>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</si>
  <si>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</si>
  <si>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</si>
  <si>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</si>
  <si>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</si>
  <si>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</si>
  <si>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</si>
  <si>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</si>
  <si>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</si>
  <si>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</si>
  <si>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</si>
  <si>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</si>
  <si>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</si>
  <si>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</si>
  <si>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</si>
  <si>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</si>
  <si>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</si>
  <si>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</si>
  <si>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</si>
  <si>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</si>
  <si>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</si>
  <si>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</si>
  <si>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</si>
  <si>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</si>
  <si>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</si>
  <si>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Eastern Cape: Senqu(EC142) - Table C4 Quarterly Budget Statement - Financial Performance (revenue and expenditure) for 4th Quarter ended 30 June 2012 (Figures Finalised as at 2012/07/31)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</si>
  <si>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</si>
  <si>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</si>
  <si>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</si>
  <si>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</si>
  <si>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</si>
  <si>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</si>
  <si>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</si>
  <si>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</si>
  <si>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</si>
  <si>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</si>
  <si>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</si>
  <si>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</si>
  <si>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</si>
  <si>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</si>
  <si>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</si>
  <si>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</si>
  <si>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</si>
  <si>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</si>
  <si>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</si>
  <si>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</si>
  <si>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8</t>
  </si>
  <si>
    <t>Contractes services</t>
  </si>
  <si>
    <t>4,5</t>
  </si>
  <si>
    <t>Loss on disposal of PPE</t>
  </si>
  <si>
    <t>Contributions recognised - capital</t>
  </si>
  <si>
    <t>6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</si>
  <si>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</si>
  <si>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</si>
  <si>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</si>
  <si>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</si>
  <si>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</si>
  <si>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7</t>
  </si>
  <si>
    <t>Eastern Cape: Senqu(EC142) - Table C5 Quarterly Budget Statement - Capital Expenditure by Standard Classification and Funding for 4th Quarter ended 30 June 2012 (Figures Finalised as at 2012/07/31)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</si>
  <si>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</si>
  <si>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</si>
  <si>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</si>
  <si>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</si>
  <si>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</si>
  <si>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</si>
  <si>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</si>
  <si>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</si>
  <si>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Total Capital Funding</t>
  </si>
  <si>
    <t>Eastern Cape: Senqu(EC142) - Table C6 Quarterly Budget Statement - Financial Position for 4th Quarter ended 30 June 2012 (Figures Finalised as at 2012/07/31)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</si>
  <si>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</si>
  <si>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</si>
  <si>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</si>
  <si>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</si>
  <si>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</si>
  <si>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</si>
  <si>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</si>
  <si>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</si>
  <si>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</si>
  <si>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</si>
  <si>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</si>
  <si>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</si>
  <si>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</si>
  <si>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</si>
  <si>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</si>
  <si>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</si>
  <si>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</si>
  <si>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</si>
  <si>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</si>
  <si>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</si>
  <si>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</si>
  <si>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</si>
  <si>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</si>
  <si>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</si>
  <si>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</si>
  <si>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</si>
  <si>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</si>
  <si>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</si>
  <si>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</si>
  <si>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</si>
  <si>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</si>
  <si>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</si>
  <si>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</si>
  <si>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Eastern Cape: Senqu(EC142) - Table C7 Quarterly Budget Statement - Cash Flows for 4th Quarter ended 30 June 2012 (Figures Finalised as at 2012/07/31)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</si>
  <si>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</si>
  <si>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</si>
  <si>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</si>
  <si>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</si>
  <si>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</si>
  <si>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</si>
  <si>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</si>
  <si>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</si>
  <si>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</si>
  <si>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</si>
  <si>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</si>
  <si>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</si>
  <si>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</si>
  <si>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</si>
  <si>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</si>
  <si>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</si>
  <si>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</si>
  <si>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</si>
  <si>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</si>
  <si>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</si>
  <si>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</si>
  <si>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</si>
  <si>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</si>
  <si>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</si>
  <si>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</si>
  <si>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</si>
  <si>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</si>
  <si>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</si>
  <si>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</si>
  <si>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</si>
  <si>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</si>
  <si>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</si>
  <si>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</si>
  <si>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</si>
  <si>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</si>
  <si>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</si>
  <si>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</si>
  <si>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</si>
  <si>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</si>
  <si>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</si>
  <si>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</si>
  <si>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</si>
  <si>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</si>
  <si>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</si>
  <si>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</si>
  <si>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</si>
  <si>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</si>
  <si>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</si>
  <si>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</si>
  <si>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</si>
  <si>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</si>
  <si>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1. Classifications are revenue sources and expenditure type</t>
  </si>
  <si>
    <t>2. Detail to be provided in Table SA1</t>
  </si>
  <si>
    <t>3. Previously described as 'bad or doubtful debts' - amounts shown should reflect the change in the provision for debt impairment</t>
  </si>
  <si>
    <t>4. Expenditure type components previously shown under repairs and maintenance should be allocated back to the originating expenditure group/item; e.g. employee costs</t>
  </si>
  <si>
    <t>5. Repairs &amp; maintenance detailed in Table A9 and Table SA34c</t>
  </si>
  <si>
    <t>6. Contributions are funds provided by external organisations to assist with infrastructure development; e.g. developer contributions (detail to be provided in Table SA1)</t>
  </si>
  <si>
    <t>7. Equity method</t>
  </si>
  <si>
    <t>8. All materials not part of 'bulk' e.g  road making materials, pipe, cable etc.</t>
  </si>
  <si>
    <t>1. Municipalities may choose to appropriate for capital expenditure for three years or for one year (if one year appropriation projected expenditure required for yr2 and yr3).</t>
  </si>
  <si>
    <t>2. Include capital component of PPP unitary payment. Note that capital transfers are only appropriated to municipalities for the budget year</t>
  </si>
  <si>
    <t>3. Capital expenditure by standard classification must reconcile to the appropriations by vote</t>
  </si>
  <si>
    <t>4. Must reconcile to supporting table SA20 and to Budgeted Financial Performance (revenue and expenditure)</t>
  </si>
  <si>
    <t>5. Must reconcile to Budgeted Financial Performance (revenue and expenditure)</t>
  </si>
  <si>
    <t>6. Include finance leases and PPP capital funding component of unitary payment - total borrowing/repayments to reconcile to changes in Table SA17</t>
  </si>
  <si>
    <t>7. Total Capital Funding must balance with Total Capital Expenditure</t>
  </si>
  <si>
    <t>8. Include any capitalised interest (MFMA section 46) as part of relevant capital budget</t>
  </si>
  <si>
    <t>1. Detail to be provided in Table SA3</t>
  </si>
  <si>
    <t>2. Include completed low cost housing to be transferred to beneficiaries within 12 months</t>
  </si>
  <si>
    <t>3. Include 'Construction-work-in-progress' (disclosed separately in annual financial statements)</t>
  </si>
  <si>
    <t>4. Detail to be provided in Table SA3. Includes reserves to be funded by statute.</t>
  </si>
  <si>
    <t>5. Net assets must balance with Total Community Wealth/Equity</t>
  </si>
  <si>
    <t>1. Local/District municipalities to include transfers from/to District/Local Municipalities</t>
  </si>
  <si>
    <t>2. Cash equivalents includes investments with maturities of 3 months or less</t>
  </si>
</sst>
</file>

<file path=xl/styles.xml><?xml version="1.0" encoding="utf-8"?>
<styleSheet xmlns="http://schemas.openxmlformats.org/spreadsheetml/2006/main">
  <numFmts count="2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83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23" fillId="0" borderId="10" xfId="0" applyNumberFormat="1" applyFont="1" applyBorder="1" applyAlignment="1">
      <alignment/>
    </xf>
    <xf numFmtId="173" fontId="23" fillId="0" borderId="11" xfId="0" applyNumberFormat="1" applyFont="1" applyBorder="1" applyAlignment="1">
      <alignment/>
    </xf>
    <xf numFmtId="173" fontId="23" fillId="0" borderId="12" xfId="0" applyNumberFormat="1" applyFont="1" applyBorder="1" applyAlignment="1">
      <alignment/>
    </xf>
    <xf numFmtId="173" fontId="21" fillId="0" borderId="13" xfId="0" applyNumberFormat="1" applyFont="1" applyBorder="1" applyAlignment="1">
      <alignment/>
    </xf>
    <xf numFmtId="173" fontId="21" fillId="0" borderId="14" xfId="0" applyNumberFormat="1" applyFont="1" applyBorder="1" applyAlignment="1">
      <alignment/>
    </xf>
    <xf numFmtId="173" fontId="21" fillId="0" borderId="15" xfId="0" applyNumberFormat="1" applyFont="1" applyBorder="1" applyAlignment="1">
      <alignment/>
    </xf>
    <xf numFmtId="173" fontId="21" fillId="0" borderId="16" xfId="0" applyNumberFormat="1" applyFont="1" applyBorder="1" applyAlignment="1">
      <alignment/>
    </xf>
    <xf numFmtId="173" fontId="23" fillId="0" borderId="17" xfId="0" applyNumberFormat="1" applyFont="1" applyBorder="1" applyAlignment="1">
      <alignment/>
    </xf>
    <xf numFmtId="173" fontId="23" fillId="0" borderId="18" xfId="0" applyNumberFormat="1" applyFont="1" applyBorder="1" applyAlignment="1">
      <alignment/>
    </xf>
    <xf numFmtId="173" fontId="23" fillId="0" borderId="19" xfId="0" applyNumberFormat="1" applyFont="1" applyBorder="1" applyAlignment="1">
      <alignment/>
    </xf>
    <xf numFmtId="173" fontId="23" fillId="0" borderId="20" xfId="0" applyNumberFormat="1" applyFont="1" applyBorder="1" applyAlignment="1">
      <alignment/>
    </xf>
    <xf numFmtId="173" fontId="23" fillId="0" borderId="21" xfId="0" applyNumberFormat="1" applyFont="1" applyBorder="1" applyAlignment="1">
      <alignment/>
    </xf>
    <xf numFmtId="173" fontId="23" fillId="0" borderId="22" xfId="0" applyNumberFormat="1" applyFont="1" applyBorder="1" applyAlignment="1">
      <alignment/>
    </xf>
    <xf numFmtId="173" fontId="23" fillId="0" borderId="23" xfId="0" applyNumberFormat="1" applyFont="1" applyBorder="1" applyAlignment="1">
      <alignment/>
    </xf>
    <xf numFmtId="173" fontId="23" fillId="0" borderId="24" xfId="0" applyNumberFormat="1" applyFont="1" applyBorder="1" applyAlignment="1">
      <alignment/>
    </xf>
    <xf numFmtId="173" fontId="23" fillId="0" borderId="25" xfId="0" applyNumberFormat="1" applyFont="1" applyBorder="1" applyAlignment="1">
      <alignment/>
    </xf>
    <xf numFmtId="0" fontId="23" fillId="0" borderId="0" xfId="0" applyFont="1" applyAlignment="1">
      <alignment/>
    </xf>
    <xf numFmtId="175" fontId="23" fillId="0" borderId="20" xfId="0" applyNumberFormat="1" applyFont="1" applyFill="1" applyBorder="1" applyAlignment="1" applyProtection="1">
      <alignment/>
      <protection/>
    </xf>
    <xf numFmtId="175" fontId="23" fillId="0" borderId="11" xfId="0" applyNumberFormat="1" applyFont="1" applyFill="1" applyBorder="1" applyAlignment="1">
      <alignment/>
    </xf>
    <xf numFmtId="175" fontId="23" fillId="0" borderId="21" xfId="0" applyNumberFormat="1" applyFont="1" applyFill="1" applyBorder="1" applyAlignment="1">
      <alignment/>
    </xf>
    <xf numFmtId="175" fontId="21" fillId="0" borderId="20" xfId="0" applyNumberFormat="1" applyFont="1" applyFill="1" applyBorder="1" applyAlignment="1" applyProtection="1">
      <alignment/>
      <protection/>
    </xf>
    <xf numFmtId="175" fontId="23" fillId="0" borderId="26" xfId="0" applyNumberFormat="1" applyFont="1" applyFill="1" applyBorder="1" applyAlignment="1">
      <alignment/>
    </xf>
    <xf numFmtId="175" fontId="23" fillId="0" borderId="13" xfId="0" applyNumberFormat="1" applyFont="1" applyFill="1" applyBorder="1" applyAlignment="1" applyProtection="1">
      <alignment/>
      <protection/>
    </xf>
    <xf numFmtId="175" fontId="23" fillId="0" borderId="14" xfId="0" applyNumberFormat="1" applyFont="1" applyFill="1" applyBorder="1" applyAlignment="1">
      <alignment/>
    </xf>
    <xf numFmtId="175" fontId="23" fillId="0" borderId="15" xfId="0" applyNumberFormat="1" applyFont="1" applyFill="1" applyBorder="1" applyAlignment="1">
      <alignment/>
    </xf>
    <xf numFmtId="175" fontId="23" fillId="0" borderId="27" xfId="0" applyNumberFormat="1" applyFont="1" applyFill="1" applyBorder="1" applyAlignment="1">
      <alignment/>
    </xf>
    <xf numFmtId="175" fontId="23" fillId="0" borderId="23" xfId="0" applyNumberFormat="1" applyFont="1" applyFill="1" applyBorder="1" applyAlignment="1" applyProtection="1">
      <alignment/>
      <protection/>
    </xf>
    <xf numFmtId="175" fontId="23" fillId="0" borderId="12" xfId="0" applyNumberFormat="1" applyFont="1" applyFill="1" applyBorder="1" applyAlignment="1">
      <alignment/>
    </xf>
    <xf numFmtId="175" fontId="23" fillId="0" borderId="24" xfId="0" applyNumberFormat="1" applyFont="1" applyFill="1" applyBorder="1" applyAlignment="1">
      <alignment/>
    </xf>
    <xf numFmtId="175" fontId="23" fillId="0" borderId="28" xfId="0" applyNumberFormat="1" applyFont="1" applyFill="1" applyBorder="1" applyAlignment="1">
      <alignment/>
    </xf>
    <xf numFmtId="175" fontId="23" fillId="0" borderId="13" xfId="0" applyNumberFormat="1" applyFont="1" applyBorder="1" applyAlignment="1">
      <alignment/>
    </xf>
    <xf numFmtId="175" fontId="23" fillId="0" borderId="14" xfId="0" applyNumberFormat="1" applyFont="1" applyBorder="1" applyAlignment="1">
      <alignment/>
    </xf>
    <xf numFmtId="175" fontId="23" fillId="0" borderId="15" xfId="0" applyNumberFormat="1" applyFont="1" applyBorder="1" applyAlignment="1">
      <alignment/>
    </xf>
    <xf numFmtId="175" fontId="23" fillId="0" borderId="27" xfId="0" applyNumberFormat="1" applyFont="1" applyBorder="1" applyAlignment="1">
      <alignment/>
    </xf>
    <xf numFmtId="0" fontId="21" fillId="0" borderId="29" xfId="0" applyFont="1" applyFill="1" applyBorder="1" applyAlignment="1" applyProtection="1">
      <alignment/>
      <protection/>
    </xf>
    <xf numFmtId="0" fontId="23" fillId="0" borderId="17" xfId="0" applyNumberFormat="1" applyFont="1" applyBorder="1" applyAlignment="1" applyProtection="1">
      <alignment horizontal="left" indent="1"/>
      <protection/>
    </xf>
    <xf numFmtId="0" fontId="23" fillId="0" borderId="20" xfId="0" applyNumberFormat="1" applyFont="1" applyFill="1" applyBorder="1" applyAlignment="1" applyProtection="1">
      <alignment horizontal="left" indent="1"/>
      <protection/>
    </xf>
    <xf numFmtId="0" fontId="23" fillId="0" borderId="20" xfId="0" applyNumberFormat="1" applyFont="1" applyFill="1" applyBorder="1" applyAlignment="1" applyProtection="1">
      <alignment horizontal="left" indent="2"/>
      <protection/>
    </xf>
    <xf numFmtId="0" fontId="23" fillId="0" borderId="23" xfId="0" applyNumberFormat="1" applyFont="1" applyBorder="1" applyAlignment="1" applyProtection="1">
      <alignment horizontal="left" indent="1"/>
      <protection/>
    </xf>
    <xf numFmtId="0" fontId="21" fillId="0" borderId="13" xfId="0" applyNumberFormat="1" applyFont="1" applyBorder="1" applyAlignment="1" applyProtection="1">
      <alignment horizontal="left"/>
      <protection/>
    </xf>
    <xf numFmtId="0" fontId="24" fillId="0" borderId="13" xfId="0" applyNumberFormat="1" applyFont="1" applyBorder="1" applyAlignment="1" applyProtection="1">
      <alignment horizontal="left"/>
      <protection/>
    </xf>
    <xf numFmtId="0" fontId="20" fillId="0" borderId="30" xfId="0" applyFont="1" applyFill="1" applyBorder="1" applyAlignment="1" applyProtection="1">
      <alignment horizontal="left"/>
      <protection/>
    </xf>
    <xf numFmtId="0" fontId="0" fillId="0" borderId="30" xfId="0" applyBorder="1" applyAlignment="1" applyProtection="1">
      <alignment/>
      <protection/>
    </xf>
    <xf numFmtId="0" fontId="21" fillId="0" borderId="17" xfId="0" applyFont="1" applyFill="1" applyBorder="1" applyAlignment="1" applyProtection="1">
      <alignment horizontal="center" vertical="center"/>
      <protection/>
    </xf>
    <xf numFmtId="0" fontId="21" fillId="0" borderId="31" xfId="0" applyFont="1" applyFill="1" applyBorder="1" applyAlignment="1" applyProtection="1">
      <alignment horizontal="center" vertical="center" wrapText="1"/>
      <protection/>
    </xf>
    <xf numFmtId="0" fontId="21" fillId="0" borderId="32" xfId="0" applyFont="1" applyFill="1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/>
      <protection/>
    </xf>
    <xf numFmtId="0" fontId="0" fillId="0" borderId="34" xfId="0" applyBorder="1" applyAlignment="1" applyProtection="1">
      <alignment/>
      <protection/>
    </xf>
    <xf numFmtId="0" fontId="21" fillId="0" borderId="23" xfId="0" applyFont="1" applyFill="1" applyBorder="1" applyAlignment="1" applyProtection="1">
      <alignment horizontal="left" vertical="center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35" xfId="0" applyFont="1" applyFill="1" applyBorder="1" applyAlignment="1" applyProtection="1">
      <alignment horizontal="center" vertical="center" wrapText="1"/>
      <protection/>
    </xf>
    <xf numFmtId="0" fontId="21" fillId="0" borderId="36" xfId="0" applyFont="1" applyFill="1" applyBorder="1" applyAlignment="1" applyProtection="1">
      <alignment horizontal="center" vertical="center" wrapText="1"/>
      <protection/>
    </xf>
    <xf numFmtId="0" fontId="21" fillId="0" borderId="37" xfId="0" applyFont="1" applyFill="1" applyBorder="1" applyAlignment="1" applyProtection="1">
      <alignment horizontal="center" vertical="center" wrapText="1"/>
      <protection/>
    </xf>
    <xf numFmtId="0" fontId="21" fillId="0" borderId="38" xfId="0" applyFont="1" applyFill="1" applyBorder="1" applyAlignment="1" applyProtection="1">
      <alignment horizontal="center" vertical="center" wrapText="1"/>
      <protection/>
    </xf>
    <xf numFmtId="0" fontId="22" fillId="0" borderId="20" xfId="0" applyFont="1" applyBorder="1" applyAlignment="1" applyProtection="1">
      <alignment/>
      <protection/>
    </xf>
    <xf numFmtId="175" fontId="23" fillId="0" borderId="20" xfId="0" applyNumberFormat="1" applyFont="1" applyBorder="1" applyAlignment="1" applyProtection="1">
      <alignment/>
      <protection/>
    </xf>
    <xf numFmtId="175" fontId="23" fillId="0" borderId="11" xfId="0" applyNumberFormat="1" applyFont="1" applyBorder="1" applyAlignment="1" applyProtection="1">
      <alignment/>
      <protection/>
    </xf>
    <xf numFmtId="175" fontId="23" fillId="0" borderId="21" xfId="0" applyNumberFormat="1" applyFont="1" applyBorder="1" applyAlignment="1" applyProtection="1">
      <alignment/>
      <protection/>
    </xf>
    <xf numFmtId="175" fontId="23" fillId="0" borderId="18" xfId="0" applyNumberFormat="1" applyFont="1" applyBorder="1" applyAlignment="1" applyProtection="1">
      <alignment/>
      <protection/>
    </xf>
    <xf numFmtId="173" fontId="23" fillId="0" borderId="10" xfId="0" applyNumberFormat="1" applyFont="1" applyBorder="1" applyAlignment="1" applyProtection="1">
      <alignment/>
      <protection/>
    </xf>
    <xf numFmtId="175" fontId="23" fillId="0" borderId="34" xfId="0" applyNumberFormat="1" applyFont="1" applyBorder="1" applyAlignment="1" applyProtection="1">
      <alignment/>
      <protection/>
    </xf>
    <xf numFmtId="0" fontId="23" fillId="0" borderId="20" xfId="0" applyFont="1" applyBorder="1" applyAlignment="1" applyProtection="1">
      <alignment horizontal="left" indent="1"/>
      <protection/>
    </xf>
    <xf numFmtId="175" fontId="23" fillId="0" borderId="11" xfId="0" applyNumberFormat="1" applyFont="1" applyFill="1" applyBorder="1" applyAlignment="1" applyProtection="1">
      <alignment/>
      <protection/>
    </xf>
    <xf numFmtId="175" fontId="23" fillId="0" borderId="21" xfId="0" applyNumberFormat="1" applyFont="1" applyFill="1" applyBorder="1" applyAlignment="1" applyProtection="1">
      <alignment/>
      <protection/>
    </xf>
    <xf numFmtId="173" fontId="23" fillId="0" borderId="11" xfId="0" applyNumberFormat="1" applyFont="1" applyFill="1" applyBorder="1" applyAlignment="1" applyProtection="1">
      <alignment/>
      <protection/>
    </xf>
    <xf numFmtId="175" fontId="23" fillId="0" borderId="26" xfId="0" applyNumberFormat="1" applyFont="1" applyFill="1" applyBorder="1" applyAlignment="1" applyProtection="1">
      <alignment/>
      <protection/>
    </xf>
    <xf numFmtId="0" fontId="21" fillId="0" borderId="39" xfId="0" applyFont="1" applyBorder="1" applyAlignment="1" applyProtection="1">
      <alignment horizontal="left" vertical="top" wrapText="1"/>
      <protection/>
    </xf>
    <xf numFmtId="175" fontId="21" fillId="0" borderId="40" xfId="0" applyNumberFormat="1" applyFont="1" applyFill="1" applyBorder="1" applyAlignment="1" applyProtection="1">
      <alignment vertical="top"/>
      <protection/>
    </xf>
    <xf numFmtId="175" fontId="21" fillId="0" borderId="41" xfId="0" applyNumberFormat="1" applyFont="1" applyFill="1" applyBorder="1" applyAlignment="1" applyProtection="1">
      <alignment vertical="top"/>
      <protection/>
    </xf>
    <xf numFmtId="175" fontId="21" fillId="0" borderId="42" xfId="0" applyNumberFormat="1" applyFont="1" applyFill="1" applyBorder="1" applyAlignment="1" applyProtection="1">
      <alignment vertical="top"/>
      <protection/>
    </xf>
    <xf numFmtId="173" fontId="21" fillId="0" borderId="41" xfId="0" applyNumberFormat="1" applyFont="1" applyFill="1" applyBorder="1" applyAlignment="1" applyProtection="1">
      <alignment vertical="top"/>
      <protection/>
    </xf>
    <xf numFmtId="175" fontId="21" fillId="0" borderId="43" xfId="0" applyNumberFormat="1" applyFont="1" applyFill="1" applyBorder="1" applyAlignment="1" applyProtection="1">
      <alignment vertical="top"/>
      <protection/>
    </xf>
    <xf numFmtId="0" fontId="23" fillId="0" borderId="20" xfId="0" applyFont="1" applyFill="1" applyBorder="1" applyAlignment="1" applyProtection="1">
      <alignment horizontal="left" indent="1"/>
      <protection/>
    </xf>
    <xf numFmtId="0" fontId="21" fillId="0" borderId="20" xfId="0" applyFont="1" applyBorder="1" applyAlignment="1" applyProtection="1">
      <alignment/>
      <protection/>
    </xf>
    <xf numFmtId="175" fontId="21" fillId="0" borderId="40" xfId="0" applyNumberFormat="1" applyFont="1" applyFill="1" applyBorder="1" applyAlignment="1" applyProtection="1">
      <alignment/>
      <protection/>
    </xf>
    <xf numFmtId="175" fontId="21" fillId="0" borderId="41" xfId="0" applyNumberFormat="1" applyFont="1" applyFill="1" applyBorder="1" applyAlignment="1" applyProtection="1">
      <alignment/>
      <protection/>
    </xf>
    <xf numFmtId="175" fontId="21" fillId="0" borderId="42" xfId="0" applyNumberFormat="1" applyFont="1" applyFill="1" applyBorder="1" applyAlignment="1" applyProtection="1">
      <alignment/>
      <protection/>
    </xf>
    <xf numFmtId="175" fontId="21" fillId="0" borderId="43" xfId="0" applyNumberFormat="1" applyFont="1" applyFill="1" applyBorder="1" applyAlignment="1" applyProtection="1">
      <alignment/>
      <protection/>
    </xf>
    <xf numFmtId="175" fontId="21" fillId="0" borderId="44" xfId="0" applyNumberFormat="1" applyFont="1" applyFill="1" applyBorder="1" applyAlignment="1" applyProtection="1">
      <alignment/>
      <protection/>
    </xf>
    <xf numFmtId="175" fontId="21" fillId="0" borderId="45" xfId="0" applyNumberFormat="1" applyFont="1" applyFill="1" applyBorder="1" applyAlignment="1" applyProtection="1">
      <alignment/>
      <protection/>
    </xf>
    <xf numFmtId="175" fontId="21" fillId="0" borderId="46" xfId="0" applyNumberFormat="1" applyFont="1" applyFill="1" applyBorder="1" applyAlignment="1" applyProtection="1">
      <alignment/>
      <protection/>
    </xf>
    <xf numFmtId="173" fontId="21" fillId="0" borderId="45" xfId="0" applyNumberFormat="1" applyFont="1" applyFill="1" applyBorder="1" applyAlignment="1" applyProtection="1">
      <alignment/>
      <protection/>
    </xf>
    <xf numFmtId="175" fontId="21" fillId="0" borderId="47" xfId="0" applyNumberFormat="1" applyFont="1" applyFill="1" applyBorder="1" applyAlignment="1" applyProtection="1">
      <alignment/>
      <protection/>
    </xf>
    <xf numFmtId="175" fontId="23" fillId="0" borderId="48" xfId="0" applyNumberFormat="1" applyFont="1" applyFill="1" applyBorder="1" applyAlignment="1" applyProtection="1">
      <alignment/>
      <protection/>
    </xf>
    <xf numFmtId="175" fontId="23" fillId="0" borderId="49" xfId="0" applyNumberFormat="1" applyFont="1" applyFill="1" applyBorder="1" applyAlignment="1" applyProtection="1">
      <alignment/>
      <protection/>
    </xf>
    <xf numFmtId="175" fontId="23" fillId="0" borderId="50" xfId="0" applyNumberFormat="1" applyFont="1" applyFill="1" applyBorder="1" applyAlignment="1" applyProtection="1">
      <alignment/>
      <protection/>
    </xf>
    <xf numFmtId="173" fontId="23" fillId="0" borderId="49" xfId="0" applyNumberFormat="1" applyFont="1" applyFill="1" applyBorder="1" applyAlignment="1" applyProtection="1">
      <alignment/>
      <protection/>
    </xf>
    <xf numFmtId="175" fontId="23" fillId="0" borderId="51" xfId="0" applyNumberFormat="1" applyFont="1" applyFill="1" applyBorder="1" applyAlignment="1" applyProtection="1">
      <alignment/>
      <protection/>
    </xf>
    <xf numFmtId="0" fontId="21" fillId="0" borderId="20" xfId="0" applyFont="1" applyBorder="1" applyAlignment="1" applyProtection="1">
      <alignment vertical="top" wrapText="1"/>
      <protection/>
    </xf>
    <xf numFmtId="175" fontId="21" fillId="0" borderId="44" xfId="0" applyNumberFormat="1" applyFont="1" applyFill="1" applyBorder="1" applyAlignment="1" applyProtection="1">
      <alignment vertical="top"/>
      <protection/>
    </xf>
    <xf numFmtId="175" fontId="21" fillId="0" borderId="45" xfId="0" applyNumberFormat="1" applyFont="1" applyFill="1" applyBorder="1" applyAlignment="1" applyProtection="1">
      <alignment vertical="top"/>
      <protection/>
    </xf>
    <xf numFmtId="175" fontId="21" fillId="0" borderId="46" xfId="0" applyNumberFormat="1" applyFont="1" applyFill="1" applyBorder="1" applyAlignment="1" applyProtection="1">
      <alignment vertical="top"/>
      <protection/>
    </xf>
    <xf numFmtId="173" fontId="21" fillId="0" borderId="45" xfId="0" applyNumberFormat="1" applyFont="1" applyFill="1" applyBorder="1" applyAlignment="1" applyProtection="1">
      <alignment vertical="top"/>
      <protection/>
    </xf>
    <xf numFmtId="175" fontId="21" fillId="0" borderId="47" xfId="0" applyNumberFormat="1" applyFont="1" applyFill="1" applyBorder="1" applyAlignment="1" applyProtection="1">
      <alignment vertical="top"/>
      <protection/>
    </xf>
    <xf numFmtId="0" fontId="23" fillId="0" borderId="20" xfId="0" applyFont="1" applyBorder="1" applyAlignment="1" applyProtection="1">
      <alignment horizontal="left" wrapText="1" indent="1"/>
      <protection/>
    </xf>
    <xf numFmtId="0" fontId="21" fillId="0" borderId="20" xfId="0" applyFont="1" applyBorder="1" applyAlignment="1" applyProtection="1">
      <alignment wrapText="1"/>
      <protection/>
    </xf>
    <xf numFmtId="0" fontId="23" fillId="0" borderId="20" xfId="0" applyFont="1" applyBorder="1" applyAlignment="1" applyProtection="1">
      <alignment/>
      <protection/>
    </xf>
    <xf numFmtId="173" fontId="23" fillId="0" borderId="11" xfId="0" applyNumberFormat="1" applyFont="1" applyBorder="1" applyAlignment="1" applyProtection="1">
      <alignment/>
      <protection/>
    </xf>
    <xf numFmtId="175" fontId="23" fillId="0" borderId="26" xfId="0" applyNumberFormat="1" applyFont="1" applyBorder="1" applyAlignment="1" applyProtection="1">
      <alignment/>
      <protection/>
    </xf>
    <xf numFmtId="0" fontId="22" fillId="0" borderId="17" xfId="0" applyFont="1" applyBorder="1" applyAlignment="1" applyProtection="1">
      <alignment/>
      <protection/>
    </xf>
    <xf numFmtId="175" fontId="23" fillId="0" borderId="17" xfId="0" applyNumberFormat="1" applyFont="1" applyBorder="1" applyAlignment="1" applyProtection="1">
      <alignment/>
      <protection/>
    </xf>
    <xf numFmtId="175" fontId="23" fillId="0" borderId="10" xfId="0" applyNumberFormat="1" applyFont="1" applyBorder="1" applyAlignment="1" applyProtection="1">
      <alignment/>
      <protection/>
    </xf>
    <xf numFmtId="175" fontId="21" fillId="0" borderId="11" xfId="0" applyNumberFormat="1" applyFont="1" applyFill="1" applyBorder="1" applyAlignment="1" applyProtection="1">
      <alignment/>
      <protection/>
    </xf>
    <xf numFmtId="175" fontId="21" fillId="0" borderId="21" xfId="0" applyNumberFormat="1" applyFont="1" applyFill="1" applyBorder="1" applyAlignment="1" applyProtection="1">
      <alignment/>
      <protection/>
    </xf>
    <xf numFmtId="173" fontId="21" fillId="0" borderId="11" xfId="0" applyNumberFormat="1" applyFont="1" applyFill="1" applyBorder="1" applyAlignment="1" applyProtection="1">
      <alignment/>
      <protection/>
    </xf>
    <xf numFmtId="175" fontId="21" fillId="0" borderId="26" xfId="0" applyNumberFormat="1" applyFont="1" applyFill="1" applyBorder="1" applyAlignment="1" applyProtection="1">
      <alignment/>
      <protection/>
    </xf>
    <xf numFmtId="0" fontId="23" fillId="0" borderId="20" xfId="0" applyFont="1" applyBorder="1" applyAlignment="1" applyProtection="1">
      <alignment horizontal="left" vertical="top" indent="1"/>
      <protection/>
    </xf>
    <xf numFmtId="175" fontId="21" fillId="0" borderId="20" xfId="0" applyNumberFormat="1" applyFont="1" applyBorder="1" applyAlignment="1" applyProtection="1">
      <alignment/>
      <protection/>
    </xf>
    <xf numFmtId="175" fontId="21" fillId="0" borderId="11" xfId="0" applyNumberFormat="1" applyFont="1" applyBorder="1" applyAlignment="1" applyProtection="1">
      <alignment/>
      <protection/>
    </xf>
    <xf numFmtId="175" fontId="21" fillId="0" borderId="21" xfId="0" applyNumberFormat="1" applyFont="1" applyBorder="1" applyAlignment="1" applyProtection="1">
      <alignment/>
      <protection/>
    </xf>
    <xf numFmtId="173" fontId="21" fillId="0" borderId="11" xfId="0" applyNumberFormat="1" applyFont="1" applyBorder="1" applyAlignment="1" applyProtection="1">
      <alignment/>
      <protection/>
    </xf>
    <xf numFmtId="175" fontId="21" fillId="0" borderId="26" xfId="0" applyNumberFormat="1" applyFont="1" applyBorder="1" applyAlignment="1" applyProtection="1">
      <alignment/>
      <protection/>
    </xf>
    <xf numFmtId="0" fontId="23" fillId="0" borderId="23" xfId="0" applyFont="1" applyBorder="1" applyAlignment="1" applyProtection="1">
      <alignment/>
      <protection/>
    </xf>
    <xf numFmtId="175" fontId="23" fillId="0" borderId="23" xfId="0" applyNumberFormat="1" applyFont="1" applyBorder="1" applyAlignment="1" applyProtection="1">
      <alignment/>
      <protection/>
    </xf>
    <xf numFmtId="175" fontId="23" fillId="0" borderId="12" xfId="0" applyNumberFormat="1" applyFont="1" applyBorder="1" applyAlignment="1" applyProtection="1">
      <alignment/>
      <protection/>
    </xf>
    <xf numFmtId="175" fontId="23" fillId="0" borderId="24" xfId="0" applyNumberFormat="1" applyFont="1" applyBorder="1" applyAlignment="1" applyProtection="1">
      <alignment/>
      <protection/>
    </xf>
    <xf numFmtId="173" fontId="23" fillId="0" borderId="12" xfId="0" applyNumberFormat="1" applyFont="1" applyBorder="1" applyAlignment="1" applyProtection="1">
      <alignment/>
      <protection/>
    </xf>
    <xf numFmtId="175" fontId="23" fillId="0" borderId="28" xfId="0" applyNumberFormat="1" applyFont="1" applyBorder="1" applyAlignment="1" applyProtection="1">
      <alignment/>
      <protection/>
    </xf>
    <xf numFmtId="0" fontId="21" fillId="0" borderId="48" xfId="0" applyFont="1" applyFill="1" applyBorder="1" applyAlignment="1" applyProtection="1">
      <alignment horizontal="center" vertical="center" wrapText="1"/>
      <protection/>
    </xf>
    <xf numFmtId="0" fontId="21" fillId="0" borderId="49" xfId="0" applyFont="1" applyFill="1" applyBorder="1" applyAlignment="1" applyProtection="1">
      <alignment horizontal="center" vertical="center" wrapText="1"/>
      <protection/>
    </xf>
    <xf numFmtId="0" fontId="21" fillId="0" borderId="50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Alignment="1" applyProtection="1">
      <alignment/>
      <protection/>
    </xf>
    <xf numFmtId="0" fontId="21" fillId="0" borderId="52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21" fillId="0" borderId="53" xfId="0" applyFont="1" applyFill="1" applyBorder="1" applyAlignment="1" applyProtection="1">
      <alignment horizontal="center" vertical="center" wrapText="1"/>
      <protection/>
    </xf>
    <xf numFmtId="0" fontId="22" fillId="0" borderId="20" xfId="0" applyFont="1" applyFill="1" applyBorder="1" applyAlignment="1" applyProtection="1">
      <alignment/>
      <protection/>
    </xf>
    <xf numFmtId="175" fontId="23" fillId="0" borderId="20" xfId="0" applyNumberFormat="1" applyFont="1" applyBorder="1" applyAlignment="1" applyProtection="1">
      <alignment horizontal="left" wrapText="1"/>
      <protection/>
    </xf>
    <xf numFmtId="175" fontId="23" fillId="0" borderId="54" xfId="0" applyNumberFormat="1" applyFont="1" applyBorder="1" applyAlignment="1" applyProtection="1">
      <alignment horizontal="left" wrapText="1"/>
      <protection/>
    </xf>
    <xf numFmtId="175" fontId="23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23" fillId="0" borderId="20" xfId="0" applyFont="1" applyFill="1" applyBorder="1" applyAlignment="1" applyProtection="1">
      <alignment/>
      <protection/>
    </xf>
    <xf numFmtId="175" fontId="23" fillId="0" borderId="54" xfId="0" applyNumberFormat="1" applyFont="1" applyBorder="1" applyAlignment="1" applyProtection="1">
      <alignment/>
      <protection/>
    </xf>
    <xf numFmtId="175" fontId="23" fillId="0" borderId="22" xfId="0" applyNumberFormat="1" applyFont="1" applyBorder="1" applyAlignment="1" applyProtection="1">
      <alignment/>
      <protection/>
    </xf>
    <xf numFmtId="0" fontId="23" fillId="0" borderId="23" xfId="0" applyFont="1" applyFill="1" applyBorder="1" applyAlignment="1" applyProtection="1">
      <alignment/>
      <protection/>
    </xf>
    <xf numFmtId="175" fontId="23" fillId="0" borderId="55" xfId="0" applyNumberFormat="1" applyFont="1" applyBorder="1" applyAlignment="1" applyProtection="1">
      <alignment/>
      <protection/>
    </xf>
    <xf numFmtId="175" fontId="23" fillId="0" borderId="25" xfId="0" applyNumberFormat="1" applyFont="1" applyBorder="1" applyAlignment="1" applyProtection="1">
      <alignment/>
      <protection/>
    </xf>
    <xf numFmtId="0" fontId="21" fillId="0" borderId="18" xfId="0" applyFont="1" applyFill="1" applyBorder="1" applyAlignment="1">
      <alignment vertical="center"/>
    </xf>
    <xf numFmtId="0" fontId="24" fillId="0" borderId="39" xfId="0" applyNumberFormat="1" applyFont="1" applyFill="1" applyBorder="1" applyAlignment="1" applyProtection="1">
      <alignment horizontal="left" indent="1"/>
      <protection/>
    </xf>
    <xf numFmtId="0" fontId="23" fillId="0" borderId="21" xfId="0" applyNumberFormat="1" applyFont="1" applyBorder="1" applyAlignment="1" applyProtection="1">
      <alignment horizontal="center"/>
      <protection/>
    </xf>
    <xf numFmtId="173" fontId="21" fillId="0" borderId="21" xfId="0" applyNumberFormat="1" applyFont="1" applyFill="1" applyBorder="1" applyAlignment="1" applyProtection="1">
      <alignment/>
      <protection/>
    </xf>
    <xf numFmtId="0" fontId="23" fillId="0" borderId="39" xfId="0" applyNumberFormat="1" applyFont="1" applyFill="1" applyBorder="1" applyAlignment="1" applyProtection="1">
      <alignment horizontal="left" indent="2"/>
      <protection/>
    </xf>
    <xf numFmtId="174" fontId="23" fillId="0" borderId="21" xfId="0" applyNumberFormat="1" applyFont="1" applyFill="1" applyBorder="1" applyAlignment="1" applyProtection="1">
      <alignment/>
      <protection/>
    </xf>
    <xf numFmtId="173" fontId="23" fillId="0" borderId="21" xfId="0" applyNumberFormat="1" applyFont="1" applyFill="1" applyBorder="1" applyAlignment="1" applyProtection="1">
      <alignment/>
      <protection/>
    </xf>
    <xf numFmtId="173" fontId="23" fillId="0" borderId="21" xfId="42" applyNumberFormat="1" applyFont="1" applyFill="1" applyBorder="1" applyAlignment="1" applyProtection="1">
      <alignment/>
      <protection/>
    </xf>
    <xf numFmtId="0" fontId="23" fillId="0" borderId="21" xfId="0" applyNumberFormat="1" applyFont="1" applyFill="1" applyBorder="1" applyAlignment="1" applyProtection="1">
      <alignment horizontal="center"/>
      <protection/>
    </xf>
    <xf numFmtId="0" fontId="21" fillId="0" borderId="56" xfId="0" applyNumberFormat="1" applyFont="1" applyBorder="1" applyAlignment="1" applyProtection="1">
      <alignment/>
      <protection/>
    </xf>
    <xf numFmtId="0" fontId="23" fillId="0" borderId="42" xfId="0" applyNumberFormat="1" applyFont="1" applyBorder="1" applyAlignment="1" applyProtection="1">
      <alignment horizontal="center"/>
      <protection/>
    </xf>
    <xf numFmtId="0" fontId="23" fillId="0" borderId="39" xfId="0" applyNumberFormat="1" applyFont="1" applyBorder="1" applyAlignment="1" applyProtection="1">
      <alignment/>
      <protection/>
    </xf>
    <xf numFmtId="0" fontId="22" fillId="0" borderId="39" xfId="0" applyNumberFormat="1" applyFont="1" applyBorder="1" applyAlignment="1" applyProtection="1">
      <alignment/>
      <protection/>
    </xf>
    <xf numFmtId="0" fontId="25" fillId="0" borderId="21" xfId="0" applyNumberFormat="1" applyFont="1" applyBorder="1" applyAlignment="1" applyProtection="1">
      <alignment horizontal="center"/>
      <protection/>
    </xf>
    <xf numFmtId="0" fontId="21" fillId="0" borderId="57" xfId="0" applyNumberFormat="1" applyFont="1" applyBorder="1" applyAlignment="1" applyProtection="1">
      <alignment/>
      <protection/>
    </xf>
    <xf numFmtId="0" fontId="23" fillId="0" borderId="36" xfId="0" applyNumberFormat="1" applyFont="1" applyBorder="1" applyAlignment="1" applyProtection="1">
      <alignment horizontal="center"/>
      <protection/>
    </xf>
    <xf numFmtId="0" fontId="26" fillId="0" borderId="33" xfId="0" applyFont="1" applyBorder="1" applyAlignment="1" applyProtection="1">
      <alignment horizontal="left"/>
      <protection/>
    </xf>
    <xf numFmtId="0" fontId="27" fillId="0" borderId="0" xfId="0" applyFont="1" applyBorder="1" applyAlignment="1" applyProtection="1">
      <alignment/>
      <protection/>
    </xf>
    <xf numFmtId="0" fontId="27" fillId="0" borderId="0" xfId="0" applyFont="1" applyBorder="1" applyAlignment="1" applyProtection="1" quotePrefix="1">
      <alignment/>
      <protection/>
    </xf>
    <xf numFmtId="175" fontId="21" fillId="0" borderId="22" xfId="0" applyNumberFormat="1" applyFont="1" applyFill="1" applyBorder="1" applyAlignment="1" applyProtection="1">
      <alignment/>
      <protection/>
    </xf>
    <xf numFmtId="175" fontId="21" fillId="0" borderId="54" xfId="0" applyNumberFormat="1" applyFont="1" applyFill="1" applyBorder="1" applyAlignment="1" applyProtection="1">
      <alignment/>
      <protection/>
    </xf>
    <xf numFmtId="175" fontId="23" fillId="0" borderId="22" xfId="0" applyNumberFormat="1" applyFont="1" applyFill="1" applyBorder="1" applyAlignment="1" applyProtection="1">
      <alignment/>
      <protection/>
    </xf>
    <xf numFmtId="175" fontId="23" fillId="0" borderId="54" xfId="0" applyNumberFormat="1" applyFont="1" applyFill="1" applyBorder="1" applyAlignment="1" applyProtection="1">
      <alignment/>
      <protection/>
    </xf>
    <xf numFmtId="175" fontId="23" fillId="0" borderId="22" xfId="42" applyNumberFormat="1" applyFont="1" applyFill="1" applyBorder="1" applyAlignment="1" applyProtection="1">
      <alignment/>
      <protection/>
    </xf>
    <xf numFmtId="175" fontId="23" fillId="0" borderId="54" xfId="42" applyNumberFormat="1" applyFont="1" applyFill="1" applyBorder="1" applyAlignment="1" applyProtection="1">
      <alignment/>
      <protection/>
    </xf>
    <xf numFmtId="175" fontId="23" fillId="0" borderId="21" xfId="42" applyNumberFormat="1" applyFont="1" applyFill="1" applyBorder="1" applyAlignment="1" applyProtection="1">
      <alignment/>
      <protection/>
    </xf>
    <xf numFmtId="0" fontId="20" fillId="0" borderId="30" xfId="0" applyFont="1" applyBorder="1" applyAlignment="1" applyProtection="1">
      <alignment horizontal="left"/>
      <protection/>
    </xf>
    <xf numFmtId="0" fontId="21" fillId="0" borderId="58" xfId="0" applyFont="1" applyFill="1" applyBorder="1" applyAlignment="1" applyProtection="1">
      <alignment horizontal="center" vertical="center"/>
      <protection/>
    </xf>
    <xf numFmtId="0" fontId="21" fillId="0" borderId="59" xfId="0" applyFont="1" applyFill="1" applyBorder="1" applyAlignment="1" applyProtection="1">
      <alignment horizontal="center" vertical="center"/>
      <protection/>
    </xf>
    <xf numFmtId="0" fontId="0" fillId="0" borderId="60" xfId="0" applyBorder="1" applyAlignment="1" applyProtection="1">
      <alignment horizontal="center" vertical="center"/>
      <protection/>
    </xf>
    <xf numFmtId="0" fontId="0" fillId="0" borderId="61" xfId="0" applyBorder="1" applyAlignment="1" applyProtection="1">
      <alignment horizontal="center" vertical="center"/>
      <protection/>
    </xf>
    <xf numFmtId="0" fontId="21" fillId="0" borderId="62" xfId="0" applyFont="1" applyFill="1" applyBorder="1" applyAlignment="1" applyProtection="1">
      <alignment horizontal="left" vertical="center"/>
      <protection/>
    </xf>
    <xf numFmtId="0" fontId="21" fillId="0" borderId="24" xfId="0" applyFont="1" applyFill="1" applyBorder="1" applyAlignment="1" applyProtection="1">
      <alignment horizontal="center" vertical="center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  <xf numFmtId="175" fontId="21" fillId="0" borderId="19" xfId="0" applyNumberFormat="1" applyFont="1" applyBorder="1" applyAlignment="1" applyProtection="1">
      <alignment horizontal="center"/>
      <protection/>
    </xf>
    <xf numFmtId="175" fontId="21" fillId="0" borderId="58" xfId="0" applyNumberFormat="1" applyFont="1" applyBorder="1" applyAlignment="1" applyProtection="1">
      <alignment horizontal="center"/>
      <protection/>
    </xf>
    <xf numFmtId="175" fontId="21" fillId="0" borderId="18" xfId="0" applyNumberFormat="1" applyFont="1" applyBorder="1" applyAlignment="1" applyProtection="1">
      <alignment horizontal="center"/>
      <protection/>
    </xf>
    <xf numFmtId="0" fontId="21" fillId="0" borderId="18" xfId="0" applyFont="1" applyBorder="1" applyAlignment="1" applyProtection="1">
      <alignment horizontal="center"/>
      <protection/>
    </xf>
    <xf numFmtId="175" fontId="21" fillId="0" borderId="63" xfId="0" applyNumberFormat="1" applyFont="1" applyFill="1" applyBorder="1" applyAlignment="1" applyProtection="1">
      <alignment/>
      <protection/>
    </xf>
    <xf numFmtId="175" fontId="21" fillId="0" borderId="64" xfId="0" applyNumberFormat="1" applyFont="1" applyFill="1" applyBorder="1" applyAlignment="1" applyProtection="1">
      <alignment/>
      <protection/>
    </xf>
    <xf numFmtId="173" fontId="21" fillId="0" borderId="42" xfId="0" applyNumberFormat="1" applyFont="1" applyFill="1" applyBorder="1" applyAlignment="1" applyProtection="1">
      <alignment/>
      <protection/>
    </xf>
    <xf numFmtId="175" fontId="21" fillId="0" borderId="25" xfId="0" applyNumberFormat="1" applyFont="1" applyBorder="1" applyAlignment="1" applyProtection="1">
      <alignment/>
      <protection/>
    </xf>
    <xf numFmtId="175" fontId="21" fillId="0" borderId="55" xfId="0" applyNumberFormat="1" applyFont="1" applyBorder="1" applyAlignment="1" applyProtection="1">
      <alignment/>
      <protection/>
    </xf>
    <xf numFmtId="175" fontId="21" fillId="0" borderId="24" xfId="0" applyNumberFormat="1" applyFont="1" applyBorder="1" applyAlignment="1" applyProtection="1">
      <alignment/>
      <protection/>
    </xf>
    <xf numFmtId="173" fontId="21" fillId="0" borderId="24" xfId="0" applyNumberFormat="1" applyFont="1" applyBorder="1" applyAlignment="1" applyProtection="1">
      <alignment/>
      <protection/>
    </xf>
    <xf numFmtId="0" fontId="0" fillId="0" borderId="33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3" fillId="0" borderId="0" xfId="0" applyFont="1" applyAlignment="1" applyProtection="1">
      <alignment vertical="top" wrapText="1"/>
      <protection/>
    </xf>
    <xf numFmtId="0" fontId="27" fillId="0" borderId="39" xfId="0" applyFont="1" applyBorder="1" applyAlignment="1" applyProtection="1">
      <alignment horizontal="right"/>
      <protection/>
    </xf>
    <xf numFmtId="0" fontId="26" fillId="0" borderId="0" xfId="0" applyNumberFormat="1" applyFont="1" applyBorder="1" applyAlignment="1" applyProtection="1">
      <alignment/>
      <protection/>
    </xf>
    <xf numFmtId="0" fontId="27" fillId="0" borderId="0" xfId="0" applyNumberFormat="1" applyFont="1" applyBorder="1" applyAlignment="1" applyProtection="1">
      <alignment/>
      <protection/>
    </xf>
    <xf numFmtId="0" fontId="27" fillId="0" borderId="0" xfId="0" applyFont="1" applyBorder="1" applyAlignment="1" applyProtection="1">
      <alignment horizontal="right"/>
      <protection/>
    </xf>
    <xf numFmtId="0" fontId="23" fillId="0" borderId="0" xfId="0" applyFont="1" applyBorder="1" applyAlignment="1">
      <alignment/>
    </xf>
    <xf numFmtId="0" fontId="21" fillId="0" borderId="0" xfId="0" applyFont="1" applyAlignment="1">
      <alignment/>
    </xf>
    <xf numFmtId="0" fontId="21" fillId="0" borderId="59" xfId="0" applyFont="1" applyFill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/>
      <protection/>
    </xf>
    <xf numFmtId="173" fontId="21" fillId="0" borderId="18" xfId="0" applyNumberFormat="1" applyFont="1" applyBorder="1" applyAlignment="1" applyProtection="1">
      <alignment horizontal="center"/>
      <protection/>
    </xf>
    <xf numFmtId="0" fontId="23" fillId="0" borderId="39" xfId="0" applyNumberFormat="1" applyFont="1" applyBorder="1" applyAlignment="1" applyProtection="1">
      <alignment horizontal="left" indent="1"/>
      <protection/>
    </xf>
    <xf numFmtId="0" fontId="23" fillId="0" borderId="21" xfId="0" applyFont="1" applyFill="1" applyBorder="1" applyAlignment="1" applyProtection="1">
      <alignment horizontal="center"/>
      <protection/>
    </xf>
    <xf numFmtId="0" fontId="23" fillId="0" borderId="39" xfId="0" applyNumberFormat="1" applyFont="1" applyFill="1" applyBorder="1" applyAlignment="1" applyProtection="1">
      <alignment horizontal="left" indent="1"/>
      <protection/>
    </xf>
    <xf numFmtId="173" fontId="23" fillId="0" borderId="21" xfId="0" applyNumberFormat="1" applyFont="1" applyBorder="1" applyAlignment="1" applyProtection="1">
      <alignment/>
      <protection/>
    </xf>
    <xf numFmtId="0" fontId="23" fillId="0" borderId="21" xfId="0" applyFont="1" applyBorder="1" applyAlignment="1" applyProtection="1">
      <alignment horizontal="center"/>
      <protection/>
    </xf>
    <xf numFmtId="0" fontId="21" fillId="0" borderId="56" xfId="0" applyNumberFormat="1" applyFont="1" applyBorder="1" applyAlignment="1" applyProtection="1">
      <alignment horizontal="left" vertical="top" wrapText="1"/>
      <protection/>
    </xf>
    <xf numFmtId="0" fontId="23" fillId="0" borderId="42" xfId="0" applyFont="1" applyBorder="1" applyAlignment="1" applyProtection="1">
      <alignment horizontal="center" vertical="top"/>
      <protection/>
    </xf>
    <xf numFmtId="175" fontId="21" fillId="0" borderId="63" xfId="0" applyNumberFormat="1" applyFont="1" applyBorder="1" applyAlignment="1" applyProtection="1">
      <alignment vertical="top"/>
      <protection/>
    </xf>
    <xf numFmtId="175" fontId="21" fillId="0" borderId="64" xfId="0" applyNumberFormat="1" applyFont="1" applyBorder="1" applyAlignment="1" applyProtection="1">
      <alignment vertical="top"/>
      <protection/>
    </xf>
    <xf numFmtId="175" fontId="21" fillId="0" borderId="42" xfId="0" applyNumberFormat="1" applyFont="1" applyBorder="1" applyAlignment="1" applyProtection="1">
      <alignment vertical="top"/>
      <protection/>
    </xf>
    <xf numFmtId="173" fontId="21" fillId="0" borderId="42" xfId="0" applyNumberFormat="1" applyFont="1" applyBorder="1" applyAlignment="1" applyProtection="1">
      <alignment vertical="top"/>
      <protection/>
    </xf>
    <xf numFmtId="0" fontId="25" fillId="0" borderId="21" xfId="0" applyFont="1" applyBorder="1" applyAlignment="1" applyProtection="1">
      <alignment horizontal="center"/>
      <protection/>
    </xf>
    <xf numFmtId="0" fontId="21" fillId="0" borderId="56" xfId="0" applyNumberFormat="1" applyFont="1" applyBorder="1" applyAlignment="1" applyProtection="1">
      <alignment vertical="top"/>
      <protection/>
    </xf>
    <xf numFmtId="175" fontId="21" fillId="0" borderId="65" xfId="0" applyNumberFormat="1" applyFont="1" applyBorder="1" applyAlignment="1" applyProtection="1">
      <alignment/>
      <protection/>
    </xf>
    <xf numFmtId="175" fontId="21" fillId="0" borderId="66" xfId="0" applyNumberFormat="1" applyFont="1" applyBorder="1" applyAlignment="1" applyProtection="1">
      <alignment/>
      <protection/>
    </xf>
    <xf numFmtId="175" fontId="21" fillId="0" borderId="46" xfId="0" applyNumberFormat="1" applyFont="1" applyBorder="1" applyAlignment="1" applyProtection="1">
      <alignment/>
      <protection/>
    </xf>
    <xf numFmtId="173" fontId="21" fillId="0" borderId="46" xfId="0" applyNumberFormat="1" applyFont="1" applyBorder="1" applyAlignment="1" applyProtection="1">
      <alignment/>
      <protection/>
    </xf>
    <xf numFmtId="0" fontId="21" fillId="0" borderId="39" xfId="0" applyNumberFormat="1" applyFont="1" applyBorder="1" applyAlignment="1" applyProtection="1">
      <alignment/>
      <protection/>
    </xf>
    <xf numFmtId="175" fontId="21" fillId="0" borderId="22" xfId="0" applyNumberFormat="1" applyFont="1" applyBorder="1" applyAlignment="1" applyProtection="1">
      <alignment/>
      <protection/>
    </xf>
    <xf numFmtId="175" fontId="21" fillId="0" borderId="54" xfId="0" applyNumberFormat="1" applyFont="1" applyBorder="1" applyAlignment="1" applyProtection="1">
      <alignment/>
      <protection/>
    </xf>
    <xf numFmtId="173" fontId="21" fillId="0" borderId="21" xfId="0" applyNumberFormat="1" applyFont="1" applyBorder="1" applyAlignment="1" applyProtection="1">
      <alignment/>
      <protection/>
    </xf>
    <xf numFmtId="175" fontId="21" fillId="0" borderId="21" xfId="42" applyNumberFormat="1" applyFont="1" applyFill="1" applyBorder="1" applyAlignment="1" applyProtection="1">
      <alignment/>
      <protection/>
    </xf>
    <xf numFmtId="173" fontId="21" fillId="0" borderId="21" xfId="42" applyNumberFormat="1" applyFont="1" applyFill="1" applyBorder="1" applyAlignment="1" applyProtection="1">
      <alignment/>
      <protection/>
    </xf>
    <xf numFmtId="175" fontId="21" fillId="0" borderId="22" xfId="42" applyNumberFormat="1" applyFont="1" applyFill="1" applyBorder="1" applyAlignment="1" applyProtection="1">
      <alignment/>
      <protection/>
    </xf>
    <xf numFmtId="0" fontId="21" fillId="0" borderId="39" xfId="0" applyNumberFormat="1" applyFont="1" applyBorder="1" applyAlignment="1" applyProtection="1">
      <alignment horizontal="left" wrapText="1"/>
      <protection/>
    </xf>
    <xf numFmtId="175" fontId="21" fillId="0" borderId="65" xfId="0" applyNumberFormat="1" applyFont="1" applyFill="1" applyBorder="1" applyAlignment="1" applyProtection="1">
      <alignment vertical="top"/>
      <protection/>
    </xf>
    <xf numFmtId="175" fontId="21" fillId="0" borderId="66" xfId="0" applyNumberFormat="1" applyFont="1" applyFill="1" applyBorder="1" applyAlignment="1" applyProtection="1">
      <alignment vertical="top"/>
      <protection/>
    </xf>
    <xf numFmtId="173" fontId="21" fillId="0" borderId="46" xfId="0" applyNumberFormat="1" applyFont="1" applyFill="1" applyBorder="1" applyAlignment="1" applyProtection="1">
      <alignment vertical="top"/>
      <protection/>
    </xf>
    <xf numFmtId="0" fontId="21" fillId="0" borderId="39" xfId="0" applyNumberFormat="1" applyFont="1" applyBorder="1" applyAlignment="1" applyProtection="1">
      <alignment wrapText="1"/>
      <protection/>
    </xf>
    <xf numFmtId="175" fontId="21" fillId="0" borderId="65" xfId="0" applyNumberFormat="1" applyFont="1" applyFill="1" applyBorder="1" applyAlignment="1" applyProtection="1">
      <alignment/>
      <protection/>
    </xf>
    <xf numFmtId="175" fontId="21" fillId="0" borderId="66" xfId="0" applyNumberFormat="1" applyFont="1" applyFill="1" applyBorder="1" applyAlignment="1" applyProtection="1">
      <alignment/>
      <protection/>
    </xf>
    <xf numFmtId="173" fontId="21" fillId="0" borderId="46" xfId="0" applyNumberFormat="1" applyFont="1" applyFill="1" applyBorder="1" applyAlignment="1" applyProtection="1">
      <alignment/>
      <protection/>
    </xf>
    <xf numFmtId="175" fontId="23" fillId="0" borderId="50" xfId="42" applyNumberFormat="1" applyFont="1" applyFill="1" applyBorder="1" applyAlignment="1" applyProtection="1">
      <alignment/>
      <protection/>
    </xf>
    <xf numFmtId="0" fontId="23" fillId="0" borderId="39" xfId="0" applyNumberFormat="1" applyFont="1" applyBorder="1" applyAlignment="1" applyProtection="1">
      <alignment horizontal="left" wrapText="1" indent="1"/>
      <protection/>
    </xf>
    <xf numFmtId="0" fontId="21" fillId="0" borderId="35" xfId="0" applyNumberFormat="1" applyFont="1" applyBorder="1" applyAlignment="1" applyProtection="1">
      <alignment/>
      <protection/>
    </xf>
    <xf numFmtId="0" fontId="23" fillId="0" borderId="36" xfId="0" applyFont="1" applyBorder="1" applyAlignment="1" applyProtection="1">
      <alignment horizontal="center"/>
      <protection/>
    </xf>
    <xf numFmtId="175" fontId="21" fillId="0" borderId="38" xfId="0" applyNumberFormat="1" applyFont="1" applyFill="1" applyBorder="1" applyAlignment="1" applyProtection="1">
      <alignment/>
      <protection/>
    </xf>
    <xf numFmtId="175" fontId="21" fillId="0" borderId="35" xfId="0" applyNumberFormat="1" applyFont="1" applyBorder="1" applyAlignment="1" applyProtection="1">
      <alignment/>
      <protection/>
    </xf>
    <xf numFmtId="175" fontId="21" fillId="0" borderId="36" xfId="0" applyNumberFormat="1" applyFont="1" applyFill="1" applyBorder="1" applyAlignment="1" applyProtection="1">
      <alignment/>
      <protection/>
    </xf>
    <xf numFmtId="175" fontId="21" fillId="0" borderId="36" xfId="0" applyNumberFormat="1" applyFont="1" applyBorder="1" applyAlignment="1" applyProtection="1">
      <alignment/>
      <protection/>
    </xf>
    <xf numFmtId="173" fontId="21" fillId="0" borderId="36" xfId="0" applyNumberFormat="1" applyFont="1" applyBorder="1" applyAlignment="1" applyProtection="1">
      <alignment/>
      <protection/>
    </xf>
    <xf numFmtId="175" fontId="21" fillId="0" borderId="38" xfId="0" applyNumberFormat="1" applyFont="1" applyBorder="1" applyAlignment="1" applyProtection="1">
      <alignment/>
      <protection/>
    </xf>
    <xf numFmtId="0" fontId="27" fillId="0" borderId="0" xfId="0" applyFont="1" applyBorder="1" applyAlignment="1" applyProtection="1">
      <alignment/>
      <protection/>
    </xf>
    <xf numFmtId="175" fontId="23" fillId="0" borderId="26" xfId="42" applyNumberFormat="1" applyFont="1" applyFill="1" applyBorder="1" applyAlignment="1" applyProtection="1">
      <alignment/>
      <protection/>
    </xf>
    <xf numFmtId="0" fontId="21" fillId="0" borderId="59" xfId="0" applyFont="1" applyFill="1" applyBorder="1" applyAlignment="1" applyProtection="1">
      <alignment horizontal="center" vertical="center" wrapText="1"/>
      <protection/>
    </xf>
    <xf numFmtId="0" fontId="21" fillId="0" borderId="60" xfId="0" applyFont="1" applyFill="1" applyBorder="1" applyAlignment="1" applyProtection="1">
      <alignment horizontal="center" vertical="center" wrapText="1"/>
      <protection/>
    </xf>
    <xf numFmtId="0" fontId="21" fillId="0" borderId="60" xfId="0" applyFont="1" applyFill="1" applyBorder="1" applyAlignment="1" applyProtection="1">
      <alignment horizontal="center" vertical="center"/>
      <protection/>
    </xf>
    <xf numFmtId="0" fontId="21" fillId="0" borderId="61" xfId="0" applyFont="1" applyFill="1" applyBorder="1" applyAlignment="1" applyProtection="1">
      <alignment horizontal="center" vertical="center"/>
      <protection/>
    </xf>
    <xf numFmtId="175" fontId="21" fillId="0" borderId="34" xfId="0" applyNumberFormat="1" applyFont="1" applyBorder="1" applyAlignment="1" applyProtection="1">
      <alignment horizontal="center"/>
      <protection/>
    </xf>
    <xf numFmtId="175" fontId="21" fillId="0" borderId="35" xfId="0" applyNumberFormat="1" applyFont="1" applyFill="1" applyBorder="1" applyAlignment="1" applyProtection="1">
      <alignment/>
      <protection/>
    </xf>
    <xf numFmtId="173" fontId="21" fillId="0" borderId="36" xfId="0" applyNumberFormat="1" applyFont="1" applyFill="1" applyBorder="1" applyAlignment="1" applyProtection="1">
      <alignment/>
      <protection/>
    </xf>
    <xf numFmtId="175" fontId="21" fillId="0" borderId="67" xfId="0" applyNumberFormat="1" applyFont="1" applyFill="1" applyBorder="1" applyAlignment="1" applyProtection="1">
      <alignment/>
      <protection/>
    </xf>
    <xf numFmtId="0" fontId="22" fillId="0" borderId="39" xfId="0" applyFont="1" applyBorder="1" applyAlignment="1" applyProtection="1">
      <alignment/>
      <protection/>
    </xf>
    <xf numFmtId="0" fontId="23" fillId="0" borderId="39" xfId="0" applyFont="1" applyBorder="1" applyAlignment="1" applyProtection="1">
      <alignment horizontal="left" indent="2"/>
      <protection/>
    </xf>
    <xf numFmtId="0" fontId="23" fillId="0" borderId="39" xfId="0" applyFont="1" applyFill="1" applyBorder="1" applyAlignment="1" applyProtection="1">
      <alignment horizontal="left" indent="2"/>
      <protection/>
    </xf>
    <xf numFmtId="0" fontId="21" fillId="0" borderId="39" xfId="0" applyFont="1" applyFill="1" applyBorder="1" applyAlignment="1" applyProtection="1">
      <alignment horizontal="left" indent="1"/>
      <protection/>
    </xf>
    <xf numFmtId="0" fontId="21" fillId="0" borderId="39" xfId="0" applyFont="1" applyBorder="1" applyAlignment="1" applyProtection="1">
      <alignment horizontal="left" indent="1"/>
      <protection/>
    </xf>
    <xf numFmtId="0" fontId="21" fillId="0" borderId="57" xfId="0" applyFont="1" applyBorder="1" applyAlignment="1" applyProtection="1">
      <alignment/>
      <protection/>
    </xf>
    <xf numFmtId="175" fontId="21" fillId="0" borderId="67" xfId="0" applyNumberFormat="1" applyFont="1" applyBorder="1" applyAlignment="1" applyProtection="1">
      <alignment/>
      <protection/>
    </xf>
    <xf numFmtId="0" fontId="21" fillId="0" borderId="30" xfId="0" applyFont="1" applyBorder="1" applyAlignment="1" applyProtection="1">
      <alignment/>
      <protection/>
    </xf>
    <xf numFmtId="0" fontId="21" fillId="0" borderId="24" xfId="0" applyFont="1" applyFill="1" applyBorder="1" applyAlignment="1" applyProtection="1">
      <alignment vertical="center"/>
      <protection/>
    </xf>
    <xf numFmtId="0" fontId="21" fillId="0" borderId="39" xfId="0" applyFont="1" applyFill="1" applyBorder="1" applyAlignment="1" applyProtection="1">
      <alignment/>
      <protection/>
    </xf>
    <xf numFmtId="0" fontId="23" fillId="0" borderId="18" xfId="0" applyFont="1" applyFill="1" applyBorder="1" applyAlignment="1" applyProtection="1">
      <alignment horizontal="center"/>
      <protection/>
    </xf>
    <xf numFmtId="175" fontId="21" fillId="0" borderId="19" xfId="0" applyNumberFormat="1" applyFont="1" applyFill="1" applyBorder="1" applyAlignment="1" applyProtection="1">
      <alignment horizontal="center"/>
      <protection/>
    </xf>
    <xf numFmtId="175" fontId="21" fillId="0" borderId="10" xfId="0" applyNumberFormat="1" applyFont="1" applyFill="1" applyBorder="1" applyAlignment="1" applyProtection="1">
      <alignment horizontal="center"/>
      <protection/>
    </xf>
    <xf numFmtId="175" fontId="21" fillId="0" borderId="18" xfId="0" applyNumberFormat="1" applyFont="1" applyFill="1" applyBorder="1" applyAlignment="1" applyProtection="1">
      <alignment horizontal="center"/>
      <protection/>
    </xf>
    <xf numFmtId="173" fontId="21" fillId="0" borderId="18" xfId="0" applyNumberFormat="1" applyFont="1" applyFill="1" applyBorder="1" applyAlignment="1" applyProtection="1">
      <alignment horizontal="center"/>
      <protection/>
    </xf>
    <xf numFmtId="175" fontId="21" fillId="0" borderId="34" xfId="0" applyNumberFormat="1" applyFont="1" applyFill="1" applyBorder="1" applyAlignment="1" applyProtection="1">
      <alignment horizontal="center"/>
      <protection/>
    </xf>
    <xf numFmtId="0" fontId="23" fillId="0" borderId="39" xfId="0" applyFont="1" applyFill="1" applyBorder="1" applyAlignment="1" applyProtection="1">
      <alignment horizontal="left" indent="1"/>
      <protection/>
    </xf>
    <xf numFmtId="0" fontId="21" fillId="0" borderId="56" xfId="0" applyFont="1" applyFill="1" applyBorder="1" applyAlignment="1" applyProtection="1">
      <alignment/>
      <protection/>
    </xf>
    <xf numFmtId="0" fontId="23" fillId="0" borderId="42" xfId="0" applyFont="1" applyFill="1" applyBorder="1" applyAlignment="1" applyProtection="1">
      <alignment horizontal="center"/>
      <protection/>
    </xf>
    <xf numFmtId="0" fontId="23" fillId="0" borderId="39" xfId="0" applyFont="1" applyFill="1" applyBorder="1" applyAlignment="1" applyProtection="1">
      <alignment/>
      <protection/>
    </xf>
    <xf numFmtId="0" fontId="23" fillId="0" borderId="68" xfId="0" applyFont="1" applyFill="1" applyBorder="1" applyAlignment="1" applyProtection="1">
      <alignment horizontal="center"/>
      <protection/>
    </xf>
    <xf numFmtId="0" fontId="25" fillId="0" borderId="21" xfId="0" applyFont="1" applyFill="1" applyBorder="1" applyAlignment="1" applyProtection="1">
      <alignment horizontal="center"/>
      <protection/>
    </xf>
    <xf numFmtId="0" fontId="21" fillId="0" borderId="62" xfId="0" applyFont="1" applyFill="1" applyBorder="1" applyAlignment="1" applyProtection="1">
      <alignment/>
      <protection/>
    </xf>
    <xf numFmtId="0" fontId="23" fillId="0" borderId="24" xfId="0" applyFont="1" applyFill="1" applyBorder="1" applyAlignment="1" applyProtection="1">
      <alignment horizontal="center"/>
      <protection/>
    </xf>
    <xf numFmtId="175" fontId="21" fillId="0" borderId="25" xfId="0" applyNumberFormat="1" applyFont="1" applyFill="1" applyBorder="1" applyAlignment="1" applyProtection="1">
      <alignment/>
      <protection/>
    </xf>
    <xf numFmtId="175" fontId="21" fillId="0" borderId="12" xfId="0" applyNumberFormat="1" applyFont="1" applyFill="1" applyBorder="1" applyAlignment="1" applyProtection="1">
      <alignment/>
      <protection/>
    </xf>
    <xf numFmtId="175" fontId="21" fillId="0" borderId="24" xfId="0" applyNumberFormat="1" applyFont="1" applyFill="1" applyBorder="1" applyAlignment="1" applyProtection="1">
      <alignment/>
      <protection/>
    </xf>
    <xf numFmtId="173" fontId="21" fillId="0" borderId="24" xfId="0" applyNumberFormat="1" applyFont="1" applyFill="1" applyBorder="1" applyAlignment="1" applyProtection="1">
      <alignment/>
      <protection/>
    </xf>
    <xf numFmtId="175" fontId="21" fillId="0" borderId="28" xfId="0" applyNumberFormat="1" applyFont="1" applyFill="1" applyBorder="1" applyAlignment="1" applyProtection="1">
      <alignment/>
      <protection/>
    </xf>
    <xf numFmtId="0" fontId="21" fillId="0" borderId="57" xfId="0" applyFont="1" applyFill="1" applyBorder="1" applyAlignment="1" applyProtection="1">
      <alignment/>
      <protection/>
    </xf>
    <xf numFmtId="0" fontId="23" fillId="0" borderId="36" xfId="0" applyFont="1" applyFill="1" applyBorder="1" applyAlignment="1" applyProtection="1">
      <alignment horizontal="center"/>
      <protection/>
    </xf>
    <xf numFmtId="175" fontId="21" fillId="0" borderId="37" xfId="0" applyNumberFormat="1" applyFont="1" applyFill="1" applyBorder="1" applyAlignment="1" applyProtection="1">
      <alignment/>
      <protection/>
    </xf>
    <xf numFmtId="174" fontId="21" fillId="0" borderId="36" xfId="0" applyNumberFormat="1" applyFont="1" applyFill="1" applyBorder="1" applyAlignment="1" applyProtection="1">
      <alignment/>
      <protection/>
    </xf>
    <xf numFmtId="175" fontId="23" fillId="0" borderId="11" xfId="42" applyNumberFormat="1" applyFont="1" applyFill="1" applyBorder="1" applyAlignment="1" applyProtection="1">
      <alignment/>
      <protection/>
    </xf>
    <xf numFmtId="0" fontId="23" fillId="0" borderId="62" xfId="0" applyFont="1" applyFill="1" applyBorder="1" applyAlignment="1" applyProtection="1">
      <alignment horizontal="left" inden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43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</row>
    <row r="2" spans="1:26" ht="24.75" customHeight="1">
      <c r="A2" s="45" t="s">
        <v>1</v>
      </c>
      <c r="B2" s="46" t="s">
        <v>2</v>
      </c>
      <c r="C2" s="46" t="s">
        <v>3</v>
      </c>
      <c r="D2" s="47" t="s">
        <v>4</v>
      </c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9"/>
    </row>
    <row r="3" spans="1:26" ht="24.75" customHeight="1">
      <c r="A3" s="50" t="s">
        <v>5</v>
      </c>
      <c r="B3" s="51" t="s">
        <v>6</v>
      </c>
      <c r="C3" s="51" t="s">
        <v>6</v>
      </c>
      <c r="D3" s="52" t="s">
        <v>7</v>
      </c>
      <c r="E3" s="53" t="s">
        <v>8</v>
      </c>
      <c r="F3" s="53" t="s">
        <v>9</v>
      </c>
      <c r="G3" s="53" t="s">
        <v>10</v>
      </c>
      <c r="H3" s="53" t="s">
        <v>11</v>
      </c>
      <c r="I3" s="53" t="s">
        <v>12</v>
      </c>
      <c r="J3" s="53" t="s">
        <v>13</v>
      </c>
      <c r="K3" s="53" t="s">
        <v>14</v>
      </c>
      <c r="L3" s="53" t="s">
        <v>15</v>
      </c>
      <c r="M3" s="53" t="s">
        <v>16</v>
      </c>
      <c r="N3" s="53" t="s">
        <v>17</v>
      </c>
      <c r="O3" s="53" t="s">
        <v>18</v>
      </c>
      <c r="P3" s="53" t="s">
        <v>19</v>
      </c>
      <c r="Q3" s="53" t="s">
        <v>20</v>
      </c>
      <c r="R3" s="53" t="s">
        <v>21</v>
      </c>
      <c r="S3" s="53" t="s">
        <v>22</v>
      </c>
      <c r="T3" s="53" t="s">
        <v>23</v>
      </c>
      <c r="U3" s="53" t="s">
        <v>24</v>
      </c>
      <c r="V3" s="53" t="s">
        <v>25</v>
      </c>
      <c r="W3" s="53" t="s">
        <v>26</v>
      </c>
      <c r="X3" s="53" t="s">
        <v>27</v>
      </c>
      <c r="Y3" s="54" t="s">
        <v>28</v>
      </c>
      <c r="Z3" s="55" t="s">
        <v>29</v>
      </c>
    </row>
    <row r="4" spans="1:26" ht="13.5">
      <c r="A4" s="56" t="s">
        <v>30</v>
      </c>
      <c r="B4" s="57"/>
      <c r="C4" s="57"/>
      <c r="D4" s="58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60"/>
      <c r="Y4" s="61"/>
      <c r="Z4" s="62"/>
    </row>
    <row r="5" spans="1:26" ht="13.5">
      <c r="A5" s="63" t="s">
        <v>31</v>
      </c>
      <c r="B5" s="19">
        <v>4197252</v>
      </c>
      <c r="C5" s="19"/>
      <c r="D5" s="64">
        <v>3702035</v>
      </c>
      <c r="E5" s="65">
        <v>5366512</v>
      </c>
      <c r="F5" s="65">
        <v>1576022</v>
      </c>
      <c r="G5" s="65">
        <v>352686</v>
      </c>
      <c r="H5" s="65">
        <v>298849</v>
      </c>
      <c r="I5" s="65">
        <v>2227557</v>
      </c>
      <c r="J5" s="65">
        <v>256404</v>
      </c>
      <c r="K5" s="65">
        <v>259800</v>
      </c>
      <c r="L5" s="65">
        <v>261335</v>
      </c>
      <c r="M5" s="65">
        <v>777539</v>
      </c>
      <c r="N5" s="65">
        <v>606353</v>
      </c>
      <c r="O5" s="65">
        <v>222614</v>
      </c>
      <c r="P5" s="65">
        <v>222511</v>
      </c>
      <c r="Q5" s="65">
        <v>1051478</v>
      </c>
      <c r="R5" s="65">
        <v>225369</v>
      </c>
      <c r="S5" s="65">
        <v>215253</v>
      </c>
      <c r="T5" s="65">
        <v>510</v>
      </c>
      <c r="U5" s="65">
        <v>441132</v>
      </c>
      <c r="V5" s="65">
        <v>4497706</v>
      </c>
      <c r="W5" s="65">
        <v>5366512</v>
      </c>
      <c r="X5" s="65">
        <v>-868806</v>
      </c>
      <c r="Y5" s="66">
        <v>-16.19</v>
      </c>
      <c r="Z5" s="67">
        <v>5366512</v>
      </c>
    </row>
    <row r="6" spans="1:26" ht="13.5">
      <c r="A6" s="63" t="s">
        <v>32</v>
      </c>
      <c r="B6" s="19">
        <v>16655201</v>
      </c>
      <c r="C6" s="19"/>
      <c r="D6" s="64">
        <v>30726156</v>
      </c>
      <c r="E6" s="65">
        <v>23108084</v>
      </c>
      <c r="F6" s="65">
        <v>4149072</v>
      </c>
      <c r="G6" s="65">
        <v>2465609</v>
      </c>
      <c r="H6" s="65">
        <v>1768946</v>
      </c>
      <c r="I6" s="65">
        <v>8383627</v>
      </c>
      <c r="J6" s="65">
        <v>1852046</v>
      </c>
      <c r="K6" s="65">
        <v>2036561</v>
      </c>
      <c r="L6" s="65">
        <v>1202437</v>
      </c>
      <c r="M6" s="65">
        <v>5091044</v>
      </c>
      <c r="N6" s="65">
        <v>1407083</v>
      </c>
      <c r="O6" s="65">
        <v>2093969</v>
      </c>
      <c r="P6" s="65">
        <v>2081584</v>
      </c>
      <c r="Q6" s="65">
        <v>5582636</v>
      </c>
      <c r="R6" s="65">
        <v>1954983</v>
      </c>
      <c r="S6" s="65">
        <v>1663742</v>
      </c>
      <c r="T6" s="65">
        <v>2594550</v>
      </c>
      <c r="U6" s="65">
        <v>6213275</v>
      </c>
      <c r="V6" s="65">
        <v>25270582</v>
      </c>
      <c r="W6" s="65">
        <v>23108084</v>
      </c>
      <c r="X6" s="65">
        <v>2162498</v>
      </c>
      <c r="Y6" s="66">
        <v>9.36</v>
      </c>
      <c r="Z6" s="67">
        <v>23108084</v>
      </c>
    </row>
    <row r="7" spans="1:26" ht="13.5">
      <c r="A7" s="63" t="s">
        <v>33</v>
      </c>
      <c r="B7" s="19">
        <v>4915084</v>
      </c>
      <c r="C7" s="19"/>
      <c r="D7" s="64">
        <v>4800000</v>
      </c>
      <c r="E7" s="65">
        <v>6400000</v>
      </c>
      <c r="F7" s="65">
        <v>602490</v>
      </c>
      <c r="G7" s="65">
        <v>613569</v>
      </c>
      <c r="H7" s="65">
        <v>576841</v>
      </c>
      <c r="I7" s="65">
        <v>1792900</v>
      </c>
      <c r="J7" s="65">
        <v>532874</v>
      </c>
      <c r="K7" s="65">
        <v>486728</v>
      </c>
      <c r="L7" s="65">
        <v>588570</v>
      </c>
      <c r="M7" s="65">
        <v>1608172</v>
      </c>
      <c r="N7" s="65">
        <v>591469</v>
      </c>
      <c r="O7" s="65">
        <v>512877</v>
      </c>
      <c r="P7" s="65">
        <v>544650</v>
      </c>
      <c r="Q7" s="65">
        <v>1648996</v>
      </c>
      <c r="R7" s="65">
        <v>597818</v>
      </c>
      <c r="S7" s="65">
        <v>601064</v>
      </c>
      <c r="T7" s="65">
        <v>553665</v>
      </c>
      <c r="U7" s="65">
        <v>1752547</v>
      </c>
      <c r="V7" s="65">
        <v>6802615</v>
      </c>
      <c r="W7" s="65">
        <v>6400000</v>
      </c>
      <c r="X7" s="65">
        <v>402615</v>
      </c>
      <c r="Y7" s="66">
        <v>6.29</v>
      </c>
      <c r="Z7" s="67">
        <v>6400000</v>
      </c>
    </row>
    <row r="8" spans="1:26" ht="13.5">
      <c r="A8" s="63" t="s">
        <v>34</v>
      </c>
      <c r="B8" s="19">
        <v>100176088</v>
      </c>
      <c r="C8" s="19"/>
      <c r="D8" s="64">
        <v>89611048</v>
      </c>
      <c r="E8" s="65">
        <v>106211071</v>
      </c>
      <c r="F8" s="65">
        <v>14504667</v>
      </c>
      <c r="G8" s="65">
        <v>2900000</v>
      </c>
      <c r="H8" s="65">
        <v>1654067</v>
      </c>
      <c r="I8" s="65">
        <v>19058734</v>
      </c>
      <c r="J8" s="65">
        <v>0</v>
      </c>
      <c r="K8" s="65">
        <v>0</v>
      </c>
      <c r="L8" s="65">
        <v>64470006</v>
      </c>
      <c r="M8" s="65">
        <v>64470006</v>
      </c>
      <c r="N8" s="65">
        <v>1040619</v>
      </c>
      <c r="O8" s="65">
        <v>389398</v>
      </c>
      <c r="P8" s="65">
        <v>21052903</v>
      </c>
      <c r="Q8" s="65">
        <v>22482920</v>
      </c>
      <c r="R8" s="65">
        <v>426278</v>
      </c>
      <c r="S8" s="65">
        <v>0</v>
      </c>
      <c r="T8" s="65">
        <v>0</v>
      </c>
      <c r="U8" s="65">
        <v>426278</v>
      </c>
      <c r="V8" s="65">
        <v>106437938</v>
      </c>
      <c r="W8" s="65">
        <v>106211071</v>
      </c>
      <c r="X8" s="65">
        <v>226867</v>
      </c>
      <c r="Y8" s="66">
        <v>0.21</v>
      </c>
      <c r="Z8" s="67">
        <v>106211071</v>
      </c>
    </row>
    <row r="9" spans="1:26" ht="13.5">
      <c r="A9" s="63" t="s">
        <v>35</v>
      </c>
      <c r="B9" s="19">
        <v>15411895</v>
      </c>
      <c r="C9" s="19"/>
      <c r="D9" s="64">
        <v>2668420</v>
      </c>
      <c r="E9" s="65">
        <v>31094187</v>
      </c>
      <c r="F9" s="65">
        <v>385605</v>
      </c>
      <c r="G9" s="65">
        <v>357325</v>
      </c>
      <c r="H9" s="65">
        <v>697072</v>
      </c>
      <c r="I9" s="65">
        <v>1440002</v>
      </c>
      <c r="J9" s="65">
        <v>90970</v>
      </c>
      <c r="K9" s="65">
        <v>300368</v>
      </c>
      <c r="L9" s="65">
        <v>155268</v>
      </c>
      <c r="M9" s="65">
        <v>546606</v>
      </c>
      <c r="N9" s="65">
        <v>444938</v>
      </c>
      <c r="O9" s="65">
        <v>481966</v>
      </c>
      <c r="P9" s="65">
        <v>330744</v>
      </c>
      <c r="Q9" s="65">
        <v>1257648</v>
      </c>
      <c r="R9" s="65">
        <v>280345</v>
      </c>
      <c r="S9" s="65">
        <v>484406</v>
      </c>
      <c r="T9" s="65">
        <v>859535</v>
      </c>
      <c r="U9" s="65">
        <v>1624286</v>
      </c>
      <c r="V9" s="65">
        <v>4868542</v>
      </c>
      <c r="W9" s="65">
        <v>31094187</v>
      </c>
      <c r="X9" s="65">
        <v>-26225645</v>
      </c>
      <c r="Y9" s="66">
        <v>-84.34</v>
      </c>
      <c r="Z9" s="67">
        <v>31094187</v>
      </c>
    </row>
    <row r="10" spans="1:26" ht="25.5">
      <c r="A10" s="68" t="s">
        <v>213</v>
      </c>
      <c r="B10" s="69">
        <f>SUM(B5:B9)</f>
        <v>141355520</v>
      </c>
      <c r="C10" s="69">
        <f>SUM(C5:C9)</f>
        <v>0</v>
      </c>
      <c r="D10" s="70">
        <f aca="true" t="shared" si="0" ref="D10:Z10">SUM(D5:D9)</f>
        <v>131507659</v>
      </c>
      <c r="E10" s="71">
        <f t="shared" si="0"/>
        <v>172179854</v>
      </c>
      <c r="F10" s="71">
        <f t="shared" si="0"/>
        <v>21217856</v>
      </c>
      <c r="G10" s="71">
        <f t="shared" si="0"/>
        <v>6689189</v>
      </c>
      <c r="H10" s="71">
        <f t="shared" si="0"/>
        <v>4995775</v>
      </c>
      <c r="I10" s="71">
        <f t="shared" si="0"/>
        <v>32902820</v>
      </c>
      <c r="J10" s="71">
        <f t="shared" si="0"/>
        <v>2732294</v>
      </c>
      <c r="K10" s="71">
        <f t="shared" si="0"/>
        <v>3083457</v>
      </c>
      <c r="L10" s="71">
        <f t="shared" si="0"/>
        <v>66677616</v>
      </c>
      <c r="M10" s="71">
        <f t="shared" si="0"/>
        <v>72493367</v>
      </c>
      <c r="N10" s="71">
        <f t="shared" si="0"/>
        <v>4090462</v>
      </c>
      <c r="O10" s="71">
        <f t="shared" si="0"/>
        <v>3700824</v>
      </c>
      <c r="P10" s="71">
        <f t="shared" si="0"/>
        <v>24232392</v>
      </c>
      <c r="Q10" s="71">
        <f t="shared" si="0"/>
        <v>32023678</v>
      </c>
      <c r="R10" s="71">
        <f t="shared" si="0"/>
        <v>3484793</v>
      </c>
      <c r="S10" s="71">
        <f t="shared" si="0"/>
        <v>2964465</v>
      </c>
      <c r="T10" s="71">
        <f t="shared" si="0"/>
        <v>4008260</v>
      </c>
      <c r="U10" s="71">
        <f t="shared" si="0"/>
        <v>10457518</v>
      </c>
      <c r="V10" s="71">
        <f t="shared" si="0"/>
        <v>147877383</v>
      </c>
      <c r="W10" s="71">
        <f t="shared" si="0"/>
        <v>172179854</v>
      </c>
      <c r="X10" s="71">
        <f t="shared" si="0"/>
        <v>-24302471</v>
      </c>
      <c r="Y10" s="72">
        <f>+IF(W10&lt;&gt;0,(X10/W10)*100,0)</f>
        <v>-14.114584508824127</v>
      </c>
      <c r="Z10" s="73">
        <f t="shared" si="0"/>
        <v>172179854</v>
      </c>
    </row>
    <row r="11" spans="1:26" ht="13.5">
      <c r="A11" s="63" t="s">
        <v>37</v>
      </c>
      <c r="B11" s="19">
        <v>34892687</v>
      </c>
      <c r="C11" s="19"/>
      <c r="D11" s="64">
        <v>41159160</v>
      </c>
      <c r="E11" s="65">
        <v>45888617</v>
      </c>
      <c r="F11" s="65">
        <v>2997731</v>
      </c>
      <c r="G11" s="65">
        <v>2641528</v>
      </c>
      <c r="H11" s="65">
        <v>2753954</v>
      </c>
      <c r="I11" s="65">
        <v>8393213</v>
      </c>
      <c r="J11" s="65">
        <v>2710625</v>
      </c>
      <c r="K11" s="65">
        <v>4532753</v>
      </c>
      <c r="L11" s="65">
        <v>3010064</v>
      </c>
      <c r="M11" s="65">
        <v>10253442</v>
      </c>
      <c r="N11" s="65">
        <v>2788631</v>
      </c>
      <c r="O11" s="65">
        <v>2815783</v>
      </c>
      <c r="P11" s="65">
        <v>2748190</v>
      </c>
      <c r="Q11" s="65">
        <v>8352604</v>
      </c>
      <c r="R11" s="65">
        <v>2785250</v>
      </c>
      <c r="S11" s="65">
        <v>2930752</v>
      </c>
      <c r="T11" s="65">
        <v>2727557</v>
      </c>
      <c r="U11" s="65">
        <v>8443559</v>
      </c>
      <c r="V11" s="65">
        <v>35442818</v>
      </c>
      <c r="W11" s="65">
        <v>45888617</v>
      </c>
      <c r="X11" s="65">
        <v>-10445799</v>
      </c>
      <c r="Y11" s="66">
        <v>-22.76</v>
      </c>
      <c r="Z11" s="67">
        <v>45888617</v>
      </c>
    </row>
    <row r="12" spans="1:26" ht="13.5">
      <c r="A12" s="63" t="s">
        <v>38</v>
      </c>
      <c r="B12" s="19">
        <v>7308337</v>
      </c>
      <c r="C12" s="19"/>
      <c r="D12" s="64">
        <v>8890094</v>
      </c>
      <c r="E12" s="65">
        <v>8565156</v>
      </c>
      <c r="F12" s="65">
        <v>671863</v>
      </c>
      <c r="G12" s="65">
        <v>665748</v>
      </c>
      <c r="H12" s="65">
        <v>677978</v>
      </c>
      <c r="I12" s="65">
        <v>2015589</v>
      </c>
      <c r="J12" s="65">
        <v>665748</v>
      </c>
      <c r="K12" s="65">
        <v>677978</v>
      </c>
      <c r="L12" s="65">
        <v>662199</v>
      </c>
      <c r="M12" s="65">
        <v>2005925</v>
      </c>
      <c r="N12" s="65">
        <v>893804</v>
      </c>
      <c r="O12" s="65">
        <v>705495</v>
      </c>
      <c r="P12" s="65">
        <v>706046</v>
      </c>
      <c r="Q12" s="65">
        <v>2305345</v>
      </c>
      <c r="R12" s="65">
        <v>706046</v>
      </c>
      <c r="S12" s="65">
        <v>700046</v>
      </c>
      <c r="T12" s="65">
        <v>706046</v>
      </c>
      <c r="U12" s="65">
        <v>2112138</v>
      </c>
      <c r="V12" s="65">
        <v>8438997</v>
      </c>
      <c r="W12" s="65">
        <v>8565156</v>
      </c>
      <c r="X12" s="65">
        <v>-126159</v>
      </c>
      <c r="Y12" s="66">
        <v>-1.47</v>
      </c>
      <c r="Z12" s="67">
        <v>8565156</v>
      </c>
    </row>
    <row r="13" spans="1:26" ht="13.5">
      <c r="A13" s="63" t="s">
        <v>214</v>
      </c>
      <c r="B13" s="19">
        <v>10730227</v>
      </c>
      <c r="C13" s="19"/>
      <c r="D13" s="64">
        <v>10390710</v>
      </c>
      <c r="E13" s="65">
        <v>13028700</v>
      </c>
      <c r="F13" s="65">
        <v>0</v>
      </c>
      <c r="G13" s="65">
        <v>0</v>
      </c>
      <c r="H13" s="65">
        <v>0</v>
      </c>
      <c r="I13" s="65">
        <v>0</v>
      </c>
      <c r="J13" s="65">
        <v>0</v>
      </c>
      <c r="K13" s="65">
        <v>0</v>
      </c>
      <c r="L13" s="65">
        <v>0</v>
      </c>
      <c r="M13" s="65">
        <v>0</v>
      </c>
      <c r="N13" s="65">
        <v>0</v>
      </c>
      <c r="O13" s="65">
        <v>0</v>
      </c>
      <c r="P13" s="65">
        <v>0</v>
      </c>
      <c r="Q13" s="65">
        <v>0</v>
      </c>
      <c r="R13" s="65">
        <v>0</v>
      </c>
      <c r="S13" s="65">
        <v>0</v>
      </c>
      <c r="T13" s="65">
        <v>11986404</v>
      </c>
      <c r="U13" s="65">
        <v>11986404</v>
      </c>
      <c r="V13" s="65">
        <v>11986404</v>
      </c>
      <c r="W13" s="65">
        <v>13028700</v>
      </c>
      <c r="X13" s="65">
        <v>-1042296</v>
      </c>
      <c r="Y13" s="66">
        <v>-8</v>
      </c>
      <c r="Z13" s="67">
        <v>13028700</v>
      </c>
    </row>
    <row r="14" spans="1:26" ht="13.5">
      <c r="A14" s="63" t="s">
        <v>40</v>
      </c>
      <c r="B14" s="19">
        <v>1050588</v>
      </c>
      <c r="C14" s="19"/>
      <c r="D14" s="64">
        <v>1000000</v>
      </c>
      <c r="E14" s="65">
        <v>2664745</v>
      </c>
      <c r="F14" s="65">
        <v>0</v>
      </c>
      <c r="G14" s="65">
        <v>0</v>
      </c>
      <c r="H14" s="65">
        <v>893113</v>
      </c>
      <c r="I14" s="65">
        <v>893113</v>
      </c>
      <c r="J14" s="65">
        <v>0</v>
      </c>
      <c r="K14" s="65">
        <v>0</v>
      </c>
      <c r="L14" s="65">
        <v>0</v>
      </c>
      <c r="M14" s="65">
        <v>0</v>
      </c>
      <c r="N14" s="65">
        <v>0</v>
      </c>
      <c r="O14" s="65">
        <v>0</v>
      </c>
      <c r="P14" s="65">
        <v>1014967</v>
      </c>
      <c r="Q14" s="65">
        <v>1014967</v>
      </c>
      <c r="R14" s="65">
        <v>0</v>
      </c>
      <c r="S14" s="65">
        <v>0</v>
      </c>
      <c r="T14" s="65">
        <v>0</v>
      </c>
      <c r="U14" s="65">
        <v>0</v>
      </c>
      <c r="V14" s="65">
        <v>1908080</v>
      </c>
      <c r="W14" s="65">
        <v>2664745</v>
      </c>
      <c r="X14" s="65">
        <v>-756665</v>
      </c>
      <c r="Y14" s="66">
        <v>-28.4</v>
      </c>
      <c r="Z14" s="67">
        <v>2664745</v>
      </c>
    </row>
    <row r="15" spans="1:26" ht="13.5">
      <c r="A15" s="63" t="s">
        <v>41</v>
      </c>
      <c r="B15" s="19">
        <v>12494708</v>
      </c>
      <c r="C15" s="19"/>
      <c r="D15" s="64">
        <v>17303100</v>
      </c>
      <c r="E15" s="65">
        <v>17303100</v>
      </c>
      <c r="F15" s="65">
        <v>2065173</v>
      </c>
      <c r="G15" s="65">
        <v>2462773</v>
      </c>
      <c r="H15" s="65">
        <v>1974109</v>
      </c>
      <c r="I15" s="65">
        <v>6502055</v>
      </c>
      <c r="J15" s="65">
        <v>913357</v>
      </c>
      <c r="K15" s="65">
        <v>899248</v>
      </c>
      <c r="L15" s="65">
        <v>430677</v>
      </c>
      <c r="M15" s="65">
        <v>2243282</v>
      </c>
      <c r="N15" s="65">
        <v>1296688</v>
      </c>
      <c r="O15" s="65">
        <v>933461</v>
      </c>
      <c r="P15" s="65">
        <v>865926</v>
      </c>
      <c r="Q15" s="65">
        <v>3096075</v>
      </c>
      <c r="R15" s="65">
        <v>1083518</v>
      </c>
      <c r="S15" s="65">
        <v>971621</v>
      </c>
      <c r="T15" s="65">
        <v>1422747</v>
      </c>
      <c r="U15" s="65">
        <v>3477886</v>
      </c>
      <c r="V15" s="65">
        <v>15319298</v>
      </c>
      <c r="W15" s="65">
        <v>17303100</v>
      </c>
      <c r="X15" s="65">
        <v>-1983802</v>
      </c>
      <c r="Y15" s="66">
        <v>-11.47</v>
      </c>
      <c r="Z15" s="67">
        <v>17303100</v>
      </c>
    </row>
    <row r="16" spans="1:26" ht="13.5">
      <c r="A16" s="74" t="s">
        <v>42</v>
      </c>
      <c r="B16" s="19">
        <v>798812</v>
      </c>
      <c r="C16" s="19"/>
      <c r="D16" s="64">
        <v>300000</v>
      </c>
      <c r="E16" s="65">
        <v>733000</v>
      </c>
      <c r="F16" s="65">
        <v>0</v>
      </c>
      <c r="G16" s="65">
        <v>155805</v>
      </c>
      <c r="H16" s="65">
        <v>28146</v>
      </c>
      <c r="I16" s="65">
        <v>183951</v>
      </c>
      <c r="J16" s="65">
        <v>41500</v>
      </c>
      <c r="K16" s="65">
        <v>5740</v>
      </c>
      <c r="L16" s="65">
        <v>10000</v>
      </c>
      <c r="M16" s="65">
        <v>57240</v>
      </c>
      <c r="N16" s="65">
        <v>48480</v>
      </c>
      <c r="O16" s="65">
        <v>10700</v>
      </c>
      <c r="P16" s="65">
        <v>54517</v>
      </c>
      <c r="Q16" s="65">
        <v>113697</v>
      </c>
      <c r="R16" s="65">
        <v>26908</v>
      </c>
      <c r="S16" s="65">
        <v>14164</v>
      </c>
      <c r="T16" s="65">
        <v>2877</v>
      </c>
      <c r="U16" s="65">
        <v>43949</v>
      </c>
      <c r="V16" s="65">
        <v>398837</v>
      </c>
      <c r="W16" s="65">
        <v>733000</v>
      </c>
      <c r="X16" s="65">
        <v>-334163</v>
      </c>
      <c r="Y16" s="66">
        <v>-45.59</v>
      </c>
      <c r="Z16" s="67">
        <v>733000</v>
      </c>
    </row>
    <row r="17" spans="1:26" ht="13.5">
      <c r="A17" s="63" t="s">
        <v>43</v>
      </c>
      <c r="B17" s="19">
        <v>53406681</v>
      </c>
      <c r="C17" s="19"/>
      <c r="D17" s="64">
        <v>42784936</v>
      </c>
      <c r="E17" s="65">
        <v>75930799</v>
      </c>
      <c r="F17" s="65">
        <v>3381575</v>
      </c>
      <c r="G17" s="65">
        <v>7428832</v>
      </c>
      <c r="H17" s="65">
        <v>6683125</v>
      </c>
      <c r="I17" s="65">
        <v>17493532</v>
      </c>
      <c r="J17" s="65">
        <v>3304737</v>
      </c>
      <c r="K17" s="65">
        <v>3504215</v>
      </c>
      <c r="L17" s="65">
        <v>4870803</v>
      </c>
      <c r="M17" s="65">
        <v>11679755</v>
      </c>
      <c r="N17" s="65">
        <v>2815747</v>
      </c>
      <c r="O17" s="65">
        <v>3785831</v>
      </c>
      <c r="P17" s="65">
        <v>3093984</v>
      </c>
      <c r="Q17" s="65">
        <v>9695562</v>
      </c>
      <c r="R17" s="65">
        <v>2528682</v>
      </c>
      <c r="S17" s="65">
        <v>3684041</v>
      </c>
      <c r="T17" s="65">
        <v>9965639</v>
      </c>
      <c r="U17" s="65">
        <v>16178362</v>
      </c>
      <c r="V17" s="65">
        <v>55047211</v>
      </c>
      <c r="W17" s="65">
        <v>75930799</v>
      </c>
      <c r="X17" s="65">
        <v>-20883588</v>
      </c>
      <c r="Y17" s="66">
        <v>-27.5</v>
      </c>
      <c r="Z17" s="67">
        <v>75930799</v>
      </c>
    </row>
    <row r="18" spans="1:26" ht="13.5">
      <c r="A18" s="75" t="s">
        <v>44</v>
      </c>
      <c r="B18" s="76">
        <f>SUM(B11:B17)</f>
        <v>120682040</v>
      </c>
      <c r="C18" s="76">
        <f>SUM(C11:C17)</f>
        <v>0</v>
      </c>
      <c r="D18" s="77">
        <f aca="true" t="shared" si="1" ref="D18:Z18">SUM(D11:D17)</f>
        <v>121828000</v>
      </c>
      <c r="E18" s="78">
        <f t="shared" si="1"/>
        <v>164114117</v>
      </c>
      <c r="F18" s="78">
        <f t="shared" si="1"/>
        <v>9116342</v>
      </c>
      <c r="G18" s="78">
        <f t="shared" si="1"/>
        <v>13354686</v>
      </c>
      <c r="H18" s="78">
        <f t="shared" si="1"/>
        <v>13010425</v>
      </c>
      <c r="I18" s="78">
        <f t="shared" si="1"/>
        <v>35481453</v>
      </c>
      <c r="J18" s="78">
        <f t="shared" si="1"/>
        <v>7635967</v>
      </c>
      <c r="K18" s="78">
        <f t="shared" si="1"/>
        <v>9619934</v>
      </c>
      <c r="L18" s="78">
        <f t="shared" si="1"/>
        <v>8983743</v>
      </c>
      <c r="M18" s="78">
        <f t="shared" si="1"/>
        <v>26239644</v>
      </c>
      <c r="N18" s="78">
        <f t="shared" si="1"/>
        <v>7843350</v>
      </c>
      <c r="O18" s="78">
        <f t="shared" si="1"/>
        <v>8251270</v>
      </c>
      <c r="P18" s="78">
        <f t="shared" si="1"/>
        <v>8483630</v>
      </c>
      <c r="Q18" s="78">
        <f t="shared" si="1"/>
        <v>24578250</v>
      </c>
      <c r="R18" s="78">
        <f t="shared" si="1"/>
        <v>7130404</v>
      </c>
      <c r="S18" s="78">
        <f t="shared" si="1"/>
        <v>8300624</v>
      </c>
      <c r="T18" s="78">
        <f t="shared" si="1"/>
        <v>26811270</v>
      </c>
      <c r="U18" s="78">
        <f t="shared" si="1"/>
        <v>42242298</v>
      </c>
      <c r="V18" s="78">
        <f t="shared" si="1"/>
        <v>128541645</v>
      </c>
      <c r="W18" s="78">
        <f t="shared" si="1"/>
        <v>164114117</v>
      </c>
      <c r="X18" s="78">
        <f t="shared" si="1"/>
        <v>-35572472</v>
      </c>
      <c r="Y18" s="72">
        <f>+IF(W18&lt;&gt;0,(X18/W18)*100,0)</f>
        <v>-21.675449163218545</v>
      </c>
      <c r="Z18" s="79">
        <f t="shared" si="1"/>
        <v>164114117</v>
      </c>
    </row>
    <row r="19" spans="1:26" ht="13.5">
      <c r="A19" s="75" t="s">
        <v>45</v>
      </c>
      <c r="B19" s="80">
        <f>+B10-B18</f>
        <v>20673480</v>
      </c>
      <c r="C19" s="80">
        <f>+C10-C18</f>
        <v>0</v>
      </c>
      <c r="D19" s="81">
        <f aca="true" t="shared" si="2" ref="D19:Z19">+D10-D18</f>
        <v>9679659</v>
      </c>
      <c r="E19" s="82">
        <f t="shared" si="2"/>
        <v>8065737</v>
      </c>
      <c r="F19" s="82">
        <f t="shared" si="2"/>
        <v>12101514</v>
      </c>
      <c r="G19" s="82">
        <f t="shared" si="2"/>
        <v>-6665497</v>
      </c>
      <c r="H19" s="82">
        <f t="shared" si="2"/>
        <v>-8014650</v>
      </c>
      <c r="I19" s="82">
        <f t="shared" si="2"/>
        <v>-2578633</v>
      </c>
      <c r="J19" s="82">
        <f t="shared" si="2"/>
        <v>-4903673</v>
      </c>
      <c r="K19" s="82">
        <f t="shared" si="2"/>
        <v>-6536477</v>
      </c>
      <c r="L19" s="82">
        <f t="shared" si="2"/>
        <v>57693873</v>
      </c>
      <c r="M19" s="82">
        <f t="shared" si="2"/>
        <v>46253723</v>
      </c>
      <c r="N19" s="82">
        <f t="shared" si="2"/>
        <v>-3752888</v>
      </c>
      <c r="O19" s="82">
        <f t="shared" si="2"/>
        <v>-4550446</v>
      </c>
      <c r="P19" s="82">
        <f t="shared" si="2"/>
        <v>15748762</v>
      </c>
      <c r="Q19" s="82">
        <f t="shared" si="2"/>
        <v>7445428</v>
      </c>
      <c r="R19" s="82">
        <f t="shared" si="2"/>
        <v>-3645611</v>
      </c>
      <c r="S19" s="82">
        <f t="shared" si="2"/>
        <v>-5336159</v>
      </c>
      <c r="T19" s="82">
        <f t="shared" si="2"/>
        <v>-22803010</v>
      </c>
      <c r="U19" s="82">
        <f t="shared" si="2"/>
        <v>-31784780</v>
      </c>
      <c r="V19" s="82">
        <f t="shared" si="2"/>
        <v>19335738</v>
      </c>
      <c r="W19" s="82">
        <f>IF(E10=E18,0,W10-W18)</f>
        <v>8065737</v>
      </c>
      <c r="X19" s="82">
        <f t="shared" si="2"/>
        <v>11270001</v>
      </c>
      <c r="Y19" s="83">
        <f>+IF(W19&lt;&gt;0,(X19/W19)*100,0)</f>
        <v>139.72685943020457</v>
      </c>
      <c r="Z19" s="84">
        <f t="shared" si="2"/>
        <v>8065737</v>
      </c>
    </row>
    <row r="20" spans="1:26" ht="13.5">
      <c r="A20" s="63" t="s">
        <v>46</v>
      </c>
      <c r="B20" s="19">
        <v>15474325</v>
      </c>
      <c r="C20" s="19"/>
      <c r="D20" s="64">
        <v>21946900</v>
      </c>
      <c r="E20" s="65">
        <v>23102000</v>
      </c>
      <c r="F20" s="65">
        <v>23572320</v>
      </c>
      <c r="G20" s="65">
        <v>0</v>
      </c>
      <c r="H20" s="65">
        <v>0</v>
      </c>
      <c r="I20" s="65">
        <v>23572320</v>
      </c>
      <c r="J20" s="65">
        <v>0</v>
      </c>
      <c r="K20" s="65">
        <v>0</v>
      </c>
      <c r="L20" s="65">
        <v>-7572320</v>
      </c>
      <c r="M20" s="65">
        <v>-7572320</v>
      </c>
      <c r="N20" s="65">
        <v>0</v>
      </c>
      <c r="O20" s="65">
        <v>0</v>
      </c>
      <c r="P20" s="65">
        <v>0</v>
      </c>
      <c r="Q20" s="65">
        <v>0</v>
      </c>
      <c r="R20" s="65">
        <v>0</v>
      </c>
      <c r="S20" s="65">
        <v>0</v>
      </c>
      <c r="T20" s="65">
        <v>-50000</v>
      </c>
      <c r="U20" s="65">
        <v>-50000</v>
      </c>
      <c r="V20" s="65">
        <v>15950000</v>
      </c>
      <c r="W20" s="65">
        <v>23102000</v>
      </c>
      <c r="X20" s="65">
        <v>-7152000</v>
      </c>
      <c r="Y20" s="66">
        <v>-30.96</v>
      </c>
      <c r="Z20" s="67">
        <v>23102000</v>
      </c>
    </row>
    <row r="21" spans="1:26" ht="13.5">
      <c r="A21" s="63" t="s">
        <v>215</v>
      </c>
      <c r="B21" s="85">
        <v>0</v>
      </c>
      <c r="C21" s="85"/>
      <c r="D21" s="86">
        <v>0</v>
      </c>
      <c r="E21" s="87">
        <v>0</v>
      </c>
      <c r="F21" s="87">
        <v>0</v>
      </c>
      <c r="G21" s="87">
        <v>0</v>
      </c>
      <c r="H21" s="87">
        <v>0</v>
      </c>
      <c r="I21" s="87">
        <v>0</v>
      </c>
      <c r="J21" s="87">
        <v>0</v>
      </c>
      <c r="K21" s="87">
        <v>0</v>
      </c>
      <c r="L21" s="87">
        <v>0</v>
      </c>
      <c r="M21" s="87">
        <v>0</v>
      </c>
      <c r="N21" s="87">
        <v>0</v>
      </c>
      <c r="O21" s="87">
        <v>0</v>
      </c>
      <c r="P21" s="87">
        <v>0</v>
      </c>
      <c r="Q21" s="87">
        <v>0</v>
      </c>
      <c r="R21" s="87">
        <v>0</v>
      </c>
      <c r="S21" s="87">
        <v>0</v>
      </c>
      <c r="T21" s="87">
        <v>0</v>
      </c>
      <c r="U21" s="87">
        <v>0</v>
      </c>
      <c r="V21" s="87">
        <v>0</v>
      </c>
      <c r="W21" s="87">
        <v>0</v>
      </c>
      <c r="X21" s="87">
        <v>0</v>
      </c>
      <c r="Y21" s="88">
        <v>0</v>
      </c>
      <c r="Z21" s="89">
        <v>0</v>
      </c>
    </row>
    <row r="22" spans="1:26" ht="25.5">
      <c r="A22" s="90" t="s">
        <v>216</v>
      </c>
      <c r="B22" s="91">
        <f>SUM(B19:B21)</f>
        <v>36147805</v>
      </c>
      <c r="C22" s="91">
        <f>SUM(C19:C21)</f>
        <v>0</v>
      </c>
      <c r="D22" s="92">
        <f aca="true" t="shared" si="3" ref="D22:Z22">SUM(D19:D21)</f>
        <v>31626559</v>
      </c>
      <c r="E22" s="93">
        <f t="shared" si="3"/>
        <v>31167737</v>
      </c>
      <c r="F22" s="93">
        <f t="shared" si="3"/>
        <v>35673834</v>
      </c>
      <c r="G22" s="93">
        <f t="shared" si="3"/>
        <v>-6665497</v>
      </c>
      <c r="H22" s="93">
        <f t="shared" si="3"/>
        <v>-8014650</v>
      </c>
      <c r="I22" s="93">
        <f t="shared" si="3"/>
        <v>20993687</v>
      </c>
      <c r="J22" s="93">
        <f t="shared" si="3"/>
        <v>-4903673</v>
      </c>
      <c r="K22" s="93">
        <f t="shared" si="3"/>
        <v>-6536477</v>
      </c>
      <c r="L22" s="93">
        <f t="shared" si="3"/>
        <v>50121553</v>
      </c>
      <c r="M22" s="93">
        <f t="shared" si="3"/>
        <v>38681403</v>
      </c>
      <c r="N22" s="93">
        <f t="shared" si="3"/>
        <v>-3752888</v>
      </c>
      <c r="O22" s="93">
        <f t="shared" si="3"/>
        <v>-4550446</v>
      </c>
      <c r="P22" s="93">
        <f t="shared" si="3"/>
        <v>15748762</v>
      </c>
      <c r="Q22" s="93">
        <f t="shared" si="3"/>
        <v>7445428</v>
      </c>
      <c r="R22" s="93">
        <f t="shared" si="3"/>
        <v>-3645611</v>
      </c>
      <c r="S22" s="93">
        <f t="shared" si="3"/>
        <v>-5336159</v>
      </c>
      <c r="T22" s="93">
        <f t="shared" si="3"/>
        <v>-22853010</v>
      </c>
      <c r="U22" s="93">
        <f t="shared" si="3"/>
        <v>-31834780</v>
      </c>
      <c r="V22" s="93">
        <f t="shared" si="3"/>
        <v>35285738</v>
      </c>
      <c r="W22" s="93">
        <f t="shared" si="3"/>
        <v>31167737</v>
      </c>
      <c r="X22" s="93">
        <f t="shared" si="3"/>
        <v>4118001</v>
      </c>
      <c r="Y22" s="94">
        <f>+IF(W22&lt;&gt;0,(X22/W22)*100,0)</f>
        <v>13.212383690224286</v>
      </c>
      <c r="Z22" s="95">
        <f t="shared" si="3"/>
        <v>31167737</v>
      </c>
    </row>
    <row r="23" spans="1:26" ht="13.5">
      <c r="A23" s="96" t="s">
        <v>48</v>
      </c>
      <c r="B23" s="19">
        <v>0</v>
      </c>
      <c r="C23" s="19"/>
      <c r="D23" s="64">
        <v>0</v>
      </c>
      <c r="E23" s="65">
        <v>0</v>
      </c>
      <c r="F23" s="65">
        <v>0</v>
      </c>
      <c r="G23" s="65">
        <v>0</v>
      </c>
      <c r="H23" s="65">
        <v>0</v>
      </c>
      <c r="I23" s="65">
        <v>0</v>
      </c>
      <c r="J23" s="65">
        <v>0</v>
      </c>
      <c r="K23" s="65">
        <v>0</v>
      </c>
      <c r="L23" s="65">
        <v>0</v>
      </c>
      <c r="M23" s="65">
        <v>0</v>
      </c>
      <c r="N23" s="65">
        <v>0</v>
      </c>
      <c r="O23" s="65">
        <v>0</v>
      </c>
      <c r="P23" s="65">
        <v>0</v>
      </c>
      <c r="Q23" s="65">
        <v>0</v>
      </c>
      <c r="R23" s="65">
        <v>0</v>
      </c>
      <c r="S23" s="65">
        <v>0</v>
      </c>
      <c r="T23" s="65">
        <v>0</v>
      </c>
      <c r="U23" s="65">
        <v>0</v>
      </c>
      <c r="V23" s="65">
        <v>0</v>
      </c>
      <c r="W23" s="65">
        <v>0</v>
      </c>
      <c r="X23" s="65">
        <v>0</v>
      </c>
      <c r="Y23" s="66">
        <v>0</v>
      </c>
      <c r="Z23" s="67">
        <v>0</v>
      </c>
    </row>
    <row r="24" spans="1:26" ht="13.5">
      <c r="A24" s="97" t="s">
        <v>49</v>
      </c>
      <c r="B24" s="80">
        <f>SUM(B22:B23)</f>
        <v>36147805</v>
      </c>
      <c r="C24" s="80">
        <f>SUM(C22:C23)</f>
        <v>0</v>
      </c>
      <c r="D24" s="81">
        <f aca="true" t="shared" si="4" ref="D24:Z24">SUM(D22:D23)</f>
        <v>31626559</v>
      </c>
      <c r="E24" s="82">
        <f t="shared" si="4"/>
        <v>31167737</v>
      </c>
      <c r="F24" s="82">
        <f t="shared" si="4"/>
        <v>35673834</v>
      </c>
      <c r="G24" s="82">
        <f t="shared" si="4"/>
        <v>-6665497</v>
      </c>
      <c r="H24" s="82">
        <f t="shared" si="4"/>
        <v>-8014650</v>
      </c>
      <c r="I24" s="82">
        <f t="shared" si="4"/>
        <v>20993687</v>
      </c>
      <c r="J24" s="82">
        <f t="shared" si="4"/>
        <v>-4903673</v>
      </c>
      <c r="K24" s="82">
        <f t="shared" si="4"/>
        <v>-6536477</v>
      </c>
      <c r="L24" s="82">
        <f t="shared" si="4"/>
        <v>50121553</v>
      </c>
      <c r="M24" s="82">
        <f t="shared" si="4"/>
        <v>38681403</v>
      </c>
      <c r="N24" s="82">
        <f t="shared" si="4"/>
        <v>-3752888</v>
      </c>
      <c r="O24" s="82">
        <f t="shared" si="4"/>
        <v>-4550446</v>
      </c>
      <c r="P24" s="82">
        <f t="shared" si="4"/>
        <v>15748762</v>
      </c>
      <c r="Q24" s="82">
        <f t="shared" si="4"/>
        <v>7445428</v>
      </c>
      <c r="R24" s="82">
        <f t="shared" si="4"/>
        <v>-3645611</v>
      </c>
      <c r="S24" s="82">
        <f t="shared" si="4"/>
        <v>-5336159</v>
      </c>
      <c r="T24" s="82">
        <f t="shared" si="4"/>
        <v>-22853010</v>
      </c>
      <c r="U24" s="82">
        <f t="shared" si="4"/>
        <v>-31834780</v>
      </c>
      <c r="V24" s="82">
        <f t="shared" si="4"/>
        <v>35285738</v>
      </c>
      <c r="W24" s="82">
        <f t="shared" si="4"/>
        <v>31167737</v>
      </c>
      <c r="X24" s="82">
        <f t="shared" si="4"/>
        <v>4118001</v>
      </c>
      <c r="Y24" s="83">
        <f>+IF(W24&lt;&gt;0,(X24/W24)*100,0)</f>
        <v>13.212383690224286</v>
      </c>
      <c r="Z24" s="84">
        <f t="shared" si="4"/>
        <v>31167737</v>
      </c>
    </row>
    <row r="25" spans="1:26" ht="4.5" customHeight="1">
      <c r="A25" s="98"/>
      <c r="B25" s="57"/>
      <c r="C25" s="57"/>
      <c r="D25" s="58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99"/>
      <c r="Z25" s="100"/>
    </row>
    <row r="26" spans="1:26" ht="13.5">
      <c r="A26" s="101" t="s">
        <v>217</v>
      </c>
      <c r="B26" s="102"/>
      <c r="C26" s="102"/>
      <c r="D26" s="103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1"/>
      <c r="Z26" s="62"/>
    </row>
    <row r="27" spans="1:26" ht="13.5">
      <c r="A27" s="75" t="s">
        <v>50</v>
      </c>
      <c r="B27" s="22">
        <v>31759474</v>
      </c>
      <c r="C27" s="22"/>
      <c r="D27" s="104">
        <v>39173400</v>
      </c>
      <c r="E27" s="105">
        <v>41057664</v>
      </c>
      <c r="F27" s="105">
        <v>1794645</v>
      </c>
      <c r="G27" s="105">
        <v>2213722</v>
      </c>
      <c r="H27" s="105">
        <v>4352197</v>
      </c>
      <c r="I27" s="105">
        <v>8360564</v>
      </c>
      <c r="J27" s="105">
        <v>6253984</v>
      </c>
      <c r="K27" s="105">
        <v>4522543</v>
      </c>
      <c r="L27" s="105">
        <v>4612539</v>
      </c>
      <c r="M27" s="105">
        <v>15389066</v>
      </c>
      <c r="N27" s="105">
        <v>2683641</v>
      </c>
      <c r="O27" s="105">
        <v>3861168</v>
      </c>
      <c r="P27" s="105">
        <v>805243</v>
      </c>
      <c r="Q27" s="105">
        <v>7350052</v>
      </c>
      <c r="R27" s="105">
        <v>1496148</v>
      </c>
      <c r="S27" s="105">
        <v>3240836</v>
      </c>
      <c r="T27" s="105">
        <v>1003345</v>
      </c>
      <c r="U27" s="105">
        <v>5740329</v>
      </c>
      <c r="V27" s="105">
        <v>36840011</v>
      </c>
      <c r="W27" s="105">
        <v>41057664</v>
      </c>
      <c r="X27" s="105">
        <v>-4217653</v>
      </c>
      <c r="Y27" s="106">
        <v>-10.27</v>
      </c>
      <c r="Z27" s="107">
        <v>41057664</v>
      </c>
    </row>
    <row r="28" spans="1:26" ht="13.5">
      <c r="A28" s="108" t="s">
        <v>46</v>
      </c>
      <c r="B28" s="19">
        <v>15474325</v>
      </c>
      <c r="C28" s="19"/>
      <c r="D28" s="64">
        <v>21946900</v>
      </c>
      <c r="E28" s="65">
        <v>21946900</v>
      </c>
      <c r="F28" s="65">
        <v>1772936</v>
      </c>
      <c r="G28" s="65">
        <v>2084296</v>
      </c>
      <c r="H28" s="65">
        <v>4223879</v>
      </c>
      <c r="I28" s="65">
        <v>8081111</v>
      </c>
      <c r="J28" s="65">
        <v>2516191</v>
      </c>
      <c r="K28" s="65">
        <v>2605319</v>
      </c>
      <c r="L28" s="65">
        <v>803809</v>
      </c>
      <c r="M28" s="65">
        <v>5925319</v>
      </c>
      <c r="N28" s="65">
        <v>1439937</v>
      </c>
      <c r="O28" s="65">
        <v>1836762</v>
      </c>
      <c r="P28" s="65">
        <v>599864</v>
      </c>
      <c r="Q28" s="65">
        <v>3876563</v>
      </c>
      <c r="R28" s="65">
        <v>820641</v>
      </c>
      <c r="S28" s="65">
        <v>1995513</v>
      </c>
      <c r="T28" s="65">
        <v>660439</v>
      </c>
      <c r="U28" s="65">
        <v>3476593</v>
      </c>
      <c r="V28" s="65">
        <v>21359586</v>
      </c>
      <c r="W28" s="65">
        <v>21946900</v>
      </c>
      <c r="X28" s="65">
        <v>-587314</v>
      </c>
      <c r="Y28" s="66">
        <v>-2.68</v>
      </c>
      <c r="Z28" s="67">
        <v>21946900</v>
      </c>
    </row>
    <row r="29" spans="1:26" ht="13.5">
      <c r="A29" s="63" t="s">
        <v>218</v>
      </c>
      <c r="B29" s="19">
        <v>0</v>
      </c>
      <c r="C29" s="19"/>
      <c r="D29" s="64">
        <v>0</v>
      </c>
      <c r="E29" s="65">
        <v>0</v>
      </c>
      <c r="F29" s="65">
        <v>0</v>
      </c>
      <c r="G29" s="65">
        <v>0</v>
      </c>
      <c r="H29" s="65">
        <v>0</v>
      </c>
      <c r="I29" s="65">
        <v>0</v>
      </c>
      <c r="J29" s="65">
        <v>0</v>
      </c>
      <c r="K29" s="65">
        <v>0</v>
      </c>
      <c r="L29" s="65">
        <v>0</v>
      </c>
      <c r="M29" s="65">
        <v>0</v>
      </c>
      <c r="N29" s="65">
        <v>0</v>
      </c>
      <c r="O29" s="65">
        <v>0</v>
      </c>
      <c r="P29" s="65">
        <v>0</v>
      </c>
      <c r="Q29" s="65">
        <v>0</v>
      </c>
      <c r="R29" s="65">
        <v>0</v>
      </c>
      <c r="S29" s="65">
        <v>0</v>
      </c>
      <c r="T29" s="65">
        <v>0</v>
      </c>
      <c r="U29" s="65">
        <v>0</v>
      </c>
      <c r="V29" s="65">
        <v>0</v>
      </c>
      <c r="W29" s="65">
        <v>0</v>
      </c>
      <c r="X29" s="65">
        <v>0</v>
      </c>
      <c r="Y29" s="66">
        <v>0</v>
      </c>
      <c r="Z29" s="67">
        <v>0</v>
      </c>
    </row>
    <row r="30" spans="1:26" ht="13.5">
      <c r="A30" s="63" t="s">
        <v>52</v>
      </c>
      <c r="B30" s="19">
        <v>8473416</v>
      </c>
      <c r="C30" s="19"/>
      <c r="D30" s="64">
        <v>0</v>
      </c>
      <c r="E30" s="65">
        <v>0</v>
      </c>
      <c r="F30" s="65">
        <v>0</v>
      </c>
      <c r="G30" s="65">
        <v>0</v>
      </c>
      <c r="H30" s="65">
        <v>0</v>
      </c>
      <c r="I30" s="65">
        <v>0</v>
      </c>
      <c r="J30" s="65">
        <v>0</v>
      </c>
      <c r="K30" s="65">
        <v>0</v>
      </c>
      <c r="L30" s="65">
        <v>0</v>
      </c>
      <c r="M30" s="65">
        <v>0</v>
      </c>
      <c r="N30" s="65">
        <v>0</v>
      </c>
      <c r="O30" s="65">
        <v>0</v>
      </c>
      <c r="P30" s="65">
        <v>0</v>
      </c>
      <c r="Q30" s="65">
        <v>0</v>
      </c>
      <c r="R30" s="65">
        <v>0</v>
      </c>
      <c r="S30" s="65">
        <v>0</v>
      </c>
      <c r="T30" s="65">
        <v>0</v>
      </c>
      <c r="U30" s="65">
        <v>0</v>
      </c>
      <c r="V30" s="65">
        <v>0</v>
      </c>
      <c r="W30" s="65">
        <v>0</v>
      </c>
      <c r="X30" s="65">
        <v>0</v>
      </c>
      <c r="Y30" s="66">
        <v>0</v>
      </c>
      <c r="Z30" s="67">
        <v>0</v>
      </c>
    </row>
    <row r="31" spans="1:26" ht="13.5">
      <c r="A31" s="63" t="s">
        <v>53</v>
      </c>
      <c r="B31" s="19">
        <v>7811733</v>
      </c>
      <c r="C31" s="19"/>
      <c r="D31" s="64">
        <v>17226500</v>
      </c>
      <c r="E31" s="65">
        <v>19110764</v>
      </c>
      <c r="F31" s="65">
        <v>21709</v>
      </c>
      <c r="G31" s="65">
        <v>129426</v>
      </c>
      <c r="H31" s="65">
        <v>128318</v>
      </c>
      <c r="I31" s="65">
        <v>279453</v>
      </c>
      <c r="J31" s="65">
        <v>3737793</v>
      </c>
      <c r="K31" s="65">
        <v>1917224</v>
      </c>
      <c r="L31" s="65">
        <v>3808730</v>
      </c>
      <c r="M31" s="65">
        <v>9463747</v>
      </c>
      <c r="N31" s="65">
        <v>1243704</v>
      </c>
      <c r="O31" s="65">
        <v>2024406</v>
      </c>
      <c r="P31" s="65">
        <v>205379</v>
      </c>
      <c r="Q31" s="65">
        <v>3473489</v>
      </c>
      <c r="R31" s="65">
        <v>675507</v>
      </c>
      <c r="S31" s="65">
        <v>1245323</v>
      </c>
      <c r="T31" s="65">
        <v>342906</v>
      </c>
      <c r="U31" s="65">
        <v>2263736</v>
      </c>
      <c r="V31" s="65">
        <v>15480425</v>
      </c>
      <c r="W31" s="65">
        <v>19110764</v>
      </c>
      <c r="X31" s="65">
        <v>-3630339</v>
      </c>
      <c r="Y31" s="66">
        <v>-19</v>
      </c>
      <c r="Z31" s="67">
        <v>19110764</v>
      </c>
    </row>
    <row r="32" spans="1:26" ht="13.5">
      <c r="A32" s="75" t="s">
        <v>54</v>
      </c>
      <c r="B32" s="22">
        <f>SUM(B28:B31)</f>
        <v>31759474</v>
      </c>
      <c r="C32" s="22">
        <f>SUM(C28:C31)</f>
        <v>0</v>
      </c>
      <c r="D32" s="104">
        <f aca="true" t="shared" si="5" ref="D32:Z32">SUM(D28:D31)</f>
        <v>39173400</v>
      </c>
      <c r="E32" s="105">
        <f t="shared" si="5"/>
        <v>41057664</v>
      </c>
      <c r="F32" s="105">
        <f t="shared" si="5"/>
        <v>1794645</v>
      </c>
      <c r="G32" s="105">
        <f t="shared" si="5"/>
        <v>2213722</v>
      </c>
      <c r="H32" s="105">
        <f t="shared" si="5"/>
        <v>4352197</v>
      </c>
      <c r="I32" s="105">
        <f t="shared" si="5"/>
        <v>8360564</v>
      </c>
      <c r="J32" s="105">
        <f t="shared" si="5"/>
        <v>6253984</v>
      </c>
      <c r="K32" s="105">
        <f t="shared" si="5"/>
        <v>4522543</v>
      </c>
      <c r="L32" s="105">
        <f t="shared" si="5"/>
        <v>4612539</v>
      </c>
      <c r="M32" s="105">
        <f t="shared" si="5"/>
        <v>15389066</v>
      </c>
      <c r="N32" s="105">
        <f t="shared" si="5"/>
        <v>2683641</v>
      </c>
      <c r="O32" s="105">
        <f t="shared" si="5"/>
        <v>3861168</v>
      </c>
      <c r="P32" s="105">
        <f t="shared" si="5"/>
        <v>805243</v>
      </c>
      <c r="Q32" s="105">
        <f t="shared" si="5"/>
        <v>7350052</v>
      </c>
      <c r="R32" s="105">
        <f t="shared" si="5"/>
        <v>1496148</v>
      </c>
      <c r="S32" s="105">
        <f t="shared" si="5"/>
        <v>3240836</v>
      </c>
      <c r="T32" s="105">
        <f t="shared" si="5"/>
        <v>1003345</v>
      </c>
      <c r="U32" s="105">
        <f t="shared" si="5"/>
        <v>5740329</v>
      </c>
      <c r="V32" s="105">
        <f t="shared" si="5"/>
        <v>36840011</v>
      </c>
      <c r="W32" s="105">
        <f t="shared" si="5"/>
        <v>41057664</v>
      </c>
      <c r="X32" s="105">
        <f t="shared" si="5"/>
        <v>-4217653</v>
      </c>
      <c r="Y32" s="106">
        <f>+IF(W32&lt;&gt;0,(X32/W32)*100,0)</f>
        <v>-10.27251087641031</v>
      </c>
      <c r="Z32" s="107">
        <f t="shared" si="5"/>
        <v>41057664</v>
      </c>
    </row>
    <row r="33" spans="1:26" ht="4.5" customHeight="1">
      <c r="A33" s="75"/>
      <c r="B33" s="109"/>
      <c r="C33" s="109"/>
      <c r="D33" s="110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2"/>
      <c r="Z33" s="113"/>
    </row>
    <row r="34" spans="1:26" ht="13.5">
      <c r="A34" s="101" t="s">
        <v>55</v>
      </c>
      <c r="B34" s="102"/>
      <c r="C34" s="102"/>
      <c r="D34" s="103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1"/>
      <c r="Z34" s="62"/>
    </row>
    <row r="35" spans="1:26" ht="13.5">
      <c r="A35" s="63" t="s">
        <v>56</v>
      </c>
      <c r="B35" s="19">
        <v>128579176</v>
      </c>
      <c r="C35" s="19"/>
      <c r="D35" s="64">
        <v>56010056</v>
      </c>
      <c r="E35" s="65">
        <v>109587400</v>
      </c>
      <c r="F35" s="65">
        <v>42425970</v>
      </c>
      <c r="G35" s="65">
        <v>33373112</v>
      </c>
      <c r="H35" s="65">
        <v>21218124</v>
      </c>
      <c r="I35" s="65">
        <v>97017206</v>
      </c>
      <c r="J35" s="65">
        <v>10330780</v>
      </c>
      <c r="K35" s="65">
        <v>5462314</v>
      </c>
      <c r="L35" s="65">
        <v>156529879</v>
      </c>
      <c r="M35" s="65">
        <v>172322973</v>
      </c>
      <c r="N35" s="65">
        <v>151797680</v>
      </c>
      <c r="O35" s="65">
        <v>142331037</v>
      </c>
      <c r="P35" s="65">
        <v>163769512</v>
      </c>
      <c r="Q35" s="65">
        <v>457898229</v>
      </c>
      <c r="R35" s="65">
        <v>159110056</v>
      </c>
      <c r="S35" s="65">
        <v>150497148</v>
      </c>
      <c r="T35" s="65">
        <v>137779092</v>
      </c>
      <c r="U35" s="65">
        <v>447386296</v>
      </c>
      <c r="V35" s="65">
        <v>1174624704</v>
      </c>
      <c r="W35" s="65">
        <v>109587400</v>
      </c>
      <c r="X35" s="65">
        <v>1065037304</v>
      </c>
      <c r="Y35" s="66">
        <v>971.86</v>
      </c>
      <c r="Z35" s="67">
        <v>109587400</v>
      </c>
    </row>
    <row r="36" spans="1:26" ht="13.5">
      <c r="A36" s="63" t="s">
        <v>57</v>
      </c>
      <c r="B36" s="19">
        <v>157977376</v>
      </c>
      <c r="C36" s="19"/>
      <c r="D36" s="64">
        <v>163603006</v>
      </c>
      <c r="E36" s="65">
        <v>186006340</v>
      </c>
      <c r="F36" s="65">
        <v>-115645</v>
      </c>
      <c r="G36" s="65">
        <v>-117231</v>
      </c>
      <c r="H36" s="65">
        <v>-118816</v>
      </c>
      <c r="I36" s="65">
        <v>-351692</v>
      </c>
      <c r="J36" s="65">
        <v>-120401</v>
      </c>
      <c r="K36" s="65">
        <v>-121987</v>
      </c>
      <c r="L36" s="65">
        <v>157840377</v>
      </c>
      <c r="M36" s="65">
        <v>157597989</v>
      </c>
      <c r="N36" s="65">
        <v>157840377</v>
      </c>
      <c r="O36" s="65">
        <v>157838791</v>
      </c>
      <c r="P36" s="65">
        <v>157711741</v>
      </c>
      <c r="Q36" s="65">
        <v>473390909</v>
      </c>
      <c r="R36" s="65">
        <v>157708967</v>
      </c>
      <c r="S36" s="65">
        <v>157708967</v>
      </c>
      <c r="T36" s="65">
        <v>145722563</v>
      </c>
      <c r="U36" s="65">
        <v>461140497</v>
      </c>
      <c r="V36" s="65">
        <v>1091777703</v>
      </c>
      <c r="W36" s="65">
        <v>186006340</v>
      </c>
      <c r="X36" s="65">
        <v>905771363</v>
      </c>
      <c r="Y36" s="66">
        <v>486.96</v>
      </c>
      <c r="Z36" s="67">
        <v>186006340</v>
      </c>
    </row>
    <row r="37" spans="1:26" ht="13.5">
      <c r="A37" s="63" t="s">
        <v>58</v>
      </c>
      <c r="B37" s="19">
        <v>37835526</v>
      </c>
      <c r="C37" s="19"/>
      <c r="D37" s="64">
        <v>8000543</v>
      </c>
      <c r="E37" s="65">
        <v>14862924</v>
      </c>
      <c r="F37" s="65">
        <v>8438816</v>
      </c>
      <c r="G37" s="65">
        <v>8283500</v>
      </c>
      <c r="H37" s="65">
        <v>8507570</v>
      </c>
      <c r="I37" s="65">
        <v>25229886</v>
      </c>
      <c r="J37" s="65">
        <v>8909491</v>
      </c>
      <c r="K37" s="65">
        <v>8255542</v>
      </c>
      <c r="L37" s="65">
        <v>24711889</v>
      </c>
      <c r="M37" s="65">
        <v>41876922</v>
      </c>
      <c r="N37" s="65">
        <v>26431026</v>
      </c>
      <c r="O37" s="65">
        <v>25391974</v>
      </c>
      <c r="P37" s="65">
        <v>31776062</v>
      </c>
      <c r="Q37" s="65">
        <v>83599062</v>
      </c>
      <c r="R37" s="65">
        <v>32271770</v>
      </c>
      <c r="S37" s="65">
        <v>32252930</v>
      </c>
      <c r="T37" s="65">
        <v>29827294</v>
      </c>
      <c r="U37" s="65">
        <v>94351994</v>
      </c>
      <c r="V37" s="65">
        <v>245057864</v>
      </c>
      <c r="W37" s="65">
        <v>14862924</v>
      </c>
      <c r="X37" s="65">
        <v>230194940</v>
      </c>
      <c r="Y37" s="66">
        <v>1548.79</v>
      </c>
      <c r="Z37" s="67">
        <v>14862924</v>
      </c>
    </row>
    <row r="38" spans="1:26" ht="13.5">
      <c r="A38" s="63" t="s">
        <v>59</v>
      </c>
      <c r="B38" s="19">
        <v>28226488</v>
      </c>
      <c r="C38" s="19"/>
      <c r="D38" s="64">
        <v>25222100</v>
      </c>
      <c r="E38" s="65">
        <v>29269541</v>
      </c>
      <c r="F38" s="65">
        <v>-7685</v>
      </c>
      <c r="G38" s="65">
        <v>-27595</v>
      </c>
      <c r="H38" s="65">
        <v>-41392</v>
      </c>
      <c r="I38" s="65">
        <v>-76672</v>
      </c>
      <c r="J38" s="65">
        <v>-174590</v>
      </c>
      <c r="K38" s="65">
        <v>-188388</v>
      </c>
      <c r="L38" s="65">
        <v>35212290</v>
      </c>
      <c r="M38" s="65">
        <v>34849312</v>
      </c>
      <c r="N38" s="65">
        <v>35197488</v>
      </c>
      <c r="O38" s="65">
        <v>35179926</v>
      </c>
      <c r="P38" s="65">
        <v>35163744</v>
      </c>
      <c r="Q38" s="65">
        <v>105541158</v>
      </c>
      <c r="R38" s="65">
        <v>35147562</v>
      </c>
      <c r="S38" s="65">
        <v>35130483</v>
      </c>
      <c r="T38" s="65">
        <v>35113403</v>
      </c>
      <c r="U38" s="65">
        <v>105391448</v>
      </c>
      <c r="V38" s="65">
        <v>245705246</v>
      </c>
      <c r="W38" s="65">
        <v>29269541</v>
      </c>
      <c r="X38" s="65">
        <v>216435705</v>
      </c>
      <c r="Y38" s="66">
        <v>739.46</v>
      </c>
      <c r="Z38" s="67">
        <v>29269541</v>
      </c>
    </row>
    <row r="39" spans="1:26" ht="13.5">
      <c r="A39" s="63" t="s">
        <v>60</v>
      </c>
      <c r="B39" s="19">
        <v>220494538</v>
      </c>
      <c r="C39" s="19"/>
      <c r="D39" s="64">
        <v>186390419</v>
      </c>
      <c r="E39" s="65">
        <v>251461275</v>
      </c>
      <c r="F39" s="65">
        <v>33879193</v>
      </c>
      <c r="G39" s="65">
        <v>24999978</v>
      </c>
      <c r="H39" s="65">
        <v>12633131</v>
      </c>
      <c r="I39" s="65">
        <v>71512302</v>
      </c>
      <c r="J39" s="65">
        <v>1475478</v>
      </c>
      <c r="K39" s="65">
        <v>-2726827</v>
      </c>
      <c r="L39" s="65">
        <v>254446077</v>
      </c>
      <c r="M39" s="65">
        <v>253194728</v>
      </c>
      <c r="N39" s="65">
        <v>248009544</v>
      </c>
      <c r="O39" s="65">
        <v>239597928</v>
      </c>
      <c r="P39" s="65">
        <v>254541446</v>
      </c>
      <c r="Q39" s="65">
        <v>742148918</v>
      </c>
      <c r="R39" s="65">
        <v>249399691</v>
      </c>
      <c r="S39" s="65">
        <v>240822702</v>
      </c>
      <c r="T39" s="65">
        <v>218560957</v>
      </c>
      <c r="U39" s="65">
        <v>708783350</v>
      </c>
      <c r="V39" s="65">
        <v>1775639298</v>
      </c>
      <c r="W39" s="65">
        <v>251461275</v>
      </c>
      <c r="X39" s="65">
        <v>1524178023</v>
      </c>
      <c r="Y39" s="66">
        <v>606.13</v>
      </c>
      <c r="Z39" s="67">
        <v>251461275</v>
      </c>
    </row>
    <row r="40" spans="1:26" ht="4.5" customHeight="1">
      <c r="A40" s="98"/>
      <c r="B40" s="57"/>
      <c r="C40" s="57"/>
      <c r="D40" s="58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99"/>
      <c r="Z40" s="100"/>
    </row>
    <row r="41" spans="1:26" ht="13.5">
      <c r="A41" s="101" t="s">
        <v>61</v>
      </c>
      <c r="B41" s="102"/>
      <c r="C41" s="102"/>
      <c r="D41" s="103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1"/>
      <c r="Z41" s="62"/>
    </row>
    <row r="42" spans="1:26" ht="13.5">
      <c r="A42" s="63" t="s">
        <v>62</v>
      </c>
      <c r="B42" s="19">
        <v>265290389</v>
      </c>
      <c r="C42" s="19">
        <v>35262467</v>
      </c>
      <c r="D42" s="64">
        <v>42359487</v>
      </c>
      <c r="E42" s="65">
        <v>21577634</v>
      </c>
      <c r="F42" s="65">
        <v>1751918</v>
      </c>
      <c r="G42" s="65">
        <v>3580831</v>
      </c>
      <c r="H42" s="65">
        <v>4742253</v>
      </c>
      <c r="I42" s="65">
        <v>10075002</v>
      </c>
      <c r="J42" s="65">
        <v>3793217</v>
      </c>
      <c r="K42" s="65">
        <v>4562955</v>
      </c>
      <c r="L42" s="65">
        <v>3077741</v>
      </c>
      <c r="M42" s="65">
        <v>11433913</v>
      </c>
      <c r="N42" s="65">
        <v>3220543</v>
      </c>
      <c r="O42" s="65">
        <v>3606329</v>
      </c>
      <c r="P42" s="65">
        <v>4295135</v>
      </c>
      <c r="Q42" s="65">
        <v>11122007</v>
      </c>
      <c r="R42" s="65">
        <v>-1431642</v>
      </c>
      <c r="S42" s="65">
        <v>2736615</v>
      </c>
      <c r="T42" s="65">
        <v>1326572</v>
      </c>
      <c r="U42" s="65">
        <v>2631545</v>
      </c>
      <c r="V42" s="65">
        <v>35262467</v>
      </c>
      <c r="W42" s="65">
        <v>21577634</v>
      </c>
      <c r="X42" s="65">
        <v>13684833</v>
      </c>
      <c r="Y42" s="66">
        <v>63.42</v>
      </c>
      <c r="Z42" s="67">
        <v>21577634</v>
      </c>
    </row>
    <row r="43" spans="1:26" ht="13.5">
      <c r="A43" s="63" t="s">
        <v>63</v>
      </c>
      <c r="B43" s="19">
        <v>32622389</v>
      </c>
      <c r="C43" s="19">
        <v>-36840008</v>
      </c>
      <c r="D43" s="64">
        <v>-39158400</v>
      </c>
      <c r="E43" s="65">
        <v>-41057664</v>
      </c>
      <c r="F43" s="65">
        <v>-1794645</v>
      </c>
      <c r="G43" s="65">
        <v>-2213720</v>
      </c>
      <c r="H43" s="65">
        <v>-4352198</v>
      </c>
      <c r="I43" s="65">
        <v>-8360563</v>
      </c>
      <c r="J43" s="65">
        <v>-6253984</v>
      </c>
      <c r="K43" s="65">
        <v>-4522543</v>
      </c>
      <c r="L43" s="65">
        <v>-4612539</v>
      </c>
      <c r="M43" s="65">
        <v>-15389066</v>
      </c>
      <c r="N43" s="65">
        <v>-2683640</v>
      </c>
      <c r="O43" s="65">
        <v>-3861168</v>
      </c>
      <c r="P43" s="65">
        <v>-805244</v>
      </c>
      <c r="Q43" s="65">
        <v>-7350052</v>
      </c>
      <c r="R43" s="65">
        <v>-1496147</v>
      </c>
      <c r="S43" s="65">
        <v>-3240835</v>
      </c>
      <c r="T43" s="65">
        <v>-1003345</v>
      </c>
      <c r="U43" s="65">
        <v>-5740327</v>
      </c>
      <c r="V43" s="65">
        <v>-36840008</v>
      </c>
      <c r="W43" s="65">
        <v>-41057664</v>
      </c>
      <c r="X43" s="65">
        <v>4217656</v>
      </c>
      <c r="Y43" s="66">
        <v>-10.27</v>
      </c>
      <c r="Z43" s="67">
        <v>-41057664</v>
      </c>
    </row>
    <row r="44" spans="1:26" ht="13.5">
      <c r="A44" s="63" t="s">
        <v>64</v>
      </c>
      <c r="B44" s="19">
        <v>8781015</v>
      </c>
      <c r="C44" s="19"/>
      <c r="D44" s="64">
        <v>-168068</v>
      </c>
      <c r="E44" s="65">
        <v>-778176</v>
      </c>
      <c r="F44" s="65">
        <v>0</v>
      </c>
      <c r="G44" s="65">
        <v>0</v>
      </c>
      <c r="H44" s="65">
        <v>0</v>
      </c>
      <c r="I44" s="65">
        <v>0</v>
      </c>
      <c r="J44" s="65">
        <v>0</v>
      </c>
      <c r="K44" s="65">
        <v>0</v>
      </c>
      <c r="L44" s="65">
        <v>0</v>
      </c>
      <c r="M44" s="65">
        <v>0</v>
      </c>
      <c r="N44" s="65">
        <v>0</v>
      </c>
      <c r="O44" s="65">
        <v>0</v>
      </c>
      <c r="P44" s="65">
        <v>0</v>
      </c>
      <c r="Q44" s="65">
        <v>0</v>
      </c>
      <c r="R44" s="65">
        <v>0</v>
      </c>
      <c r="S44" s="65">
        <v>0</v>
      </c>
      <c r="T44" s="65">
        <v>0</v>
      </c>
      <c r="U44" s="65">
        <v>0</v>
      </c>
      <c r="V44" s="65">
        <v>0</v>
      </c>
      <c r="W44" s="65">
        <v>-778176</v>
      </c>
      <c r="X44" s="65">
        <v>778176</v>
      </c>
      <c r="Y44" s="66">
        <v>-100</v>
      </c>
      <c r="Z44" s="67">
        <v>-778176</v>
      </c>
    </row>
    <row r="45" spans="1:26" ht="13.5">
      <c r="A45" s="75" t="s">
        <v>65</v>
      </c>
      <c r="B45" s="22">
        <v>372965722</v>
      </c>
      <c r="C45" s="22">
        <v>579318</v>
      </c>
      <c r="D45" s="104">
        <v>44483335</v>
      </c>
      <c r="E45" s="105">
        <v>-20258207</v>
      </c>
      <c r="F45" s="105">
        <v>2114132</v>
      </c>
      <c r="G45" s="105">
        <v>3481243</v>
      </c>
      <c r="H45" s="105">
        <v>3871298</v>
      </c>
      <c r="I45" s="105">
        <v>3871298</v>
      </c>
      <c r="J45" s="105">
        <v>1410531</v>
      </c>
      <c r="K45" s="105">
        <v>1450943</v>
      </c>
      <c r="L45" s="105">
        <v>-83855</v>
      </c>
      <c r="M45" s="105">
        <v>-83855</v>
      </c>
      <c r="N45" s="105">
        <v>453048</v>
      </c>
      <c r="O45" s="105">
        <v>198209</v>
      </c>
      <c r="P45" s="105">
        <v>3688100</v>
      </c>
      <c r="Q45" s="105">
        <v>3688100</v>
      </c>
      <c r="R45" s="105">
        <v>760311</v>
      </c>
      <c r="S45" s="105">
        <v>256091</v>
      </c>
      <c r="T45" s="105">
        <v>579318</v>
      </c>
      <c r="U45" s="105">
        <v>579318</v>
      </c>
      <c r="V45" s="105">
        <v>579318</v>
      </c>
      <c r="W45" s="105">
        <v>-20258207</v>
      </c>
      <c r="X45" s="105">
        <v>20837525</v>
      </c>
      <c r="Y45" s="106">
        <v>-102.86</v>
      </c>
      <c r="Z45" s="107">
        <v>-20258207</v>
      </c>
    </row>
    <row r="46" spans="1:26" ht="4.5" customHeight="1">
      <c r="A46" s="114"/>
      <c r="B46" s="115"/>
      <c r="C46" s="115"/>
      <c r="D46" s="116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  <c r="Y46" s="118"/>
      <c r="Z46" s="119"/>
    </row>
    <row r="47" spans="1:26" ht="13.5" hidden="1">
      <c r="A47" s="120" t="s">
        <v>219</v>
      </c>
      <c r="B47" s="120" t="s">
        <v>204</v>
      </c>
      <c r="C47" s="120"/>
      <c r="D47" s="121" t="s">
        <v>205</v>
      </c>
      <c r="E47" s="122" t="s">
        <v>206</v>
      </c>
      <c r="F47" s="123"/>
      <c r="G47" s="123"/>
      <c r="H47" s="123"/>
      <c r="I47" s="124" t="s">
        <v>207</v>
      </c>
      <c r="J47" s="123"/>
      <c r="K47" s="123"/>
      <c r="L47" s="123"/>
      <c r="M47" s="124" t="s">
        <v>208</v>
      </c>
      <c r="N47" s="125"/>
      <c r="O47" s="125"/>
      <c r="P47" s="125"/>
      <c r="Q47" s="124" t="s">
        <v>209</v>
      </c>
      <c r="R47" s="125"/>
      <c r="S47" s="125"/>
      <c r="T47" s="125"/>
      <c r="U47" s="124" t="s">
        <v>210</v>
      </c>
      <c r="V47" s="124" t="s">
        <v>211</v>
      </c>
      <c r="W47" s="124" t="s">
        <v>212</v>
      </c>
      <c r="X47" s="124"/>
      <c r="Y47" s="124"/>
      <c r="Z47" s="126"/>
    </row>
    <row r="48" spans="1:26" ht="13.5" hidden="1">
      <c r="A48" s="127" t="s">
        <v>66</v>
      </c>
      <c r="B48" s="128"/>
      <c r="C48" s="128"/>
      <c r="D48" s="129"/>
      <c r="E48" s="130"/>
      <c r="F48" s="130"/>
      <c r="G48" s="130"/>
      <c r="H48" s="130"/>
      <c r="I48" s="130"/>
      <c r="J48" s="130"/>
      <c r="K48" s="130"/>
      <c r="L48" s="130"/>
      <c r="M48" s="131"/>
      <c r="N48" s="131"/>
      <c r="O48" s="131"/>
      <c r="P48" s="131"/>
      <c r="Q48" s="131"/>
      <c r="R48" s="131"/>
      <c r="S48" s="131"/>
      <c r="T48" s="131"/>
      <c r="U48" s="131"/>
      <c r="V48" s="131"/>
      <c r="W48" s="131"/>
      <c r="X48" s="131"/>
      <c r="Y48" s="131"/>
      <c r="Z48" s="132"/>
    </row>
    <row r="49" spans="1:26" ht="13.5" hidden="1">
      <c r="A49" s="133" t="s">
        <v>67</v>
      </c>
      <c r="B49" s="57">
        <v>1275280</v>
      </c>
      <c r="C49" s="57"/>
      <c r="D49" s="134">
        <v>928120</v>
      </c>
      <c r="E49" s="59">
        <v>578599</v>
      </c>
      <c r="F49" s="59">
        <v>0</v>
      </c>
      <c r="G49" s="59">
        <v>0</v>
      </c>
      <c r="H49" s="59">
        <v>0</v>
      </c>
      <c r="I49" s="59">
        <v>0</v>
      </c>
      <c r="J49" s="59">
        <v>0</v>
      </c>
      <c r="K49" s="59">
        <v>0</v>
      </c>
      <c r="L49" s="59">
        <v>0</v>
      </c>
      <c r="M49" s="59">
        <v>0</v>
      </c>
      <c r="N49" s="59">
        <v>0</v>
      </c>
      <c r="O49" s="59">
        <v>0</v>
      </c>
      <c r="P49" s="59">
        <v>0</v>
      </c>
      <c r="Q49" s="59">
        <v>0</v>
      </c>
      <c r="R49" s="59">
        <v>0</v>
      </c>
      <c r="S49" s="59">
        <v>0</v>
      </c>
      <c r="T49" s="59">
        <v>0</v>
      </c>
      <c r="U49" s="59">
        <v>0</v>
      </c>
      <c r="V49" s="59">
        <v>0</v>
      </c>
      <c r="W49" s="59">
        <v>19627806</v>
      </c>
      <c r="X49" s="59">
        <v>0</v>
      </c>
      <c r="Y49" s="59">
        <v>0</v>
      </c>
      <c r="Z49" s="135">
        <v>0</v>
      </c>
    </row>
    <row r="50" spans="1:26" ht="13.5" hidden="1">
      <c r="A50" s="127" t="s">
        <v>68</v>
      </c>
      <c r="B50" s="57"/>
      <c r="C50" s="57"/>
      <c r="D50" s="134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135"/>
    </row>
    <row r="51" spans="1:26" ht="13.5" hidden="1">
      <c r="A51" s="133" t="s">
        <v>69</v>
      </c>
      <c r="B51" s="57">
        <v>14670483</v>
      </c>
      <c r="C51" s="57"/>
      <c r="D51" s="134">
        <v>0</v>
      </c>
      <c r="E51" s="59">
        <v>0</v>
      </c>
      <c r="F51" s="59">
        <v>0</v>
      </c>
      <c r="G51" s="59">
        <v>0</v>
      </c>
      <c r="H51" s="59">
        <v>0</v>
      </c>
      <c r="I51" s="59">
        <v>0</v>
      </c>
      <c r="J51" s="59">
        <v>0</v>
      </c>
      <c r="K51" s="59">
        <v>0</v>
      </c>
      <c r="L51" s="59">
        <v>0</v>
      </c>
      <c r="M51" s="59">
        <v>0</v>
      </c>
      <c r="N51" s="59">
        <v>0</v>
      </c>
      <c r="O51" s="59">
        <v>0</v>
      </c>
      <c r="P51" s="59">
        <v>0</v>
      </c>
      <c r="Q51" s="59">
        <v>0</v>
      </c>
      <c r="R51" s="59">
        <v>0</v>
      </c>
      <c r="S51" s="59">
        <v>0</v>
      </c>
      <c r="T51" s="59">
        <v>0</v>
      </c>
      <c r="U51" s="59">
        <v>0</v>
      </c>
      <c r="V51" s="59">
        <v>0</v>
      </c>
      <c r="W51" s="59">
        <v>14670483</v>
      </c>
      <c r="X51" s="59">
        <v>0</v>
      </c>
      <c r="Y51" s="59">
        <v>0</v>
      </c>
      <c r="Z51" s="135">
        <v>0</v>
      </c>
    </row>
    <row r="52" spans="1:26" ht="4.5" customHeight="1" hidden="1">
      <c r="A52" s="136"/>
      <c r="B52" s="115"/>
      <c r="C52" s="115"/>
      <c r="D52" s="137"/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 s="117"/>
      <c r="Q52" s="117"/>
      <c r="R52" s="117"/>
      <c r="S52" s="117"/>
      <c r="T52" s="117"/>
      <c r="U52" s="117"/>
      <c r="V52" s="117"/>
      <c r="W52" s="117"/>
      <c r="X52" s="117"/>
      <c r="Y52" s="117"/>
      <c r="Z52" s="138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220</v>
      </c>
      <c r="B58" s="5">
        <f>IF(B67=0,0,+(B76/B67)*100)</f>
        <v>100.00000909530833</v>
      </c>
      <c r="C58" s="5">
        <f>IF(C67=0,0,+(C76/C67)*100)</f>
        <v>0</v>
      </c>
      <c r="D58" s="6">
        <f aca="true" t="shared" si="6" ref="D58:Z58">IF(D67=0,0,+(D76/D67)*100)</f>
        <v>99.99997747310844</v>
      </c>
      <c r="E58" s="7">
        <f t="shared" si="6"/>
        <v>133.19464665039197</v>
      </c>
      <c r="F58" s="7">
        <f t="shared" si="6"/>
        <v>38.42256352311369</v>
      </c>
      <c r="G58" s="7">
        <f t="shared" si="6"/>
        <v>125.06009752024092</v>
      </c>
      <c r="H58" s="7">
        <f t="shared" si="6"/>
        <v>155.5732779750145</v>
      </c>
      <c r="I58" s="7">
        <f t="shared" si="6"/>
        <v>84.83708114198882</v>
      </c>
      <c r="J58" s="7">
        <f t="shared" si="6"/>
        <v>131.04896191168118</v>
      </c>
      <c r="K58" s="7">
        <f t="shared" si="6"/>
        <v>89.65471455993553</v>
      </c>
      <c r="L58" s="7">
        <f t="shared" si="6"/>
        <v>121.84308426124161</v>
      </c>
      <c r="M58" s="7">
        <f t="shared" si="6"/>
        <v>111.64899456117125</v>
      </c>
      <c r="N58" s="7">
        <f t="shared" si="6"/>
        <v>179.61370539379365</v>
      </c>
      <c r="O58" s="7">
        <f t="shared" si="6"/>
        <v>122.14022308406258</v>
      </c>
      <c r="P58" s="7">
        <f t="shared" si="6"/>
        <v>104.16956815454547</v>
      </c>
      <c r="Q58" s="7">
        <f t="shared" si="6"/>
        <v>130.6858569266326</v>
      </c>
      <c r="R58" s="7">
        <f t="shared" si="6"/>
        <v>88.4628751870868</v>
      </c>
      <c r="S58" s="7">
        <f t="shared" si="6"/>
        <v>150.67204831343034</v>
      </c>
      <c r="T58" s="7">
        <f t="shared" si="6"/>
        <v>105.54536621416753</v>
      </c>
      <c r="U58" s="7">
        <f t="shared" si="6"/>
        <v>112.43759371060382</v>
      </c>
      <c r="V58" s="7">
        <f t="shared" si="6"/>
        <v>106.36826055286403</v>
      </c>
      <c r="W58" s="7">
        <f t="shared" si="6"/>
        <v>133.19464665039197</v>
      </c>
      <c r="X58" s="7">
        <f t="shared" si="6"/>
        <v>0</v>
      </c>
      <c r="Y58" s="7">
        <f t="shared" si="6"/>
        <v>0</v>
      </c>
      <c r="Z58" s="8">
        <f t="shared" si="6"/>
        <v>133.19464665039197</v>
      </c>
    </row>
    <row r="59" spans="1:26" ht="13.5">
      <c r="A59" s="37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99.99989195131866</v>
      </c>
      <c r="E59" s="10">
        <f t="shared" si="7"/>
        <v>77.78644676467694</v>
      </c>
      <c r="F59" s="10">
        <f t="shared" si="7"/>
        <v>8.012134348378385</v>
      </c>
      <c r="G59" s="10">
        <f t="shared" si="7"/>
        <v>165.44716830268285</v>
      </c>
      <c r="H59" s="10">
        <f t="shared" si="7"/>
        <v>166.2344528507708</v>
      </c>
      <c r="I59" s="10">
        <f t="shared" si="7"/>
        <v>54.16570709526176</v>
      </c>
      <c r="J59" s="10">
        <f t="shared" si="7"/>
        <v>302.0947411116831</v>
      </c>
      <c r="K59" s="10">
        <f t="shared" si="7"/>
        <v>0</v>
      </c>
      <c r="L59" s="10">
        <f t="shared" si="7"/>
        <v>175.78510341133028</v>
      </c>
      <c r="M59" s="10">
        <f t="shared" si="7"/>
        <v>158.7021358414176</v>
      </c>
      <c r="N59" s="10">
        <f t="shared" si="7"/>
        <v>136.42219071559666</v>
      </c>
      <c r="O59" s="10">
        <f t="shared" si="7"/>
        <v>179.87997161005148</v>
      </c>
      <c r="P59" s="10">
        <f t="shared" si="7"/>
        <v>137.7109446274566</v>
      </c>
      <c r="Q59" s="10">
        <f t="shared" si="7"/>
        <v>151.17804517827332</v>
      </c>
      <c r="R59" s="10">
        <f t="shared" si="7"/>
        <v>92.56508215415607</v>
      </c>
      <c r="S59" s="10">
        <f t="shared" si="7"/>
        <v>128.87485888698416</v>
      </c>
      <c r="T59" s="10">
        <f t="shared" si="7"/>
        <v>51911.37254901961</v>
      </c>
      <c r="U59" s="10">
        <f t="shared" si="7"/>
        <v>170.19123527651587</v>
      </c>
      <c r="V59" s="10">
        <f t="shared" si="7"/>
        <v>102.19749316172351</v>
      </c>
      <c r="W59" s="10">
        <f t="shared" si="7"/>
        <v>77.78644676467694</v>
      </c>
      <c r="X59" s="10">
        <f t="shared" si="7"/>
        <v>0</v>
      </c>
      <c r="Y59" s="10">
        <f t="shared" si="7"/>
        <v>0</v>
      </c>
      <c r="Z59" s="11">
        <f t="shared" si="7"/>
        <v>77.78644676467694</v>
      </c>
    </row>
    <row r="60" spans="1:26" ht="13.5">
      <c r="A60" s="38" t="s">
        <v>32</v>
      </c>
      <c r="B60" s="12">
        <f t="shared" si="7"/>
        <v>100.00000600413048</v>
      </c>
      <c r="C60" s="12">
        <f t="shared" si="7"/>
        <v>0</v>
      </c>
      <c r="D60" s="3">
        <f t="shared" si="7"/>
        <v>99.99998698177541</v>
      </c>
      <c r="E60" s="13">
        <f t="shared" si="7"/>
        <v>147.28618781202286</v>
      </c>
      <c r="F60" s="13">
        <f t="shared" si="7"/>
        <v>48.88302733719733</v>
      </c>
      <c r="G60" s="13">
        <f t="shared" si="7"/>
        <v>120.14179863879471</v>
      </c>
      <c r="H60" s="13">
        <f t="shared" si="7"/>
        <v>156.4868571454414</v>
      </c>
      <c r="I60" s="13">
        <f t="shared" si="7"/>
        <v>92.54451563744426</v>
      </c>
      <c r="J60" s="13">
        <f t="shared" si="7"/>
        <v>103.1035406248009</v>
      </c>
      <c r="K60" s="13">
        <f t="shared" si="7"/>
        <v>100.78205366792352</v>
      </c>
      <c r="L60" s="13">
        <f t="shared" si="7"/>
        <v>111.82606656315465</v>
      </c>
      <c r="M60" s="13">
        <f t="shared" si="7"/>
        <v>104.23502527183031</v>
      </c>
      <c r="N60" s="13">
        <f t="shared" si="7"/>
        <v>190.6893196776594</v>
      </c>
      <c r="O60" s="13">
        <f t="shared" si="7"/>
        <v>117.0258967539634</v>
      </c>
      <c r="P60" s="13">
        <f t="shared" si="7"/>
        <v>100.78123198487306</v>
      </c>
      <c r="Q60" s="13">
        <f t="shared" si="7"/>
        <v>129.5353843596466</v>
      </c>
      <c r="R60" s="13">
        <f t="shared" si="7"/>
        <v>87.39191082480001</v>
      </c>
      <c r="S60" s="13">
        <f t="shared" si="7"/>
        <v>156.4797306313118</v>
      </c>
      <c r="T60" s="13">
        <f t="shared" si="7"/>
        <v>96.29373109016977</v>
      </c>
      <c r="U60" s="13">
        <f t="shared" si="7"/>
        <v>109.60894214403838</v>
      </c>
      <c r="V60" s="13">
        <f t="shared" si="7"/>
        <v>107.26714564785252</v>
      </c>
      <c r="W60" s="13">
        <f t="shared" si="7"/>
        <v>147.28618781202286</v>
      </c>
      <c r="X60" s="13">
        <f t="shared" si="7"/>
        <v>0</v>
      </c>
      <c r="Y60" s="13">
        <f t="shared" si="7"/>
        <v>0</v>
      </c>
      <c r="Z60" s="14">
        <f t="shared" si="7"/>
        <v>147.28618781202286</v>
      </c>
    </row>
    <row r="61" spans="1:26" ht="13.5">
      <c r="A61" s="39" t="s">
        <v>103</v>
      </c>
      <c r="B61" s="12">
        <f t="shared" si="7"/>
        <v>137.00695062256995</v>
      </c>
      <c r="C61" s="12">
        <f t="shared" si="7"/>
        <v>0</v>
      </c>
      <c r="D61" s="3">
        <f t="shared" si="7"/>
        <v>99.99999369737903</v>
      </c>
      <c r="E61" s="13">
        <f t="shared" si="7"/>
        <v>100.00000528491226</v>
      </c>
      <c r="F61" s="13">
        <f t="shared" si="7"/>
        <v>53.78434775825419</v>
      </c>
      <c r="G61" s="13">
        <f t="shared" si="7"/>
        <v>90.59318086724322</v>
      </c>
      <c r="H61" s="13">
        <f t="shared" si="7"/>
        <v>176.14022964468265</v>
      </c>
      <c r="I61" s="13">
        <f t="shared" si="7"/>
        <v>91.08357040209863</v>
      </c>
      <c r="J61" s="13">
        <f t="shared" si="7"/>
        <v>114.61702250966974</v>
      </c>
      <c r="K61" s="13">
        <f t="shared" si="7"/>
        <v>104.10361848246268</v>
      </c>
      <c r="L61" s="13">
        <f t="shared" si="7"/>
        <v>126.51002356476897</v>
      </c>
      <c r="M61" s="13">
        <f t="shared" si="7"/>
        <v>112.92653363331343</v>
      </c>
      <c r="N61" s="13">
        <f t="shared" si="7"/>
        <v>160.4250447669989</v>
      </c>
      <c r="O61" s="13">
        <f t="shared" si="7"/>
        <v>127.95915431276028</v>
      </c>
      <c r="P61" s="13">
        <f t="shared" si="7"/>
        <v>101.5536485535589</v>
      </c>
      <c r="Q61" s="13">
        <f t="shared" si="7"/>
        <v>127.72969090055616</v>
      </c>
      <c r="R61" s="13">
        <f t="shared" si="7"/>
        <v>91.2906171144142</v>
      </c>
      <c r="S61" s="13">
        <f t="shared" si="7"/>
        <v>165.38862238018484</v>
      </c>
      <c r="T61" s="13">
        <f t="shared" si="7"/>
        <v>85.49271096606721</v>
      </c>
      <c r="U61" s="13">
        <f t="shared" si="7"/>
        <v>107.48314707587514</v>
      </c>
      <c r="V61" s="13">
        <f t="shared" si="7"/>
        <v>107.34044898570507</v>
      </c>
      <c r="W61" s="13">
        <f t="shared" si="7"/>
        <v>100.00000528491226</v>
      </c>
      <c r="X61" s="13">
        <f t="shared" si="7"/>
        <v>0</v>
      </c>
      <c r="Y61" s="13">
        <f t="shared" si="7"/>
        <v>0</v>
      </c>
      <c r="Z61" s="14">
        <f t="shared" si="7"/>
        <v>100.00000528491226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28.644958596805044</v>
      </c>
      <c r="E62" s="13">
        <f t="shared" si="7"/>
        <v>99.99995648986322</v>
      </c>
      <c r="F62" s="13">
        <f t="shared" si="7"/>
        <v>19.48572479587301</v>
      </c>
      <c r="G62" s="13">
        <f t="shared" si="7"/>
        <v>-35.56407363828609</v>
      </c>
      <c r="H62" s="13">
        <f t="shared" si="7"/>
        <v>123.46643120750367</v>
      </c>
      <c r="I62" s="13">
        <f t="shared" si="7"/>
        <v>96.62939092156302</v>
      </c>
      <c r="J62" s="13">
        <f t="shared" si="7"/>
        <v>61.14503249767874</v>
      </c>
      <c r="K62" s="13">
        <f t="shared" si="7"/>
        <v>76.5401022629873</v>
      </c>
      <c r="L62" s="13">
        <f t="shared" si="7"/>
        <v>32.73330724524255</v>
      </c>
      <c r="M62" s="13">
        <f t="shared" si="7"/>
        <v>63.297385880540155</v>
      </c>
      <c r="N62" s="13">
        <f t="shared" si="7"/>
        <v>-199.524063196557</v>
      </c>
      <c r="O62" s="13">
        <f t="shared" si="7"/>
        <v>85.22003809673429</v>
      </c>
      <c r="P62" s="13">
        <f t="shared" si="7"/>
        <v>101.2676750483952</v>
      </c>
      <c r="Q62" s="13">
        <f t="shared" si="7"/>
        <v>227.01592791952484</v>
      </c>
      <c r="R62" s="13">
        <f t="shared" si="7"/>
        <v>66.97108607243187</v>
      </c>
      <c r="S62" s="13">
        <f t="shared" si="7"/>
        <v>175.35410055642137</v>
      </c>
      <c r="T62" s="13">
        <f t="shared" si="7"/>
        <v>105.21929084665508</v>
      </c>
      <c r="U62" s="13">
        <f t="shared" si="7"/>
        <v>110.40202739989641</v>
      </c>
      <c r="V62" s="13">
        <f t="shared" si="7"/>
        <v>111.3899361510164</v>
      </c>
      <c r="W62" s="13">
        <f t="shared" si="7"/>
        <v>99.99995648986322</v>
      </c>
      <c r="X62" s="13">
        <f t="shared" si="7"/>
        <v>0</v>
      </c>
      <c r="Y62" s="13">
        <f t="shared" si="7"/>
        <v>0</v>
      </c>
      <c r="Z62" s="14">
        <f t="shared" si="7"/>
        <v>99.99995648986322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16.346150866898657</v>
      </c>
      <c r="E63" s="13">
        <f t="shared" si="7"/>
        <v>100.00009694055605</v>
      </c>
      <c r="F63" s="13">
        <f t="shared" si="7"/>
        <v>61.11165625442929</v>
      </c>
      <c r="G63" s="13">
        <f t="shared" si="7"/>
        <v>106.8053703833649</v>
      </c>
      <c r="H63" s="13">
        <f t="shared" si="7"/>
        <v>66.99898130873213</v>
      </c>
      <c r="I63" s="13">
        <f t="shared" si="7"/>
        <v>77.82208078853479</v>
      </c>
      <c r="J63" s="13">
        <f t="shared" si="7"/>
        <v>73.52534897246996</v>
      </c>
      <c r="K63" s="13">
        <f t="shared" si="7"/>
        <v>67.0404091829365</v>
      </c>
      <c r="L63" s="13">
        <f t="shared" si="7"/>
        <v>63.77877801412606</v>
      </c>
      <c r="M63" s="13">
        <f t="shared" si="7"/>
        <v>68.06251983497302</v>
      </c>
      <c r="N63" s="13">
        <f t="shared" si="7"/>
        <v>82.569877624875</v>
      </c>
      <c r="O63" s="13">
        <f t="shared" si="7"/>
        <v>68.7597671732385</v>
      </c>
      <c r="P63" s="13">
        <f t="shared" si="7"/>
        <v>77.89622460712917</v>
      </c>
      <c r="Q63" s="13">
        <f t="shared" si="7"/>
        <v>76.27698418283177</v>
      </c>
      <c r="R63" s="13">
        <f t="shared" si="7"/>
        <v>75.28241988619348</v>
      </c>
      <c r="S63" s="13">
        <f t="shared" si="7"/>
        <v>86.42533936651584</v>
      </c>
      <c r="T63" s="13">
        <f t="shared" si="7"/>
        <v>143.12430523769044</v>
      </c>
      <c r="U63" s="13">
        <f t="shared" si="7"/>
        <v>94.3824130197744</v>
      </c>
      <c r="V63" s="13">
        <f t="shared" si="7"/>
        <v>78.45573843574839</v>
      </c>
      <c r="W63" s="13">
        <f t="shared" si="7"/>
        <v>100.00009694055605</v>
      </c>
      <c r="X63" s="13">
        <f t="shared" si="7"/>
        <v>0</v>
      </c>
      <c r="Y63" s="13">
        <f t="shared" si="7"/>
        <v>0</v>
      </c>
      <c r="Z63" s="14">
        <f t="shared" si="7"/>
        <v>100.00009694055605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99.99995602201538</v>
      </c>
      <c r="E64" s="13">
        <f t="shared" si="7"/>
        <v>99.99985355245141</v>
      </c>
      <c r="F64" s="13">
        <f t="shared" si="7"/>
        <v>85.5160844100421</v>
      </c>
      <c r="G64" s="13">
        <f t="shared" si="7"/>
        <v>131.77332727505737</v>
      </c>
      <c r="H64" s="13">
        <f t="shared" si="7"/>
        <v>76.91799822780266</v>
      </c>
      <c r="I64" s="13">
        <f t="shared" si="7"/>
        <v>98.07144051744591</v>
      </c>
      <c r="J64" s="13">
        <f t="shared" si="7"/>
        <v>87.97359574455689</v>
      </c>
      <c r="K64" s="13">
        <f t="shared" si="7"/>
        <v>85.38656948516756</v>
      </c>
      <c r="L64" s="13">
        <f t="shared" si="7"/>
        <v>76.25221429033834</v>
      </c>
      <c r="M64" s="13">
        <f t="shared" si="7"/>
        <v>83.21406164222414</v>
      </c>
      <c r="N64" s="13">
        <f t="shared" si="7"/>
        <v>126.47045217994682</v>
      </c>
      <c r="O64" s="13">
        <f t="shared" si="7"/>
        <v>80.87086549619819</v>
      </c>
      <c r="P64" s="13">
        <f t="shared" si="7"/>
        <v>94.31718801582292</v>
      </c>
      <c r="Q64" s="13">
        <f t="shared" si="7"/>
        <v>100.54605942853618</v>
      </c>
      <c r="R64" s="13">
        <f t="shared" si="7"/>
        <v>74.84442746412425</v>
      </c>
      <c r="S64" s="13">
        <f t="shared" si="7"/>
        <v>99.49498796055984</v>
      </c>
      <c r="T64" s="13">
        <f t="shared" si="7"/>
        <v>129.5516776010422</v>
      </c>
      <c r="U64" s="13">
        <f t="shared" si="7"/>
        <v>98.63536226721541</v>
      </c>
      <c r="V64" s="13">
        <f t="shared" si="7"/>
        <v>95.07939919382258</v>
      </c>
      <c r="W64" s="13">
        <f t="shared" si="7"/>
        <v>99.99985355245141</v>
      </c>
      <c r="X64" s="13">
        <f t="shared" si="7"/>
        <v>0</v>
      </c>
      <c r="Y64" s="13">
        <f t="shared" si="7"/>
        <v>0</v>
      </c>
      <c r="Z64" s="14">
        <f t="shared" si="7"/>
        <v>99.99985355245141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-816.6152725954956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-89.93550834597876</v>
      </c>
      <c r="L65" s="13">
        <f t="shared" si="7"/>
        <v>0</v>
      </c>
      <c r="M65" s="13">
        <f t="shared" si="7"/>
        <v>-231.4188163884674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-19.688537355026433</v>
      </c>
      <c r="U65" s="13">
        <f t="shared" si="7"/>
        <v>-40.62210565140773</v>
      </c>
      <c r="V65" s="13">
        <f t="shared" si="7"/>
        <v>-178.86630943955785</v>
      </c>
      <c r="W65" s="13">
        <f t="shared" si="7"/>
        <v>-816.6152725954956</v>
      </c>
      <c r="X65" s="13">
        <f t="shared" si="7"/>
        <v>0</v>
      </c>
      <c r="Y65" s="13">
        <f t="shared" si="7"/>
        <v>0</v>
      </c>
      <c r="Z65" s="14">
        <f t="shared" si="7"/>
        <v>-816.6152725954956</v>
      </c>
    </row>
    <row r="66" spans="1:26" ht="13.5">
      <c r="A66" s="40" t="s">
        <v>110</v>
      </c>
      <c r="B66" s="15">
        <f t="shared" si="7"/>
        <v>100.0000879580194</v>
      </c>
      <c r="C66" s="15">
        <f t="shared" si="7"/>
        <v>0</v>
      </c>
      <c r="D66" s="4">
        <f t="shared" si="7"/>
        <v>100</v>
      </c>
      <c r="E66" s="16">
        <f t="shared" si="7"/>
        <v>100.00011737915816</v>
      </c>
      <c r="F66" s="16">
        <f t="shared" si="7"/>
        <v>100.0013604701785</v>
      </c>
      <c r="G66" s="16">
        <f t="shared" si="7"/>
        <v>99.99881638595286</v>
      </c>
      <c r="H66" s="16">
        <f t="shared" si="7"/>
        <v>100.00115723328666</v>
      </c>
      <c r="I66" s="16">
        <f t="shared" si="7"/>
        <v>100.00040915860625</v>
      </c>
      <c r="J66" s="16">
        <f t="shared" si="7"/>
        <v>100</v>
      </c>
      <c r="K66" s="16">
        <f t="shared" si="7"/>
        <v>100.00164031231546</v>
      </c>
      <c r="L66" s="16">
        <f t="shared" si="7"/>
        <v>99.99893552473308</v>
      </c>
      <c r="M66" s="16">
        <f t="shared" si="7"/>
        <v>100</v>
      </c>
      <c r="N66" s="16">
        <f t="shared" si="7"/>
        <v>114.2885206498879</v>
      </c>
      <c r="O66" s="16">
        <f t="shared" si="7"/>
        <v>100</v>
      </c>
      <c r="P66" s="16">
        <f t="shared" si="7"/>
        <v>100.00101617754653</v>
      </c>
      <c r="Q66" s="16">
        <f t="shared" si="7"/>
        <v>104.3881718789367</v>
      </c>
      <c r="R66" s="16">
        <f t="shared" si="7"/>
        <v>100</v>
      </c>
      <c r="S66" s="16">
        <f t="shared" si="7"/>
        <v>100.00101941995005</v>
      </c>
      <c r="T66" s="16">
        <f t="shared" si="7"/>
        <v>100</v>
      </c>
      <c r="U66" s="16">
        <f t="shared" si="7"/>
        <v>100.00015740025152</v>
      </c>
      <c r="V66" s="16">
        <f t="shared" si="7"/>
        <v>101.16457317188001</v>
      </c>
      <c r="W66" s="16">
        <f t="shared" si="7"/>
        <v>100.00011737915816</v>
      </c>
      <c r="X66" s="16">
        <f t="shared" si="7"/>
        <v>0</v>
      </c>
      <c r="Y66" s="16">
        <f t="shared" si="7"/>
        <v>0</v>
      </c>
      <c r="Z66" s="17">
        <f t="shared" si="7"/>
        <v>100.00011737915816</v>
      </c>
    </row>
    <row r="67" spans="1:26" ht="13.5" hidden="1">
      <c r="A67" s="41" t="s">
        <v>221</v>
      </c>
      <c r="B67" s="24">
        <v>21989359</v>
      </c>
      <c r="C67" s="24"/>
      <c r="D67" s="25">
        <v>35513111</v>
      </c>
      <c r="E67" s="26">
        <v>29326536</v>
      </c>
      <c r="F67" s="26">
        <v>5798598</v>
      </c>
      <c r="G67" s="26">
        <v>2902782</v>
      </c>
      <c r="H67" s="26">
        <v>2154208</v>
      </c>
      <c r="I67" s="26">
        <v>10855588</v>
      </c>
      <c r="J67" s="26">
        <v>1854033</v>
      </c>
      <c r="K67" s="26">
        <v>2357325</v>
      </c>
      <c r="L67" s="26">
        <v>1557715</v>
      </c>
      <c r="M67" s="26">
        <v>5769073</v>
      </c>
      <c r="N67" s="26">
        <v>1723555</v>
      </c>
      <c r="O67" s="26">
        <v>2413440</v>
      </c>
      <c r="P67" s="26">
        <v>2402503</v>
      </c>
      <c r="Q67" s="26">
        <v>6539498</v>
      </c>
      <c r="R67" s="26">
        <v>2281695</v>
      </c>
      <c r="S67" s="26">
        <v>1977090</v>
      </c>
      <c r="T67" s="26">
        <v>3030945</v>
      </c>
      <c r="U67" s="26">
        <v>7289730</v>
      </c>
      <c r="V67" s="26">
        <v>30453889</v>
      </c>
      <c r="W67" s="26">
        <v>29326536</v>
      </c>
      <c r="X67" s="26"/>
      <c r="Y67" s="25"/>
      <c r="Z67" s="27">
        <v>29326536</v>
      </c>
    </row>
    <row r="68" spans="1:26" ht="13.5" hidden="1">
      <c r="A68" s="37" t="s">
        <v>31</v>
      </c>
      <c r="B68" s="19">
        <v>4197252</v>
      </c>
      <c r="C68" s="19"/>
      <c r="D68" s="20">
        <v>3702035</v>
      </c>
      <c r="E68" s="21">
        <v>5366512</v>
      </c>
      <c r="F68" s="21">
        <v>1576022</v>
      </c>
      <c r="G68" s="21">
        <v>352686</v>
      </c>
      <c r="H68" s="21">
        <v>298849</v>
      </c>
      <c r="I68" s="21">
        <v>2227557</v>
      </c>
      <c r="J68" s="21">
        <v>256404</v>
      </c>
      <c r="K68" s="21">
        <v>259800</v>
      </c>
      <c r="L68" s="21">
        <v>261335</v>
      </c>
      <c r="M68" s="21">
        <v>777539</v>
      </c>
      <c r="N68" s="21">
        <v>229934</v>
      </c>
      <c r="O68" s="21">
        <v>222614</v>
      </c>
      <c r="P68" s="21">
        <v>222511</v>
      </c>
      <c r="Q68" s="21">
        <v>675059</v>
      </c>
      <c r="R68" s="21">
        <v>225369</v>
      </c>
      <c r="S68" s="21">
        <v>215253</v>
      </c>
      <c r="T68" s="21">
        <v>510</v>
      </c>
      <c r="U68" s="21">
        <v>441132</v>
      </c>
      <c r="V68" s="21">
        <v>4121287</v>
      </c>
      <c r="W68" s="21">
        <v>5366512</v>
      </c>
      <c r="X68" s="21"/>
      <c r="Y68" s="20"/>
      <c r="Z68" s="23">
        <v>5366512</v>
      </c>
    </row>
    <row r="69" spans="1:26" ht="13.5" hidden="1">
      <c r="A69" s="38" t="s">
        <v>32</v>
      </c>
      <c r="B69" s="19">
        <v>16655201</v>
      </c>
      <c r="C69" s="19"/>
      <c r="D69" s="20">
        <v>30726156</v>
      </c>
      <c r="E69" s="21">
        <v>23108084</v>
      </c>
      <c r="F69" s="21">
        <v>4149072</v>
      </c>
      <c r="G69" s="21">
        <v>2465609</v>
      </c>
      <c r="H69" s="21">
        <v>1768946</v>
      </c>
      <c r="I69" s="21">
        <v>8383627</v>
      </c>
      <c r="J69" s="21">
        <v>1852046</v>
      </c>
      <c r="K69" s="21">
        <v>2036561</v>
      </c>
      <c r="L69" s="21">
        <v>1202437</v>
      </c>
      <c r="M69" s="21">
        <v>5091044</v>
      </c>
      <c r="N69" s="21">
        <v>1407083</v>
      </c>
      <c r="O69" s="21">
        <v>2093969</v>
      </c>
      <c r="P69" s="21">
        <v>2081584</v>
      </c>
      <c r="Q69" s="21">
        <v>5582636</v>
      </c>
      <c r="R69" s="21">
        <v>1954983</v>
      </c>
      <c r="S69" s="21">
        <v>1663742</v>
      </c>
      <c r="T69" s="21">
        <v>2594550</v>
      </c>
      <c r="U69" s="21">
        <v>6213275</v>
      </c>
      <c r="V69" s="21">
        <v>25270582</v>
      </c>
      <c r="W69" s="21">
        <v>23108084</v>
      </c>
      <c r="X69" s="21"/>
      <c r="Y69" s="20"/>
      <c r="Z69" s="23">
        <v>23108084</v>
      </c>
    </row>
    <row r="70" spans="1:26" ht="13.5" hidden="1">
      <c r="A70" s="39" t="s">
        <v>103</v>
      </c>
      <c r="B70" s="19">
        <v>12156465</v>
      </c>
      <c r="C70" s="19"/>
      <c r="D70" s="20">
        <v>15866415</v>
      </c>
      <c r="E70" s="21">
        <v>18921790</v>
      </c>
      <c r="F70" s="21">
        <v>2974066</v>
      </c>
      <c r="G70" s="21">
        <v>2703071</v>
      </c>
      <c r="H70" s="21">
        <v>1319778</v>
      </c>
      <c r="I70" s="21">
        <v>6996915</v>
      </c>
      <c r="J70" s="21">
        <v>1328629</v>
      </c>
      <c r="K70" s="21">
        <v>1606972</v>
      </c>
      <c r="L70" s="21">
        <v>878430</v>
      </c>
      <c r="M70" s="21">
        <v>3814031</v>
      </c>
      <c r="N70" s="21">
        <v>1292805</v>
      </c>
      <c r="O70" s="21">
        <v>1577841</v>
      </c>
      <c r="P70" s="21">
        <v>1628618</v>
      </c>
      <c r="Q70" s="21">
        <v>4499264</v>
      </c>
      <c r="R70" s="21">
        <v>1501553</v>
      </c>
      <c r="S70" s="21">
        <v>1252617</v>
      </c>
      <c r="T70" s="21">
        <v>2192746</v>
      </c>
      <c r="U70" s="21">
        <v>4946916</v>
      </c>
      <c r="V70" s="21">
        <v>20257126</v>
      </c>
      <c r="W70" s="21">
        <v>18921790</v>
      </c>
      <c r="X70" s="21"/>
      <c r="Y70" s="20"/>
      <c r="Z70" s="23">
        <v>18921790</v>
      </c>
    </row>
    <row r="71" spans="1:26" ht="13.5" hidden="1">
      <c r="A71" s="39" t="s">
        <v>104</v>
      </c>
      <c r="B71" s="19">
        <v>1843288</v>
      </c>
      <c r="C71" s="19"/>
      <c r="D71" s="20">
        <v>6453729</v>
      </c>
      <c r="E71" s="21">
        <v>2298315</v>
      </c>
      <c r="F71" s="21">
        <v>913402</v>
      </c>
      <c r="G71" s="21">
        <v>-494634</v>
      </c>
      <c r="H71" s="21">
        <v>189134</v>
      </c>
      <c r="I71" s="21">
        <v>607902</v>
      </c>
      <c r="J71" s="21">
        <v>269250</v>
      </c>
      <c r="K71" s="21">
        <v>203006</v>
      </c>
      <c r="L71" s="21">
        <v>68997</v>
      </c>
      <c r="M71" s="21">
        <v>541253</v>
      </c>
      <c r="N71" s="21">
        <v>-142666</v>
      </c>
      <c r="O71" s="21">
        <v>254615</v>
      </c>
      <c r="P71" s="21">
        <v>196817</v>
      </c>
      <c r="Q71" s="21">
        <v>308766</v>
      </c>
      <c r="R71" s="21">
        <v>197206</v>
      </c>
      <c r="S71" s="21">
        <v>159771</v>
      </c>
      <c r="T71" s="21">
        <v>349741</v>
      </c>
      <c r="U71" s="21">
        <v>706718</v>
      </c>
      <c r="V71" s="21">
        <v>2164639</v>
      </c>
      <c r="W71" s="21">
        <v>2298315</v>
      </c>
      <c r="X71" s="21"/>
      <c r="Y71" s="20"/>
      <c r="Z71" s="23">
        <v>2298315</v>
      </c>
    </row>
    <row r="72" spans="1:26" ht="13.5" hidden="1">
      <c r="A72" s="39" t="s">
        <v>105</v>
      </c>
      <c r="B72" s="19">
        <v>906493</v>
      </c>
      <c r="C72" s="19"/>
      <c r="D72" s="20">
        <v>6132147</v>
      </c>
      <c r="E72" s="21">
        <v>1031560</v>
      </c>
      <c r="F72" s="21">
        <v>91719</v>
      </c>
      <c r="G72" s="21">
        <v>85506</v>
      </c>
      <c r="H72" s="21">
        <v>87367</v>
      </c>
      <c r="I72" s="21">
        <v>264592</v>
      </c>
      <c r="J72" s="21">
        <v>82528</v>
      </c>
      <c r="K72" s="21">
        <v>84461</v>
      </c>
      <c r="L72" s="21">
        <v>85091</v>
      </c>
      <c r="M72" s="21">
        <v>252080</v>
      </c>
      <c r="N72" s="21">
        <v>84004</v>
      </c>
      <c r="O72" s="21">
        <v>88306</v>
      </c>
      <c r="P72" s="21">
        <v>83488</v>
      </c>
      <c r="Q72" s="21">
        <v>255798</v>
      </c>
      <c r="R72" s="21">
        <v>83475</v>
      </c>
      <c r="S72" s="21">
        <v>80665</v>
      </c>
      <c r="T72" s="21">
        <v>45879</v>
      </c>
      <c r="U72" s="21">
        <v>210019</v>
      </c>
      <c r="V72" s="21">
        <v>982489</v>
      </c>
      <c r="W72" s="21">
        <v>1031560</v>
      </c>
      <c r="X72" s="21"/>
      <c r="Y72" s="20"/>
      <c r="Z72" s="23">
        <v>1031560</v>
      </c>
    </row>
    <row r="73" spans="1:26" ht="13.5" hidden="1">
      <c r="A73" s="39" t="s">
        <v>106</v>
      </c>
      <c r="B73" s="19">
        <v>1748955</v>
      </c>
      <c r="C73" s="19"/>
      <c r="D73" s="20">
        <v>2273865</v>
      </c>
      <c r="E73" s="21">
        <v>2048515</v>
      </c>
      <c r="F73" s="21">
        <v>169885</v>
      </c>
      <c r="G73" s="21">
        <v>171666</v>
      </c>
      <c r="H73" s="21">
        <v>172667</v>
      </c>
      <c r="I73" s="21">
        <v>514218</v>
      </c>
      <c r="J73" s="21">
        <v>171639</v>
      </c>
      <c r="K73" s="21">
        <v>168482</v>
      </c>
      <c r="L73" s="21">
        <v>169919</v>
      </c>
      <c r="M73" s="21">
        <v>510040</v>
      </c>
      <c r="N73" s="21">
        <v>172940</v>
      </c>
      <c r="O73" s="21">
        <v>173207</v>
      </c>
      <c r="P73" s="21">
        <v>172661</v>
      </c>
      <c r="Q73" s="21">
        <v>518808</v>
      </c>
      <c r="R73" s="21">
        <v>172749</v>
      </c>
      <c r="S73" s="21">
        <v>170689</v>
      </c>
      <c r="T73" s="21">
        <v>128189</v>
      </c>
      <c r="U73" s="21">
        <v>471627</v>
      </c>
      <c r="V73" s="21">
        <v>2014693</v>
      </c>
      <c r="W73" s="21">
        <v>2048515</v>
      </c>
      <c r="X73" s="21"/>
      <c r="Y73" s="20"/>
      <c r="Z73" s="23">
        <v>2048515</v>
      </c>
    </row>
    <row r="74" spans="1:26" ht="13.5" hidden="1">
      <c r="A74" s="39" t="s">
        <v>107</v>
      </c>
      <c r="B74" s="19"/>
      <c r="C74" s="19"/>
      <c r="D74" s="20"/>
      <c r="E74" s="21">
        <v>-1192096</v>
      </c>
      <c r="F74" s="21"/>
      <c r="G74" s="21"/>
      <c r="H74" s="21"/>
      <c r="I74" s="21"/>
      <c r="J74" s="21"/>
      <c r="K74" s="21">
        <v>-26360</v>
      </c>
      <c r="L74" s="21"/>
      <c r="M74" s="21">
        <v>-26360</v>
      </c>
      <c r="N74" s="21"/>
      <c r="O74" s="21"/>
      <c r="P74" s="21"/>
      <c r="Q74" s="21"/>
      <c r="R74" s="21"/>
      <c r="S74" s="21"/>
      <c r="T74" s="21">
        <v>-122005</v>
      </c>
      <c r="U74" s="21">
        <v>-122005</v>
      </c>
      <c r="V74" s="21">
        <v>-148365</v>
      </c>
      <c r="W74" s="21">
        <v>-1192096</v>
      </c>
      <c r="X74" s="21"/>
      <c r="Y74" s="20"/>
      <c r="Z74" s="23">
        <v>-1192096</v>
      </c>
    </row>
    <row r="75" spans="1:26" ht="13.5" hidden="1">
      <c r="A75" s="40" t="s">
        <v>110</v>
      </c>
      <c r="B75" s="28">
        <v>1136906</v>
      </c>
      <c r="C75" s="28"/>
      <c r="D75" s="29">
        <v>1084920</v>
      </c>
      <c r="E75" s="30">
        <v>851940</v>
      </c>
      <c r="F75" s="30">
        <v>73504</v>
      </c>
      <c r="G75" s="30">
        <v>84487</v>
      </c>
      <c r="H75" s="30">
        <v>86413</v>
      </c>
      <c r="I75" s="30">
        <v>244404</v>
      </c>
      <c r="J75" s="30">
        <v>-254417</v>
      </c>
      <c r="K75" s="30">
        <v>60964</v>
      </c>
      <c r="L75" s="30">
        <v>93943</v>
      </c>
      <c r="M75" s="30">
        <v>-99510</v>
      </c>
      <c r="N75" s="30">
        <v>86538</v>
      </c>
      <c r="O75" s="30">
        <v>96857</v>
      </c>
      <c r="P75" s="30">
        <v>98408</v>
      </c>
      <c r="Q75" s="30">
        <v>281803</v>
      </c>
      <c r="R75" s="30">
        <v>101343</v>
      </c>
      <c r="S75" s="30">
        <v>98095</v>
      </c>
      <c r="T75" s="30">
        <v>435885</v>
      </c>
      <c r="U75" s="30">
        <v>635323</v>
      </c>
      <c r="V75" s="30">
        <v>1062020</v>
      </c>
      <c r="W75" s="30">
        <v>851940</v>
      </c>
      <c r="X75" s="30"/>
      <c r="Y75" s="29"/>
      <c r="Z75" s="31">
        <v>851940</v>
      </c>
    </row>
    <row r="76" spans="1:26" ht="13.5" hidden="1">
      <c r="A76" s="42" t="s">
        <v>222</v>
      </c>
      <c r="B76" s="32">
        <v>21989361</v>
      </c>
      <c r="C76" s="32">
        <v>32393272</v>
      </c>
      <c r="D76" s="33">
        <v>35513103</v>
      </c>
      <c r="E76" s="34">
        <v>39061376</v>
      </c>
      <c r="F76" s="34">
        <v>2227970</v>
      </c>
      <c r="G76" s="34">
        <v>3630222</v>
      </c>
      <c r="H76" s="34">
        <v>3351372</v>
      </c>
      <c r="I76" s="34">
        <v>9209564</v>
      </c>
      <c r="J76" s="34">
        <v>2429691</v>
      </c>
      <c r="K76" s="34">
        <v>2113453</v>
      </c>
      <c r="L76" s="34">
        <v>1897968</v>
      </c>
      <c r="M76" s="34">
        <v>6441112</v>
      </c>
      <c r="N76" s="34">
        <v>3095741</v>
      </c>
      <c r="O76" s="34">
        <v>2947781</v>
      </c>
      <c r="P76" s="34">
        <v>2502677</v>
      </c>
      <c r="Q76" s="34">
        <v>8546199</v>
      </c>
      <c r="R76" s="34">
        <v>2018453</v>
      </c>
      <c r="S76" s="34">
        <v>2978922</v>
      </c>
      <c r="T76" s="34">
        <v>3199022</v>
      </c>
      <c r="U76" s="34">
        <v>8196397</v>
      </c>
      <c r="V76" s="34">
        <v>32393272</v>
      </c>
      <c r="W76" s="34">
        <v>39061376</v>
      </c>
      <c r="X76" s="34"/>
      <c r="Y76" s="33"/>
      <c r="Z76" s="35">
        <v>39061376</v>
      </c>
    </row>
    <row r="77" spans="1:26" ht="13.5" hidden="1">
      <c r="A77" s="37" t="s">
        <v>31</v>
      </c>
      <c r="B77" s="19">
        <v>4197252</v>
      </c>
      <c r="C77" s="19">
        <v>4211852</v>
      </c>
      <c r="D77" s="20">
        <v>3702031</v>
      </c>
      <c r="E77" s="21">
        <v>4174419</v>
      </c>
      <c r="F77" s="21">
        <v>126273</v>
      </c>
      <c r="G77" s="21">
        <v>583509</v>
      </c>
      <c r="H77" s="21">
        <v>496790</v>
      </c>
      <c r="I77" s="21">
        <v>1206572</v>
      </c>
      <c r="J77" s="21">
        <v>774583</v>
      </c>
      <c r="K77" s="21"/>
      <c r="L77" s="21">
        <v>459388</v>
      </c>
      <c r="M77" s="21">
        <v>1233971</v>
      </c>
      <c r="N77" s="21">
        <v>313681</v>
      </c>
      <c r="O77" s="21">
        <v>400438</v>
      </c>
      <c r="P77" s="21">
        <v>306422</v>
      </c>
      <c r="Q77" s="21">
        <v>1020541</v>
      </c>
      <c r="R77" s="21">
        <v>208613</v>
      </c>
      <c r="S77" s="21">
        <v>277407</v>
      </c>
      <c r="T77" s="21">
        <v>264748</v>
      </c>
      <c r="U77" s="21">
        <v>750768</v>
      </c>
      <c r="V77" s="21">
        <v>4211852</v>
      </c>
      <c r="W77" s="21">
        <v>4174419</v>
      </c>
      <c r="X77" s="21"/>
      <c r="Y77" s="20"/>
      <c r="Z77" s="23">
        <v>4174419</v>
      </c>
    </row>
    <row r="78" spans="1:26" ht="13.5" hidden="1">
      <c r="A78" s="38" t="s">
        <v>32</v>
      </c>
      <c r="B78" s="19">
        <v>16655202</v>
      </c>
      <c r="C78" s="19">
        <v>27107032</v>
      </c>
      <c r="D78" s="20">
        <v>30726152</v>
      </c>
      <c r="E78" s="21">
        <v>34035016</v>
      </c>
      <c r="F78" s="21">
        <v>2028192</v>
      </c>
      <c r="G78" s="21">
        <v>2962227</v>
      </c>
      <c r="H78" s="21">
        <v>2768168</v>
      </c>
      <c r="I78" s="21">
        <v>7758587</v>
      </c>
      <c r="J78" s="21">
        <v>1909525</v>
      </c>
      <c r="K78" s="21">
        <v>2052488</v>
      </c>
      <c r="L78" s="21">
        <v>1344638</v>
      </c>
      <c r="M78" s="21">
        <v>5306651</v>
      </c>
      <c r="N78" s="21">
        <v>2683157</v>
      </c>
      <c r="O78" s="21">
        <v>2450486</v>
      </c>
      <c r="P78" s="21">
        <v>2097846</v>
      </c>
      <c r="Q78" s="21">
        <v>7231489</v>
      </c>
      <c r="R78" s="21">
        <v>1708497</v>
      </c>
      <c r="S78" s="21">
        <v>2603419</v>
      </c>
      <c r="T78" s="21">
        <v>2498389</v>
      </c>
      <c r="U78" s="21">
        <v>6810305</v>
      </c>
      <c r="V78" s="21">
        <v>27107032</v>
      </c>
      <c r="W78" s="21">
        <v>34035016</v>
      </c>
      <c r="X78" s="21"/>
      <c r="Y78" s="20"/>
      <c r="Z78" s="23">
        <v>34035016</v>
      </c>
    </row>
    <row r="79" spans="1:26" ht="13.5" hidden="1">
      <c r="A79" s="39" t="s">
        <v>103</v>
      </c>
      <c r="B79" s="19">
        <v>16655202</v>
      </c>
      <c r="C79" s="19">
        <v>21744090</v>
      </c>
      <c r="D79" s="20">
        <v>15866414</v>
      </c>
      <c r="E79" s="21">
        <v>18921791</v>
      </c>
      <c r="F79" s="21">
        <v>1599582</v>
      </c>
      <c r="G79" s="21">
        <v>2448798</v>
      </c>
      <c r="H79" s="21">
        <v>2324660</v>
      </c>
      <c r="I79" s="21">
        <v>6373040</v>
      </c>
      <c r="J79" s="21">
        <v>1522835</v>
      </c>
      <c r="K79" s="21">
        <v>1672916</v>
      </c>
      <c r="L79" s="21">
        <v>1111302</v>
      </c>
      <c r="M79" s="21">
        <v>4307053</v>
      </c>
      <c r="N79" s="21">
        <v>2073983</v>
      </c>
      <c r="O79" s="21">
        <v>2018992</v>
      </c>
      <c r="P79" s="21">
        <v>1653921</v>
      </c>
      <c r="Q79" s="21">
        <v>5746896</v>
      </c>
      <c r="R79" s="21">
        <v>1370777</v>
      </c>
      <c r="S79" s="21">
        <v>2071686</v>
      </c>
      <c r="T79" s="21">
        <v>1874638</v>
      </c>
      <c r="U79" s="21">
        <v>5317101</v>
      </c>
      <c r="V79" s="21">
        <v>21744090</v>
      </c>
      <c r="W79" s="21">
        <v>18921791</v>
      </c>
      <c r="X79" s="21"/>
      <c r="Y79" s="20"/>
      <c r="Z79" s="23">
        <v>18921791</v>
      </c>
    </row>
    <row r="80" spans="1:26" ht="13.5" hidden="1">
      <c r="A80" s="39" t="s">
        <v>104</v>
      </c>
      <c r="B80" s="19"/>
      <c r="C80" s="19">
        <v>2411190</v>
      </c>
      <c r="D80" s="20">
        <v>1848668</v>
      </c>
      <c r="E80" s="21">
        <v>2298314</v>
      </c>
      <c r="F80" s="21">
        <v>177983</v>
      </c>
      <c r="G80" s="21">
        <v>175912</v>
      </c>
      <c r="H80" s="21">
        <v>233517</v>
      </c>
      <c r="I80" s="21">
        <v>587412</v>
      </c>
      <c r="J80" s="21">
        <v>164633</v>
      </c>
      <c r="K80" s="21">
        <v>155381</v>
      </c>
      <c r="L80" s="21">
        <v>22585</v>
      </c>
      <c r="M80" s="21">
        <v>342599</v>
      </c>
      <c r="N80" s="21">
        <v>284653</v>
      </c>
      <c r="O80" s="21">
        <v>216983</v>
      </c>
      <c r="P80" s="21">
        <v>199312</v>
      </c>
      <c r="Q80" s="21">
        <v>700948</v>
      </c>
      <c r="R80" s="21">
        <v>132071</v>
      </c>
      <c r="S80" s="21">
        <v>280165</v>
      </c>
      <c r="T80" s="21">
        <v>367995</v>
      </c>
      <c r="U80" s="21">
        <v>780231</v>
      </c>
      <c r="V80" s="21">
        <v>2411190</v>
      </c>
      <c r="W80" s="21">
        <v>2298314</v>
      </c>
      <c r="X80" s="21"/>
      <c r="Y80" s="20"/>
      <c r="Z80" s="23">
        <v>2298314</v>
      </c>
    </row>
    <row r="81" spans="1:26" ht="13.5" hidden="1">
      <c r="A81" s="39" t="s">
        <v>105</v>
      </c>
      <c r="B81" s="19"/>
      <c r="C81" s="19">
        <v>770819</v>
      </c>
      <c r="D81" s="20">
        <v>1002370</v>
      </c>
      <c r="E81" s="21">
        <v>1031561</v>
      </c>
      <c r="F81" s="21">
        <v>56051</v>
      </c>
      <c r="G81" s="21">
        <v>91325</v>
      </c>
      <c r="H81" s="21">
        <v>58535</v>
      </c>
      <c r="I81" s="21">
        <v>205911</v>
      </c>
      <c r="J81" s="21">
        <v>60679</v>
      </c>
      <c r="K81" s="21">
        <v>56623</v>
      </c>
      <c r="L81" s="21">
        <v>54270</v>
      </c>
      <c r="M81" s="21">
        <v>171572</v>
      </c>
      <c r="N81" s="21">
        <v>69362</v>
      </c>
      <c r="O81" s="21">
        <v>60719</v>
      </c>
      <c r="P81" s="21">
        <v>65034</v>
      </c>
      <c r="Q81" s="21">
        <v>195115</v>
      </c>
      <c r="R81" s="21">
        <v>62842</v>
      </c>
      <c r="S81" s="21">
        <v>69715</v>
      </c>
      <c r="T81" s="21">
        <v>65664</v>
      </c>
      <c r="U81" s="21">
        <v>198221</v>
      </c>
      <c r="V81" s="21">
        <v>770819</v>
      </c>
      <c r="W81" s="21">
        <v>1031561</v>
      </c>
      <c r="X81" s="21"/>
      <c r="Y81" s="20"/>
      <c r="Z81" s="23">
        <v>1031561</v>
      </c>
    </row>
    <row r="82" spans="1:26" ht="13.5" hidden="1">
      <c r="A82" s="39" t="s">
        <v>106</v>
      </c>
      <c r="B82" s="19"/>
      <c r="C82" s="19">
        <v>1915558</v>
      </c>
      <c r="D82" s="20">
        <v>2273864</v>
      </c>
      <c r="E82" s="21">
        <v>2048512</v>
      </c>
      <c r="F82" s="21">
        <v>145279</v>
      </c>
      <c r="G82" s="21">
        <v>226210</v>
      </c>
      <c r="H82" s="21">
        <v>132812</v>
      </c>
      <c r="I82" s="21">
        <v>504301</v>
      </c>
      <c r="J82" s="21">
        <v>150997</v>
      </c>
      <c r="K82" s="21">
        <v>143861</v>
      </c>
      <c r="L82" s="21">
        <v>129567</v>
      </c>
      <c r="M82" s="21">
        <v>424425</v>
      </c>
      <c r="N82" s="21">
        <v>218718</v>
      </c>
      <c r="O82" s="21">
        <v>140074</v>
      </c>
      <c r="P82" s="21">
        <v>162849</v>
      </c>
      <c r="Q82" s="21">
        <v>521641</v>
      </c>
      <c r="R82" s="21">
        <v>129293</v>
      </c>
      <c r="S82" s="21">
        <v>169827</v>
      </c>
      <c r="T82" s="21">
        <v>166071</v>
      </c>
      <c r="U82" s="21">
        <v>465191</v>
      </c>
      <c r="V82" s="21">
        <v>1915558</v>
      </c>
      <c r="W82" s="21">
        <v>2048512</v>
      </c>
      <c r="X82" s="21"/>
      <c r="Y82" s="20"/>
      <c r="Z82" s="23">
        <v>2048512</v>
      </c>
    </row>
    <row r="83" spans="1:26" ht="13.5" hidden="1">
      <c r="A83" s="39" t="s">
        <v>107</v>
      </c>
      <c r="B83" s="19"/>
      <c r="C83" s="19">
        <v>265375</v>
      </c>
      <c r="D83" s="20">
        <v>9734836</v>
      </c>
      <c r="E83" s="21">
        <v>9734838</v>
      </c>
      <c r="F83" s="21">
        <v>49297</v>
      </c>
      <c r="G83" s="21">
        <v>19982</v>
      </c>
      <c r="H83" s="21">
        <v>18644</v>
      </c>
      <c r="I83" s="21">
        <v>87923</v>
      </c>
      <c r="J83" s="21">
        <v>10381</v>
      </c>
      <c r="K83" s="21">
        <v>23707</v>
      </c>
      <c r="L83" s="21">
        <v>26914</v>
      </c>
      <c r="M83" s="21">
        <v>61002</v>
      </c>
      <c r="N83" s="21">
        <v>36441</v>
      </c>
      <c r="O83" s="21">
        <v>13718</v>
      </c>
      <c r="P83" s="21">
        <v>16730</v>
      </c>
      <c r="Q83" s="21">
        <v>66889</v>
      </c>
      <c r="R83" s="21">
        <v>13514</v>
      </c>
      <c r="S83" s="21">
        <v>12026</v>
      </c>
      <c r="T83" s="21">
        <v>24021</v>
      </c>
      <c r="U83" s="21">
        <v>49561</v>
      </c>
      <c r="V83" s="21">
        <v>265375</v>
      </c>
      <c r="W83" s="21">
        <v>9734838</v>
      </c>
      <c r="X83" s="21"/>
      <c r="Y83" s="20"/>
      <c r="Z83" s="23">
        <v>9734838</v>
      </c>
    </row>
    <row r="84" spans="1:26" ht="13.5" hidden="1">
      <c r="A84" s="40" t="s">
        <v>110</v>
      </c>
      <c r="B84" s="28">
        <v>1136907</v>
      </c>
      <c r="C84" s="28">
        <v>1074388</v>
      </c>
      <c r="D84" s="29">
        <v>1084920</v>
      </c>
      <c r="E84" s="30">
        <v>851941</v>
      </c>
      <c r="F84" s="30">
        <v>73505</v>
      </c>
      <c r="G84" s="30">
        <v>84486</v>
      </c>
      <c r="H84" s="30">
        <v>86414</v>
      </c>
      <c r="I84" s="30">
        <v>244405</v>
      </c>
      <c r="J84" s="30">
        <v>-254417</v>
      </c>
      <c r="K84" s="30">
        <v>60965</v>
      </c>
      <c r="L84" s="30">
        <v>93942</v>
      </c>
      <c r="M84" s="30">
        <v>-99510</v>
      </c>
      <c r="N84" s="30">
        <v>98903</v>
      </c>
      <c r="O84" s="30">
        <v>96857</v>
      </c>
      <c r="P84" s="30">
        <v>98409</v>
      </c>
      <c r="Q84" s="30">
        <v>294169</v>
      </c>
      <c r="R84" s="30">
        <v>101343</v>
      </c>
      <c r="S84" s="30">
        <v>98096</v>
      </c>
      <c r="T84" s="30">
        <v>435885</v>
      </c>
      <c r="U84" s="30">
        <v>635324</v>
      </c>
      <c r="V84" s="30">
        <v>1074388</v>
      </c>
      <c r="W84" s="30">
        <v>851941</v>
      </c>
      <c r="X84" s="30"/>
      <c r="Y84" s="29"/>
      <c r="Z84" s="31">
        <v>851941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65" t="s">
        <v>70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</row>
    <row r="2" spans="1:27" ht="24.75" customHeight="1">
      <c r="A2" s="166" t="s">
        <v>71</v>
      </c>
      <c r="B2" s="139" t="s">
        <v>228</v>
      </c>
      <c r="C2" s="126" t="s">
        <v>2</v>
      </c>
      <c r="D2" s="126" t="s">
        <v>3</v>
      </c>
      <c r="E2" s="167" t="s">
        <v>4</v>
      </c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9"/>
    </row>
    <row r="3" spans="1:27" ht="24.75" customHeight="1">
      <c r="A3" s="170" t="s">
        <v>5</v>
      </c>
      <c r="B3" s="171" t="s">
        <v>72</v>
      </c>
      <c r="C3" s="172" t="s">
        <v>6</v>
      </c>
      <c r="D3" s="172" t="s">
        <v>6</v>
      </c>
      <c r="E3" s="52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151" t="s">
        <v>73</v>
      </c>
      <c r="B4" s="141"/>
      <c r="C4" s="173"/>
      <c r="D4" s="173"/>
      <c r="E4" s="174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6"/>
      <c r="AA4" s="173"/>
    </row>
    <row r="5" spans="1:27" ht="13.5">
      <c r="A5" s="140" t="s">
        <v>74</v>
      </c>
      <c r="B5" s="141"/>
      <c r="C5" s="158">
        <f aca="true" t="shared" si="0" ref="C5:Y5">SUM(C6:C8)</f>
        <v>75942325</v>
      </c>
      <c r="D5" s="158">
        <f>SUM(D6:D8)</f>
        <v>0</v>
      </c>
      <c r="E5" s="159">
        <f t="shared" si="0"/>
        <v>86038455</v>
      </c>
      <c r="F5" s="105">
        <f t="shared" si="0"/>
        <v>88331208</v>
      </c>
      <c r="G5" s="105">
        <f t="shared" si="0"/>
        <v>29530091</v>
      </c>
      <c r="H5" s="105">
        <f t="shared" si="0"/>
        <v>1026309</v>
      </c>
      <c r="I5" s="105">
        <f t="shared" si="0"/>
        <v>1660820</v>
      </c>
      <c r="J5" s="105">
        <f t="shared" si="0"/>
        <v>32217220</v>
      </c>
      <c r="K5" s="105">
        <f t="shared" si="0"/>
        <v>793914</v>
      </c>
      <c r="L5" s="105">
        <f t="shared" si="0"/>
        <v>778492</v>
      </c>
      <c r="M5" s="105">
        <f t="shared" si="0"/>
        <v>28822608</v>
      </c>
      <c r="N5" s="105">
        <f t="shared" si="0"/>
        <v>30395014</v>
      </c>
      <c r="O5" s="105">
        <f t="shared" si="0"/>
        <v>1754443</v>
      </c>
      <c r="P5" s="105">
        <f t="shared" si="0"/>
        <v>1142112</v>
      </c>
      <c r="Q5" s="105">
        <f t="shared" si="0"/>
        <v>20875584</v>
      </c>
      <c r="R5" s="105">
        <f t="shared" si="0"/>
        <v>23772139</v>
      </c>
      <c r="S5" s="105">
        <f t="shared" si="0"/>
        <v>979240</v>
      </c>
      <c r="T5" s="105">
        <f t="shared" si="0"/>
        <v>918032</v>
      </c>
      <c r="U5" s="105">
        <f t="shared" si="0"/>
        <v>609351</v>
      </c>
      <c r="V5" s="105">
        <f t="shared" si="0"/>
        <v>2506623</v>
      </c>
      <c r="W5" s="105">
        <f t="shared" si="0"/>
        <v>88890996</v>
      </c>
      <c r="X5" s="105">
        <f t="shared" si="0"/>
        <v>88331208</v>
      </c>
      <c r="Y5" s="105">
        <f t="shared" si="0"/>
        <v>559788</v>
      </c>
      <c r="Z5" s="142">
        <f>+IF(X5&lt;&gt;0,+(Y5/X5)*100,0)</f>
        <v>0.6337375121146311</v>
      </c>
      <c r="AA5" s="158">
        <f>SUM(AA6:AA8)</f>
        <v>88331208</v>
      </c>
    </row>
    <row r="6" spans="1:27" ht="13.5">
      <c r="A6" s="143" t="s">
        <v>75</v>
      </c>
      <c r="B6" s="141"/>
      <c r="C6" s="160">
        <v>2674718</v>
      </c>
      <c r="D6" s="160"/>
      <c r="E6" s="161">
        <v>2526000</v>
      </c>
      <c r="F6" s="65">
        <v>2526000</v>
      </c>
      <c r="G6" s="65">
        <v>2226000</v>
      </c>
      <c r="H6" s="65"/>
      <c r="I6" s="65"/>
      <c r="J6" s="65">
        <v>2226000</v>
      </c>
      <c r="K6" s="65"/>
      <c r="L6" s="65"/>
      <c r="M6" s="65">
        <v>790000</v>
      </c>
      <c r="N6" s="65">
        <v>790000</v>
      </c>
      <c r="O6" s="65">
        <v>300000</v>
      </c>
      <c r="P6" s="65"/>
      <c r="Q6" s="65"/>
      <c r="R6" s="65">
        <v>300000</v>
      </c>
      <c r="S6" s="65"/>
      <c r="T6" s="65"/>
      <c r="U6" s="65"/>
      <c r="V6" s="65"/>
      <c r="W6" s="65">
        <v>3316000</v>
      </c>
      <c r="X6" s="65">
        <v>2526000</v>
      </c>
      <c r="Y6" s="65">
        <v>790000</v>
      </c>
      <c r="Z6" s="145">
        <v>31.27</v>
      </c>
      <c r="AA6" s="160">
        <v>2526000</v>
      </c>
    </row>
    <row r="7" spans="1:27" ht="13.5">
      <c r="A7" s="143" t="s">
        <v>76</v>
      </c>
      <c r="B7" s="141"/>
      <c r="C7" s="162">
        <v>70569374</v>
      </c>
      <c r="D7" s="162"/>
      <c r="E7" s="163">
        <v>80648355</v>
      </c>
      <c r="F7" s="164">
        <v>82797725</v>
      </c>
      <c r="G7" s="164">
        <v>27234812</v>
      </c>
      <c r="H7" s="164">
        <v>1003151</v>
      </c>
      <c r="I7" s="164">
        <v>927238</v>
      </c>
      <c r="J7" s="164">
        <v>29165201</v>
      </c>
      <c r="K7" s="164">
        <v>754962</v>
      </c>
      <c r="L7" s="164">
        <v>726927</v>
      </c>
      <c r="M7" s="164">
        <v>27277464</v>
      </c>
      <c r="N7" s="164">
        <v>28759353</v>
      </c>
      <c r="O7" s="164">
        <v>1335402</v>
      </c>
      <c r="P7" s="164">
        <v>775938</v>
      </c>
      <c r="Q7" s="164">
        <v>20605159</v>
      </c>
      <c r="R7" s="164">
        <v>22716499</v>
      </c>
      <c r="S7" s="164">
        <v>957844</v>
      </c>
      <c r="T7" s="164">
        <v>859972</v>
      </c>
      <c r="U7" s="164">
        <v>531344</v>
      </c>
      <c r="V7" s="164">
        <v>2349160</v>
      </c>
      <c r="W7" s="164">
        <v>82990213</v>
      </c>
      <c r="X7" s="164">
        <v>82797725</v>
      </c>
      <c r="Y7" s="164">
        <v>192488</v>
      </c>
      <c r="Z7" s="146">
        <v>0.23</v>
      </c>
      <c r="AA7" s="162">
        <v>82797725</v>
      </c>
    </row>
    <row r="8" spans="1:27" ht="13.5">
      <c r="A8" s="143" t="s">
        <v>77</v>
      </c>
      <c r="B8" s="141"/>
      <c r="C8" s="160">
        <v>2698233</v>
      </c>
      <c r="D8" s="160"/>
      <c r="E8" s="161">
        <v>2864100</v>
      </c>
      <c r="F8" s="65">
        <v>3007483</v>
      </c>
      <c r="G8" s="65">
        <v>69279</v>
      </c>
      <c r="H8" s="65">
        <v>23158</v>
      </c>
      <c r="I8" s="65">
        <v>733582</v>
      </c>
      <c r="J8" s="65">
        <v>826019</v>
      </c>
      <c r="K8" s="65">
        <v>38952</v>
      </c>
      <c r="L8" s="65">
        <v>51565</v>
      </c>
      <c r="M8" s="65">
        <v>755144</v>
      </c>
      <c r="N8" s="65">
        <v>845661</v>
      </c>
      <c r="O8" s="65">
        <v>119041</v>
      </c>
      <c r="P8" s="65">
        <v>366174</v>
      </c>
      <c r="Q8" s="65">
        <v>270425</v>
      </c>
      <c r="R8" s="65">
        <v>755640</v>
      </c>
      <c r="S8" s="65">
        <v>21396</v>
      </c>
      <c r="T8" s="65">
        <v>58060</v>
      </c>
      <c r="U8" s="65">
        <v>78007</v>
      </c>
      <c r="V8" s="65">
        <v>157463</v>
      </c>
      <c r="W8" s="65">
        <v>2584783</v>
      </c>
      <c r="X8" s="65">
        <v>3007483</v>
      </c>
      <c r="Y8" s="65">
        <v>-422700</v>
      </c>
      <c r="Z8" s="145">
        <v>-14.05</v>
      </c>
      <c r="AA8" s="160">
        <v>3007483</v>
      </c>
    </row>
    <row r="9" spans="1:27" ht="13.5">
      <c r="A9" s="140" t="s">
        <v>78</v>
      </c>
      <c r="B9" s="141"/>
      <c r="C9" s="158">
        <f aca="true" t="shared" si="1" ref="C9:Y9">SUM(C10:C14)</f>
        <v>11120956</v>
      </c>
      <c r="D9" s="158">
        <f>SUM(D10:D14)</f>
        <v>0</v>
      </c>
      <c r="E9" s="159">
        <f t="shared" si="1"/>
        <v>7702353</v>
      </c>
      <c r="F9" s="105">
        <f t="shared" si="1"/>
        <v>21763369</v>
      </c>
      <c r="G9" s="105">
        <f t="shared" si="1"/>
        <v>3636208</v>
      </c>
      <c r="H9" s="105">
        <f t="shared" si="1"/>
        <v>58113</v>
      </c>
      <c r="I9" s="105">
        <f t="shared" si="1"/>
        <v>985012</v>
      </c>
      <c r="J9" s="105">
        <f t="shared" si="1"/>
        <v>4679333</v>
      </c>
      <c r="K9" s="105">
        <f t="shared" si="1"/>
        <v>4264</v>
      </c>
      <c r="L9" s="105">
        <f t="shared" si="1"/>
        <v>6349</v>
      </c>
      <c r="M9" s="105">
        <f t="shared" si="1"/>
        <v>2129507</v>
      </c>
      <c r="N9" s="105">
        <f t="shared" si="1"/>
        <v>2140120</v>
      </c>
      <c r="O9" s="105">
        <f t="shared" si="1"/>
        <v>260525</v>
      </c>
      <c r="P9" s="105">
        <f t="shared" si="1"/>
        <v>97116</v>
      </c>
      <c r="Q9" s="105">
        <f t="shared" si="1"/>
        <v>1017626</v>
      </c>
      <c r="R9" s="105">
        <f t="shared" si="1"/>
        <v>1375267</v>
      </c>
      <c r="S9" s="105">
        <f t="shared" si="1"/>
        <v>336645</v>
      </c>
      <c r="T9" s="105">
        <f t="shared" si="1"/>
        <v>7748</v>
      </c>
      <c r="U9" s="105">
        <f t="shared" si="1"/>
        <v>5914</v>
      </c>
      <c r="V9" s="105">
        <f t="shared" si="1"/>
        <v>350307</v>
      </c>
      <c r="W9" s="105">
        <f t="shared" si="1"/>
        <v>8545027</v>
      </c>
      <c r="X9" s="105">
        <f t="shared" si="1"/>
        <v>21763369</v>
      </c>
      <c r="Y9" s="105">
        <f t="shared" si="1"/>
        <v>-13218342</v>
      </c>
      <c r="Z9" s="142">
        <f>+IF(X9&lt;&gt;0,+(Y9/X9)*100,0)</f>
        <v>-60.73665341060017</v>
      </c>
      <c r="AA9" s="158">
        <f>SUM(AA10:AA14)</f>
        <v>21763369</v>
      </c>
    </row>
    <row r="10" spans="1:27" ht="13.5">
      <c r="A10" s="143" t="s">
        <v>79</v>
      </c>
      <c r="B10" s="141"/>
      <c r="C10" s="160">
        <v>714057</v>
      </c>
      <c r="D10" s="160"/>
      <c r="E10" s="161">
        <v>3712448</v>
      </c>
      <c r="F10" s="65">
        <v>712448</v>
      </c>
      <c r="G10" s="65">
        <v>3280</v>
      </c>
      <c r="H10" s="65">
        <v>3420</v>
      </c>
      <c r="I10" s="65">
        <v>2735</v>
      </c>
      <c r="J10" s="65">
        <v>9435</v>
      </c>
      <c r="K10" s="65">
        <v>1525</v>
      </c>
      <c r="L10" s="65">
        <v>4145</v>
      </c>
      <c r="M10" s="65">
        <v>1810</v>
      </c>
      <c r="N10" s="65">
        <v>7480</v>
      </c>
      <c r="O10" s="65">
        <v>2908</v>
      </c>
      <c r="P10" s="65">
        <v>3304</v>
      </c>
      <c r="Q10" s="65">
        <v>1022177</v>
      </c>
      <c r="R10" s="65">
        <v>1028389</v>
      </c>
      <c r="S10" s="65">
        <v>258559</v>
      </c>
      <c r="T10" s="65">
        <v>2671</v>
      </c>
      <c r="U10" s="65">
        <v>4749</v>
      </c>
      <c r="V10" s="65">
        <v>265979</v>
      </c>
      <c r="W10" s="65">
        <v>1311283</v>
      </c>
      <c r="X10" s="65">
        <v>712448</v>
      </c>
      <c r="Y10" s="65">
        <v>598835</v>
      </c>
      <c r="Z10" s="145">
        <v>84.05</v>
      </c>
      <c r="AA10" s="160">
        <v>712448</v>
      </c>
    </row>
    <row r="11" spans="1:27" ht="13.5">
      <c r="A11" s="143" t="s">
        <v>80</v>
      </c>
      <c r="B11" s="141"/>
      <c r="C11" s="160"/>
      <c r="D11" s="160"/>
      <c r="E11" s="161">
        <v>3961905</v>
      </c>
      <c r="F11" s="65">
        <v>3326602</v>
      </c>
      <c r="G11" s="65"/>
      <c r="H11" s="65"/>
      <c r="I11" s="65"/>
      <c r="J11" s="65"/>
      <c r="K11" s="65"/>
      <c r="L11" s="65"/>
      <c r="M11" s="65">
        <v>1336172</v>
      </c>
      <c r="N11" s="65">
        <v>1336172</v>
      </c>
      <c r="O11" s="65"/>
      <c r="P11" s="65"/>
      <c r="Q11" s="65"/>
      <c r="R11" s="65"/>
      <c r="S11" s="65"/>
      <c r="T11" s="65"/>
      <c r="U11" s="65"/>
      <c r="V11" s="65"/>
      <c r="W11" s="65">
        <v>1336172</v>
      </c>
      <c r="X11" s="65">
        <v>3326602</v>
      </c>
      <c r="Y11" s="65">
        <v>-1990430</v>
      </c>
      <c r="Z11" s="145">
        <v>-59.83</v>
      </c>
      <c r="AA11" s="160">
        <v>3326602</v>
      </c>
    </row>
    <row r="12" spans="1:27" ht="13.5">
      <c r="A12" s="143" t="s">
        <v>81</v>
      </c>
      <c r="B12" s="141"/>
      <c r="C12" s="160">
        <v>25290</v>
      </c>
      <c r="D12" s="160"/>
      <c r="E12" s="161">
        <v>22000</v>
      </c>
      <c r="F12" s="65">
        <v>72000</v>
      </c>
      <c r="G12" s="65">
        <v>650</v>
      </c>
      <c r="H12" s="65">
        <v>820</v>
      </c>
      <c r="I12" s="65">
        <v>750</v>
      </c>
      <c r="J12" s="65">
        <v>2220</v>
      </c>
      <c r="K12" s="65">
        <v>1920</v>
      </c>
      <c r="L12" s="65">
        <v>1989</v>
      </c>
      <c r="M12" s="65">
        <v>50970</v>
      </c>
      <c r="N12" s="65">
        <v>54879</v>
      </c>
      <c r="O12" s="65">
        <v>4412</v>
      </c>
      <c r="P12" s="65">
        <v>2912</v>
      </c>
      <c r="Q12" s="65">
        <v>894</v>
      </c>
      <c r="R12" s="65">
        <v>8218</v>
      </c>
      <c r="S12" s="65">
        <v>772</v>
      </c>
      <c r="T12" s="65">
        <v>772</v>
      </c>
      <c r="U12" s="65">
        <v>1126</v>
      </c>
      <c r="V12" s="65">
        <v>2670</v>
      </c>
      <c r="W12" s="65">
        <v>67987</v>
      </c>
      <c r="X12" s="65">
        <v>72000</v>
      </c>
      <c r="Y12" s="65">
        <v>-4013</v>
      </c>
      <c r="Z12" s="145">
        <v>-5.57</v>
      </c>
      <c r="AA12" s="160">
        <v>72000</v>
      </c>
    </row>
    <row r="13" spans="1:27" ht="13.5">
      <c r="A13" s="143" t="s">
        <v>82</v>
      </c>
      <c r="B13" s="141"/>
      <c r="C13" s="160">
        <v>10118271</v>
      </c>
      <c r="D13" s="160"/>
      <c r="E13" s="161">
        <v>6000</v>
      </c>
      <c r="F13" s="65">
        <v>17652319</v>
      </c>
      <c r="G13" s="65">
        <v>3632278</v>
      </c>
      <c r="H13" s="65">
        <v>53873</v>
      </c>
      <c r="I13" s="65">
        <v>981527</v>
      </c>
      <c r="J13" s="65">
        <v>4667678</v>
      </c>
      <c r="K13" s="65">
        <v>819</v>
      </c>
      <c r="L13" s="65">
        <v>215</v>
      </c>
      <c r="M13" s="65">
        <v>740555</v>
      </c>
      <c r="N13" s="65">
        <v>741589</v>
      </c>
      <c r="O13" s="65">
        <v>253205</v>
      </c>
      <c r="P13" s="65">
        <v>90900</v>
      </c>
      <c r="Q13" s="65">
        <v>-5445</v>
      </c>
      <c r="R13" s="65">
        <v>338660</v>
      </c>
      <c r="S13" s="65">
        <v>77314</v>
      </c>
      <c r="T13" s="65">
        <v>4305</v>
      </c>
      <c r="U13" s="65">
        <v>39</v>
      </c>
      <c r="V13" s="65">
        <v>81658</v>
      </c>
      <c r="W13" s="65">
        <v>5829585</v>
      </c>
      <c r="X13" s="65">
        <v>17652319</v>
      </c>
      <c r="Y13" s="65">
        <v>-11822734</v>
      </c>
      <c r="Z13" s="145">
        <v>-66.98</v>
      </c>
      <c r="AA13" s="160">
        <v>17652319</v>
      </c>
    </row>
    <row r="14" spans="1:27" ht="13.5">
      <c r="A14" s="143" t="s">
        <v>83</v>
      </c>
      <c r="B14" s="141"/>
      <c r="C14" s="162">
        <v>263338</v>
      </c>
      <c r="D14" s="162"/>
      <c r="E14" s="163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46">
        <v>0</v>
      </c>
      <c r="AA14" s="162"/>
    </row>
    <row r="15" spans="1:27" ht="13.5">
      <c r="A15" s="140" t="s">
        <v>84</v>
      </c>
      <c r="B15" s="147"/>
      <c r="C15" s="158">
        <f aca="true" t="shared" si="2" ref="C15:Y15">SUM(C16:C18)</f>
        <v>37381224</v>
      </c>
      <c r="D15" s="158">
        <f>SUM(D16:D18)</f>
        <v>0</v>
      </c>
      <c r="E15" s="159">
        <f t="shared" si="2"/>
        <v>17319097</v>
      </c>
      <c r="F15" s="105">
        <f t="shared" si="2"/>
        <v>35668626</v>
      </c>
      <c r="G15" s="105">
        <f t="shared" si="2"/>
        <v>190663</v>
      </c>
      <c r="H15" s="105">
        <f t="shared" si="2"/>
        <v>3069438</v>
      </c>
      <c r="I15" s="105">
        <f t="shared" si="2"/>
        <v>217611</v>
      </c>
      <c r="J15" s="105">
        <f t="shared" si="2"/>
        <v>3477712</v>
      </c>
      <c r="K15" s="105">
        <f t="shared" si="2"/>
        <v>294575</v>
      </c>
      <c r="L15" s="105">
        <f t="shared" si="2"/>
        <v>134881</v>
      </c>
      <c r="M15" s="105">
        <f t="shared" si="2"/>
        <v>19635782</v>
      </c>
      <c r="N15" s="105">
        <f t="shared" si="2"/>
        <v>20065238</v>
      </c>
      <c r="O15" s="105">
        <f t="shared" si="2"/>
        <v>216689</v>
      </c>
      <c r="P15" s="105">
        <f t="shared" si="2"/>
        <v>276430</v>
      </c>
      <c r="Q15" s="105">
        <f t="shared" si="2"/>
        <v>190537</v>
      </c>
      <c r="R15" s="105">
        <f t="shared" si="2"/>
        <v>683656</v>
      </c>
      <c r="S15" s="105">
        <f t="shared" si="2"/>
        <v>111233</v>
      </c>
      <c r="T15" s="105">
        <f t="shared" si="2"/>
        <v>287965</v>
      </c>
      <c r="U15" s="105">
        <f t="shared" si="2"/>
        <v>247465</v>
      </c>
      <c r="V15" s="105">
        <f t="shared" si="2"/>
        <v>646663</v>
      </c>
      <c r="W15" s="105">
        <f t="shared" si="2"/>
        <v>24873269</v>
      </c>
      <c r="X15" s="105">
        <f t="shared" si="2"/>
        <v>35668626</v>
      </c>
      <c r="Y15" s="105">
        <f t="shared" si="2"/>
        <v>-10795357</v>
      </c>
      <c r="Z15" s="142">
        <f>+IF(X15&lt;&gt;0,+(Y15/X15)*100,0)</f>
        <v>-30.2656934416257</v>
      </c>
      <c r="AA15" s="158">
        <f>SUM(AA16:AA18)</f>
        <v>35668626</v>
      </c>
    </row>
    <row r="16" spans="1:27" ht="13.5">
      <c r="A16" s="143" t="s">
        <v>85</v>
      </c>
      <c r="B16" s="141"/>
      <c r="C16" s="160">
        <v>5079295</v>
      </c>
      <c r="D16" s="160"/>
      <c r="E16" s="161">
        <v>2900000</v>
      </c>
      <c r="F16" s="65">
        <v>10776236</v>
      </c>
      <c r="G16" s="65"/>
      <c r="H16" s="65">
        <v>2900000</v>
      </c>
      <c r="I16" s="65"/>
      <c r="J16" s="65">
        <v>2900000</v>
      </c>
      <c r="K16" s="65">
        <v>106591</v>
      </c>
      <c r="L16" s="65"/>
      <c r="M16" s="65"/>
      <c r="N16" s="65">
        <v>106591</v>
      </c>
      <c r="O16" s="65"/>
      <c r="P16" s="65"/>
      <c r="Q16" s="65"/>
      <c r="R16" s="65"/>
      <c r="S16" s="65"/>
      <c r="T16" s="65"/>
      <c r="U16" s="65"/>
      <c r="V16" s="65"/>
      <c r="W16" s="65">
        <v>3006591</v>
      </c>
      <c r="X16" s="65">
        <v>10776236</v>
      </c>
      <c r="Y16" s="65">
        <v>-7769645</v>
      </c>
      <c r="Z16" s="145">
        <v>-72.1</v>
      </c>
      <c r="AA16" s="160">
        <v>10776236</v>
      </c>
    </row>
    <row r="17" spans="1:27" ht="13.5">
      <c r="A17" s="143" t="s">
        <v>86</v>
      </c>
      <c r="B17" s="141"/>
      <c r="C17" s="160">
        <v>32301929</v>
      </c>
      <c r="D17" s="160"/>
      <c r="E17" s="161">
        <v>14419097</v>
      </c>
      <c r="F17" s="65">
        <v>24892390</v>
      </c>
      <c r="G17" s="65">
        <v>190663</v>
      </c>
      <c r="H17" s="65">
        <v>169438</v>
      </c>
      <c r="I17" s="65">
        <v>217611</v>
      </c>
      <c r="J17" s="65">
        <v>577712</v>
      </c>
      <c r="K17" s="65">
        <v>187984</v>
      </c>
      <c r="L17" s="65">
        <v>134881</v>
      </c>
      <c r="M17" s="65">
        <v>19635782</v>
      </c>
      <c r="N17" s="65">
        <v>19958647</v>
      </c>
      <c r="O17" s="65">
        <v>216689</v>
      </c>
      <c r="P17" s="65">
        <v>276430</v>
      </c>
      <c r="Q17" s="65">
        <v>190537</v>
      </c>
      <c r="R17" s="65">
        <v>683656</v>
      </c>
      <c r="S17" s="65">
        <v>111233</v>
      </c>
      <c r="T17" s="65">
        <v>287965</v>
      </c>
      <c r="U17" s="65">
        <v>247465</v>
      </c>
      <c r="V17" s="65">
        <v>646663</v>
      </c>
      <c r="W17" s="65">
        <v>21866678</v>
      </c>
      <c r="X17" s="65">
        <v>24892390</v>
      </c>
      <c r="Y17" s="65">
        <v>-3025712</v>
      </c>
      <c r="Z17" s="145">
        <v>-12.16</v>
      </c>
      <c r="AA17" s="160">
        <v>24892390</v>
      </c>
    </row>
    <row r="18" spans="1:27" ht="13.5">
      <c r="A18" s="143" t="s">
        <v>87</v>
      </c>
      <c r="B18" s="141"/>
      <c r="C18" s="160"/>
      <c r="D18" s="160"/>
      <c r="E18" s="161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145">
        <v>0</v>
      </c>
      <c r="AA18" s="160"/>
    </row>
    <row r="19" spans="1:27" ht="13.5">
      <c r="A19" s="140" t="s">
        <v>88</v>
      </c>
      <c r="B19" s="147"/>
      <c r="C19" s="158">
        <f aca="true" t="shared" si="3" ref="C19:Y19">SUM(C20:C23)</f>
        <v>32385340</v>
      </c>
      <c r="D19" s="158">
        <f>SUM(D20:D23)</f>
        <v>0</v>
      </c>
      <c r="E19" s="159">
        <f t="shared" si="3"/>
        <v>42394654</v>
      </c>
      <c r="F19" s="105">
        <f t="shared" si="3"/>
        <v>49518651</v>
      </c>
      <c r="G19" s="105">
        <f t="shared" si="3"/>
        <v>11433214</v>
      </c>
      <c r="H19" s="105">
        <f t="shared" si="3"/>
        <v>2535329</v>
      </c>
      <c r="I19" s="105">
        <f t="shared" si="3"/>
        <v>2132332</v>
      </c>
      <c r="J19" s="105">
        <f t="shared" si="3"/>
        <v>16100875</v>
      </c>
      <c r="K19" s="105">
        <f t="shared" si="3"/>
        <v>1639541</v>
      </c>
      <c r="L19" s="105">
        <f t="shared" si="3"/>
        <v>2163735</v>
      </c>
      <c r="M19" s="105">
        <f t="shared" si="3"/>
        <v>8517399</v>
      </c>
      <c r="N19" s="105">
        <f t="shared" si="3"/>
        <v>12320675</v>
      </c>
      <c r="O19" s="105">
        <f t="shared" si="3"/>
        <v>1858805</v>
      </c>
      <c r="P19" s="105">
        <f t="shared" si="3"/>
        <v>2185166</v>
      </c>
      <c r="Q19" s="105">
        <f t="shared" si="3"/>
        <v>2148645</v>
      </c>
      <c r="R19" s="105">
        <f t="shared" si="3"/>
        <v>6192616</v>
      </c>
      <c r="S19" s="105">
        <f t="shared" si="3"/>
        <v>2057675</v>
      </c>
      <c r="T19" s="105">
        <f t="shared" si="3"/>
        <v>1750720</v>
      </c>
      <c r="U19" s="105">
        <f t="shared" si="3"/>
        <v>3095530</v>
      </c>
      <c r="V19" s="105">
        <f t="shared" si="3"/>
        <v>6903925</v>
      </c>
      <c r="W19" s="105">
        <f t="shared" si="3"/>
        <v>41518091</v>
      </c>
      <c r="X19" s="105">
        <f t="shared" si="3"/>
        <v>49518651</v>
      </c>
      <c r="Y19" s="105">
        <f t="shared" si="3"/>
        <v>-8000560</v>
      </c>
      <c r="Z19" s="142">
        <f>+IF(X19&lt;&gt;0,+(Y19/X19)*100,0)</f>
        <v>-16.156659841157627</v>
      </c>
      <c r="AA19" s="158">
        <f>SUM(AA20:AA23)</f>
        <v>49518651</v>
      </c>
    </row>
    <row r="20" spans="1:27" ht="13.5">
      <c r="A20" s="143" t="s">
        <v>89</v>
      </c>
      <c r="B20" s="141"/>
      <c r="C20" s="160">
        <v>15829865</v>
      </c>
      <c r="D20" s="160"/>
      <c r="E20" s="161">
        <v>20232470</v>
      </c>
      <c r="F20" s="65">
        <v>23578575</v>
      </c>
      <c r="G20" s="65">
        <v>7038945</v>
      </c>
      <c r="H20" s="65">
        <v>2736758</v>
      </c>
      <c r="I20" s="65">
        <v>1646342</v>
      </c>
      <c r="J20" s="65">
        <v>11422045</v>
      </c>
      <c r="K20" s="65">
        <v>1122649</v>
      </c>
      <c r="L20" s="65">
        <v>1669325</v>
      </c>
      <c r="M20" s="65">
        <v>934887</v>
      </c>
      <c r="N20" s="65">
        <v>3726861</v>
      </c>
      <c r="O20" s="65">
        <v>1327799</v>
      </c>
      <c r="P20" s="65">
        <v>1627939</v>
      </c>
      <c r="Q20" s="65">
        <v>1653487</v>
      </c>
      <c r="R20" s="65">
        <v>4609225</v>
      </c>
      <c r="S20" s="65">
        <v>1560968</v>
      </c>
      <c r="T20" s="65">
        <v>1295961</v>
      </c>
      <c r="U20" s="65">
        <v>2483336</v>
      </c>
      <c r="V20" s="65">
        <v>5340265</v>
      </c>
      <c r="W20" s="65">
        <v>25098396</v>
      </c>
      <c r="X20" s="65">
        <v>23578575</v>
      </c>
      <c r="Y20" s="65">
        <v>1519821</v>
      </c>
      <c r="Z20" s="145">
        <v>6.45</v>
      </c>
      <c r="AA20" s="160">
        <v>23578575</v>
      </c>
    </row>
    <row r="21" spans="1:27" ht="13.5">
      <c r="A21" s="143" t="s">
        <v>90</v>
      </c>
      <c r="B21" s="141"/>
      <c r="C21" s="160">
        <v>6049671</v>
      </c>
      <c r="D21" s="160"/>
      <c r="E21" s="161">
        <v>6592494</v>
      </c>
      <c r="F21" s="65">
        <v>6993374</v>
      </c>
      <c r="G21" s="65">
        <v>924248</v>
      </c>
      <c r="H21" s="65">
        <v>-483538</v>
      </c>
      <c r="I21" s="65">
        <v>200403</v>
      </c>
      <c r="J21" s="65">
        <v>641113</v>
      </c>
      <c r="K21" s="65">
        <v>254514</v>
      </c>
      <c r="L21" s="65">
        <v>214722</v>
      </c>
      <c r="M21" s="65">
        <v>81320</v>
      </c>
      <c r="N21" s="65">
        <v>550556</v>
      </c>
      <c r="O21" s="65">
        <v>246119</v>
      </c>
      <c r="P21" s="65">
        <v>267221</v>
      </c>
      <c r="Q21" s="65">
        <v>210107</v>
      </c>
      <c r="R21" s="65">
        <v>723447</v>
      </c>
      <c r="S21" s="65">
        <v>210942</v>
      </c>
      <c r="T21" s="65">
        <v>173403</v>
      </c>
      <c r="U21" s="65">
        <v>389770</v>
      </c>
      <c r="V21" s="65">
        <v>774115</v>
      </c>
      <c r="W21" s="65">
        <v>2689231</v>
      </c>
      <c r="X21" s="65">
        <v>6993374</v>
      </c>
      <c r="Y21" s="65">
        <v>-4304143</v>
      </c>
      <c r="Z21" s="145">
        <v>-61.55</v>
      </c>
      <c r="AA21" s="160">
        <v>6993374</v>
      </c>
    </row>
    <row r="22" spans="1:27" ht="13.5">
      <c r="A22" s="143" t="s">
        <v>91</v>
      </c>
      <c r="B22" s="141"/>
      <c r="C22" s="162">
        <v>6238099</v>
      </c>
      <c r="D22" s="162"/>
      <c r="E22" s="163">
        <v>6246887</v>
      </c>
      <c r="F22" s="164">
        <v>13426077</v>
      </c>
      <c r="G22" s="164">
        <v>102108</v>
      </c>
      <c r="H22" s="164">
        <v>95984</v>
      </c>
      <c r="I22" s="164">
        <v>98075</v>
      </c>
      <c r="J22" s="164">
        <v>296167</v>
      </c>
      <c r="K22" s="164">
        <v>92562</v>
      </c>
      <c r="L22" s="164">
        <v>95647</v>
      </c>
      <c r="M22" s="164">
        <v>7246560</v>
      </c>
      <c r="N22" s="164">
        <v>7434769</v>
      </c>
      <c r="O22" s="164">
        <v>95676</v>
      </c>
      <c r="P22" s="164">
        <v>100213</v>
      </c>
      <c r="Q22" s="164">
        <v>95600</v>
      </c>
      <c r="R22" s="164">
        <v>291489</v>
      </c>
      <c r="S22" s="164">
        <v>95812</v>
      </c>
      <c r="T22" s="164">
        <v>93174</v>
      </c>
      <c r="U22" s="164">
        <v>59477</v>
      </c>
      <c r="V22" s="164">
        <v>248463</v>
      </c>
      <c r="W22" s="164">
        <v>8270888</v>
      </c>
      <c r="X22" s="164">
        <v>13426077</v>
      </c>
      <c r="Y22" s="164">
        <v>-5155189</v>
      </c>
      <c r="Z22" s="146">
        <v>-38.4</v>
      </c>
      <c r="AA22" s="162">
        <v>13426077</v>
      </c>
    </row>
    <row r="23" spans="1:27" ht="13.5">
      <c r="A23" s="143" t="s">
        <v>92</v>
      </c>
      <c r="B23" s="141"/>
      <c r="C23" s="160">
        <v>4267705</v>
      </c>
      <c r="D23" s="160"/>
      <c r="E23" s="161">
        <v>9322803</v>
      </c>
      <c r="F23" s="65">
        <v>5520625</v>
      </c>
      <c r="G23" s="65">
        <v>3367913</v>
      </c>
      <c r="H23" s="65">
        <v>186125</v>
      </c>
      <c r="I23" s="65">
        <v>187512</v>
      </c>
      <c r="J23" s="65">
        <v>3741550</v>
      </c>
      <c r="K23" s="65">
        <v>169816</v>
      </c>
      <c r="L23" s="65">
        <v>184041</v>
      </c>
      <c r="M23" s="65">
        <v>254632</v>
      </c>
      <c r="N23" s="65">
        <v>608489</v>
      </c>
      <c r="O23" s="65">
        <v>189211</v>
      </c>
      <c r="P23" s="65">
        <v>189793</v>
      </c>
      <c r="Q23" s="65">
        <v>189451</v>
      </c>
      <c r="R23" s="65">
        <v>568455</v>
      </c>
      <c r="S23" s="65">
        <v>189953</v>
      </c>
      <c r="T23" s="65">
        <v>188182</v>
      </c>
      <c r="U23" s="65">
        <v>162947</v>
      </c>
      <c r="V23" s="65">
        <v>541082</v>
      </c>
      <c r="W23" s="65">
        <v>5459576</v>
      </c>
      <c r="X23" s="65">
        <v>5520625</v>
      </c>
      <c r="Y23" s="65">
        <v>-61049</v>
      </c>
      <c r="Z23" s="145">
        <v>-1.11</v>
      </c>
      <c r="AA23" s="160">
        <v>5520625</v>
      </c>
    </row>
    <row r="24" spans="1:27" ht="13.5">
      <c r="A24" s="140" t="s">
        <v>93</v>
      </c>
      <c r="B24" s="147" t="s">
        <v>94</v>
      </c>
      <c r="C24" s="158"/>
      <c r="D24" s="158"/>
      <c r="E24" s="159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42">
        <v>0</v>
      </c>
      <c r="AA24" s="158"/>
    </row>
    <row r="25" spans="1:27" ht="13.5">
      <c r="A25" s="148" t="s">
        <v>95</v>
      </c>
      <c r="B25" s="149" t="s">
        <v>96</v>
      </c>
      <c r="C25" s="177">
        <f aca="true" t="shared" si="4" ref="C25:Y25">+C5+C9+C15+C19+C24</f>
        <v>156829845</v>
      </c>
      <c r="D25" s="177">
        <f>+D5+D9+D15+D19+D24</f>
        <v>0</v>
      </c>
      <c r="E25" s="178">
        <f t="shared" si="4"/>
        <v>153454559</v>
      </c>
      <c r="F25" s="78">
        <f t="shared" si="4"/>
        <v>195281854</v>
      </c>
      <c r="G25" s="78">
        <f t="shared" si="4"/>
        <v>44790176</v>
      </c>
      <c r="H25" s="78">
        <f t="shared" si="4"/>
        <v>6689189</v>
      </c>
      <c r="I25" s="78">
        <f t="shared" si="4"/>
        <v>4995775</v>
      </c>
      <c r="J25" s="78">
        <f t="shared" si="4"/>
        <v>56475140</v>
      </c>
      <c r="K25" s="78">
        <f t="shared" si="4"/>
        <v>2732294</v>
      </c>
      <c r="L25" s="78">
        <f t="shared" si="4"/>
        <v>3083457</v>
      </c>
      <c r="M25" s="78">
        <f t="shared" si="4"/>
        <v>59105296</v>
      </c>
      <c r="N25" s="78">
        <f t="shared" si="4"/>
        <v>64921047</v>
      </c>
      <c r="O25" s="78">
        <f t="shared" si="4"/>
        <v>4090462</v>
      </c>
      <c r="P25" s="78">
        <f t="shared" si="4"/>
        <v>3700824</v>
      </c>
      <c r="Q25" s="78">
        <f t="shared" si="4"/>
        <v>24232392</v>
      </c>
      <c r="R25" s="78">
        <f t="shared" si="4"/>
        <v>32023678</v>
      </c>
      <c r="S25" s="78">
        <f t="shared" si="4"/>
        <v>3484793</v>
      </c>
      <c r="T25" s="78">
        <f t="shared" si="4"/>
        <v>2964465</v>
      </c>
      <c r="U25" s="78">
        <f t="shared" si="4"/>
        <v>3958260</v>
      </c>
      <c r="V25" s="78">
        <f t="shared" si="4"/>
        <v>10407518</v>
      </c>
      <c r="W25" s="78">
        <f t="shared" si="4"/>
        <v>163827383</v>
      </c>
      <c r="X25" s="78">
        <f t="shared" si="4"/>
        <v>195281854</v>
      </c>
      <c r="Y25" s="78">
        <f t="shared" si="4"/>
        <v>-31454471</v>
      </c>
      <c r="Z25" s="179">
        <f>+IF(X25&lt;&gt;0,+(Y25/X25)*100,0)</f>
        <v>-16.107216495394393</v>
      </c>
      <c r="AA25" s="177">
        <f>+AA5+AA9+AA15+AA19+AA24</f>
        <v>195281854</v>
      </c>
    </row>
    <row r="26" spans="1:27" ht="4.5" customHeight="1">
      <c r="A26" s="150"/>
      <c r="B26" s="141"/>
      <c r="C26" s="160"/>
      <c r="D26" s="160"/>
      <c r="E26" s="161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145"/>
      <c r="AA26" s="160"/>
    </row>
    <row r="27" spans="1:27" ht="13.5">
      <c r="A27" s="151" t="s">
        <v>97</v>
      </c>
      <c r="B27" s="152"/>
      <c r="C27" s="160"/>
      <c r="D27" s="160"/>
      <c r="E27" s="161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145"/>
      <c r="AA27" s="160"/>
    </row>
    <row r="28" spans="1:27" ht="13.5">
      <c r="A28" s="140" t="s">
        <v>74</v>
      </c>
      <c r="B28" s="141"/>
      <c r="C28" s="158">
        <f aca="true" t="shared" si="5" ref="C28:Y28">SUM(C29:C31)</f>
        <v>28939002</v>
      </c>
      <c r="D28" s="158">
        <f>SUM(D29:D31)</f>
        <v>0</v>
      </c>
      <c r="E28" s="159">
        <f t="shared" si="5"/>
        <v>41972891</v>
      </c>
      <c r="F28" s="105">
        <f t="shared" si="5"/>
        <v>43842994</v>
      </c>
      <c r="G28" s="105">
        <f t="shared" si="5"/>
        <v>1946790</v>
      </c>
      <c r="H28" s="105">
        <f t="shared" si="5"/>
        <v>2767693</v>
      </c>
      <c r="I28" s="105">
        <f t="shared" si="5"/>
        <v>3663024</v>
      </c>
      <c r="J28" s="105">
        <f t="shared" si="5"/>
        <v>8377507</v>
      </c>
      <c r="K28" s="105">
        <f t="shared" si="5"/>
        <v>2382686</v>
      </c>
      <c r="L28" s="105">
        <f t="shared" si="5"/>
        <v>2839872</v>
      </c>
      <c r="M28" s="105">
        <f t="shared" si="5"/>
        <v>3765986</v>
      </c>
      <c r="N28" s="105">
        <f t="shared" si="5"/>
        <v>8988544</v>
      </c>
      <c r="O28" s="105">
        <f t="shared" si="5"/>
        <v>2491965</v>
      </c>
      <c r="P28" s="105">
        <f t="shared" si="5"/>
        <v>2238795</v>
      </c>
      <c r="Q28" s="105">
        <f t="shared" si="5"/>
        <v>2962534</v>
      </c>
      <c r="R28" s="105">
        <f t="shared" si="5"/>
        <v>7693294</v>
      </c>
      <c r="S28" s="105">
        <f t="shared" si="5"/>
        <v>2275084</v>
      </c>
      <c r="T28" s="105">
        <f t="shared" si="5"/>
        <v>2013375</v>
      </c>
      <c r="U28" s="105">
        <f t="shared" si="5"/>
        <v>6849282</v>
      </c>
      <c r="V28" s="105">
        <f t="shared" si="5"/>
        <v>11137741</v>
      </c>
      <c r="W28" s="105">
        <f t="shared" si="5"/>
        <v>36197086</v>
      </c>
      <c r="X28" s="105">
        <f t="shared" si="5"/>
        <v>43842994</v>
      </c>
      <c r="Y28" s="105">
        <f t="shared" si="5"/>
        <v>-7645908</v>
      </c>
      <c r="Z28" s="142">
        <f>+IF(X28&lt;&gt;0,+(Y28/X28)*100,0)</f>
        <v>-17.439292581159034</v>
      </c>
      <c r="AA28" s="158">
        <f>SUM(AA29:AA31)</f>
        <v>43842994</v>
      </c>
    </row>
    <row r="29" spans="1:27" ht="13.5">
      <c r="A29" s="143" t="s">
        <v>75</v>
      </c>
      <c r="B29" s="141"/>
      <c r="C29" s="160">
        <v>14735910</v>
      </c>
      <c r="D29" s="160"/>
      <c r="E29" s="161">
        <v>23957609</v>
      </c>
      <c r="F29" s="65">
        <v>23041702</v>
      </c>
      <c r="G29" s="65">
        <v>1086081</v>
      </c>
      <c r="H29" s="65">
        <v>1497523</v>
      </c>
      <c r="I29" s="65">
        <v>1963492</v>
      </c>
      <c r="J29" s="65">
        <v>4547096</v>
      </c>
      <c r="K29" s="65">
        <v>1161015</v>
      </c>
      <c r="L29" s="65">
        <v>1525906</v>
      </c>
      <c r="M29" s="65">
        <v>1557290</v>
      </c>
      <c r="N29" s="65">
        <v>4244211</v>
      </c>
      <c r="O29" s="65">
        <v>1412621</v>
      </c>
      <c r="P29" s="65">
        <v>431949</v>
      </c>
      <c r="Q29" s="65">
        <v>1317236</v>
      </c>
      <c r="R29" s="65">
        <v>3161806</v>
      </c>
      <c r="S29" s="65">
        <v>1390333</v>
      </c>
      <c r="T29" s="65">
        <v>1404406</v>
      </c>
      <c r="U29" s="65">
        <v>2175671</v>
      </c>
      <c r="V29" s="65">
        <v>4970410</v>
      </c>
      <c r="W29" s="65">
        <v>16923523</v>
      </c>
      <c r="X29" s="65">
        <v>23041702</v>
      </c>
      <c r="Y29" s="65">
        <v>-6118179</v>
      </c>
      <c r="Z29" s="145">
        <v>-26.55</v>
      </c>
      <c r="AA29" s="160">
        <v>23041702</v>
      </c>
    </row>
    <row r="30" spans="1:27" ht="13.5">
      <c r="A30" s="143" t="s">
        <v>76</v>
      </c>
      <c r="B30" s="141"/>
      <c r="C30" s="162">
        <v>6763146</v>
      </c>
      <c r="D30" s="162"/>
      <c r="E30" s="163">
        <v>8641626</v>
      </c>
      <c r="F30" s="164">
        <v>9042371</v>
      </c>
      <c r="G30" s="164">
        <v>326428</v>
      </c>
      <c r="H30" s="164">
        <v>585910</v>
      </c>
      <c r="I30" s="164">
        <v>983365</v>
      </c>
      <c r="J30" s="164">
        <v>1895703</v>
      </c>
      <c r="K30" s="164">
        <v>680418</v>
      </c>
      <c r="L30" s="164">
        <v>387405</v>
      </c>
      <c r="M30" s="164">
        <v>1417556</v>
      </c>
      <c r="N30" s="164">
        <v>2485379</v>
      </c>
      <c r="O30" s="164">
        <v>546374</v>
      </c>
      <c r="P30" s="164">
        <v>310325</v>
      </c>
      <c r="Q30" s="164">
        <v>321404</v>
      </c>
      <c r="R30" s="164">
        <v>1178103</v>
      </c>
      <c r="S30" s="164">
        <v>349844</v>
      </c>
      <c r="T30" s="164">
        <v>-141962</v>
      </c>
      <c r="U30" s="164">
        <v>2425306</v>
      </c>
      <c r="V30" s="164">
        <v>2633188</v>
      </c>
      <c r="W30" s="164">
        <v>8192373</v>
      </c>
      <c r="X30" s="164">
        <v>9042371</v>
      </c>
      <c r="Y30" s="164">
        <v>-849998</v>
      </c>
      <c r="Z30" s="146">
        <v>-9.4</v>
      </c>
      <c r="AA30" s="162">
        <v>9042371</v>
      </c>
    </row>
    <row r="31" spans="1:27" ht="13.5">
      <c r="A31" s="143" t="s">
        <v>77</v>
      </c>
      <c r="B31" s="141"/>
      <c r="C31" s="160">
        <v>7439946</v>
      </c>
      <c r="D31" s="160"/>
      <c r="E31" s="161">
        <v>9373656</v>
      </c>
      <c r="F31" s="65">
        <v>11758921</v>
      </c>
      <c r="G31" s="65">
        <v>534281</v>
      </c>
      <c r="H31" s="65">
        <v>684260</v>
      </c>
      <c r="I31" s="65">
        <v>716167</v>
      </c>
      <c r="J31" s="65">
        <v>1934708</v>
      </c>
      <c r="K31" s="65">
        <v>541253</v>
      </c>
      <c r="L31" s="65">
        <v>926561</v>
      </c>
      <c r="M31" s="65">
        <v>791140</v>
      </c>
      <c r="N31" s="65">
        <v>2258954</v>
      </c>
      <c r="O31" s="65">
        <v>532970</v>
      </c>
      <c r="P31" s="65">
        <v>1496521</v>
      </c>
      <c r="Q31" s="65">
        <v>1323894</v>
      </c>
      <c r="R31" s="65">
        <v>3353385</v>
      </c>
      <c r="S31" s="65">
        <v>534907</v>
      </c>
      <c r="T31" s="65">
        <v>750931</v>
      </c>
      <c r="U31" s="65">
        <v>2248305</v>
      </c>
      <c r="V31" s="65">
        <v>3534143</v>
      </c>
      <c r="W31" s="65">
        <v>11081190</v>
      </c>
      <c r="X31" s="65">
        <v>11758921</v>
      </c>
      <c r="Y31" s="65">
        <v>-677731</v>
      </c>
      <c r="Z31" s="145">
        <v>-5.76</v>
      </c>
      <c r="AA31" s="160">
        <v>11758921</v>
      </c>
    </row>
    <row r="32" spans="1:27" ht="13.5">
      <c r="A32" s="140" t="s">
        <v>78</v>
      </c>
      <c r="B32" s="141"/>
      <c r="C32" s="158">
        <f aca="true" t="shared" si="6" ref="C32:Y32">SUM(C33:C37)</f>
        <v>14819627</v>
      </c>
      <c r="D32" s="158">
        <f>SUM(D33:D37)</f>
        <v>0</v>
      </c>
      <c r="E32" s="159">
        <f t="shared" si="6"/>
        <v>5491090</v>
      </c>
      <c r="F32" s="105">
        <f t="shared" si="6"/>
        <v>22116357</v>
      </c>
      <c r="G32" s="105">
        <f t="shared" si="6"/>
        <v>979829</v>
      </c>
      <c r="H32" s="105">
        <f t="shared" si="6"/>
        <v>1940307</v>
      </c>
      <c r="I32" s="105">
        <f t="shared" si="6"/>
        <v>1158088</v>
      </c>
      <c r="J32" s="105">
        <f t="shared" si="6"/>
        <v>4078224</v>
      </c>
      <c r="K32" s="105">
        <f t="shared" si="6"/>
        <v>1376058</v>
      </c>
      <c r="L32" s="105">
        <f t="shared" si="6"/>
        <v>1010420</v>
      </c>
      <c r="M32" s="105">
        <f t="shared" si="6"/>
        <v>1100249</v>
      </c>
      <c r="N32" s="105">
        <f t="shared" si="6"/>
        <v>3486727</v>
      </c>
      <c r="O32" s="105">
        <f t="shared" si="6"/>
        <v>417764</v>
      </c>
      <c r="P32" s="105">
        <f t="shared" si="6"/>
        <v>446736</v>
      </c>
      <c r="Q32" s="105">
        <f t="shared" si="6"/>
        <v>819867</v>
      </c>
      <c r="R32" s="105">
        <f t="shared" si="6"/>
        <v>1684367</v>
      </c>
      <c r="S32" s="105">
        <f t="shared" si="6"/>
        <v>348407</v>
      </c>
      <c r="T32" s="105">
        <f t="shared" si="6"/>
        <v>554187</v>
      </c>
      <c r="U32" s="105">
        <f t="shared" si="6"/>
        <v>422525</v>
      </c>
      <c r="V32" s="105">
        <f t="shared" si="6"/>
        <v>1325119</v>
      </c>
      <c r="W32" s="105">
        <f t="shared" si="6"/>
        <v>10574437</v>
      </c>
      <c r="X32" s="105">
        <f t="shared" si="6"/>
        <v>22116357</v>
      </c>
      <c r="Y32" s="105">
        <f t="shared" si="6"/>
        <v>-11541920</v>
      </c>
      <c r="Z32" s="142">
        <f>+IF(X32&lt;&gt;0,+(Y32/X32)*100,0)</f>
        <v>-52.187256698741116</v>
      </c>
      <c r="AA32" s="158">
        <f>SUM(AA33:AA37)</f>
        <v>22116357</v>
      </c>
    </row>
    <row r="33" spans="1:27" ht="13.5">
      <c r="A33" s="143" t="s">
        <v>79</v>
      </c>
      <c r="B33" s="141"/>
      <c r="C33" s="160">
        <v>3556740</v>
      </c>
      <c r="D33" s="160"/>
      <c r="E33" s="161">
        <v>4304101</v>
      </c>
      <c r="F33" s="65">
        <v>3532769</v>
      </c>
      <c r="G33" s="65">
        <v>264553</v>
      </c>
      <c r="H33" s="65">
        <v>252834</v>
      </c>
      <c r="I33" s="65">
        <v>244275</v>
      </c>
      <c r="J33" s="65">
        <v>761662</v>
      </c>
      <c r="K33" s="65">
        <v>380983</v>
      </c>
      <c r="L33" s="65">
        <v>522068</v>
      </c>
      <c r="M33" s="65">
        <v>527609</v>
      </c>
      <c r="N33" s="65">
        <v>1430660</v>
      </c>
      <c r="O33" s="65">
        <v>359282</v>
      </c>
      <c r="P33" s="65">
        <v>310807</v>
      </c>
      <c r="Q33" s="65">
        <v>300338</v>
      </c>
      <c r="R33" s="65">
        <v>970427</v>
      </c>
      <c r="S33" s="65">
        <v>282527</v>
      </c>
      <c r="T33" s="65">
        <v>-196934</v>
      </c>
      <c r="U33" s="65">
        <v>238502</v>
      </c>
      <c r="V33" s="65">
        <v>324095</v>
      </c>
      <c r="W33" s="65">
        <v>3486844</v>
      </c>
      <c r="X33" s="65">
        <v>3532769</v>
      </c>
      <c r="Y33" s="65">
        <v>-45925</v>
      </c>
      <c r="Z33" s="145">
        <v>-1.3</v>
      </c>
      <c r="AA33" s="160">
        <v>3532769</v>
      </c>
    </row>
    <row r="34" spans="1:27" ht="13.5">
      <c r="A34" s="143" t="s">
        <v>80</v>
      </c>
      <c r="B34" s="141"/>
      <c r="C34" s="160">
        <v>193491</v>
      </c>
      <c r="D34" s="160"/>
      <c r="E34" s="161">
        <v>336806</v>
      </c>
      <c r="F34" s="65">
        <v>149052</v>
      </c>
      <c r="G34" s="65">
        <v>1360</v>
      </c>
      <c r="H34" s="65">
        <v>26439</v>
      </c>
      <c r="I34" s="65"/>
      <c r="J34" s="65">
        <v>27799</v>
      </c>
      <c r="K34" s="65">
        <v>2121</v>
      </c>
      <c r="L34" s="65">
        <v>1526</v>
      </c>
      <c r="M34" s="65">
        <v>322</v>
      </c>
      <c r="N34" s="65">
        <v>3969</v>
      </c>
      <c r="O34" s="65">
        <v>1260</v>
      </c>
      <c r="P34" s="65">
        <v>2190</v>
      </c>
      <c r="Q34" s="65">
        <v>2467</v>
      </c>
      <c r="R34" s="65">
        <v>5917</v>
      </c>
      <c r="S34" s="65"/>
      <c r="T34" s="65"/>
      <c r="U34" s="65">
        <v>92456</v>
      </c>
      <c r="V34" s="65">
        <v>92456</v>
      </c>
      <c r="W34" s="65">
        <v>130141</v>
      </c>
      <c r="X34" s="65">
        <v>149052</v>
      </c>
      <c r="Y34" s="65">
        <v>-18911</v>
      </c>
      <c r="Z34" s="145">
        <v>-12.69</v>
      </c>
      <c r="AA34" s="160">
        <v>149052</v>
      </c>
    </row>
    <row r="35" spans="1:27" ht="13.5">
      <c r="A35" s="143" t="s">
        <v>81</v>
      </c>
      <c r="B35" s="141"/>
      <c r="C35" s="160">
        <v>4991</v>
      </c>
      <c r="D35" s="160"/>
      <c r="E35" s="161">
        <v>6490</v>
      </c>
      <c r="F35" s="65">
        <v>5740</v>
      </c>
      <c r="G35" s="65"/>
      <c r="H35" s="65"/>
      <c r="I35" s="65">
        <v>1789</v>
      </c>
      <c r="J35" s="65">
        <v>1789</v>
      </c>
      <c r="K35" s="65"/>
      <c r="L35" s="65"/>
      <c r="M35" s="65">
        <v>871</v>
      </c>
      <c r="N35" s="65">
        <v>871</v>
      </c>
      <c r="O35" s="65"/>
      <c r="P35" s="65">
        <v>338</v>
      </c>
      <c r="Q35" s="65"/>
      <c r="R35" s="65">
        <v>338</v>
      </c>
      <c r="S35" s="65"/>
      <c r="T35" s="65">
        <v>351</v>
      </c>
      <c r="U35" s="65"/>
      <c r="V35" s="65">
        <v>351</v>
      </c>
      <c r="W35" s="65">
        <v>3349</v>
      </c>
      <c r="X35" s="65">
        <v>5740</v>
      </c>
      <c r="Y35" s="65">
        <v>-2391</v>
      </c>
      <c r="Z35" s="145">
        <v>-41.66</v>
      </c>
      <c r="AA35" s="160">
        <v>5740</v>
      </c>
    </row>
    <row r="36" spans="1:27" ht="13.5">
      <c r="A36" s="143" t="s">
        <v>82</v>
      </c>
      <c r="B36" s="141"/>
      <c r="C36" s="160">
        <v>10732713</v>
      </c>
      <c r="D36" s="160"/>
      <c r="E36" s="161">
        <v>843693</v>
      </c>
      <c r="F36" s="65">
        <v>18428796</v>
      </c>
      <c r="G36" s="65">
        <v>713916</v>
      </c>
      <c r="H36" s="65">
        <v>1661034</v>
      </c>
      <c r="I36" s="65">
        <v>912024</v>
      </c>
      <c r="J36" s="65">
        <v>3286974</v>
      </c>
      <c r="K36" s="65">
        <v>992954</v>
      </c>
      <c r="L36" s="65">
        <v>486826</v>
      </c>
      <c r="M36" s="65">
        <v>571447</v>
      </c>
      <c r="N36" s="65">
        <v>2051227</v>
      </c>
      <c r="O36" s="65">
        <v>57222</v>
      </c>
      <c r="P36" s="65">
        <v>133401</v>
      </c>
      <c r="Q36" s="65">
        <v>517062</v>
      </c>
      <c r="R36" s="65">
        <v>707685</v>
      </c>
      <c r="S36" s="65">
        <v>65880</v>
      </c>
      <c r="T36" s="65">
        <v>750770</v>
      </c>
      <c r="U36" s="65">
        <v>91567</v>
      </c>
      <c r="V36" s="65">
        <v>908217</v>
      </c>
      <c r="W36" s="65">
        <v>6954103</v>
      </c>
      <c r="X36" s="65">
        <v>18428796</v>
      </c>
      <c r="Y36" s="65">
        <v>-11474693</v>
      </c>
      <c r="Z36" s="145">
        <v>-62.27</v>
      </c>
      <c r="AA36" s="160">
        <v>18428796</v>
      </c>
    </row>
    <row r="37" spans="1:27" ht="13.5">
      <c r="A37" s="143" t="s">
        <v>83</v>
      </c>
      <c r="B37" s="141"/>
      <c r="C37" s="162">
        <v>331692</v>
      </c>
      <c r="D37" s="162"/>
      <c r="E37" s="163"/>
      <c r="F37" s="164"/>
      <c r="G37" s="164"/>
      <c r="H37" s="164"/>
      <c r="I37" s="164"/>
      <c r="J37" s="164"/>
      <c r="K37" s="164"/>
      <c r="L37" s="164"/>
      <c r="M37" s="164"/>
      <c r="N37" s="164"/>
      <c r="O37" s="164"/>
      <c r="P37" s="164"/>
      <c r="Q37" s="164"/>
      <c r="R37" s="164"/>
      <c r="S37" s="164"/>
      <c r="T37" s="164"/>
      <c r="U37" s="164"/>
      <c r="V37" s="164"/>
      <c r="W37" s="164"/>
      <c r="X37" s="164"/>
      <c r="Y37" s="164"/>
      <c r="Z37" s="146">
        <v>0</v>
      </c>
      <c r="AA37" s="162"/>
    </row>
    <row r="38" spans="1:27" ht="13.5">
      <c r="A38" s="140" t="s">
        <v>84</v>
      </c>
      <c r="B38" s="147"/>
      <c r="C38" s="158">
        <f aca="true" t="shared" si="7" ref="C38:Y38">SUM(C39:C41)</f>
        <v>39740443</v>
      </c>
      <c r="D38" s="158">
        <f>SUM(D39:D41)</f>
        <v>0</v>
      </c>
      <c r="E38" s="159">
        <f t="shared" si="7"/>
        <v>28091682</v>
      </c>
      <c r="F38" s="105">
        <f t="shared" si="7"/>
        <v>48467281</v>
      </c>
      <c r="G38" s="105">
        <f t="shared" si="7"/>
        <v>2288632</v>
      </c>
      <c r="H38" s="105">
        <f t="shared" si="7"/>
        <v>4238691</v>
      </c>
      <c r="I38" s="105">
        <f t="shared" si="7"/>
        <v>4192936</v>
      </c>
      <c r="J38" s="105">
        <f t="shared" si="7"/>
        <v>10720259</v>
      </c>
      <c r="K38" s="105">
        <f t="shared" si="7"/>
        <v>1148085</v>
      </c>
      <c r="L38" s="105">
        <f t="shared" si="7"/>
        <v>2189067</v>
      </c>
      <c r="M38" s="105">
        <f t="shared" si="7"/>
        <v>1645811</v>
      </c>
      <c r="N38" s="105">
        <f t="shared" si="7"/>
        <v>4982963</v>
      </c>
      <c r="O38" s="105">
        <f t="shared" si="7"/>
        <v>1742567</v>
      </c>
      <c r="P38" s="105">
        <f t="shared" si="7"/>
        <v>2602118</v>
      </c>
      <c r="Q38" s="105">
        <f t="shared" si="7"/>
        <v>1605630</v>
      </c>
      <c r="R38" s="105">
        <f t="shared" si="7"/>
        <v>5950315</v>
      </c>
      <c r="S38" s="105">
        <f t="shared" si="7"/>
        <v>1590655</v>
      </c>
      <c r="T38" s="105">
        <f t="shared" si="7"/>
        <v>2255662</v>
      </c>
      <c r="U38" s="105">
        <f t="shared" si="7"/>
        <v>12065563</v>
      </c>
      <c r="V38" s="105">
        <f t="shared" si="7"/>
        <v>15911880</v>
      </c>
      <c r="W38" s="105">
        <f t="shared" si="7"/>
        <v>37565417</v>
      </c>
      <c r="X38" s="105">
        <f t="shared" si="7"/>
        <v>48467281</v>
      </c>
      <c r="Y38" s="105">
        <f t="shared" si="7"/>
        <v>-10901864</v>
      </c>
      <c r="Z38" s="142">
        <f>+IF(X38&lt;&gt;0,+(Y38/X38)*100,0)</f>
        <v>-22.493244463208075</v>
      </c>
      <c r="AA38" s="158">
        <f>SUM(AA39:AA41)</f>
        <v>48467281</v>
      </c>
    </row>
    <row r="39" spans="1:27" ht="13.5">
      <c r="A39" s="143" t="s">
        <v>85</v>
      </c>
      <c r="B39" s="141"/>
      <c r="C39" s="160">
        <v>8577200</v>
      </c>
      <c r="D39" s="160"/>
      <c r="E39" s="161">
        <v>9059237</v>
      </c>
      <c r="F39" s="65">
        <v>16862450</v>
      </c>
      <c r="G39" s="65">
        <v>417789</v>
      </c>
      <c r="H39" s="65">
        <v>316052</v>
      </c>
      <c r="I39" s="65">
        <v>488714</v>
      </c>
      <c r="J39" s="65">
        <v>1222555</v>
      </c>
      <c r="K39" s="65">
        <v>378205</v>
      </c>
      <c r="L39" s="65">
        <v>541947</v>
      </c>
      <c r="M39" s="65">
        <v>802528</v>
      </c>
      <c r="N39" s="65">
        <v>1722680</v>
      </c>
      <c r="O39" s="65">
        <v>294684</v>
      </c>
      <c r="P39" s="65">
        <v>1250405</v>
      </c>
      <c r="Q39" s="65">
        <v>365327</v>
      </c>
      <c r="R39" s="65">
        <v>1910416</v>
      </c>
      <c r="S39" s="65">
        <v>347365</v>
      </c>
      <c r="T39" s="65">
        <v>467855</v>
      </c>
      <c r="U39" s="65">
        <v>1748332</v>
      </c>
      <c r="V39" s="65">
        <v>2563552</v>
      </c>
      <c r="W39" s="65">
        <v>7419203</v>
      </c>
      <c r="X39" s="65">
        <v>16862450</v>
      </c>
      <c r="Y39" s="65">
        <v>-9443247</v>
      </c>
      <c r="Z39" s="145">
        <v>-56</v>
      </c>
      <c r="AA39" s="160">
        <v>16862450</v>
      </c>
    </row>
    <row r="40" spans="1:27" ht="13.5">
      <c r="A40" s="143" t="s">
        <v>86</v>
      </c>
      <c r="B40" s="141"/>
      <c r="C40" s="160">
        <v>31163243</v>
      </c>
      <c r="D40" s="160"/>
      <c r="E40" s="161">
        <v>19032445</v>
      </c>
      <c r="F40" s="65">
        <v>31604831</v>
      </c>
      <c r="G40" s="65">
        <v>1870843</v>
      </c>
      <c r="H40" s="65">
        <v>3922639</v>
      </c>
      <c r="I40" s="65">
        <v>3704222</v>
      </c>
      <c r="J40" s="65">
        <v>9497704</v>
      </c>
      <c r="K40" s="65">
        <v>769880</v>
      </c>
      <c r="L40" s="65">
        <v>1647120</v>
      </c>
      <c r="M40" s="65">
        <v>843283</v>
      </c>
      <c r="N40" s="65">
        <v>3260283</v>
      </c>
      <c r="O40" s="65">
        <v>1447883</v>
      </c>
      <c r="P40" s="65">
        <v>1351713</v>
      </c>
      <c r="Q40" s="65">
        <v>1240303</v>
      </c>
      <c r="R40" s="65">
        <v>4039899</v>
      </c>
      <c r="S40" s="65">
        <v>1243290</v>
      </c>
      <c r="T40" s="65">
        <v>1787807</v>
      </c>
      <c r="U40" s="65">
        <v>10317231</v>
      </c>
      <c r="V40" s="65">
        <v>13348328</v>
      </c>
      <c r="W40" s="65">
        <v>30146214</v>
      </c>
      <c r="X40" s="65">
        <v>31604831</v>
      </c>
      <c r="Y40" s="65">
        <v>-1458617</v>
      </c>
      <c r="Z40" s="145">
        <v>-4.62</v>
      </c>
      <c r="AA40" s="160">
        <v>31604831</v>
      </c>
    </row>
    <row r="41" spans="1:27" ht="13.5">
      <c r="A41" s="143" t="s">
        <v>87</v>
      </c>
      <c r="B41" s="141"/>
      <c r="C41" s="160"/>
      <c r="D41" s="160"/>
      <c r="E41" s="161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145">
        <v>0</v>
      </c>
      <c r="AA41" s="160"/>
    </row>
    <row r="42" spans="1:27" ht="13.5">
      <c r="A42" s="140" t="s">
        <v>88</v>
      </c>
      <c r="B42" s="147"/>
      <c r="C42" s="158">
        <f aca="true" t="shared" si="8" ref="C42:Y42">SUM(C43:C46)</f>
        <v>37182968</v>
      </c>
      <c r="D42" s="158">
        <f>SUM(D43:D46)</f>
        <v>0</v>
      </c>
      <c r="E42" s="159">
        <f t="shared" si="8"/>
        <v>46272337</v>
      </c>
      <c r="F42" s="105">
        <f t="shared" si="8"/>
        <v>49687485</v>
      </c>
      <c r="G42" s="105">
        <f t="shared" si="8"/>
        <v>3901091</v>
      </c>
      <c r="H42" s="105">
        <f t="shared" si="8"/>
        <v>4407995</v>
      </c>
      <c r="I42" s="105">
        <f t="shared" si="8"/>
        <v>3996377</v>
      </c>
      <c r="J42" s="105">
        <f t="shared" si="8"/>
        <v>12305463</v>
      </c>
      <c r="K42" s="105">
        <f t="shared" si="8"/>
        <v>2729138</v>
      </c>
      <c r="L42" s="105">
        <f t="shared" si="8"/>
        <v>3580575</v>
      </c>
      <c r="M42" s="105">
        <f t="shared" si="8"/>
        <v>2471697</v>
      </c>
      <c r="N42" s="105">
        <f t="shared" si="8"/>
        <v>8781410</v>
      </c>
      <c r="O42" s="105">
        <f t="shared" si="8"/>
        <v>3191054</v>
      </c>
      <c r="P42" s="105">
        <f t="shared" si="8"/>
        <v>2963621</v>
      </c>
      <c r="Q42" s="105">
        <f t="shared" si="8"/>
        <v>3095599</v>
      </c>
      <c r="R42" s="105">
        <f t="shared" si="8"/>
        <v>9250274</v>
      </c>
      <c r="S42" s="105">
        <f t="shared" si="8"/>
        <v>2916258</v>
      </c>
      <c r="T42" s="105">
        <f t="shared" si="8"/>
        <v>3477400</v>
      </c>
      <c r="U42" s="105">
        <f t="shared" si="8"/>
        <v>7473900</v>
      </c>
      <c r="V42" s="105">
        <f t="shared" si="8"/>
        <v>13867558</v>
      </c>
      <c r="W42" s="105">
        <f t="shared" si="8"/>
        <v>44204705</v>
      </c>
      <c r="X42" s="105">
        <f t="shared" si="8"/>
        <v>49687485</v>
      </c>
      <c r="Y42" s="105">
        <f t="shared" si="8"/>
        <v>-5482780</v>
      </c>
      <c r="Z42" s="142">
        <f>+IF(X42&lt;&gt;0,+(Y42/X42)*100,0)</f>
        <v>-11.034529117342123</v>
      </c>
      <c r="AA42" s="158">
        <f>SUM(AA43:AA46)</f>
        <v>49687485</v>
      </c>
    </row>
    <row r="43" spans="1:27" ht="13.5">
      <c r="A43" s="143" t="s">
        <v>89</v>
      </c>
      <c r="B43" s="141"/>
      <c r="C43" s="160">
        <v>18613874</v>
      </c>
      <c r="D43" s="160"/>
      <c r="E43" s="161">
        <v>23696756</v>
      </c>
      <c r="F43" s="65">
        <v>26651722</v>
      </c>
      <c r="G43" s="65">
        <v>2377883</v>
      </c>
      <c r="H43" s="65">
        <v>2867788</v>
      </c>
      <c r="I43" s="65">
        <v>2463769</v>
      </c>
      <c r="J43" s="65">
        <v>7709440</v>
      </c>
      <c r="K43" s="65">
        <v>1232813</v>
      </c>
      <c r="L43" s="65">
        <v>1329187</v>
      </c>
      <c r="M43" s="65">
        <v>860028</v>
      </c>
      <c r="N43" s="65">
        <v>3422028</v>
      </c>
      <c r="O43" s="65">
        <v>1677665</v>
      </c>
      <c r="P43" s="65">
        <v>1329501</v>
      </c>
      <c r="Q43" s="65">
        <v>1451318</v>
      </c>
      <c r="R43" s="65">
        <v>4458484</v>
      </c>
      <c r="S43" s="65">
        <v>1452158</v>
      </c>
      <c r="T43" s="65">
        <v>1671797</v>
      </c>
      <c r="U43" s="65">
        <v>2975762</v>
      </c>
      <c r="V43" s="65">
        <v>6099717</v>
      </c>
      <c r="W43" s="65">
        <v>21689669</v>
      </c>
      <c r="X43" s="65">
        <v>26651722</v>
      </c>
      <c r="Y43" s="65">
        <v>-4962053</v>
      </c>
      <c r="Z43" s="145">
        <v>-18.62</v>
      </c>
      <c r="AA43" s="160">
        <v>26651722</v>
      </c>
    </row>
    <row r="44" spans="1:27" ht="13.5">
      <c r="A44" s="143" t="s">
        <v>90</v>
      </c>
      <c r="B44" s="141"/>
      <c r="C44" s="160">
        <v>5173190</v>
      </c>
      <c r="D44" s="160"/>
      <c r="E44" s="161">
        <v>6592493</v>
      </c>
      <c r="F44" s="65">
        <v>6972290</v>
      </c>
      <c r="G44" s="65">
        <v>524797</v>
      </c>
      <c r="H44" s="65">
        <v>516132</v>
      </c>
      <c r="I44" s="65">
        <v>541690</v>
      </c>
      <c r="J44" s="65">
        <v>1582619</v>
      </c>
      <c r="K44" s="65">
        <v>510866</v>
      </c>
      <c r="L44" s="65">
        <v>623994</v>
      </c>
      <c r="M44" s="65">
        <v>500617</v>
      </c>
      <c r="N44" s="65">
        <v>1635477</v>
      </c>
      <c r="O44" s="65">
        <v>451575</v>
      </c>
      <c r="P44" s="65">
        <v>505997</v>
      </c>
      <c r="Q44" s="65">
        <v>549316</v>
      </c>
      <c r="R44" s="65">
        <v>1506888</v>
      </c>
      <c r="S44" s="65">
        <v>445187</v>
      </c>
      <c r="T44" s="65">
        <v>631398</v>
      </c>
      <c r="U44" s="65">
        <v>1216577</v>
      </c>
      <c r="V44" s="65">
        <v>2293162</v>
      </c>
      <c r="W44" s="65">
        <v>7018146</v>
      </c>
      <c r="X44" s="65">
        <v>6972290</v>
      </c>
      <c r="Y44" s="65">
        <v>45856</v>
      </c>
      <c r="Z44" s="145">
        <v>0.66</v>
      </c>
      <c r="AA44" s="160">
        <v>6972290</v>
      </c>
    </row>
    <row r="45" spans="1:27" ht="13.5">
      <c r="A45" s="143" t="s">
        <v>91</v>
      </c>
      <c r="B45" s="141"/>
      <c r="C45" s="162">
        <v>6353619</v>
      </c>
      <c r="D45" s="162"/>
      <c r="E45" s="163">
        <v>7603962</v>
      </c>
      <c r="F45" s="164">
        <v>7441749</v>
      </c>
      <c r="G45" s="164">
        <v>469023</v>
      </c>
      <c r="H45" s="164">
        <v>471883</v>
      </c>
      <c r="I45" s="164">
        <v>437149</v>
      </c>
      <c r="J45" s="164">
        <v>1378055</v>
      </c>
      <c r="K45" s="164">
        <v>463553</v>
      </c>
      <c r="L45" s="164">
        <v>789373</v>
      </c>
      <c r="M45" s="164">
        <v>586659</v>
      </c>
      <c r="N45" s="164">
        <v>1839585</v>
      </c>
      <c r="O45" s="164">
        <v>525934</v>
      </c>
      <c r="P45" s="164">
        <v>592175</v>
      </c>
      <c r="Q45" s="164">
        <v>560668</v>
      </c>
      <c r="R45" s="164">
        <v>1678777</v>
      </c>
      <c r="S45" s="164">
        <v>464787</v>
      </c>
      <c r="T45" s="164">
        <v>434797</v>
      </c>
      <c r="U45" s="164">
        <v>1268555</v>
      </c>
      <c r="V45" s="164">
        <v>2168139</v>
      </c>
      <c r="W45" s="164">
        <v>7064556</v>
      </c>
      <c r="X45" s="164">
        <v>7441749</v>
      </c>
      <c r="Y45" s="164">
        <v>-377193</v>
      </c>
      <c r="Z45" s="146">
        <v>-5.07</v>
      </c>
      <c r="AA45" s="162">
        <v>7441749</v>
      </c>
    </row>
    <row r="46" spans="1:27" ht="13.5">
      <c r="A46" s="143" t="s">
        <v>92</v>
      </c>
      <c r="B46" s="141"/>
      <c r="C46" s="160">
        <v>7042285</v>
      </c>
      <c r="D46" s="160"/>
      <c r="E46" s="161">
        <v>8379126</v>
      </c>
      <c r="F46" s="65">
        <v>8621724</v>
      </c>
      <c r="G46" s="65">
        <v>529388</v>
      </c>
      <c r="H46" s="65">
        <v>552192</v>
      </c>
      <c r="I46" s="65">
        <v>553769</v>
      </c>
      <c r="J46" s="65">
        <v>1635349</v>
      </c>
      <c r="K46" s="65">
        <v>521906</v>
      </c>
      <c r="L46" s="65">
        <v>838021</v>
      </c>
      <c r="M46" s="65">
        <v>524393</v>
      </c>
      <c r="N46" s="65">
        <v>1884320</v>
      </c>
      <c r="O46" s="65">
        <v>535880</v>
      </c>
      <c r="P46" s="65">
        <v>535948</v>
      </c>
      <c r="Q46" s="65">
        <v>534297</v>
      </c>
      <c r="R46" s="65">
        <v>1606125</v>
      </c>
      <c r="S46" s="65">
        <v>554126</v>
      </c>
      <c r="T46" s="65">
        <v>739408</v>
      </c>
      <c r="U46" s="65">
        <v>2013006</v>
      </c>
      <c r="V46" s="65">
        <v>3306540</v>
      </c>
      <c r="W46" s="65">
        <v>8432334</v>
      </c>
      <c r="X46" s="65">
        <v>8621724</v>
      </c>
      <c r="Y46" s="65">
        <v>-189390</v>
      </c>
      <c r="Z46" s="145">
        <v>-2.2</v>
      </c>
      <c r="AA46" s="160">
        <v>8621724</v>
      </c>
    </row>
    <row r="47" spans="1:27" ht="13.5">
      <c r="A47" s="140" t="s">
        <v>93</v>
      </c>
      <c r="B47" s="147" t="s">
        <v>94</v>
      </c>
      <c r="C47" s="158"/>
      <c r="D47" s="158"/>
      <c r="E47" s="159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42">
        <v>0</v>
      </c>
      <c r="AA47" s="158"/>
    </row>
    <row r="48" spans="1:27" ht="13.5">
      <c r="A48" s="148" t="s">
        <v>98</v>
      </c>
      <c r="B48" s="149" t="s">
        <v>99</v>
      </c>
      <c r="C48" s="177">
        <f aca="true" t="shared" si="9" ref="C48:Y48">+C28+C32+C38+C42+C47</f>
        <v>120682040</v>
      </c>
      <c r="D48" s="177">
        <f>+D28+D32+D38+D42+D47</f>
        <v>0</v>
      </c>
      <c r="E48" s="178">
        <f t="shared" si="9"/>
        <v>121828000</v>
      </c>
      <c r="F48" s="78">
        <f t="shared" si="9"/>
        <v>164114117</v>
      </c>
      <c r="G48" s="78">
        <f t="shared" si="9"/>
        <v>9116342</v>
      </c>
      <c r="H48" s="78">
        <f t="shared" si="9"/>
        <v>13354686</v>
      </c>
      <c r="I48" s="78">
        <f t="shared" si="9"/>
        <v>13010425</v>
      </c>
      <c r="J48" s="78">
        <f t="shared" si="9"/>
        <v>35481453</v>
      </c>
      <c r="K48" s="78">
        <f t="shared" si="9"/>
        <v>7635967</v>
      </c>
      <c r="L48" s="78">
        <f t="shared" si="9"/>
        <v>9619934</v>
      </c>
      <c r="M48" s="78">
        <f t="shared" si="9"/>
        <v>8983743</v>
      </c>
      <c r="N48" s="78">
        <f t="shared" si="9"/>
        <v>26239644</v>
      </c>
      <c r="O48" s="78">
        <f t="shared" si="9"/>
        <v>7843350</v>
      </c>
      <c r="P48" s="78">
        <f t="shared" si="9"/>
        <v>8251270</v>
      </c>
      <c r="Q48" s="78">
        <f t="shared" si="9"/>
        <v>8483630</v>
      </c>
      <c r="R48" s="78">
        <f t="shared" si="9"/>
        <v>24578250</v>
      </c>
      <c r="S48" s="78">
        <f t="shared" si="9"/>
        <v>7130404</v>
      </c>
      <c r="T48" s="78">
        <f t="shared" si="9"/>
        <v>8300624</v>
      </c>
      <c r="U48" s="78">
        <f t="shared" si="9"/>
        <v>26811270</v>
      </c>
      <c r="V48" s="78">
        <f t="shared" si="9"/>
        <v>42242298</v>
      </c>
      <c r="W48" s="78">
        <f t="shared" si="9"/>
        <v>128541645</v>
      </c>
      <c r="X48" s="78">
        <f t="shared" si="9"/>
        <v>164114117</v>
      </c>
      <c r="Y48" s="78">
        <f t="shared" si="9"/>
        <v>-35572472</v>
      </c>
      <c r="Z48" s="179">
        <f>+IF(X48&lt;&gt;0,+(Y48/X48)*100,0)</f>
        <v>-21.675449163218545</v>
      </c>
      <c r="AA48" s="177">
        <f>+AA28+AA32+AA38+AA42+AA47</f>
        <v>164114117</v>
      </c>
    </row>
    <row r="49" spans="1:27" ht="13.5">
      <c r="A49" s="153" t="s">
        <v>49</v>
      </c>
      <c r="B49" s="154"/>
      <c r="C49" s="180">
        <f aca="true" t="shared" si="10" ref="C49:Y49">+C25-C48</f>
        <v>36147805</v>
      </c>
      <c r="D49" s="180">
        <f>+D25-D48</f>
        <v>0</v>
      </c>
      <c r="E49" s="181">
        <f t="shared" si="10"/>
        <v>31626559</v>
      </c>
      <c r="F49" s="182">
        <f t="shared" si="10"/>
        <v>31167737</v>
      </c>
      <c r="G49" s="182">
        <f t="shared" si="10"/>
        <v>35673834</v>
      </c>
      <c r="H49" s="182">
        <f t="shared" si="10"/>
        <v>-6665497</v>
      </c>
      <c r="I49" s="182">
        <f t="shared" si="10"/>
        <v>-8014650</v>
      </c>
      <c r="J49" s="182">
        <f t="shared" si="10"/>
        <v>20993687</v>
      </c>
      <c r="K49" s="182">
        <f t="shared" si="10"/>
        <v>-4903673</v>
      </c>
      <c r="L49" s="182">
        <f t="shared" si="10"/>
        <v>-6536477</v>
      </c>
      <c r="M49" s="182">
        <f t="shared" si="10"/>
        <v>50121553</v>
      </c>
      <c r="N49" s="182">
        <f t="shared" si="10"/>
        <v>38681403</v>
      </c>
      <c r="O49" s="182">
        <f t="shared" si="10"/>
        <v>-3752888</v>
      </c>
      <c r="P49" s="182">
        <f t="shared" si="10"/>
        <v>-4550446</v>
      </c>
      <c r="Q49" s="182">
        <f t="shared" si="10"/>
        <v>15748762</v>
      </c>
      <c r="R49" s="182">
        <f t="shared" si="10"/>
        <v>7445428</v>
      </c>
      <c r="S49" s="182">
        <f t="shared" si="10"/>
        <v>-3645611</v>
      </c>
      <c r="T49" s="182">
        <f t="shared" si="10"/>
        <v>-5336159</v>
      </c>
      <c r="U49" s="182">
        <f t="shared" si="10"/>
        <v>-22853010</v>
      </c>
      <c r="V49" s="182">
        <f t="shared" si="10"/>
        <v>-31834780</v>
      </c>
      <c r="W49" s="182">
        <f t="shared" si="10"/>
        <v>35285738</v>
      </c>
      <c r="X49" s="182">
        <f>IF(F25=F48,0,X25-X48)</f>
        <v>31167737</v>
      </c>
      <c r="Y49" s="182">
        <f t="shared" si="10"/>
        <v>4118001</v>
      </c>
      <c r="Z49" s="183">
        <f>+IF(X49&lt;&gt;0,+(Y49/X49)*100,0)</f>
        <v>13.212383690224286</v>
      </c>
      <c r="AA49" s="180">
        <f>+AA25-AA48</f>
        <v>31167737</v>
      </c>
    </row>
    <row r="50" spans="1:27" ht="13.5">
      <c r="A50" s="155" t="s">
        <v>223</v>
      </c>
      <c r="B50" s="184"/>
      <c r="C50" s="184"/>
      <c r="D50" s="184"/>
      <c r="E50" s="184"/>
      <c r="F50" s="184"/>
      <c r="G50" s="184"/>
      <c r="H50" s="184"/>
      <c r="I50" s="184"/>
      <c r="J50" s="184"/>
      <c r="K50" s="184"/>
      <c r="L50" s="184"/>
      <c r="M50" s="184"/>
      <c r="N50" s="184"/>
      <c r="O50" s="184"/>
      <c r="P50" s="184"/>
      <c r="Q50" s="184"/>
      <c r="R50" s="184"/>
      <c r="S50" s="184"/>
      <c r="T50" s="184"/>
      <c r="U50" s="184"/>
      <c r="V50" s="184"/>
      <c r="W50" s="184"/>
      <c r="X50" s="184"/>
      <c r="Y50" s="184"/>
      <c r="Z50" s="184"/>
      <c r="AA50" s="184"/>
    </row>
    <row r="51" spans="1:27" ht="13.5">
      <c r="A51" s="156" t="s">
        <v>224</v>
      </c>
      <c r="B51" s="185"/>
      <c r="C51" s="185"/>
      <c r="D51" s="185"/>
      <c r="E51" s="185"/>
      <c r="F51" s="185"/>
      <c r="G51" s="185"/>
      <c r="H51" s="185"/>
      <c r="I51" s="185"/>
      <c r="J51" s="185"/>
      <c r="K51" s="185"/>
      <c r="L51" s="185"/>
      <c r="M51" s="185"/>
      <c r="N51" s="185"/>
      <c r="O51" s="185"/>
      <c r="P51" s="185"/>
      <c r="Q51" s="185"/>
      <c r="R51" s="185"/>
      <c r="S51" s="185"/>
      <c r="T51" s="185"/>
      <c r="U51" s="185"/>
      <c r="V51" s="185"/>
      <c r="W51" s="185"/>
      <c r="X51" s="185"/>
      <c r="Y51" s="185"/>
      <c r="Z51" s="185"/>
      <c r="AA51" s="185"/>
    </row>
    <row r="52" spans="1:27" ht="13.5">
      <c r="A52" s="157" t="s">
        <v>225</v>
      </c>
      <c r="B52" s="185"/>
      <c r="C52" s="185"/>
      <c r="D52" s="185"/>
      <c r="E52" s="185"/>
      <c r="F52" s="185"/>
      <c r="G52" s="185"/>
      <c r="H52" s="185"/>
      <c r="I52" s="185"/>
      <c r="J52" s="185"/>
      <c r="K52" s="185"/>
      <c r="L52" s="185"/>
      <c r="M52" s="185"/>
      <c r="N52" s="185"/>
      <c r="O52" s="185"/>
      <c r="P52" s="185"/>
      <c r="Q52" s="185"/>
      <c r="R52" s="185"/>
      <c r="S52" s="185"/>
      <c r="T52" s="185"/>
      <c r="U52" s="185"/>
      <c r="V52" s="185"/>
      <c r="W52" s="185"/>
      <c r="X52" s="185"/>
      <c r="Y52" s="185"/>
      <c r="Z52" s="185"/>
      <c r="AA52" s="185"/>
    </row>
    <row r="53" spans="1:27" ht="13.5">
      <c r="A53" s="156" t="s">
        <v>226</v>
      </c>
      <c r="B53" s="185"/>
      <c r="C53" s="185"/>
      <c r="D53" s="185"/>
      <c r="E53" s="185"/>
      <c r="F53" s="185"/>
      <c r="G53" s="185"/>
      <c r="H53" s="185"/>
      <c r="I53" s="185"/>
      <c r="J53" s="185"/>
      <c r="K53" s="185"/>
      <c r="L53" s="185"/>
      <c r="M53" s="185"/>
      <c r="N53" s="185"/>
      <c r="O53" s="185"/>
      <c r="P53" s="185"/>
      <c r="Q53" s="185"/>
      <c r="R53" s="185"/>
      <c r="S53" s="185"/>
      <c r="T53" s="185"/>
      <c r="U53" s="185"/>
      <c r="V53" s="185"/>
      <c r="W53" s="185"/>
      <c r="X53" s="185"/>
      <c r="Y53" s="185"/>
      <c r="Z53" s="185"/>
      <c r="AA53" s="185"/>
    </row>
    <row r="54" spans="1:27" ht="24.75" customHeight="1">
      <c r="A54" s="186" t="s">
        <v>227</v>
      </c>
      <c r="B54" s="186"/>
      <c r="C54" s="186"/>
      <c r="D54" s="186"/>
      <c r="E54" s="186"/>
      <c r="F54" s="186"/>
      <c r="G54" s="186"/>
      <c r="H54" s="186"/>
      <c r="I54" s="186"/>
      <c r="J54" s="186"/>
      <c r="K54" s="186"/>
      <c r="L54" s="186"/>
      <c r="M54" s="186"/>
      <c r="N54" s="186"/>
      <c r="O54" s="186"/>
      <c r="P54" s="186"/>
      <c r="Q54" s="186"/>
      <c r="R54" s="186"/>
      <c r="S54" s="186"/>
      <c r="T54" s="186"/>
      <c r="U54" s="186"/>
      <c r="V54" s="186"/>
      <c r="W54" s="186"/>
      <c r="X54" s="186"/>
      <c r="Y54" s="186"/>
      <c r="Z54" s="186"/>
      <c r="AA54" s="186"/>
    </row>
    <row r="55" spans="1:27" ht="13.5">
      <c r="A55" s="123"/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</row>
    <row r="56" spans="1:27" ht="13.5">
      <c r="A56" s="123"/>
      <c r="B56" s="123"/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3"/>
    </row>
    <row r="57" spans="1:27" ht="13.5">
      <c r="A57" s="187"/>
      <c r="B57" s="123"/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  <c r="AA57" s="123"/>
    </row>
    <row r="58" spans="1:27" ht="13.5">
      <c r="A58" s="187"/>
      <c r="B58" s="123"/>
      <c r="C58" s="123"/>
      <c r="D58" s="123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123"/>
      <c r="T58" s="123"/>
      <c r="U58" s="123"/>
      <c r="V58" s="123"/>
      <c r="W58" s="123"/>
      <c r="X58" s="123"/>
      <c r="Y58" s="123"/>
      <c r="Z58" s="123"/>
      <c r="AA58" s="123"/>
    </row>
    <row r="59" spans="1:27" ht="13.5">
      <c r="A59" s="123"/>
      <c r="B59" s="123"/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123"/>
      <c r="T59" s="123"/>
      <c r="U59" s="123"/>
      <c r="V59" s="123"/>
      <c r="W59" s="123"/>
      <c r="X59" s="123"/>
      <c r="Y59" s="123"/>
      <c r="Z59" s="123"/>
      <c r="AA59" s="123"/>
    </row>
    <row r="60" spans="1:27" ht="13.5">
      <c r="A60" s="123"/>
      <c r="B60" s="123"/>
      <c r="C60" s="123"/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  <c r="V60" s="123"/>
      <c r="W60" s="123"/>
      <c r="X60" s="123"/>
      <c r="Y60" s="123"/>
      <c r="Z60" s="123"/>
      <c r="AA60" s="123"/>
    </row>
  </sheetData>
  <sheetProtection/>
  <mergeCells count="6">
    <mergeCell ref="A1:AA1"/>
    <mergeCell ref="E2:AA2"/>
    <mergeCell ref="A51:AA51"/>
    <mergeCell ref="A52:AA52"/>
    <mergeCell ref="A53:AA53"/>
    <mergeCell ref="A54:AA54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65" t="s">
        <v>100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</row>
    <row r="2" spans="1:27" ht="24.75" customHeight="1">
      <c r="A2" s="166" t="s">
        <v>1</v>
      </c>
      <c r="B2" s="139" t="s">
        <v>228</v>
      </c>
      <c r="C2" s="126" t="s">
        <v>2</v>
      </c>
      <c r="D2" s="126" t="s">
        <v>3</v>
      </c>
      <c r="E2" s="193" t="s">
        <v>4</v>
      </c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9"/>
    </row>
    <row r="3" spans="1:27" ht="24.75" customHeight="1">
      <c r="A3" s="170" t="s">
        <v>5</v>
      </c>
      <c r="B3" s="171" t="s">
        <v>72</v>
      </c>
      <c r="C3" s="172" t="s">
        <v>6</v>
      </c>
      <c r="D3" s="172" t="s">
        <v>6</v>
      </c>
      <c r="E3" s="52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151" t="s">
        <v>101</v>
      </c>
      <c r="B4" s="194"/>
      <c r="C4" s="173"/>
      <c r="D4" s="173"/>
      <c r="E4" s="174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95"/>
      <c r="AA4" s="173"/>
    </row>
    <row r="5" spans="1:27" ht="13.5">
      <c r="A5" s="196" t="s">
        <v>31</v>
      </c>
      <c r="B5" s="197" t="s">
        <v>96</v>
      </c>
      <c r="C5" s="160">
        <v>4197252</v>
      </c>
      <c r="D5" s="160"/>
      <c r="E5" s="161">
        <v>3702035</v>
      </c>
      <c r="F5" s="65">
        <v>5366512</v>
      </c>
      <c r="G5" s="65">
        <v>1576022</v>
      </c>
      <c r="H5" s="65">
        <v>352686</v>
      </c>
      <c r="I5" s="65">
        <v>298849</v>
      </c>
      <c r="J5" s="65">
        <v>2227557</v>
      </c>
      <c r="K5" s="65">
        <v>256404</v>
      </c>
      <c r="L5" s="65">
        <v>259800</v>
      </c>
      <c r="M5" s="65">
        <v>261335</v>
      </c>
      <c r="N5" s="65">
        <v>777539</v>
      </c>
      <c r="O5" s="65">
        <v>229934</v>
      </c>
      <c r="P5" s="65">
        <v>222614</v>
      </c>
      <c r="Q5" s="65">
        <v>222511</v>
      </c>
      <c r="R5" s="65">
        <v>675059</v>
      </c>
      <c r="S5" s="65">
        <v>225369</v>
      </c>
      <c r="T5" s="65">
        <v>215253</v>
      </c>
      <c r="U5" s="65">
        <v>510</v>
      </c>
      <c r="V5" s="65">
        <v>441132</v>
      </c>
      <c r="W5" s="65">
        <v>4121287</v>
      </c>
      <c r="X5" s="65">
        <v>5366512</v>
      </c>
      <c r="Y5" s="65">
        <v>-1245225</v>
      </c>
      <c r="Z5" s="145">
        <v>-23.2</v>
      </c>
      <c r="AA5" s="160">
        <v>5366512</v>
      </c>
    </row>
    <row r="6" spans="1:27" ht="13.5">
      <c r="A6" s="196" t="s">
        <v>102</v>
      </c>
      <c r="B6" s="197"/>
      <c r="C6" s="160">
        <v>0</v>
      </c>
      <c r="D6" s="160"/>
      <c r="E6" s="161">
        <v>0</v>
      </c>
      <c r="F6" s="65">
        <v>0</v>
      </c>
      <c r="G6" s="65">
        <v>0</v>
      </c>
      <c r="H6" s="65">
        <v>0</v>
      </c>
      <c r="I6" s="65">
        <v>0</v>
      </c>
      <c r="J6" s="65">
        <v>0</v>
      </c>
      <c r="K6" s="65">
        <v>0</v>
      </c>
      <c r="L6" s="65">
        <v>0</v>
      </c>
      <c r="M6" s="65">
        <v>0</v>
      </c>
      <c r="N6" s="65">
        <v>0</v>
      </c>
      <c r="O6" s="65">
        <v>376419</v>
      </c>
      <c r="P6" s="65">
        <v>0</v>
      </c>
      <c r="Q6" s="65">
        <v>0</v>
      </c>
      <c r="R6" s="65">
        <v>376419</v>
      </c>
      <c r="S6" s="65">
        <v>0</v>
      </c>
      <c r="T6" s="65">
        <v>0</v>
      </c>
      <c r="U6" s="65">
        <v>0</v>
      </c>
      <c r="V6" s="65">
        <v>0</v>
      </c>
      <c r="W6" s="65">
        <v>376419</v>
      </c>
      <c r="X6" s="65">
        <v>0</v>
      </c>
      <c r="Y6" s="65">
        <v>376419</v>
      </c>
      <c r="Z6" s="145">
        <v>0</v>
      </c>
      <c r="AA6" s="160">
        <v>0</v>
      </c>
    </row>
    <row r="7" spans="1:27" ht="13.5">
      <c r="A7" s="198" t="s">
        <v>103</v>
      </c>
      <c r="B7" s="197" t="s">
        <v>96</v>
      </c>
      <c r="C7" s="160">
        <v>12156465</v>
      </c>
      <c r="D7" s="160"/>
      <c r="E7" s="161">
        <v>15866415</v>
      </c>
      <c r="F7" s="65">
        <v>18921790</v>
      </c>
      <c r="G7" s="65">
        <v>2974066</v>
      </c>
      <c r="H7" s="65">
        <v>2703071</v>
      </c>
      <c r="I7" s="65">
        <v>1319778</v>
      </c>
      <c r="J7" s="65">
        <v>6996915</v>
      </c>
      <c r="K7" s="65">
        <v>1328629</v>
      </c>
      <c r="L7" s="65">
        <v>1606972</v>
      </c>
      <c r="M7" s="65">
        <v>878430</v>
      </c>
      <c r="N7" s="65">
        <v>3814031</v>
      </c>
      <c r="O7" s="65">
        <v>1292805</v>
      </c>
      <c r="P7" s="65">
        <v>1577841</v>
      </c>
      <c r="Q7" s="65">
        <v>1628618</v>
      </c>
      <c r="R7" s="65">
        <v>4499264</v>
      </c>
      <c r="S7" s="65">
        <v>1501553</v>
      </c>
      <c r="T7" s="65">
        <v>1252617</v>
      </c>
      <c r="U7" s="65">
        <v>2192746</v>
      </c>
      <c r="V7" s="65">
        <v>4946916</v>
      </c>
      <c r="W7" s="65">
        <v>20257126</v>
      </c>
      <c r="X7" s="65">
        <v>18921790</v>
      </c>
      <c r="Y7" s="65">
        <v>1335336</v>
      </c>
      <c r="Z7" s="145">
        <v>7.06</v>
      </c>
      <c r="AA7" s="160">
        <v>18921790</v>
      </c>
    </row>
    <row r="8" spans="1:27" ht="13.5">
      <c r="A8" s="198" t="s">
        <v>104</v>
      </c>
      <c r="B8" s="197" t="s">
        <v>96</v>
      </c>
      <c r="C8" s="160">
        <v>1843288</v>
      </c>
      <c r="D8" s="160"/>
      <c r="E8" s="161">
        <v>6453729</v>
      </c>
      <c r="F8" s="65">
        <v>2298315</v>
      </c>
      <c r="G8" s="65">
        <v>913402</v>
      </c>
      <c r="H8" s="65">
        <v>-494634</v>
      </c>
      <c r="I8" s="65">
        <v>189134</v>
      </c>
      <c r="J8" s="65">
        <v>607902</v>
      </c>
      <c r="K8" s="65">
        <v>269250</v>
      </c>
      <c r="L8" s="65">
        <v>203006</v>
      </c>
      <c r="M8" s="65">
        <v>68997</v>
      </c>
      <c r="N8" s="65">
        <v>541253</v>
      </c>
      <c r="O8" s="65">
        <v>-142666</v>
      </c>
      <c r="P8" s="65">
        <v>254615</v>
      </c>
      <c r="Q8" s="65">
        <v>196817</v>
      </c>
      <c r="R8" s="65">
        <v>308766</v>
      </c>
      <c r="S8" s="65">
        <v>197206</v>
      </c>
      <c r="T8" s="65">
        <v>159771</v>
      </c>
      <c r="U8" s="65">
        <v>349741</v>
      </c>
      <c r="V8" s="65">
        <v>706718</v>
      </c>
      <c r="W8" s="65">
        <v>2164639</v>
      </c>
      <c r="X8" s="65">
        <v>2298315</v>
      </c>
      <c r="Y8" s="65">
        <v>-133676</v>
      </c>
      <c r="Z8" s="145">
        <v>-5.82</v>
      </c>
      <c r="AA8" s="160">
        <v>2298315</v>
      </c>
    </row>
    <row r="9" spans="1:27" ht="13.5">
      <c r="A9" s="198" t="s">
        <v>105</v>
      </c>
      <c r="B9" s="197" t="s">
        <v>96</v>
      </c>
      <c r="C9" s="160">
        <v>906493</v>
      </c>
      <c r="D9" s="160"/>
      <c r="E9" s="161">
        <v>6132147</v>
      </c>
      <c r="F9" s="65">
        <v>1031560</v>
      </c>
      <c r="G9" s="65">
        <v>91719</v>
      </c>
      <c r="H9" s="65">
        <v>85506</v>
      </c>
      <c r="I9" s="65">
        <v>87367</v>
      </c>
      <c r="J9" s="65">
        <v>264592</v>
      </c>
      <c r="K9" s="65">
        <v>82528</v>
      </c>
      <c r="L9" s="65">
        <v>84461</v>
      </c>
      <c r="M9" s="65">
        <v>85091</v>
      </c>
      <c r="N9" s="65">
        <v>252080</v>
      </c>
      <c r="O9" s="65">
        <v>84004</v>
      </c>
      <c r="P9" s="65">
        <v>88306</v>
      </c>
      <c r="Q9" s="65">
        <v>83488</v>
      </c>
      <c r="R9" s="65">
        <v>255798</v>
      </c>
      <c r="S9" s="65">
        <v>83475</v>
      </c>
      <c r="T9" s="65">
        <v>80665</v>
      </c>
      <c r="U9" s="65">
        <v>45879</v>
      </c>
      <c r="V9" s="65">
        <v>210019</v>
      </c>
      <c r="W9" s="65">
        <v>982489</v>
      </c>
      <c r="X9" s="65">
        <v>1031560</v>
      </c>
      <c r="Y9" s="65">
        <v>-49071</v>
      </c>
      <c r="Z9" s="145">
        <v>-4.76</v>
      </c>
      <c r="AA9" s="160">
        <v>1031560</v>
      </c>
    </row>
    <row r="10" spans="1:27" ht="13.5">
      <c r="A10" s="198" t="s">
        <v>106</v>
      </c>
      <c r="B10" s="197" t="s">
        <v>96</v>
      </c>
      <c r="C10" s="160">
        <v>1748955</v>
      </c>
      <c r="D10" s="160"/>
      <c r="E10" s="161">
        <v>2273865</v>
      </c>
      <c r="F10" s="59">
        <v>2048515</v>
      </c>
      <c r="G10" s="59">
        <v>169885</v>
      </c>
      <c r="H10" s="59">
        <v>171666</v>
      </c>
      <c r="I10" s="59">
        <v>172667</v>
      </c>
      <c r="J10" s="59">
        <v>514218</v>
      </c>
      <c r="K10" s="59">
        <v>171639</v>
      </c>
      <c r="L10" s="59">
        <v>168482</v>
      </c>
      <c r="M10" s="59">
        <v>169919</v>
      </c>
      <c r="N10" s="59">
        <v>510040</v>
      </c>
      <c r="O10" s="59">
        <v>172940</v>
      </c>
      <c r="P10" s="59">
        <v>173207</v>
      </c>
      <c r="Q10" s="59">
        <v>172661</v>
      </c>
      <c r="R10" s="59">
        <v>518808</v>
      </c>
      <c r="S10" s="59">
        <v>172749</v>
      </c>
      <c r="T10" s="59">
        <v>170689</v>
      </c>
      <c r="U10" s="59">
        <v>128189</v>
      </c>
      <c r="V10" s="59">
        <v>471627</v>
      </c>
      <c r="W10" s="59">
        <v>2014693</v>
      </c>
      <c r="X10" s="59">
        <v>2048515</v>
      </c>
      <c r="Y10" s="59">
        <v>-33822</v>
      </c>
      <c r="Z10" s="199">
        <v>-1.65</v>
      </c>
      <c r="AA10" s="135">
        <v>2048515</v>
      </c>
    </row>
    <row r="11" spans="1:27" ht="13.5">
      <c r="A11" s="198" t="s">
        <v>107</v>
      </c>
      <c r="B11" s="200"/>
      <c r="C11" s="160">
        <v>0</v>
      </c>
      <c r="D11" s="160"/>
      <c r="E11" s="161">
        <v>0</v>
      </c>
      <c r="F11" s="65">
        <v>-1192096</v>
      </c>
      <c r="G11" s="65">
        <v>0</v>
      </c>
      <c r="H11" s="65">
        <v>0</v>
      </c>
      <c r="I11" s="65">
        <v>0</v>
      </c>
      <c r="J11" s="65">
        <v>0</v>
      </c>
      <c r="K11" s="65">
        <v>0</v>
      </c>
      <c r="L11" s="65">
        <v>-26360</v>
      </c>
      <c r="M11" s="65">
        <v>0</v>
      </c>
      <c r="N11" s="65">
        <v>-26360</v>
      </c>
      <c r="O11" s="65">
        <v>0</v>
      </c>
      <c r="P11" s="65">
        <v>0</v>
      </c>
      <c r="Q11" s="65">
        <v>0</v>
      </c>
      <c r="R11" s="65">
        <v>0</v>
      </c>
      <c r="S11" s="65">
        <v>0</v>
      </c>
      <c r="T11" s="65">
        <v>0</v>
      </c>
      <c r="U11" s="65">
        <v>-122005</v>
      </c>
      <c r="V11" s="65">
        <v>-122005</v>
      </c>
      <c r="W11" s="65">
        <v>-148365</v>
      </c>
      <c r="X11" s="65">
        <v>-1192096</v>
      </c>
      <c r="Y11" s="65">
        <v>1043731</v>
      </c>
      <c r="Z11" s="145">
        <v>-87.55</v>
      </c>
      <c r="AA11" s="160">
        <v>-1192096</v>
      </c>
    </row>
    <row r="12" spans="1:27" ht="13.5">
      <c r="A12" s="198" t="s">
        <v>108</v>
      </c>
      <c r="B12" s="200"/>
      <c r="C12" s="160">
        <v>375048</v>
      </c>
      <c r="D12" s="160"/>
      <c r="E12" s="161">
        <v>211000</v>
      </c>
      <c r="F12" s="65">
        <v>267000</v>
      </c>
      <c r="G12" s="65">
        <v>54165</v>
      </c>
      <c r="H12" s="65">
        <v>22211</v>
      </c>
      <c r="I12" s="65">
        <v>43584</v>
      </c>
      <c r="J12" s="65">
        <v>119960</v>
      </c>
      <c r="K12" s="65">
        <v>35260</v>
      </c>
      <c r="L12" s="65">
        <v>38989</v>
      </c>
      <c r="M12" s="65">
        <v>36807</v>
      </c>
      <c r="N12" s="65">
        <v>111056</v>
      </c>
      <c r="O12" s="65">
        <v>23687</v>
      </c>
      <c r="P12" s="65">
        <v>25191</v>
      </c>
      <c r="Q12" s="65">
        <v>41737</v>
      </c>
      <c r="R12" s="65">
        <v>90615</v>
      </c>
      <c r="S12" s="65">
        <v>19943</v>
      </c>
      <c r="T12" s="65">
        <v>32479</v>
      </c>
      <c r="U12" s="65">
        <v>27344</v>
      </c>
      <c r="V12" s="65">
        <v>79766</v>
      </c>
      <c r="W12" s="65">
        <v>401397</v>
      </c>
      <c r="X12" s="65">
        <v>267000</v>
      </c>
      <c r="Y12" s="65">
        <v>134397</v>
      </c>
      <c r="Z12" s="145">
        <v>50.34</v>
      </c>
      <c r="AA12" s="160">
        <v>267000</v>
      </c>
    </row>
    <row r="13" spans="1:27" ht="13.5">
      <c r="A13" s="196" t="s">
        <v>109</v>
      </c>
      <c r="B13" s="200"/>
      <c r="C13" s="160">
        <v>4915084</v>
      </c>
      <c r="D13" s="160"/>
      <c r="E13" s="161">
        <v>4800000</v>
      </c>
      <c r="F13" s="65">
        <v>6400000</v>
      </c>
      <c r="G13" s="65">
        <v>602490</v>
      </c>
      <c r="H13" s="65">
        <v>613569</v>
      </c>
      <c r="I13" s="65">
        <v>576841</v>
      </c>
      <c r="J13" s="65">
        <v>1792900</v>
      </c>
      <c r="K13" s="65">
        <v>532874</v>
      </c>
      <c r="L13" s="65">
        <v>486728</v>
      </c>
      <c r="M13" s="65">
        <v>588570</v>
      </c>
      <c r="N13" s="65">
        <v>1608172</v>
      </c>
      <c r="O13" s="65">
        <v>591469</v>
      </c>
      <c r="P13" s="65">
        <v>512877</v>
      </c>
      <c r="Q13" s="65">
        <v>544650</v>
      </c>
      <c r="R13" s="65">
        <v>1648996</v>
      </c>
      <c r="S13" s="65">
        <v>597818</v>
      </c>
      <c r="T13" s="65">
        <v>601064</v>
      </c>
      <c r="U13" s="65">
        <v>553665</v>
      </c>
      <c r="V13" s="65">
        <v>1752547</v>
      </c>
      <c r="W13" s="65">
        <v>6802615</v>
      </c>
      <c r="X13" s="65">
        <v>6400000</v>
      </c>
      <c r="Y13" s="65">
        <v>402615</v>
      </c>
      <c r="Z13" s="145">
        <v>6.29</v>
      </c>
      <c r="AA13" s="160">
        <v>6400000</v>
      </c>
    </row>
    <row r="14" spans="1:27" ht="13.5">
      <c r="A14" s="196" t="s">
        <v>110</v>
      </c>
      <c r="B14" s="200"/>
      <c r="C14" s="160">
        <v>1136906</v>
      </c>
      <c r="D14" s="160"/>
      <c r="E14" s="161">
        <v>1084920</v>
      </c>
      <c r="F14" s="65">
        <v>851940</v>
      </c>
      <c r="G14" s="65">
        <v>73504</v>
      </c>
      <c r="H14" s="65">
        <v>84487</v>
      </c>
      <c r="I14" s="65">
        <v>86413</v>
      </c>
      <c r="J14" s="65">
        <v>244404</v>
      </c>
      <c r="K14" s="65">
        <v>-254417</v>
      </c>
      <c r="L14" s="65">
        <v>60964</v>
      </c>
      <c r="M14" s="65">
        <v>93943</v>
      </c>
      <c r="N14" s="65">
        <v>-99510</v>
      </c>
      <c r="O14" s="65">
        <v>86538</v>
      </c>
      <c r="P14" s="65">
        <v>96857</v>
      </c>
      <c r="Q14" s="65">
        <v>98408</v>
      </c>
      <c r="R14" s="65">
        <v>281803</v>
      </c>
      <c r="S14" s="65">
        <v>101343</v>
      </c>
      <c r="T14" s="65">
        <v>98095</v>
      </c>
      <c r="U14" s="65">
        <v>435885</v>
      </c>
      <c r="V14" s="65">
        <v>635323</v>
      </c>
      <c r="W14" s="65">
        <v>1062020</v>
      </c>
      <c r="X14" s="65">
        <v>851940</v>
      </c>
      <c r="Y14" s="65">
        <v>210080</v>
      </c>
      <c r="Z14" s="145">
        <v>24.66</v>
      </c>
      <c r="AA14" s="160">
        <v>851940</v>
      </c>
    </row>
    <row r="15" spans="1:27" ht="13.5">
      <c r="A15" s="196" t="s">
        <v>111</v>
      </c>
      <c r="B15" s="200"/>
      <c r="C15" s="160">
        <v>0</v>
      </c>
      <c r="D15" s="160"/>
      <c r="E15" s="161">
        <v>0</v>
      </c>
      <c r="F15" s="65">
        <v>0</v>
      </c>
      <c r="G15" s="65">
        <v>0</v>
      </c>
      <c r="H15" s="65">
        <v>0</v>
      </c>
      <c r="I15" s="65">
        <v>0</v>
      </c>
      <c r="J15" s="65">
        <v>0</v>
      </c>
      <c r="K15" s="65">
        <v>0</v>
      </c>
      <c r="L15" s="65">
        <v>0</v>
      </c>
      <c r="M15" s="65">
        <v>0</v>
      </c>
      <c r="N15" s="65">
        <v>0</v>
      </c>
      <c r="O15" s="65">
        <v>0</v>
      </c>
      <c r="P15" s="65">
        <v>0</v>
      </c>
      <c r="Q15" s="65">
        <v>0</v>
      </c>
      <c r="R15" s="65">
        <v>0</v>
      </c>
      <c r="S15" s="65">
        <v>0</v>
      </c>
      <c r="T15" s="65">
        <v>0</v>
      </c>
      <c r="U15" s="65">
        <v>0</v>
      </c>
      <c r="V15" s="65">
        <v>0</v>
      </c>
      <c r="W15" s="65">
        <v>0</v>
      </c>
      <c r="X15" s="65">
        <v>0</v>
      </c>
      <c r="Y15" s="65">
        <v>0</v>
      </c>
      <c r="Z15" s="145">
        <v>0</v>
      </c>
      <c r="AA15" s="160">
        <v>0</v>
      </c>
    </row>
    <row r="16" spans="1:27" ht="13.5">
      <c r="A16" s="196" t="s">
        <v>112</v>
      </c>
      <c r="B16" s="200"/>
      <c r="C16" s="160">
        <v>69300</v>
      </c>
      <c r="D16" s="160"/>
      <c r="E16" s="161">
        <v>20000</v>
      </c>
      <c r="F16" s="65">
        <v>25000</v>
      </c>
      <c r="G16" s="65">
        <v>3605</v>
      </c>
      <c r="H16" s="65">
        <v>0</v>
      </c>
      <c r="I16" s="65">
        <v>100</v>
      </c>
      <c r="J16" s="65">
        <v>3705</v>
      </c>
      <c r="K16" s="65">
        <v>300</v>
      </c>
      <c r="L16" s="65">
        <v>7900</v>
      </c>
      <c r="M16" s="65">
        <v>3850</v>
      </c>
      <c r="N16" s="65">
        <v>12050</v>
      </c>
      <c r="O16" s="65">
        <v>1100</v>
      </c>
      <c r="P16" s="65">
        <v>6800</v>
      </c>
      <c r="Q16" s="65">
        <v>15400</v>
      </c>
      <c r="R16" s="65">
        <v>23300</v>
      </c>
      <c r="S16" s="65">
        <v>3850</v>
      </c>
      <c r="T16" s="65">
        <v>2400</v>
      </c>
      <c r="U16" s="65">
        <v>6150</v>
      </c>
      <c r="V16" s="65">
        <v>12400</v>
      </c>
      <c r="W16" s="65">
        <v>51455</v>
      </c>
      <c r="X16" s="65">
        <v>25000</v>
      </c>
      <c r="Y16" s="65">
        <v>26455</v>
      </c>
      <c r="Z16" s="145">
        <v>105.82</v>
      </c>
      <c r="AA16" s="160">
        <v>25000</v>
      </c>
    </row>
    <row r="17" spans="1:27" ht="13.5">
      <c r="A17" s="196" t="s">
        <v>113</v>
      </c>
      <c r="B17" s="200"/>
      <c r="C17" s="160">
        <v>813753</v>
      </c>
      <c r="D17" s="160"/>
      <c r="E17" s="161">
        <v>640000</v>
      </c>
      <c r="F17" s="65">
        <v>840000</v>
      </c>
      <c r="G17" s="65">
        <v>117153</v>
      </c>
      <c r="H17" s="65">
        <v>99261</v>
      </c>
      <c r="I17" s="65">
        <v>159693</v>
      </c>
      <c r="J17" s="65">
        <v>376107</v>
      </c>
      <c r="K17" s="65">
        <v>111042</v>
      </c>
      <c r="L17" s="65">
        <v>65466</v>
      </c>
      <c r="M17" s="65">
        <v>35880</v>
      </c>
      <c r="N17" s="65">
        <v>212388</v>
      </c>
      <c r="O17" s="65">
        <v>89970</v>
      </c>
      <c r="P17" s="65">
        <v>180969</v>
      </c>
      <c r="Q17" s="65">
        <v>101553</v>
      </c>
      <c r="R17" s="65">
        <v>372492</v>
      </c>
      <c r="S17" s="65">
        <v>28194</v>
      </c>
      <c r="T17" s="65">
        <v>210726</v>
      </c>
      <c r="U17" s="65">
        <v>165762</v>
      </c>
      <c r="V17" s="65">
        <v>404682</v>
      </c>
      <c r="W17" s="65">
        <v>1365669</v>
      </c>
      <c r="X17" s="65">
        <v>840000</v>
      </c>
      <c r="Y17" s="65">
        <v>525669</v>
      </c>
      <c r="Z17" s="145">
        <v>62.58</v>
      </c>
      <c r="AA17" s="160">
        <v>840000</v>
      </c>
    </row>
    <row r="18" spans="1:27" ht="13.5">
      <c r="A18" s="198" t="s">
        <v>114</v>
      </c>
      <c r="B18" s="197"/>
      <c r="C18" s="160">
        <v>586862</v>
      </c>
      <c r="D18" s="160"/>
      <c r="E18" s="161">
        <v>470000</v>
      </c>
      <c r="F18" s="65">
        <v>550000</v>
      </c>
      <c r="G18" s="65">
        <v>69263</v>
      </c>
      <c r="H18" s="65">
        <v>70177</v>
      </c>
      <c r="I18" s="65">
        <v>57818</v>
      </c>
      <c r="J18" s="65">
        <v>197258</v>
      </c>
      <c r="K18" s="65">
        <v>76642</v>
      </c>
      <c r="L18" s="65">
        <v>61515</v>
      </c>
      <c r="M18" s="65">
        <v>52396</v>
      </c>
      <c r="N18" s="65">
        <v>190553</v>
      </c>
      <c r="O18" s="65">
        <v>125619</v>
      </c>
      <c r="P18" s="65">
        <v>88661</v>
      </c>
      <c r="Q18" s="65">
        <v>73584</v>
      </c>
      <c r="R18" s="65">
        <v>287864</v>
      </c>
      <c r="S18" s="65">
        <v>79189</v>
      </c>
      <c r="T18" s="65">
        <v>74839</v>
      </c>
      <c r="U18" s="65">
        <v>75553</v>
      </c>
      <c r="V18" s="65">
        <v>229581</v>
      </c>
      <c r="W18" s="65">
        <v>905256</v>
      </c>
      <c r="X18" s="65">
        <v>550000</v>
      </c>
      <c r="Y18" s="65">
        <v>355256</v>
      </c>
      <c r="Z18" s="145">
        <v>64.59</v>
      </c>
      <c r="AA18" s="160">
        <v>550000</v>
      </c>
    </row>
    <row r="19" spans="1:27" ht="13.5">
      <c r="A19" s="196" t="s">
        <v>34</v>
      </c>
      <c r="B19" s="200"/>
      <c r="C19" s="160">
        <v>100176088</v>
      </c>
      <c r="D19" s="160"/>
      <c r="E19" s="161">
        <v>89611048</v>
      </c>
      <c r="F19" s="65">
        <v>106211071</v>
      </c>
      <c r="G19" s="65">
        <v>14504667</v>
      </c>
      <c r="H19" s="65">
        <v>2900000</v>
      </c>
      <c r="I19" s="65">
        <v>1654067</v>
      </c>
      <c r="J19" s="65">
        <v>19058734</v>
      </c>
      <c r="K19" s="65">
        <v>0</v>
      </c>
      <c r="L19" s="65">
        <v>0</v>
      </c>
      <c r="M19" s="65">
        <v>64470006</v>
      </c>
      <c r="N19" s="65">
        <v>64470006</v>
      </c>
      <c r="O19" s="65">
        <v>1040619</v>
      </c>
      <c r="P19" s="65">
        <v>389398</v>
      </c>
      <c r="Q19" s="65">
        <v>21052903</v>
      </c>
      <c r="R19" s="65">
        <v>22482920</v>
      </c>
      <c r="S19" s="65">
        <v>426278</v>
      </c>
      <c r="T19" s="65">
        <v>0</v>
      </c>
      <c r="U19" s="65">
        <v>0</v>
      </c>
      <c r="V19" s="65">
        <v>426278</v>
      </c>
      <c r="W19" s="65">
        <v>106437938</v>
      </c>
      <c r="X19" s="65">
        <v>106211071</v>
      </c>
      <c r="Y19" s="65">
        <v>226867</v>
      </c>
      <c r="Z19" s="145">
        <v>0.21</v>
      </c>
      <c r="AA19" s="160">
        <v>106211071</v>
      </c>
    </row>
    <row r="20" spans="1:27" ht="13.5">
      <c r="A20" s="196" t="s">
        <v>35</v>
      </c>
      <c r="B20" s="200" t="s">
        <v>96</v>
      </c>
      <c r="C20" s="160">
        <v>12430026</v>
      </c>
      <c r="D20" s="160"/>
      <c r="E20" s="161">
        <v>242500</v>
      </c>
      <c r="F20" s="59">
        <v>28560247</v>
      </c>
      <c r="G20" s="59">
        <v>67915</v>
      </c>
      <c r="H20" s="59">
        <v>81189</v>
      </c>
      <c r="I20" s="59">
        <v>349464</v>
      </c>
      <c r="J20" s="59">
        <v>498568</v>
      </c>
      <c r="K20" s="59">
        <v>122143</v>
      </c>
      <c r="L20" s="59">
        <v>65534</v>
      </c>
      <c r="M20" s="59">
        <v>-67608</v>
      </c>
      <c r="N20" s="59">
        <v>120069</v>
      </c>
      <c r="O20" s="59">
        <v>118024</v>
      </c>
      <c r="P20" s="59">
        <v>83488</v>
      </c>
      <c r="Q20" s="59">
        <v>62</v>
      </c>
      <c r="R20" s="59">
        <v>201574</v>
      </c>
      <c r="S20" s="59">
        <v>47826</v>
      </c>
      <c r="T20" s="59">
        <v>65867</v>
      </c>
      <c r="U20" s="59">
        <v>148841</v>
      </c>
      <c r="V20" s="59">
        <v>262534</v>
      </c>
      <c r="W20" s="59">
        <v>1082745</v>
      </c>
      <c r="X20" s="59">
        <v>28560247</v>
      </c>
      <c r="Y20" s="59">
        <v>-27477502</v>
      </c>
      <c r="Z20" s="199">
        <v>-96.21</v>
      </c>
      <c r="AA20" s="135">
        <v>28560247</v>
      </c>
    </row>
    <row r="21" spans="1:27" ht="13.5">
      <c r="A21" s="196" t="s">
        <v>115</v>
      </c>
      <c r="B21" s="200"/>
      <c r="C21" s="160">
        <v>0</v>
      </c>
      <c r="D21" s="160"/>
      <c r="E21" s="161">
        <v>0</v>
      </c>
      <c r="F21" s="65">
        <v>0</v>
      </c>
      <c r="G21" s="65">
        <v>0</v>
      </c>
      <c r="H21" s="65">
        <v>0</v>
      </c>
      <c r="I21" s="87">
        <v>0</v>
      </c>
      <c r="J21" s="65">
        <v>0</v>
      </c>
      <c r="K21" s="65">
        <v>0</v>
      </c>
      <c r="L21" s="65">
        <v>0</v>
      </c>
      <c r="M21" s="65">
        <v>0</v>
      </c>
      <c r="N21" s="65">
        <v>0</v>
      </c>
      <c r="O21" s="65">
        <v>0</v>
      </c>
      <c r="P21" s="87">
        <v>0</v>
      </c>
      <c r="Q21" s="65">
        <v>0</v>
      </c>
      <c r="R21" s="65">
        <v>0</v>
      </c>
      <c r="S21" s="65">
        <v>0</v>
      </c>
      <c r="T21" s="65">
        <v>0</v>
      </c>
      <c r="U21" s="65">
        <v>0</v>
      </c>
      <c r="V21" s="65">
        <v>0</v>
      </c>
      <c r="W21" s="87">
        <v>0</v>
      </c>
      <c r="X21" s="65">
        <v>0</v>
      </c>
      <c r="Y21" s="65">
        <v>0</v>
      </c>
      <c r="Z21" s="145">
        <v>0</v>
      </c>
      <c r="AA21" s="160">
        <v>0</v>
      </c>
    </row>
    <row r="22" spans="1:27" ht="24.75" customHeight="1">
      <c r="A22" s="201" t="s">
        <v>36</v>
      </c>
      <c r="B22" s="202"/>
      <c r="C22" s="203">
        <f aca="true" t="shared" si="0" ref="C22:Y22">SUM(C5:C21)</f>
        <v>141355520</v>
      </c>
      <c r="D22" s="203">
        <f>SUM(D5:D21)</f>
        <v>0</v>
      </c>
      <c r="E22" s="204">
        <f t="shared" si="0"/>
        <v>131507659</v>
      </c>
      <c r="F22" s="205">
        <f t="shared" si="0"/>
        <v>172179854</v>
      </c>
      <c r="G22" s="205">
        <f t="shared" si="0"/>
        <v>21217856</v>
      </c>
      <c r="H22" s="205">
        <f t="shared" si="0"/>
        <v>6689189</v>
      </c>
      <c r="I22" s="205">
        <f t="shared" si="0"/>
        <v>4995775</v>
      </c>
      <c r="J22" s="205">
        <f t="shared" si="0"/>
        <v>32902820</v>
      </c>
      <c r="K22" s="205">
        <f t="shared" si="0"/>
        <v>2732294</v>
      </c>
      <c r="L22" s="205">
        <f t="shared" si="0"/>
        <v>3083457</v>
      </c>
      <c r="M22" s="205">
        <f t="shared" si="0"/>
        <v>66677616</v>
      </c>
      <c r="N22" s="205">
        <f t="shared" si="0"/>
        <v>72493367</v>
      </c>
      <c r="O22" s="205">
        <f t="shared" si="0"/>
        <v>4090462</v>
      </c>
      <c r="P22" s="205">
        <f t="shared" si="0"/>
        <v>3700824</v>
      </c>
      <c r="Q22" s="205">
        <f t="shared" si="0"/>
        <v>24232392</v>
      </c>
      <c r="R22" s="205">
        <f t="shared" si="0"/>
        <v>32023678</v>
      </c>
      <c r="S22" s="205">
        <f t="shared" si="0"/>
        <v>3484793</v>
      </c>
      <c r="T22" s="205">
        <f t="shared" si="0"/>
        <v>2964465</v>
      </c>
      <c r="U22" s="205">
        <f t="shared" si="0"/>
        <v>4008260</v>
      </c>
      <c r="V22" s="205">
        <f t="shared" si="0"/>
        <v>10457518</v>
      </c>
      <c r="W22" s="205">
        <f t="shared" si="0"/>
        <v>147877383</v>
      </c>
      <c r="X22" s="205">
        <f t="shared" si="0"/>
        <v>172179854</v>
      </c>
      <c r="Y22" s="205">
        <f t="shared" si="0"/>
        <v>-24302471</v>
      </c>
      <c r="Z22" s="206">
        <f>+IF(X22&lt;&gt;0,+(Y22/X22)*100,0)</f>
        <v>-14.114584508824127</v>
      </c>
      <c r="AA22" s="203">
        <f>SUM(AA5:AA21)</f>
        <v>172179854</v>
      </c>
    </row>
    <row r="23" spans="1:27" ht="4.5" customHeight="1">
      <c r="A23" s="150"/>
      <c r="B23" s="200"/>
      <c r="C23" s="135"/>
      <c r="D23" s="135"/>
      <c r="E23" s="134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199"/>
      <c r="AA23" s="135"/>
    </row>
    <row r="24" spans="1:27" ht="13.5">
      <c r="A24" s="151" t="s">
        <v>116</v>
      </c>
      <c r="B24" s="207"/>
      <c r="C24" s="135"/>
      <c r="D24" s="135"/>
      <c r="E24" s="134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199"/>
      <c r="AA24" s="135"/>
    </row>
    <row r="25" spans="1:27" ht="13.5">
      <c r="A25" s="198" t="s">
        <v>117</v>
      </c>
      <c r="B25" s="197" t="s">
        <v>96</v>
      </c>
      <c r="C25" s="160">
        <v>34892687</v>
      </c>
      <c r="D25" s="160"/>
      <c r="E25" s="161">
        <v>41159160</v>
      </c>
      <c r="F25" s="65">
        <v>45888617</v>
      </c>
      <c r="G25" s="65">
        <v>2997731</v>
      </c>
      <c r="H25" s="65">
        <v>2641528</v>
      </c>
      <c r="I25" s="65">
        <v>2753954</v>
      </c>
      <c r="J25" s="65">
        <v>8393213</v>
      </c>
      <c r="K25" s="65">
        <v>2710625</v>
      </c>
      <c r="L25" s="65">
        <v>4532753</v>
      </c>
      <c r="M25" s="65">
        <v>3010064</v>
      </c>
      <c r="N25" s="65">
        <v>10253442</v>
      </c>
      <c r="O25" s="65">
        <v>2788631</v>
      </c>
      <c r="P25" s="65">
        <v>2815783</v>
      </c>
      <c r="Q25" s="65">
        <v>2748190</v>
      </c>
      <c r="R25" s="65">
        <v>8352604</v>
      </c>
      <c r="S25" s="65">
        <v>2785250</v>
      </c>
      <c r="T25" s="65">
        <v>2930752</v>
      </c>
      <c r="U25" s="65">
        <v>2727557</v>
      </c>
      <c r="V25" s="65">
        <v>8443559</v>
      </c>
      <c r="W25" s="65">
        <v>35442818</v>
      </c>
      <c r="X25" s="65">
        <v>45888617</v>
      </c>
      <c r="Y25" s="65">
        <v>-10445799</v>
      </c>
      <c r="Z25" s="145">
        <v>-22.76</v>
      </c>
      <c r="AA25" s="160">
        <v>45888617</v>
      </c>
    </row>
    <row r="26" spans="1:27" ht="13.5">
      <c r="A26" s="198" t="s">
        <v>38</v>
      </c>
      <c r="B26" s="197"/>
      <c r="C26" s="160">
        <v>7308337</v>
      </c>
      <c r="D26" s="160"/>
      <c r="E26" s="161">
        <v>8890094</v>
      </c>
      <c r="F26" s="65">
        <v>8565156</v>
      </c>
      <c r="G26" s="65">
        <v>671863</v>
      </c>
      <c r="H26" s="65">
        <v>665748</v>
      </c>
      <c r="I26" s="65">
        <v>677978</v>
      </c>
      <c r="J26" s="65">
        <v>2015589</v>
      </c>
      <c r="K26" s="65">
        <v>665748</v>
      </c>
      <c r="L26" s="65">
        <v>677978</v>
      </c>
      <c r="M26" s="65">
        <v>662199</v>
      </c>
      <c r="N26" s="65">
        <v>2005925</v>
      </c>
      <c r="O26" s="65">
        <v>893804</v>
      </c>
      <c r="P26" s="65">
        <v>705495</v>
      </c>
      <c r="Q26" s="65">
        <v>706046</v>
      </c>
      <c r="R26" s="65">
        <v>2305345</v>
      </c>
      <c r="S26" s="65">
        <v>706046</v>
      </c>
      <c r="T26" s="65">
        <v>700046</v>
      </c>
      <c r="U26" s="65">
        <v>706046</v>
      </c>
      <c r="V26" s="65">
        <v>2112138</v>
      </c>
      <c r="W26" s="65">
        <v>8438997</v>
      </c>
      <c r="X26" s="65">
        <v>8565156</v>
      </c>
      <c r="Y26" s="65">
        <v>-126159</v>
      </c>
      <c r="Z26" s="145">
        <v>-1.47</v>
      </c>
      <c r="AA26" s="160">
        <v>8565156</v>
      </c>
    </row>
    <row r="27" spans="1:27" ht="13.5">
      <c r="A27" s="198" t="s">
        <v>118</v>
      </c>
      <c r="B27" s="197" t="s">
        <v>99</v>
      </c>
      <c r="C27" s="160">
        <v>1332556</v>
      </c>
      <c r="D27" s="160"/>
      <c r="E27" s="161">
        <v>5403895</v>
      </c>
      <c r="F27" s="65">
        <v>5264520</v>
      </c>
      <c r="G27" s="65">
        <v>0</v>
      </c>
      <c r="H27" s="65">
        <v>0</v>
      </c>
      <c r="I27" s="65">
        <v>0</v>
      </c>
      <c r="J27" s="65">
        <v>0</v>
      </c>
      <c r="K27" s="65">
        <v>0</v>
      </c>
      <c r="L27" s="65">
        <v>0</v>
      </c>
      <c r="M27" s="65">
        <v>0</v>
      </c>
      <c r="N27" s="65">
        <v>0</v>
      </c>
      <c r="O27" s="65">
        <v>0</v>
      </c>
      <c r="P27" s="65">
        <v>0</v>
      </c>
      <c r="Q27" s="65">
        <v>0</v>
      </c>
      <c r="R27" s="65">
        <v>0</v>
      </c>
      <c r="S27" s="65">
        <v>0</v>
      </c>
      <c r="T27" s="65">
        <v>0</v>
      </c>
      <c r="U27" s="65">
        <v>4843358</v>
      </c>
      <c r="V27" s="65">
        <v>4843358</v>
      </c>
      <c r="W27" s="65">
        <v>4843358</v>
      </c>
      <c r="X27" s="65">
        <v>5264520</v>
      </c>
      <c r="Y27" s="65">
        <v>-421162</v>
      </c>
      <c r="Z27" s="145">
        <v>-8</v>
      </c>
      <c r="AA27" s="160">
        <v>5264520</v>
      </c>
    </row>
    <row r="28" spans="1:27" ht="13.5">
      <c r="A28" s="198" t="s">
        <v>39</v>
      </c>
      <c r="B28" s="197" t="s">
        <v>96</v>
      </c>
      <c r="C28" s="160">
        <v>10730227</v>
      </c>
      <c r="D28" s="160"/>
      <c r="E28" s="161">
        <v>10390710</v>
      </c>
      <c r="F28" s="65">
        <v>13028700</v>
      </c>
      <c r="G28" s="65">
        <v>0</v>
      </c>
      <c r="H28" s="65">
        <v>0</v>
      </c>
      <c r="I28" s="65">
        <v>0</v>
      </c>
      <c r="J28" s="65">
        <v>0</v>
      </c>
      <c r="K28" s="65">
        <v>0</v>
      </c>
      <c r="L28" s="65">
        <v>0</v>
      </c>
      <c r="M28" s="65">
        <v>0</v>
      </c>
      <c r="N28" s="65">
        <v>0</v>
      </c>
      <c r="O28" s="65">
        <v>0</v>
      </c>
      <c r="P28" s="65">
        <v>0</v>
      </c>
      <c r="Q28" s="65">
        <v>0</v>
      </c>
      <c r="R28" s="65">
        <v>0</v>
      </c>
      <c r="S28" s="65">
        <v>0</v>
      </c>
      <c r="T28" s="65">
        <v>0</v>
      </c>
      <c r="U28" s="65">
        <v>11986404</v>
      </c>
      <c r="V28" s="65">
        <v>11986404</v>
      </c>
      <c r="W28" s="65">
        <v>11986404</v>
      </c>
      <c r="X28" s="65">
        <v>13028700</v>
      </c>
      <c r="Y28" s="65">
        <v>-1042296</v>
      </c>
      <c r="Z28" s="145">
        <v>-8</v>
      </c>
      <c r="AA28" s="160">
        <v>13028700</v>
      </c>
    </row>
    <row r="29" spans="1:27" ht="13.5">
      <c r="A29" s="198" t="s">
        <v>40</v>
      </c>
      <c r="B29" s="197"/>
      <c r="C29" s="160">
        <v>1050588</v>
      </c>
      <c r="D29" s="160"/>
      <c r="E29" s="161">
        <v>1000000</v>
      </c>
      <c r="F29" s="65">
        <v>2664745</v>
      </c>
      <c r="G29" s="65">
        <v>0</v>
      </c>
      <c r="H29" s="65">
        <v>0</v>
      </c>
      <c r="I29" s="65">
        <v>893113</v>
      </c>
      <c r="J29" s="65">
        <v>893113</v>
      </c>
      <c r="K29" s="65">
        <v>0</v>
      </c>
      <c r="L29" s="65">
        <v>0</v>
      </c>
      <c r="M29" s="65">
        <v>0</v>
      </c>
      <c r="N29" s="65">
        <v>0</v>
      </c>
      <c r="O29" s="65">
        <v>0</v>
      </c>
      <c r="P29" s="65">
        <v>0</v>
      </c>
      <c r="Q29" s="65">
        <v>1014967</v>
      </c>
      <c r="R29" s="65">
        <v>1014967</v>
      </c>
      <c r="S29" s="65">
        <v>0</v>
      </c>
      <c r="T29" s="65">
        <v>0</v>
      </c>
      <c r="U29" s="65">
        <v>0</v>
      </c>
      <c r="V29" s="65">
        <v>0</v>
      </c>
      <c r="W29" s="65">
        <v>1908080</v>
      </c>
      <c r="X29" s="65">
        <v>2664745</v>
      </c>
      <c r="Y29" s="65">
        <v>-756665</v>
      </c>
      <c r="Z29" s="145">
        <v>-28.4</v>
      </c>
      <c r="AA29" s="160">
        <v>2664745</v>
      </c>
    </row>
    <row r="30" spans="1:27" ht="13.5">
      <c r="A30" s="198" t="s">
        <v>119</v>
      </c>
      <c r="B30" s="197" t="s">
        <v>96</v>
      </c>
      <c r="C30" s="160">
        <v>12494708</v>
      </c>
      <c r="D30" s="160"/>
      <c r="E30" s="161">
        <v>17303100</v>
      </c>
      <c r="F30" s="65">
        <v>17303100</v>
      </c>
      <c r="G30" s="65">
        <v>2065173</v>
      </c>
      <c r="H30" s="65">
        <v>2462773</v>
      </c>
      <c r="I30" s="65">
        <v>1974109</v>
      </c>
      <c r="J30" s="65">
        <v>6502055</v>
      </c>
      <c r="K30" s="65">
        <v>913357</v>
      </c>
      <c r="L30" s="65">
        <v>899248</v>
      </c>
      <c r="M30" s="65">
        <v>430677</v>
      </c>
      <c r="N30" s="65">
        <v>2243282</v>
      </c>
      <c r="O30" s="65">
        <v>1296688</v>
      </c>
      <c r="P30" s="65">
        <v>933461</v>
      </c>
      <c r="Q30" s="65">
        <v>865926</v>
      </c>
      <c r="R30" s="65">
        <v>3096075</v>
      </c>
      <c r="S30" s="65">
        <v>1083518</v>
      </c>
      <c r="T30" s="65">
        <v>971621</v>
      </c>
      <c r="U30" s="65">
        <v>1422747</v>
      </c>
      <c r="V30" s="65">
        <v>3477886</v>
      </c>
      <c r="W30" s="65">
        <v>15319298</v>
      </c>
      <c r="X30" s="65">
        <v>17303100</v>
      </c>
      <c r="Y30" s="65">
        <v>-1983802</v>
      </c>
      <c r="Z30" s="145">
        <v>-11.47</v>
      </c>
      <c r="AA30" s="160">
        <v>17303100</v>
      </c>
    </row>
    <row r="31" spans="1:27" ht="13.5">
      <c r="A31" s="198" t="s">
        <v>120</v>
      </c>
      <c r="B31" s="197" t="s">
        <v>121</v>
      </c>
      <c r="C31" s="160">
        <v>0</v>
      </c>
      <c r="D31" s="160"/>
      <c r="E31" s="161">
        <v>0</v>
      </c>
      <c r="F31" s="65">
        <v>0</v>
      </c>
      <c r="G31" s="65">
        <v>0</v>
      </c>
      <c r="H31" s="65">
        <v>0</v>
      </c>
      <c r="I31" s="65">
        <v>0</v>
      </c>
      <c r="J31" s="65">
        <v>0</v>
      </c>
      <c r="K31" s="65">
        <v>0</v>
      </c>
      <c r="L31" s="65">
        <v>0</v>
      </c>
      <c r="M31" s="65">
        <v>0</v>
      </c>
      <c r="N31" s="65">
        <v>0</v>
      </c>
      <c r="O31" s="65">
        <v>0</v>
      </c>
      <c r="P31" s="65">
        <v>0</v>
      </c>
      <c r="Q31" s="65">
        <v>0</v>
      </c>
      <c r="R31" s="65">
        <v>0</v>
      </c>
      <c r="S31" s="65">
        <v>0</v>
      </c>
      <c r="T31" s="65">
        <v>0</v>
      </c>
      <c r="U31" s="65">
        <v>0</v>
      </c>
      <c r="V31" s="65">
        <v>0</v>
      </c>
      <c r="W31" s="65">
        <v>0</v>
      </c>
      <c r="X31" s="65">
        <v>0</v>
      </c>
      <c r="Y31" s="65">
        <v>0</v>
      </c>
      <c r="Z31" s="145">
        <v>0</v>
      </c>
      <c r="AA31" s="160">
        <v>0</v>
      </c>
    </row>
    <row r="32" spans="1:27" ht="13.5">
      <c r="A32" s="198" t="s">
        <v>122</v>
      </c>
      <c r="B32" s="197"/>
      <c r="C32" s="160">
        <v>0</v>
      </c>
      <c r="D32" s="160"/>
      <c r="E32" s="161">
        <v>0</v>
      </c>
      <c r="F32" s="65">
        <v>0</v>
      </c>
      <c r="G32" s="65">
        <v>0</v>
      </c>
      <c r="H32" s="65">
        <v>0</v>
      </c>
      <c r="I32" s="65">
        <v>0</v>
      </c>
      <c r="J32" s="65">
        <v>0</v>
      </c>
      <c r="K32" s="65">
        <v>0</v>
      </c>
      <c r="L32" s="65">
        <v>0</v>
      </c>
      <c r="M32" s="65">
        <v>0</v>
      </c>
      <c r="N32" s="65">
        <v>0</v>
      </c>
      <c r="O32" s="65">
        <v>0</v>
      </c>
      <c r="P32" s="65">
        <v>0</v>
      </c>
      <c r="Q32" s="65">
        <v>0</v>
      </c>
      <c r="R32" s="65">
        <v>0</v>
      </c>
      <c r="S32" s="65">
        <v>0</v>
      </c>
      <c r="T32" s="65">
        <v>0</v>
      </c>
      <c r="U32" s="65">
        <v>0</v>
      </c>
      <c r="V32" s="65">
        <v>0</v>
      </c>
      <c r="W32" s="65">
        <v>0</v>
      </c>
      <c r="X32" s="65">
        <v>0</v>
      </c>
      <c r="Y32" s="65">
        <v>0</v>
      </c>
      <c r="Z32" s="145">
        <v>0</v>
      </c>
      <c r="AA32" s="160">
        <v>0</v>
      </c>
    </row>
    <row r="33" spans="1:27" ht="13.5">
      <c r="A33" s="198" t="s">
        <v>42</v>
      </c>
      <c r="B33" s="197"/>
      <c r="C33" s="160">
        <v>798812</v>
      </c>
      <c r="D33" s="160"/>
      <c r="E33" s="161">
        <v>300000</v>
      </c>
      <c r="F33" s="65">
        <v>733000</v>
      </c>
      <c r="G33" s="65">
        <v>0</v>
      </c>
      <c r="H33" s="65">
        <v>155805</v>
      </c>
      <c r="I33" s="65">
        <v>28146</v>
      </c>
      <c r="J33" s="65">
        <v>183951</v>
      </c>
      <c r="K33" s="65">
        <v>41500</v>
      </c>
      <c r="L33" s="65">
        <v>5740</v>
      </c>
      <c r="M33" s="65">
        <v>10000</v>
      </c>
      <c r="N33" s="65">
        <v>57240</v>
      </c>
      <c r="O33" s="65">
        <v>48480</v>
      </c>
      <c r="P33" s="65">
        <v>10700</v>
      </c>
      <c r="Q33" s="65">
        <v>54517</v>
      </c>
      <c r="R33" s="65">
        <v>113697</v>
      </c>
      <c r="S33" s="65">
        <v>26908</v>
      </c>
      <c r="T33" s="65">
        <v>14164</v>
      </c>
      <c r="U33" s="65">
        <v>2877</v>
      </c>
      <c r="V33" s="65">
        <v>43949</v>
      </c>
      <c r="W33" s="65">
        <v>398837</v>
      </c>
      <c r="X33" s="65">
        <v>733000</v>
      </c>
      <c r="Y33" s="65">
        <v>-334163</v>
      </c>
      <c r="Z33" s="145">
        <v>-45.59</v>
      </c>
      <c r="AA33" s="160">
        <v>733000</v>
      </c>
    </row>
    <row r="34" spans="1:27" ht="13.5">
      <c r="A34" s="198" t="s">
        <v>43</v>
      </c>
      <c r="B34" s="197" t="s">
        <v>123</v>
      </c>
      <c r="C34" s="160">
        <v>52074125</v>
      </c>
      <c r="D34" s="160"/>
      <c r="E34" s="161">
        <v>37381041</v>
      </c>
      <c r="F34" s="65">
        <v>70666279</v>
      </c>
      <c r="G34" s="65">
        <v>3381575</v>
      </c>
      <c r="H34" s="65">
        <v>7428832</v>
      </c>
      <c r="I34" s="65">
        <v>6683125</v>
      </c>
      <c r="J34" s="65">
        <v>17493532</v>
      </c>
      <c r="K34" s="65">
        <v>3304737</v>
      </c>
      <c r="L34" s="65">
        <v>3504215</v>
      </c>
      <c r="M34" s="65">
        <v>4870803</v>
      </c>
      <c r="N34" s="65">
        <v>11679755</v>
      </c>
      <c r="O34" s="65">
        <v>2815747</v>
      </c>
      <c r="P34" s="65">
        <v>3785831</v>
      </c>
      <c r="Q34" s="65">
        <v>3093984</v>
      </c>
      <c r="R34" s="65">
        <v>9695562</v>
      </c>
      <c r="S34" s="65">
        <v>2528682</v>
      </c>
      <c r="T34" s="65">
        <v>3684041</v>
      </c>
      <c r="U34" s="65">
        <v>5122281</v>
      </c>
      <c r="V34" s="65">
        <v>11335004</v>
      </c>
      <c r="W34" s="65">
        <v>50203853</v>
      </c>
      <c r="X34" s="65">
        <v>70666279</v>
      </c>
      <c r="Y34" s="65">
        <v>-20462426</v>
      </c>
      <c r="Z34" s="145">
        <v>-28.96</v>
      </c>
      <c r="AA34" s="160">
        <v>70666279</v>
      </c>
    </row>
    <row r="35" spans="1:27" ht="13.5">
      <c r="A35" s="196" t="s">
        <v>124</v>
      </c>
      <c r="B35" s="200"/>
      <c r="C35" s="160">
        <v>0</v>
      </c>
      <c r="D35" s="160"/>
      <c r="E35" s="161">
        <v>0</v>
      </c>
      <c r="F35" s="65">
        <v>0</v>
      </c>
      <c r="G35" s="65">
        <v>0</v>
      </c>
      <c r="H35" s="65">
        <v>0</v>
      </c>
      <c r="I35" s="65">
        <v>0</v>
      </c>
      <c r="J35" s="65">
        <v>0</v>
      </c>
      <c r="K35" s="65">
        <v>0</v>
      </c>
      <c r="L35" s="65">
        <v>0</v>
      </c>
      <c r="M35" s="65">
        <v>0</v>
      </c>
      <c r="N35" s="65">
        <v>0</v>
      </c>
      <c r="O35" s="65">
        <v>0</v>
      </c>
      <c r="P35" s="65">
        <v>0</v>
      </c>
      <c r="Q35" s="65">
        <v>0</v>
      </c>
      <c r="R35" s="65">
        <v>0</v>
      </c>
      <c r="S35" s="65">
        <v>0</v>
      </c>
      <c r="T35" s="65">
        <v>0</v>
      </c>
      <c r="U35" s="65">
        <v>0</v>
      </c>
      <c r="V35" s="65">
        <v>0</v>
      </c>
      <c r="W35" s="65">
        <v>0</v>
      </c>
      <c r="X35" s="65">
        <v>0</v>
      </c>
      <c r="Y35" s="65">
        <v>0</v>
      </c>
      <c r="Z35" s="145">
        <v>0</v>
      </c>
      <c r="AA35" s="160">
        <v>0</v>
      </c>
    </row>
    <row r="36" spans="1:27" ht="12.75">
      <c r="A36" s="208" t="s">
        <v>44</v>
      </c>
      <c r="B36" s="202"/>
      <c r="C36" s="203">
        <f aca="true" t="shared" si="1" ref="C36:Y36">SUM(C25:C35)</f>
        <v>120682040</v>
      </c>
      <c r="D36" s="203">
        <f>SUM(D25:D35)</f>
        <v>0</v>
      </c>
      <c r="E36" s="204">
        <f t="shared" si="1"/>
        <v>121828000</v>
      </c>
      <c r="F36" s="205">
        <f t="shared" si="1"/>
        <v>164114117</v>
      </c>
      <c r="G36" s="205">
        <f t="shared" si="1"/>
        <v>9116342</v>
      </c>
      <c r="H36" s="205">
        <f t="shared" si="1"/>
        <v>13354686</v>
      </c>
      <c r="I36" s="205">
        <f t="shared" si="1"/>
        <v>13010425</v>
      </c>
      <c r="J36" s="205">
        <f t="shared" si="1"/>
        <v>35481453</v>
      </c>
      <c r="K36" s="205">
        <f t="shared" si="1"/>
        <v>7635967</v>
      </c>
      <c r="L36" s="205">
        <f t="shared" si="1"/>
        <v>9619934</v>
      </c>
      <c r="M36" s="205">
        <f t="shared" si="1"/>
        <v>8983743</v>
      </c>
      <c r="N36" s="205">
        <f t="shared" si="1"/>
        <v>26239644</v>
      </c>
      <c r="O36" s="205">
        <f t="shared" si="1"/>
        <v>7843350</v>
      </c>
      <c r="P36" s="205">
        <f t="shared" si="1"/>
        <v>8251270</v>
      </c>
      <c r="Q36" s="205">
        <f t="shared" si="1"/>
        <v>8483630</v>
      </c>
      <c r="R36" s="205">
        <f t="shared" si="1"/>
        <v>24578250</v>
      </c>
      <c r="S36" s="205">
        <f t="shared" si="1"/>
        <v>7130404</v>
      </c>
      <c r="T36" s="205">
        <f t="shared" si="1"/>
        <v>8300624</v>
      </c>
      <c r="U36" s="205">
        <f t="shared" si="1"/>
        <v>26811270</v>
      </c>
      <c r="V36" s="205">
        <f t="shared" si="1"/>
        <v>42242298</v>
      </c>
      <c r="W36" s="205">
        <f t="shared" si="1"/>
        <v>128541645</v>
      </c>
      <c r="X36" s="205">
        <f t="shared" si="1"/>
        <v>164114117</v>
      </c>
      <c r="Y36" s="205">
        <f t="shared" si="1"/>
        <v>-35572472</v>
      </c>
      <c r="Z36" s="206">
        <f>+IF(X36&lt;&gt;0,+(Y36/X36)*100,0)</f>
        <v>-21.675449163218545</v>
      </c>
      <c r="AA36" s="203">
        <f>SUM(AA25:AA35)</f>
        <v>164114117</v>
      </c>
    </row>
    <row r="37" spans="1:27" ht="4.5" customHeight="1">
      <c r="A37" s="150"/>
      <c r="B37" s="200"/>
      <c r="C37" s="209"/>
      <c r="D37" s="209"/>
      <c r="E37" s="210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211"/>
      <c r="X37" s="211"/>
      <c r="Y37" s="211"/>
      <c r="Z37" s="212"/>
      <c r="AA37" s="209"/>
    </row>
    <row r="38" spans="1:27" ht="13.5">
      <c r="A38" s="213" t="s">
        <v>45</v>
      </c>
      <c r="B38" s="200"/>
      <c r="C38" s="214">
        <f aca="true" t="shared" si="2" ref="C38:Y38">+C22-C36</f>
        <v>20673480</v>
      </c>
      <c r="D38" s="214">
        <f>+D22-D36</f>
        <v>0</v>
      </c>
      <c r="E38" s="215">
        <f t="shared" si="2"/>
        <v>9679659</v>
      </c>
      <c r="F38" s="111">
        <f t="shared" si="2"/>
        <v>8065737</v>
      </c>
      <c r="G38" s="111">
        <f t="shared" si="2"/>
        <v>12101514</v>
      </c>
      <c r="H38" s="111">
        <f t="shared" si="2"/>
        <v>-6665497</v>
      </c>
      <c r="I38" s="111">
        <f t="shared" si="2"/>
        <v>-8014650</v>
      </c>
      <c r="J38" s="111">
        <f t="shared" si="2"/>
        <v>-2578633</v>
      </c>
      <c r="K38" s="111">
        <f t="shared" si="2"/>
        <v>-4903673</v>
      </c>
      <c r="L38" s="111">
        <f t="shared" si="2"/>
        <v>-6536477</v>
      </c>
      <c r="M38" s="111">
        <f t="shared" si="2"/>
        <v>57693873</v>
      </c>
      <c r="N38" s="111">
        <f t="shared" si="2"/>
        <v>46253723</v>
      </c>
      <c r="O38" s="111">
        <f t="shared" si="2"/>
        <v>-3752888</v>
      </c>
      <c r="P38" s="111">
        <f t="shared" si="2"/>
        <v>-4550446</v>
      </c>
      <c r="Q38" s="111">
        <f t="shared" si="2"/>
        <v>15748762</v>
      </c>
      <c r="R38" s="111">
        <f t="shared" si="2"/>
        <v>7445428</v>
      </c>
      <c r="S38" s="111">
        <f t="shared" si="2"/>
        <v>-3645611</v>
      </c>
      <c r="T38" s="111">
        <f t="shared" si="2"/>
        <v>-5336159</v>
      </c>
      <c r="U38" s="111">
        <f t="shared" si="2"/>
        <v>-22803010</v>
      </c>
      <c r="V38" s="111">
        <f t="shared" si="2"/>
        <v>-31784780</v>
      </c>
      <c r="W38" s="111">
        <f t="shared" si="2"/>
        <v>19335738</v>
      </c>
      <c r="X38" s="111">
        <f>IF(F22=F36,0,X22-X36)</f>
        <v>8065737</v>
      </c>
      <c r="Y38" s="111">
        <f t="shared" si="2"/>
        <v>11270001</v>
      </c>
      <c r="Z38" s="216">
        <f>+IF(X38&lt;&gt;0,+(Y38/X38)*100,0)</f>
        <v>139.72685943020457</v>
      </c>
      <c r="AA38" s="214">
        <f>+AA22-AA36</f>
        <v>8065737</v>
      </c>
    </row>
    <row r="39" spans="1:27" ht="13.5">
      <c r="A39" s="196" t="s">
        <v>46</v>
      </c>
      <c r="B39" s="200"/>
      <c r="C39" s="160">
        <v>15474325</v>
      </c>
      <c r="D39" s="160"/>
      <c r="E39" s="161">
        <v>21946900</v>
      </c>
      <c r="F39" s="65">
        <v>23102000</v>
      </c>
      <c r="G39" s="65">
        <v>23572320</v>
      </c>
      <c r="H39" s="65">
        <v>0</v>
      </c>
      <c r="I39" s="65">
        <v>0</v>
      </c>
      <c r="J39" s="65">
        <v>23572320</v>
      </c>
      <c r="K39" s="65">
        <v>0</v>
      </c>
      <c r="L39" s="65">
        <v>0</v>
      </c>
      <c r="M39" s="65">
        <v>-7572320</v>
      </c>
      <c r="N39" s="65">
        <v>-7572320</v>
      </c>
      <c r="O39" s="65">
        <v>0</v>
      </c>
      <c r="P39" s="65">
        <v>0</v>
      </c>
      <c r="Q39" s="65">
        <v>0</v>
      </c>
      <c r="R39" s="65">
        <v>0</v>
      </c>
      <c r="S39" s="65">
        <v>0</v>
      </c>
      <c r="T39" s="65">
        <v>0</v>
      </c>
      <c r="U39" s="65">
        <v>-50000</v>
      </c>
      <c r="V39" s="65">
        <v>-50000</v>
      </c>
      <c r="W39" s="65">
        <v>15950000</v>
      </c>
      <c r="X39" s="65">
        <v>23102000</v>
      </c>
      <c r="Y39" s="65">
        <v>-7152000</v>
      </c>
      <c r="Z39" s="145">
        <v>-30.96</v>
      </c>
      <c r="AA39" s="160">
        <v>23102000</v>
      </c>
    </row>
    <row r="40" spans="1:27" ht="13.5">
      <c r="A40" s="196" t="s">
        <v>125</v>
      </c>
      <c r="B40" s="200" t="s">
        <v>126</v>
      </c>
      <c r="C40" s="135">
        <v>0</v>
      </c>
      <c r="D40" s="135"/>
      <c r="E40" s="161">
        <v>0</v>
      </c>
      <c r="F40" s="59">
        <v>0</v>
      </c>
      <c r="G40" s="59">
        <v>0</v>
      </c>
      <c r="H40" s="59">
        <v>0</v>
      </c>
      <c r="I40" s="59">
        <v>0</v>
      </c>
      <c r="J40" s="59">
        <v>0</v>
      </c>
      <c r="K40" s="59">
        <v>0</v>
      </c>
      <c r="L40" s="59">
        <v>0</v>
      </c>
      <c r="M40" s="59">
        <v>0</v>
      </c>
      <c r="N40" s="59">
        <v>0</v>
      </c>
      <c r="O40" s="59">
        <v>0</v>
      </c>
      <c r="P40" s="59">
        <v>0</v>
      </c>
      <c r="Q40" s="59">
        <v>0</v>
      </c>
      <c r="R40" s="59">
        <v>0</v>
      </c>
      <c r="S40" s="59">
        <v>0</v>
      </c>
      <c r="T40" s="59">
        <v>0</v>
      </c>
      <c r="U40" s="59">
        <v>0</v>
      </c>
      <c r="V40" s="59">
        <v>0</v>
      </c>
      <c r="W40" s="59">
        <v>0</v>
      </c>
      <c r="X40" s="59">
        <v>0</v>
      </c>
      <c r="Y40" s="59">
        <v>0</v>
      </c>
      <c r="Z40" s="199">
        <v>0</v>
      </c>
      <c r="AA40" s="135">
        <v>0</v>
      </c>
    </row>
    <row r="41" spans="1:27" ht="13.5">
      <c r="A41" s="196" t="s">
        <v>127</v>
      </c>
      <c r="B41" s="200"/>
      <c r="C41" s="162">
        <v>0</v>
      </c>
      <c r="D41" s="162"/>
      <c r="E41" s="161">
        <v>0</v>
      </c>
      <c r="F41" s="65">
        <v>0</v>
      </c>
      <c r="G41" s="217">
        <v>0</v>
      </c>
      <c r="H41" s="217">
        <v>0</v>
      </c>
      <c r="I41" s="217">
        <v>0</v>
      </c>
      <c r="J41" s="65">
        <v>0</v>
      </c>
      <c r="K41" s="217">
        <v>0</v>
      </c>
      <c r="L41" s="217">
        <v>0</v>
      </c>
      <c r="M41" s="65">
        <v>0</v>
      </c>
      <c r="N41" s="217">
        <v>0</v>
      </c>
      <c r="O41" s="217">
        <v>0</v>
      </c>
      <c r="P41" s="217">
        <v>0</v>
      </c>
      <c r="Q41" s="65">
        <v>0</v>
      </c>
      <c r="R41" s="217">
        <v>0</v>
      </c>
      <c r="S41" s="217">
        <v>0</v>
      </c>
      <c r="T41" s="65">
        <v>0</v>
      </c>
      <c r="U41" s="217">
        <v>0</v>
      </c>
      <c r="V41" s="217">
        <v>0</v>
      </c>
      <c r="W41" s="217">
        <v>0</v>
      </c>
      <c r="X41" s="65">
        <v>0</v>
      </c>
      <c r="Y41" s="217">
        <v>0</v>
      </c>
      <c r="Z41" s="218">
        <v>0</v>
      </c>
      <c r="AA41" s="219">
        <v>0</v>
      </c>
    </row>
    <row r="42" spans="1:27" ht="24.75" customHeight="1">
      <c r="A42" s="220" t="s">
        <v>47</v>
      </c>
      <c r="B42" s="200"/>
      <c r="C42" s="221">
        <f aca="true" t="shared" si="3" ref="C42:Y42">SUM(C38:C41)</f>
        <v>36147805</v>
      </c>
      <c r="D42" s="221">
        <f>SUM(D38:D41)</f>
        <v>0</v>
      </c>
      <c r="E42" s="222">
        <f t="shared" si="3"/>
        <v>31626559</v>
      </c>
      <c r="F42" s="93">
        <f t="shared" si="3"/>
        <v>31167737</v>
      </c>
      <c r="G42" s="93">
        <f t="shared" si="3"/>
        <v>35673834</v>
      </c>
      <c r="H42" s="93">
        <f t="shared" si="3"/>
        <v>-6665497</v>
      </c>
      <c r="I42" s="93">
        <f t="shared" si="3"/>
        <v>-8014650</v>
      </c>
      <c r="J42" s="93">
        <f t="shared" si="3"/>
        <v>20993687</v>
      </c>
      <c r="K42" s="93">
        <f t="shared" si="3"/>
        <v>-4903673</v>
      </c>
      <c r="L42" s="93">
        <f t="shared" si="3"/>
        <v>-6536477</v>
      </c>
      <c r="M42" s="93">
        <f t="shared" si="3"/>
        <v>50121553</v>
      </c>
      <c r="N42" s="93">
        <f t="shared" si="3"/>
        <v>38681403</v>
      </c>
      <c r="O42" s="93">
        <f t="shared" si="3"/>
        <v>-3752888</v>
      </c>
      <c r="P42" s="93">
        <f t="shared" si="3"/>
        <v>-4550446</v>
      </c>
      <c r="Q42" s="93">
        <f t="shared" si="3"/>
        <v>15748762</v>
      </c>
      <c r="R42" s="93">
        <f t="shared" si="3"/>
        <v>7445428</v>
      </c>
      <c r="S42" s="93">
        <f t="shared" si="3"/>
        <v>-3645611</v>
      </c>
      <c r="T42" s="93">
        <f t="shared" si="3"/>
        <v>-5336159</v>
      </c>
      <c r="U42" s="93">
        <f t="shared" si="3"/>
        <v>-22853010</v>
      </c>
      <c r="V42" s="93">
        <f t="shared" si="3"/>
        <v>-31834780</v>
      </c>
      <c r="W42" s="93">
        <f t="shared" si="3"/>
        <v>35285738</v>
      </c>
      <c r="X42" s="93">
        <f t="shared" si="3"/>
        <v>31167737</v>
      </c>
      <c r="Y42" s="93">
        <f t="shared" si="3"/>
        <v>4118001</v>
      </c>
      <c r="Z42" s="223">
        <f>+IF(X42&lt;&gt;0,+(Y42/X42)*100,0)</f>
        <v>13.212383690224286</v>
      </c>
      <c r="AA42" s="221">
        <f>SUM(AA38:AA41)</f>
        <v>31167737</v>
      </c>
    </row>
    <row r="43" spans="1:27" ht="13.5">
      <c r="A43" s="196" t="s">
        <v>128</v>
      </c>
      <c r="B43" s="200"/>
      <c r="C43" s="162">
        <v>0</v>
      </c>
      <c r="D43" s="162"/>
      <c r="E43" s="163">
        <v>0</v>
      </c>
      <c r="F43" s="164">
        <v>0</v>
      </c>
      <c r="G43" s="164">
        <v>0</v>
      </c>
      <c r="H43" s="164">
        <v>0</v>
      </c>
      <c r="I43" s="164">
        <v>0</v>
      </c>
      <c r="J43" s="164">
        <v>0</v>
      </c>
      <c r="K43" s="164">
        <v>0</v>
      </c>
      <c r="L43" s="164">
        <v>0</v>
      </c>
      <c r="M43" s="164">
        <v>0</v>
      </c>
      <c r="N43" s="164">
        <v>0</v>
      </c>
      <c r="O43" s="164">
        <v>0</v>
      </c>
      <c r="P43" s="164">
        <v>0</v>
      </c>
      <c r="Q43" s="164">
        <v>0</v>
      </c>
      <c r="R43" s="164">
        <v>0</v>
      </c>
      <c r="S43" s="164">
        <v>0</v>
      </c>
      <c r="T43" s="164">
        <v>0</v>
      </c>
      <c r="U43" s="164">
        <v>0</v>
      </c>
      <c r="V43" s="164">
        <v>0</v>
      </c>
      <c r="W43" s="164">
        <v>0</v>
      </c>
      <c r="X43" s="164">
        <v>0</v>
      </c>
      <c r="Y43" s="164">
        <v>0</v>
      </c>
      <c r="Z43" s="146">
        <v>0</v>
      </c>
      <c r="AA43" s="162">
        <v>0</v>
      </c>
    </row>
    <row r="44" spans="1:27" ht="13.5">
      <c r="A44" s="224" t="s">
        <v>129</v>
      </c>
      <c r="B44" s="200"/>
      <c r="C44" s="225">
        <f aca="true" t="shared" si="4" ref="C44:Y44">+C42-C43</f>
        <v>36147805</v>
      </c>
      <c r="D44" s="225">
        <f>+D42-D43</f>
        <v>0</v>
      </c>
      <c r="E44" s="226">
        <f t="shared" si="4"/>
        <v>31626559</v>
      </c>
      <c r="F44" s="82">
        <f t="shared" si="4"/>
        <v>31167737</v>
      </c>
      <c r="G44" s="82">
        <f t="shared" si="4"/>
        <v>35673834</v>
      </c>
      <c r="H44" s="82">
        <f t="shared" si="4"/>
        <v>-6665497</v>
      </c>
      <c r="I44" s="82">
        <f t="shared" si="4"/>
        <v>-8014650</v>
      </c>
      <c r="J44" s="82">
        <f t="shared" si="4"/>
        <v>20993687</v>
      </c>
      <c r="K44" s="82">
        <f t="shared" si="4"/>
        <v>-4903673</v>
      </c>
      <c r="L44" s="82">
        <f t="shared" si="4"/>
        <v>-6536477</v>
      </c>
      <c r="M44" s="82">
        <f t="shared" si="4"/>
        <v>50121553</v>
      </c>
      <c r="N44" s="82">
        <f t="shared" si="4"/>
        <v>38681403</v>
      </c>
      <c r="O44" s="82">
        <f t="shared" si="4"/>
        <v>-3752888</v>
      </c>
      <c r="P44" s="82">
        <f t="shared" si="4"/>
        <v>-4550446</v>
      </c>
      <c r="Q44" s="82">
        <f t="shared" si="4"/>
        <v>15748762</v>
      </c>
      <c r="R44" s="82">
        <f t="shared" si="4"/>
        <v>7445428</v>
      </c>
      <c r="S44" s="82">
        <f t="shared" si="4"/>
        <v>-3645611</v>
      </c>
      <c r="T44" s="82">
        <f t="shared" si="4"/>
        <v>-5336159</v>
      </c>
      <c r="U44" s="82">
        <f t="shared" si="4"/>
        <v>-22853010</v>
      </c>
      <c r="V44" s="82">
        <f t="shared" si="4"/>
        <v>-31834780</v>
      </c>
      <c r="W44" s="82">
        <f t="shared" si="4"/>
        <v>35285738</v>
      </c>
      <c r="X44" s="82">
        <f t="shared" si="4"/>
        <v>31167737</v>
      </c>
      <c r="Y44" s="82">
        <f t="shared" si="4"/>
        <v>4118001</v>
      </c>
      <c r="Z44" s="227">
        <f>+IF(X44&lt;&gt;0,+(Y44/X44)*100,0)</f>
        <v>13.212383690224286</v>
      </c>
      <c r="AA44" s="225">
        <f>+AA42-AA43</f>
        <v>31167737</v>
      </c>
    </row>
    <row r="45" spans="1:27" ht="13.5">
      <c r="A45" s="196" t="s">
        <v>130</v>
      </c>
      <c r="B45" s="200"/>
      <c r="C45" s="162">
        <v>0</v>
      </c>
      <c r="D45" s="162"/>
      <c r="E45" s="163">
        <v>0</v>
      </c>
      <c r="F45" s="164">
        <v>0</v>
      </c>
      <c r="G45" s="164">
        <v>0</v>
      </c>
      <c r="H45" s="164">
        <v>0</v>
      </c>
      <c r="I45" s="164">
        <v>0</v>
      </c>
      <c r="J45" s="228">
        <v>0</v>
      </c>
      <c r="K45" s="164">
        <v>0</v>
      </c>
      <c r="L45" s="164">
        <v>0</v>
      </c>
      <c r="M45" s="164">
        <v>0</v>
      </c>
      <c r="N45" s="164">
        <v>0</v>
      </c>
      <c r="O45" s="164">
        <v>0</v>
      </c>
      <c r="P45" s="164">
        <v>0</v>
      </c>
      <c r="Q45" s="228">
        <v>0</v>
      </c>
      <c r="R45" s="164">
        <v>0</v>
      </c>
      <c r="S45" s="164">
        <v>0</v>
      </c>
      <c r="T45" s="164">
        <v>0</v>
      </c>
      <c r="U45" s="164">
        <v>0</v>
      </c>
      <c r="V45" s="164">
        <v>0</v>
      </c>
      <c r="W45" s="164">
        <v>0</v>
      </c>
      <c r="X45" s="228">
        <v>0</v>
      </c>
      <c r="Y45" s="164">
        <v>0</v>
      </c>
      <c r="Z45" s="146">
        <v>0</v>
      </c>
      <c r="AA45" s="162">
        <v>0</v>
      </c>
    </row>
    <row r="46" spans="1:27" ht="13.5">
      <c r="A46" s="224" t="s">
        <v>131</v>
      </c>
      <c r="B46" s="200"/>
      <c r="C46" s="221">
        <f aca="true" t="shared" si="5" ref="C46:Y46">SUM(C44:C45)</f>
        <v>36147805</v>
      </c>
      <c r="D46" s="221">
        <f>SUM(D44:D45)</f>
        <v>0</v>
      </c>
      <c r="E46" s="222">
        <f t="shared" si="5"/>
        <v>31626559</v>
      </c>
      <c r="F46" s="93">
        <f t="shared" si="5"/>
        <v>31167737</v>
      </c>
      <c r="G46" s="93">
        <f t="shared" si="5"/>
        <v>35673834</v>
      </c>
      <c r="H46" s="93">
        <f t="shared" si="5"/>
        <v>-6665497</v>
      </c>
      <c r="I46" s="93">
        <f t="shared" si="5"/>
        <v>-8014650</v>
      </c>
      <c r="J46" s="93">
        <f t="shared" si="5"/>
        <v>20993687</v>
      </c>
      <c r="K46" s="93">
        <f t="shared" si="5"/>
        <v>-4903673</v>
      </c>
      <c r="L46" s="93">
        <f t="shared" si="5"/>
        <v>-6536477</v>
      </c>
      <c r="M46" s="93">
        <f t="shared" si="5"/>
        <v>50121553</v>
      </c>
      <c r="N46" s="93">
        <f t="shared" si="5"/>
        <v>38681403</v>
      </c>
      <c r="O46" s="93">
        <f t="shared" si="5"/>
        <v>-3752888</v>
      </c>
      <c r="P46" s="93">
        <f t="shared" si="5"/>
        <v>-4550446</v>
      </c>
      <c r="Q46" s="93">
        <f t="shared" si="5"/>
        <v>15748762</v>
      </c>
      <c r="R46" s="93">
        <f t="shared" si="5"/>
        <v>7445428</v>
      </c>
      <c r="S46" s="93">
        <f t="shared" si="5"/>
        <v>-3645611</v>
      </c>
      <c r="T46" s="93">
        <f t="shared" si="5"/>
        <v>-5336159</v>
      </c>
      <c r="U46" s="93">
        <f t="shared" si="5"/>
        <v>-22853010</v>
      </c>
      <c r="V46" s="93">
        <f t="shared" si="5"/>
        <v>-31834780</v>
      </c>
      <c r="W46" s="93">
        <f t="shared" si="5"/>
        <v>35285738</v>
      </c>
      <c r="X46" s="93">
        <f t="shared" si="5"/>
        <v>31167737</v>
      </c>
      <c r="Y46" s="93">
        <f t="shared" si="5"/>
        <v>4118001</v>
      </c>
      <c r="Z46" s="223">
        <f>+IF(X46&lt;&gt;0,+(Y46/X46)*100,0)</f>
        <v>13.212383690224286</v>
      </c>
      <c r="AA46" s="221">
        <f>SUM(AA44:AA45)</f>
        <v>31167737</v>
      </c>
    </row>
    <row r="47" spans="1:27" ht="13.5">
      <c r="A47" s="229" t="s">
        <v>48</v>
      </c>
      <c r="B47" s="200" t="s">
        <v>132</v>
      </c>
      <c r="C47" s="162">
        <v>0</v>
      </c>
      <c r="D47" s="162"/>
      <c r="E47" s="163">
        <v>0</v>
      </c>
      <c r="F47" s="164">
        <v>0</v>
      </c>
      <c r="G47" s="65">
        <v>0</v>
      </c>
      <c r="H47" s="65">
        <v>0</v>
      </c>
      <c r="I47" s="87">
        <v>0</v>
      </c>
      <c r="J47" s="65">
        <v>0</v>
      </c>
      <c r="K47" s="65">
        <v>0</v>
      </c>
      <c r="L47" s="65">
        <v>0</v>
      </c>
      <c r="M47" s="164">
        <v>0</v>
      </c>
      <c r="N47" s="65">
        <v>0</v>
      </c>
      <c r="O47" s="65">
        <v>0</v>
      </c>
      <c r="P47" s="87">
        <v>0</v>
      </c>
      <c r="Q47" s="65">
        <v>0</v>
      </c>
      <c r="R47" s="65">
        <v>0</v>
      </c>
      <c r="S47" s="65">
        <v>0</v>
      </c>
      <c r="T47" s="164">
        <v>0</v>
      </c>
      <c r="U47" s="65">
        <v>0</v>
      </c>
      <c r="V47" s="65">
        <v>0</v>
      </c>
      <c r="W47" s="87">
        <v>0</v>
      </c>
      <c r="X47" s="65">
        <v>0</v>
      </c>
      <c r="Y47" s="65">
        <v>0</v>
      </c>
      <c r="Z47" s="145">
        <v>0</v>
      </c>
      <c r="AA47" s="160">
        <v>0</v>
      </c>
    </row>
    <row r="48" spans="1:27" ht="13.5">
      <c r="A48" s="230" t="s">
        <v>49</v>
      </c>
      <c r="B48" s="231"/>
      <c r="C48" s="232">
        <f aca="true" t="shared" si="6" ref="C48:Y48">SUM(C46:C47)</f>
        <v>36147805</v>
      </c>
      <c r="D48" s="232">
        <f>SUM(D46:D47)</f>
        <v>0</v>
      </c>
      <c r="E48" s="233">
        <f t="shared" si="6"/>
        <v>31626559</v>
      </c>
      <c r="F48" s="234">
        <f t="shared" si="6"/>
        <v>31167737</v>
      </c>
      <c r="G48" s="234">
        <f t="shared" si="6"/>
        <v>35673834</v>
      </c>
      <c r="H48" s="235">
        <f t="shared" si="6"/>
        <v>-6665497</v>
      </c>
      <c r="I48" s="235">
        <f t="shared" si="6"/>
        <v>-8014650</v>
      </c>
      <c r="J48" s="235">
        <f t="shared" si="6"/>
        <v>20993687</v>
      </c>
      <c r="K48" s="235">
        <f t="shared" si="6"/>
        <v>-4903673</v>
      </c>
      <c r="L48" s="235">
        <f t="shared" si="6"/>
        <v>-6536477</v>
      </c>
      <c r="M48" s="234">
        <f t="shared" si="6"/>
        <v>50121553</v>
      </c>
      <c r="N48" s="234">
        <f t="shared" si="6"/>
        <v>38681403</v>
      </c>
      <c r="O48" s="235">
        <f t="shared" si="6"/>
        <v>-3752888</v>
      </c>
      <c r="P48" s="235">
        <f t="shared" si="6"/>
        <v>-4550446</v>
      </c>
      <c r="Q48" s="235">
        <f t="shared" si="6"/>
        <v>15748762</v>
      </c>
      <c r="R48" s="235">
        <f t="shared" si="6"/>
        <v>7445428</v>
      </c>
      <c r="S48" s="235">
        <f t="shared" si="6"/>
        <v>-3645611</v>
      </c>
      <c r="T48" s="234">
        <f t="shared" si="6"/>
        <v>-5336159</v>
      </c>
      <c r="U48" s="234">
        <f t="shared" si="6"/>
        <v>-22853010</v>
      </c>
      <c r="V48" s="235">
        <f t="shared" si="6"/>
        <v>-31834780</v>
      </c>
      <c r="W48" s="235">
        <f t="shared" si="6"/>
        <v>35285738</v>
      </c>
      <c r="X48" s="235">
        <f t="shared" si="6"/>
        <v>31167737</v>
      </c>
      <c r="Y48" s="235">
        <f t="shared" si="6"/>
        <v>4118001</v>
      </c>
      <c r="Z48" s="236">
        <f>+IF(X48&lt;&gt;0,+(Y48/X48)*100,0)</f>
        <v>13.212383690224286</v>
      </c>
      <c r="AA48" s="237">
        <f>SUM(AA46:AA47)</f>
        <v>31167737</v>
      </c>
    </row>
    <row r="49" spans="1:27" ht="13.5">
      <c r="A49" s="188" t="s">
        <v>223</v>
      </c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</row>
    <row r="50" spans="1:27" ht="13.5">
      <c r="A50" s="238" t="s">
        <v>229</v>
      </c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</row>
    <row r="51" spans="1:27" ht="13.5">
      <c r="A51" s="189" t="s">
        <v>230</v>
      </c>
      <c r="B51" s="123"/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3"/>
      <c r="Y51" s="123"/>
      <c r="Z51" s="123"/>
      <c r="AA51" s="123"/>
    </row>
    <row r="52" spans="1:27" ht="13.5">
      <c r="A52" s="189" t="s">
        <v>231</v>
      </c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</row>
    <row r="53" spans="1:27" ht="13.5">
      <c r="A53" s="189" t="s">
        <v>232</v>
      </c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</row>
    <row r="54" spans="1:27" ht="13.5">
      <c r="A54" s="189" t="s">
        <v>233</v>
      </c>
      <c r="B54" s="123"/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</row>
    <row r="55" spans="1:27" ht="13.5">
      <c r="A55" s="189" t="s">
        <v>234</v>
      </c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</row>
    <row r="56" spans="1:27" ht="13.5">
      <c r="A56" s="189" t="s">
        <v>235</v>
      </c>
      <c r="B56" s="123"/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3"/>
    </row>
    <row r="57" spans="1:27" ht="13.5">
      <c r="A57" s="189" t="s">
        <v>236</v>
      </c>
      <c r="B57" s="123"/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  <c r="AA57" s="123"/>
    </row>
    <row r="58" spans="1:27" ht="13.5">
      <c r="A58" s="187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90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90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91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92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92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65" t="s">
        <v>133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</row>
    <row r="2" spans="1:27" ht="24.75" customHeight="1">
      <c r="A2" s="166" t="s">
        <v>1</v>
      </c>
      <c r="B2" s="139" t="s">
        <v>228</v>
      </c>
      <c r="C2" s="126" t="s">
        <v>2</v>
      </c>
      <c r="D2" s="126" t="s">
        <v>3</v>
      </c>
      <c r="E2" s="240" t="s">
        <v>4</v>
      </c>
      <c r="F2" s="241"/>
      <c r="G2" s="242"/>
      <c r="H2" s="242"/>
      <c r="I2" s="242"/>
      <c r="J2" s="242"/>
      <c r="K2" s="242"/>
      <c r="L2" s="242"/>
      <c r="M2" s="241"/>
      <c r="N2" s="242"/>
      <c r="O2" s="242"/>
      <c r="P2" s="242"/>
      <c r="Q2" s="242"/>
      <c r="R2" s="242"/>
      <c r="S2" s="242"/>
      <c r="T2" s="241"/>
      <c r="U2" s="242"/>
      <c r="V2" s="242"/>
      <c r="W2" s="242"/>
      <c r="X2" s="242"/>
      <c r="Y2" s="242"/>
      <c r="Z2" s="242"/>
      <c r="AA2" s="243"/>
    </row>
    <row r="3" spans="1:27" ht="24.75" customHeight="1">
      <c r="A3" s="170" t="s">
        <v>5</v>
      </c>
      <c r="B3" s="171" t="s">
        <v>72</v>
      </c>
      <c r="C3" s="172" t="s">
        <v>6</v>
      </c>
      <c r="D3" s="172" t="s">
        <v>6</v>
      </c>
      <c r="E3" s="52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151" t="s">
        <v>134</v>
      </c>
      <c r="B4" s="141"/>
      <c r="C4" s="173"/>
      <c r="D4" s="173"/>
      <c r="E4" s="174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95"/>
      <c r="AA4" s="244"/>
    </row>
    <row r="5" spans="1:27" ht="13.5">
      <c r="A5" s="140" t="s">
        <v>74</v>
      </c>
      <c r="B5" s="141"/>
      <c r="C5" s="158">
        <f aca="true" t="shared" si="0" ref="C5:Y5">SUM(C6:C8)</f>
        <v>11637165</v>
      </c>
      <c r="D5" s="158">
        <f>SUM(D6:D8)</f>
        <v>0</v>
      </c>
      <c r="E5" s="159">
        <f t="shared" si="0"/>
        <v>1716000</v>
      </c>
      <c r="F5" s="105">
        <f t="shared" si="0"/>
        <v>1549131</v>
      </c>
      <c r="G5" s="105">
        <f t="shared" si="0"/>
        <v>12836</v>
      </c>
      <c r="H5" s="105">
        <f t="shared" si="0"/>
        <v>66061</v>
      </c>
      <c r="I5" s="105">
        <f t="shared" si="0"/>
        <v>42929</v>
      </c>
      <c r="J5" s="105">
        <f t="shared" si="0"/>
        <v>121826</v>
      </c>
      <c r="K5" s="105">
        <f t="shared" si="0"/>
        <v>42339</v>
      </c>
      <c r="L5" s="105">
        <f t="shared" si="0"/>
        <v>469</v>
      </c>
      <c r="M5" s="105">
        <f t="shared" si="0"/>
        <v>57247</v>
      </c>
      <c r="N5" s="105">
        <f t="shared" si="0"/>
        <v>100055</v>
      </c>
      <c r="O5" s="105">
        <f t="shared" si="0"/>
        <v>47259</v>
      </c>
      <c r="P5" s="105">
        <f t="shared" si="0"/>
        <v>5696</v>
      </c>
      <c r="Q5" s="105">
        <f t="shared" si="0"/>
        <v>105726</v>
      </c>
      <c r="R5" s="105">
        <f t="shared" si="0"/>
        <v>158681</v>
      </c>
      <c r="S5" s="105">
        <f t="shared" si="0"/>
        <v>87010</v>
      </c>
      <c r="T5" s="105">
        <f t="shared" si="0"/>
        <v>458116</v>
      </c>
      <c r="U5" s="105">
        <f t="shared" si="0"/>
        <v>182545</v>
      </c>
      <c r="V5" s="105">
        <f t="shared" si="0"/>
        <v>727671</v>
      </c>
      <c r="W5" s="105">
        <f t="shared" si="0"/>
        <v>1108233</v>
      </c>
      <c r="X5" s="105">
        <f t="shared" si="0"/>
        <v>1549131</v>
      </c>
      <c r="Y5" s="105">
        <f t="shared" si="0"/>
        <v>-440898</v>
      </c>
      <c r="Z5" s="142">
        <f>+IF(X5&lt;&gt;0,+(Y5/X5)*100,0)</f>
        <v>-28.46098877370603</v>
      </c>
      <c r="AA5" s="158">
        <f>SUM(AA6:AA8)</f>
        <v>1549131</v>
      </c>
    </row>
    <row r="6" spans="1:27" ht="13.5">
      <c r="A6" s="143" t="s">
        <v>75</v>
      </c>
      <c r="B6" s="141"/>
      <c r="C6" s="160">
        <v>10515611</v>
      </c>
      <c r="D6" s="160"/>
      <c r="E6" s="161">
        <v>150000</v>
      </c>
      <c r="F6" s="65">
        <v>150000</v>
      </c>
      <c r="G6" s="65">
        <v>3045</v>
      </c>
      <c r="H6" s="65">
        <v>36223</v>
      </c>
      <c r="I6" s="65">
        <v>35312</v>
      </c>
      <c r="J6" s="65">
        <v>74580</v>
      </c>
      <c r="K6" s="65">
        <v>40594</v>
      </c>
      <c r="L6" s="65"/>
      <c r="M6" s="65">
        <v>14798</v>
      </c>
      <c r="N6" s="65">
        <v>55392</v>
      </c>
      <c r="O6" s="65"/>
      <c r="P6" s="65">
        <v>3596</v>
      </c>
      <c r="Q6" s="65">
        <v>876</v>
      </c>
      <c r="R6" s="65">
        <v>4472</v>
      </c>
      <c r="S6" s="65"/>
      <c r="T6" s="65">
        <v>7866</v>
      </c>
      <c r="U6" s="65">
        <v>1285</v>
      </c>
      <c r="V6" s="65">
        <v>9151</v>
      </c>
      <c r="W6" s="65">
        <v>143595</v>
      </c>
      <c r="X6" s="65">
        <v>150000</v>
      </c>
      <c r="Y6" s="65">
        <v>-6405</v>
      </c>
      <c r="Z6" s="145">
        <v>-4.27</v>
      </c>
      <c r="AA6" s="67">
        <v>150000</v>
      </c>
    </row>
    <row r="7" spans="1:27" ht="13.5">
      <c r="A7" s="143" t="s">
        <v>76</v>
      </c>
      <c r="B7" s="141"/>
      <c r="C7" s="162">
        <v>778593</v>
      </c>
      <c r="D7" s="162"/>
      <c r="E7" s="163">
        <v>450000</v>
      </c>
      <c r="F7" s="164">
        <v>534131</v>
      </c>
      <c r="G7" s="164"/>
      <c r="H7" s="164">
        <v>12604</v>
      </c>
      <c r="I7" s="164">
        <v>5212</v>
      </c>
      <c r="J7" s="164">
        <v>17816</v>
      </c>
      <c r="K7" s="164">
        <v>1745</v>
      </c>
      <c r="L7" s="164">
        <v>469</v>
      </c>
      <c r="M7" s="164">
        <v>17657</v>
      </c>
      <c r="N7" s="164">
        <v>19871</v>
      </c>
      <c r="O7" s="164">
        <v>46899</v>
      </c>
      <c r="P7" s="164"/>
      <c r="Q7" s="164">
        <v>52221</v>
      </c>
      <c r="R7" s="164">
        <v>99120</v>
      </c>
      <c r="S7" s="164">
        <v>68042</v>
      </c>
      <c r="T7" s="164">
        <v>28642</v>
      </c>
      <c r="U7" s="164">
        <v>150005</v>
      </c>
      <c r="V7" s="164">
        <v>246689</v>
      </c>
      <c r="W7" s="164">
        <v>383496</v>
      </c>
      <c r="X7" s="164">
        <v>534131</v>
      </c>
      <c r="Y7" s="164">
        <v>-150635</v>
      </c>
      <c r="Z7" s="146">
        <v>-28.2</v>
      </c>
      <c r="AA7" s="239">
        <v>534131</v>
      </c>
    </row>
    <row r="8" spans="1:27" ht="13.5">
      <c r="A8" s="143" t="s">
        <v>77</v>
      </c>
      <c r="B8" s="141"/>
      <c r="C8" s="160">
        <v>342961</v>
      </c>
      <c r="D8" s="160"/>
      <c r="E8" s="161">
        <v>1116000</v>
      </c>
      <c r="F8" s="65">
        <v>865000</v>
      </c>
      <c r="G8" s="65">
        <v>9791</v>
      </c>
      <c r="H8" s="65">
        <v>17234</v>
      </c>
      <c r="I8" s="65">
        <v>2405</v>
      </c>
      <c r="J8" s="65">
        <v>29430</v>
      </c>
      <c r="K8" s="65"/>
      <c r="L8" s="65"/>
      <c r="M8" s="65">
        <v>24792</v>
      </c>
      <c r="N8" s="65">
        <v>24792</v>
      </c>
      <c r="O8" s="65">
        <v>360</v>
      </c>
      <c r="P8" s="65">
        <v>2100</v>
      </c>
      <c r="Q8" s="65">
        <v>52629</v>
      </c>
      <c r="R8" s="65">
        <v>55089</v>
      </c>
      <c r="S8" s="65">
        <v>18968</v>
      </c>
      <c r="T8" s="65">
        <v>421608</v>
      </c>
      <c r="U8" s="65">
        <v>31255</v>
      </c>
      <c r="V8" s="65">
        <v>471831</v>
      </c>
      <c r="W8" s="65">
        <v>581142</v>
      </c>
      <c r="X8" s="65">
        <v>865000</v>
      </c>
      <c r="Y8" s="65">
        <v>-283858</v>
      </c>
      <c r="Z8" s="145">
        <v>-32.82</v>
      </c>
      <c r="AA8" s="67">
        <v>865000</v>
      </c>
    </row>
    <row r="9" spans="1:27" ht="13.5">
      <c r="A9" s="140" t="s">
        <v>78</v>
      </c>
      <c r="B9" s="141"/>
      <c r="C9" s="158">
        <f aca="true" t="shared" si="1" ref="C9:Y9">SUM(C10:C14)</f>
        <v>0</v>
      </c>
      <c r="D9" s="158">
        <f>SUM(D10:D14)</f>
        <v>0</v>
      </c>
      <c r="E9" s="159">
        <f t="shared" si="1"/>
        <v>7061905</v>
      </c>
      <c r="F9" s="105">
        <f t="shared" si="1"/>
        <v>3498071</v>
      </c>
      <c r="G9" s="105">
        <f t="shared" si="1"/>
        <v>144720</v>
      </c>
      <c r="H9" s="105">
        <f t="shared" si="1"/>
        <v>42495</v>
      </c>
      <c r="I9" s="105">
        <f t="shared" si="1"/>
        <v>28944</v>
      </c>
      <c r="J9" s="105">
        <f t="shared" si="1"/>
        <v>216159</v>
      </c>
      <c r="K9" s="105">
        <f t="shared" si="1"/>
        <v>182753</v>
      </c>
      <c r="L9" s="105">
        <f t="shared" si="1"/>
        <v>120568</v>
      </c>
      <c r="M9" s="105">
        <f t="shared" si="1"/>
        <v>743542</v>
      </c>
      <c r="N9" s="105">
        <f t="shared" si="1"/>
        <v>1046863</v>
      </c>
      <c r="O9" s="105">
        <f t="shared" si="1"/>
        <v>0</v>
      </c>
      <c r="P9" s="105">
        <f t="shared" si="1"/>
        <v>570876</v>
      </c>
      <c r="Q9" s="105">
        <f t="shared" si="1"/>
        <v>550165</v>
      </c>
      <c r="R9" s="105">
        <f t="shared" si="1"/>
        <v>1121041</v>
      </c>
      <c r="S9" s="105">
        <f t="shared" si="1"/>
        <v>0</v>
      </c>
      <c r="T9" s="105">
        <f t="shared" si="1"/>
        <v>1050659</v>
      </c>
      <c r="U9" s="105">
        <f t="shared" si="1"/>
        <v>184016</v>
      </c>
      <c r="V9" s="105">
        <f t="shared" si="1"/>
        <v>1234675</v>
      </c>
      <c r="W9" s="105">
        <f t="shared" si="1"/>
        <v>3618738</v>
      </c>
      <c r="X9" s="105">
        <f t="shared" si="1"/>
        <v>3498071</v>
      </c>
      <c r="Y9" s="105">
        <f t="shared" si="1"/>
        <v>120667</v>
      </c>
      <c r="Z9" s="142">
        <f>+IF(X9&lt;&gt;0,+(Y9/X9)*100,0)</f>
        <v>3.449529755113604</v>
      </c>
      <c r="AA9" s="107">
        <f>SUM(AA10:AA14)</f>
        <v>3498071</v>
      </c>
    </row>
    <row r="10" spans="1:27" ht="13.5">
      <c r="A10" s="143" t="s">
        <v>79</v>
      </c>
      <c r="B10" s="141"/>
      <c r="C10" s="160"/>
      <c r="D10" s="160"/>
      <c r="E10" s="161">
        <v>3100000</v>
      </c>
      <c r="F10" s="65">
        <v>580000</v>
      </c>
      <c r="G10" s="65"/>
      <c r="H10" s="65"/>
      <c r="I10" s="65"/>
      <c r="J10" s="65"/>
      <c r="K10" s="65">
        <v>23947</v>
      </c>
      <c r="L10" s="65">
        <v>24500</v>
      </c>
      <c r="M10" s="65"/>
      <c r="N10" s="65">
        <v>48447</v>
      </c>
      <c r="O10" s="65"/>
      <c r="P10" s="65">
        <v>25260</v>
      </c>
      <c r="Q10" s="65"/>
      <c r="R10" s="65">
        <v>25260</v>
      </c>
      <c r="S10" s="65"/>
      <c r="T10" s="65">
        <v>602417</v>
      </c>
      <c r="U10" s="65"/>
      <c r="V10" s="65">
        <v>602417</v>
      </c>
      <c r="W10" s="65">
        <v>676124</v>
      </c>
      <c r="X10" s="65">
        <v>580000</v>
      </c>
      <c r="Y10" s="65">
        <v>96124</v>
      </c>
      <c r="Z10" s="145">
        <v>16.57</v>
      </c>
      <c r="AA10" s="67">
        <v>580000</v>
      </c>
    </row>
    <row r="11" spans="1:27" ht="13.5">
      <c r="A11" s="143" t="s">
        <v>80</v>
      </c>
      <c r="B11" s="141"/>
      <c r="C11" s="160"/>
      <c r="D11" s="160"/>
      <c r="E11" s="161">
        <v>3961905</v>
      </c>
      <c r="F11" s="65">
        <v>2918071</v>
      </c>
      <c r="G11" s="65">
        <v>144720</v>
      </c>
      <c r="H11" s="65">
        <v>42495</v>
      </c>
      <c r="I11" s="65">
        <v>28944</v>
      </c>
      <c r="J11" s="65">
        <v>216159</v>
      </c>
      <c r="K11" s="65">
        <v>158806</v>
      </c>
      <c r="L11" s="65">
        <v>96068</v>
      </c>
      <c r="M11" s="65">
        <v>743542</v>
      </c>
      <c r="N11" s="65">
        <v>998416</v>
      </c>
      <c r="O11" s="65"/>
      <c r="P11" s="65">
        <v>545616</v>
      </c>
      <c r="Q11" s="65">
        <v>550165</v>
      </c>
      <c r="R11" s="65">
        <v>1095781</v>
      </c>
      <c r="S11" s="65"/>
      <c r="T11" s="65">
        <v>448242</v>
      </c>
      <c r="U11" s="65">
        <v>184016</v>
      </c>
      <c r="V11" s="65">
        <v>632258</v>
      </c>
      <c r="W11" s="65">
        <v>2942614</v>
      </c>
      <c r="X11" s="65">
        <v>2918071</v>
      </c>
      <c r="Y11" s="65">
        <v>24543</v>
      </c>
      <c r="Z11" s="145">
        <v>0.84</v>
      </c>
      <c r="AA11" s="67">
        <v>2918071</v>
      </c>
    </row>
    <row r="12" spans="1:27" ht="13.5">
      <c r="A12" s="143" t="s">
        <v>81</v>
      </c>
      <c r="B12" s="141"/>
      <c r="C12" s="160"/>
      <c r="D12" s="160"/>
      <c r="E12" s="161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145"/>
      <c r="AA12" s="67"/>
    </row>
    <row r="13" spans="1:27" ht="13.5">
      <c r="A13" s="143" t="s">
        <v>82</v>
      </c>
      <c r="B13" s="141"/>
      <c r="C13" s="160"/>
      <c r="D13" s="160"/>
      <c r="E13" s="161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145"/>
      <c r="AA13" s="67"/>
    </row>
    <row r="14" spans="1:27" ht="13.5">
      <c r="A14" s="143" t="s">
        <v>83</v>
      </c>
      <c r="B14" s="141"/>
      <c r="C14" s="162"/>
      <c r="D14" s="162"/>
      <c r="E14" s="163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46"/>
      <c r="AA14" s="239"/>
    </row>
    <row r="15" spans="1:27" ht="13.5">
      <c r="A15" s="140" t="s">
        <v>84</v>
      </c>
      <c r="B15" s="147"/>
      <c r="C15" s="158">
        <f aca="true" t="shared" si="2" ref="C15:Y15">SUM(C16:C18)</f>
        <v>4136140</v>
      </c>
      <c r="D15" s="158">
        <f>SUM(D16:D18)</f>
        <v>0</v>
      </c>
      <c r="E15" s="159">
        <f t="shared" si="2"/>
        <v>18339097</v>
      </c>
      <c r="F15" s="105">
        <f t="shared" si="2"/>
        <v>20473698</v>
      </c>
      <c r="G15" s="105">
        <f t="shared" si="2"/>
        <v>1228116</v>
      </c>
      <c r="H15" s="105">
        <f t="shared" si="2"/>
        <v>1035675</v>
      </c>
      <c r="I15" s="105">
        <f t="shared" si="2"/>
        <v>2358971</v>
      </c>
      <c r="J15" s="105">
        <f t="shared" si="2"/>
        <v>4622762</v>
      </c>
      <c r="K15" s="105">
        <f t="shared" si="2"/>
        <v>3157185</v>
      </c>
      <c r="L15" s="105">
        <f t="shared" si="2"/>
        <v>2453376</v>
      </c>
      <c r="M15" s="105">
        <f t="shared" si="2"/>
        <v>1158317</v>
      </c>
      <c r="N15" s="105">
        <f t="shared" si="2"/>
        <v>6768878</v>
      </c>
      <c r="O15" s="105">
        <f t="shared" si="2"/>
        <v>1462272</v>
      </c>
      <c r="P15" s="105">
        <f t="shared" si="2"/>
        <v>1290931</v>
      </c>
      <c r="Q15" s="105">
        <f t="shared" si="2"/>
        <v>52479</v>
      </c>
      <c r="R15" s="105">
        <f t="shared" si="2"/>
        <v>2805682</v>
      </c>
      <c r="S15" s="105">
        <f t="shared" si="2"/>
        <v>1281621</v>
      </c>
      <c r="T15" s="105">
        <f t="shared" si="2"/>
        <v>1654695</v>
      </c>
      <c r="U15" s="105">
        <f t="shared" si="2"/>
        <v>611680</v>
      </c>
      <c r="V15" s="105">
        <f t="shared" si="2"/>
        <v>3547996</v>
      </c>
      <c r="W15" s="105">
        <f t="shared" si="2"/>
        <v>17745318</v>
      </c>
      <c r="X15" s="105">
        <f t="shared" si="2"/>
        <v>20473698</v>
      </c>
      <c r="Y15" s="105">
        <f t="shared" si="2"/>
        <v>-2728380</v>
      </c>
      <c r="Z15" s="142">
        <f>+IF(X15&lt;&gt;0,+(Y15/X15)*100,0)</f>
        <v>-13.326268659428306</v>
      </c>
      <c r="AA15" s="107">
        <f>SUM(AA16:AA18)</f>
        <v>20473698</v>
      </c>
    </row>
    <row r="16" spans="1:27" ht="13.5">
      <c r="A16" s="143" t="s">
        <v>85</v>
      </c>
      <c r="B16" s="141"/>
      <c r="C16" s="160">
        <v>1077572</v>
      </c>
      <c r="D16" s="160"/>
      <c r="E16" s="161">
        <v>100000</v>
      </c>
      <c r="F16" s="65">
        <v>55870</v>
      </c>
      <c r="G16" s="65"/>
      <c r="H16" s="65">
        <v>20870</v>
      </c>
      <c r="I16" s="65"/>
      <c r="J16" s="65">
        <v>20870</v>
      </c>
      <c r="K16" s="65"/>
      <c r="L16" s="65"/>
      <c r="M16" s="65"/>
      <c r="N16" s="65"/>
      <c r="O16" s="65"/>
      <c r="P16" s="65">
        <v>23705</v>
      </c>
      <c r="Q16" s="65">
        <v>2780</v>
      </c>
      <c r="R16" s="65">
        <v>26485</v>
      </c>
      <c r="S16" s="65"/>
      <c r="T16" s="65"/>
      <c r="U16" s="65">
        <v>4593</v>
      </c>
      <c r="V16" s="65">
        <v>4593</v>
      </c>
      <c r="W16" s="65">
        <v>51948</v>
      </c>
      <c r="X16" s="65">
        <v>55870</v>
      </c>
      <c r="Y16" s="65">
        <v>-3922</v>
      </c>
      <c r="Z16" s="145">
        <v>-7.02</v>
      </c>
      <c r="AA16" s="67">
        <v>55870</v>
      </c>
    </row>
    <row r="17" spans="1:27" ht="13.5">
      <c r="A17" s="143" t="s">
        <v>86</v>
      </c>
      <c r="B17" s="141"/>
      <c r="C17" s="160">
        <v>3058568</v>
      </c>
      <c r="D17" s="160"/>
      <c r="E17" s="161">
        <v>18239097</v>
      </c>
      <c r="F17" s="65">
        <v>20417828</v>
      </c>
      <c r="G17" s="65">
        <v>1228116</v>
      </c>
      <c r="H17" s="65">
        <v>1014805</v>
      </c>
      <c r="I17" s="65">
        <v>2358971</v>
      </c>
      <c r="J17" s="65">
        <v>4601892</v>
      </c>
      <c r="K17" s="65">
        <v>3157185</v>
      </c>
      <c r="L17" s="65">
        <v>2453376</v>
      </c>
      <c r="M17" s="65">
        <v>1158317</v>
      </c>
      <c r="N17" s="65">
        <v>6768878</v>
      </c>
      <c r="O17" s="65">
        <v>1462272</v>
      </c>
      <c r="P17" s="65">
        <v>1267226</v>
      </c>
      <c r="Q17" s="65">
        <v>49699</v>
      </c>
      <c r="R17" s="65">
        <v>2779197</v>
      </c>
      <c r="S17" s="65">
        <v>1281621</v>
      </c>
      <c r="T17" s="65">
        <v>1654695</v>
      </c>
      <c r="U17" s="65">
        <v>607087</v>
      </c>
      <c r="V17" s="65">
        <v>3543403</v>
      </c>
      <c r="W17" s="65">
        <v>17693370</v>
      </c>
      <c r="X17" s="65">
        <v>20417828</v>
      </c>
      <c r="Y17" s="65">
        <v>-2724458</v>
      </c>
      <c r="Z17" s="145">
        <v>-13.34</v>
      </c>
      <c r="AA17" s="67">
        <v>20417828</v>
      </c>
    </row>
    <row r="18" spans="1:27" ht="13.5">
      <c r="A18" s="143" t="s">
        <v>87</v>
      </c>
      <c r="B18" s="141"/>
      <c r="C18" s="160"/>
      <c r="D18" s="160"/>
      <c r="E18" s="161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145"/>
      <c r="AA18" s="67"/>
    </row>
    <row r="19" spans="1:27" ht="13.5">
      <c r="A19" s="140" t="s">
        <v>88</v>
      </c>
      <c r="B19" s="147"/>
      <c r="C19" s="158">
        <f aca="true" t="shared" si="3" ref="C19:Y19">SUM(C20:C23)</f>
        <v>15986169</v>
      </c>
      <c r="D19" s="158">
        <f>SUM(D20:D23)</f>
        <v>0</v>
      </c>
      <c r="E19" s="159">
        <f t="shared" si="3"/>
        <v>12056398</v>
      </c>
      <c r="F19" s="105">
        <f t="shared" si="3"/>
        <v>15536764</v>
      </c>
      <c r="G19" s="105">
        <f t="shared" si="3"/>
        <v>408973</v>
      </c>
      <c r="H19" s="105">
        <f t="shared" si="3"/>
        <v>1069491</v>
      </c>
      <c r="I19" s="105">
        <f t="shared" si="3"/>
        <v>1921353</v>
      </c>
      <c r="J19" s="105">
        <f t="shared" si="3"/>
        <v>3399817</v>
      </c>
      <c r="K19" s="105">
        <f t="shared" si="3"/>
        <v>2871707</v>
      </c>
      <c r="L19" s="105">
        <f t="shared" si="3"/>
        <v>1948130</v>
      </c>
      <c r="M19" s="105">
        <f t="shared" si="3"/>
        <v>2653433</v>
      </c>
      <c r="N19" s="105">
        <f t="shared" si="3"/>
        <v>7473270</v>
      </c>
      <c r="O19" s="105">
        <f t="shared" si="3"/>
        <v>1174110</v>
      </c>
      <c r="P19" s="105">
        <f t="shared" si="3"/>
        <v>1993665</v>
      </c>
      <c r="Q19" s="105">
        <f t="shared" si="3"/>
        <v>96873</v>
      </c>
      <c r="R19" s="105">
        <f t="shared" si="3"/>
        <v>3264648</v>
      </c>
      <c r="S19" s="105">
        <f t="shared" si="3"/>
        <v>127517</v>
      </c>
      <c r="T19" s="105">
        <f t="shared" si="3"/>
        <v>77366</v>
      </c>
      <c r="U19" s="105">
        <f t="shared" si="3"/>
        <v>25104</v>
      </c>
      <c r="V19" s="105">
        <f t="shared" si="3"/>
        <v>229987</v>
      </c>
      <c r="W19" s="105">
        <f t="shared" si="3"/>
        <v>14367722</v>
      </c>
      <c r="X19" s="105">
        <f t="shared" si="3"/>
        <v>15536764</v>
      </c>
      <c r="Y19" s="105">
        <f t="shared" si="3"/>
        <v>-1169042</v>
      </c>
      <c r="Z19" s="142">
        <f>+IF(X19&lt;&gt;0,+(Y19/X19)*100,0)</f>
        <v>-7.524359641428549</v>
      </c>
      <c r="AA19" s="107">
        <f>SUM(AA20:AA23)</f>
        <v>15536764</v>
      </c>
    </row>
    <row r="20" spans="1:27" ht="13.5">
      <c r="A20" s="143" t="s">
        <v>89</v>
      </c>
      <c r="B20" s="141"/>
      <c r="C20" s="160">
        <v>2225918</v>
      </c>
      <c r="D20" s="160"/>
      <c r="E20" s="161">
        <v>3060500</v>
      </c>
      <c r="F20" s="65">
        <v>1560500</v>
      </c>
      <c r="G20" s="65">
        <v>8873</v>
      </c>
      <c r="H20" s="65">
        <v>54426</v>
      </c>
      <c r="I20" s="65">
        <v>56445</v>
      </c>
      <c r="J20" s="65">
        <v>119744</v>
      </c>
      <c r="K20" s="65">
        <v>88527</v>
      </c>
      <c r="L20" s="65">
        <v>64505</v>
      </c>
      <c r="M20" s="65">
        <v>30160</v>
      </c>
      <c r="N20" s="65">
        <v>183192</v>
      </c>
      <c r="O20" s="65">
        <v>61472</v>
      </c>
      <c r="P20" s="65">
        <v>68674</v>
      </c>
      <c r="Q20" s="65">
        <v>96873</v>
      </c>
      <c r="R20" s="65">
        <v>227019</v>
      </c>
      <c r="S20" s="65">
        <v>127517</v>
      </c>
      <c r="T20" s="65">
        <v>77366</v>
      </c>
      <c r="U20" s="65">
        <v>25104</v>
      </c>
      <c r="V20" s="65">
        <v>229987</v>
      </c>
      <c r="W20" s="65">
        <v>759942</v>
      </c>
      <c r="X20" s="65">
        <v>1560500</v>
      </c>
      <c r="Y20" s="65">
        <v>-800558</v>
      </c>
      <c r="Z20" s="145">
        <v>-51.3</v>
      </c>
      <c r="AA20" s="67">
        <v>1560500</v>
      </c>
    </row>
    <row r="21" spans="1:27" ht="13.5">
      <c r="A21" s="143" t="s">
        <v>90</v>
      </c>
      <c r="B21" s="141"/>
      <c r="C21" s="160"/>
      <c r="D21" s="160"/>
      <c r="E21" s="161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145"/>
      <c r="AA21" s="67"/>
    </row>
    <row r="22" spans="1:27" ht="13.5">
      <c r="A22" s="143" t="s">
        <v>91</v>
      </c>
      <c r="B22" s="141"/>
      <c r="C22" s="162">
        <v>13647802</v>
      </c>
      <c r="D22" s="162"/>
      <c r="E22" s="163">
        <v>4000000</v>
      </c>
      <c r="F22" s="164">
        <v>12604194</v>
      </c>
      <c r="G22" s="164">
        <v>400100</v>
      </c>
      <c r="H22" s="164">
        <v>1015065</v>
      </c>
      <c r="I22" s="164">
        <v>1864908</v>
      </c>
      <c r="J22" s="164">
        <v>3280073</v>
      </c>
      <c r="K22" s="164">
        <v>2357385</v>
      </c>
      <c r="L22" s="164">
        <v>1883625</v>
      </c>
      <c r="M22" s="164">
        <v>2563006</v>
      </c>
      <c r="N22" s="164">
        <v>6804016</v>
      </c>
      <c r="O22" s="164">
        <v>1112638</v>
      </c>
      <c r="P22" s="164">
        <v>1291146</v>
      </c>
      <c r="Q22" s="164"/>
      <c r="R22" s="164">
        <v>2403784</v>
      </c>
      <c r="S22" s="164"/>
      <c r="T22" s="164"/>
      <c r="U22" s="164"/>
      <c r="V22" s="164"/>
      <c r="W22" s="164">
        <v>12487873</v>
      </c>
      <c r="X22" s="164">
        <v>12604194</v>
      </c>
      <c r="Y22" s="164">
        <v>-116321</v>
      </c>
      <c r="Z22" s="146">
        <v>-0.92</v>
      </c>
      <c r="AA22" s="239">
        <v>12604194</v>
      </c>
    </row>
    <row r="23" spans="1:27" ht="13.5">
      <c r="A23" s="143" t="s">
        <v>92</v>
      </c>
      <c r="B23" s="141"/>
      <c r="C23" s="160">
        <v>112449</v>
      </c>
      <c r="D23" s="160"/>
      <c r="E23" s="161">
        <v>4995898</v>
      </c>
      <c r="F23" s="65">
        <v>1372070</v>
      </c>
      <c r="G23" s="65"/>
      <c r="H23" s="65"/>
      <c r="I23" s="65"/>
      <c r="J23" s="65"/>
      <c r="K23" s="65">
        <v>425795</v>
      </c>
      <c r="L23" s="65"/>
      <c r="M23" s="65">
        <v>60267</v>
      </c>
      <c r="N23" s="65">
        <v>486062</v>
      </c>
      <c r="O23" s="65"/>
      <c r="P23" s="65">
        <v>633845</v>
      </c>
      <c r="Q23" s="65"/>
      <c r="R23" s="65">
        <v>633845</v>
      </c>
      <c r="S23" s="65"/>
      <c r="T23" s="65"/>
      <c r="U23" s="65"/>
      <c r="V23" s="65"/>
      <c r="W23" s="65">
        <v>1119907</v>
      </c>
      <c r="X23" s="65">
        <v>1372070</v>
      </c>
      <c r="Y23" s="65">
        <v>-252163</v>
      </c>
      <c r="Z23" s="145">
        <v>-18.38</v>
      </c>
      <c r="AA23" s="67">
        <v>1372070</v>
      </c>
    </row>
    <row r="24" spans="1:27" ht="13.5">
      <c r="A24" s="140" t="s">
        <v>93</v>
      </c>
      <c r="B24" s="147"/>
      <c r="C24" s="158"/>
      <c r="D24" s="158"/>
      <c r="E24" s="159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42"/>
      <c r="AA24" s="107"/>
    </row>
    <row r="25" spans="1:27" ht="13.5">
      <c r="A25" s="153" t="s">
        <v>135</v>
      </c>
      <c r="B25" s="154" t="s">
        <v>99</v>
      </c>
      <c r="C25" s="232">
        <f aca="true" t="shared" si="4" ref="C25:Y25">+C5+C9+C15+C19+C24</f>
        <v>31759474</v>
      </c>
      <c r="D25" s="232">
        <f>+D5+D9+D15+D19+D24</f>
        <v>0</v>
      </c>
      <c r="E25" s="245">
        <f t="shared" si="4"/>
        <v>39173400</v>
      </c>
      <c r="F25" s="234">
        <f t="shared" si="4"/>
        <v>41057664</v>
      </c>
      <c r="G25" s="234">
        <f t="shared" si="4"/>
        <v>1794645</v>
      </c>
      <c r="H25" s="234">
        <f t="shared" si="4"/>
        <v>2213722</v>
      </c>
      <c r="I25" s="234">
        <f t="shared" si="4"/>
        <v>4352197</v>
      </c>
      <c r="J25" s="234">
        <f t="shared" si="4"/>
        <v>8360564</v>
      </c>
      <c r="K25" s="234">
        <f t="shared" si="4"/>
        <v>6253984</v>
      </c>
      <c r="L25" s="234">
        <f t="shared" si="4"/>
        <v>4522543</v>
      </c>
      <c r="M25" s="234">
        <f t="shared" si="4"/>
        <v>4612539</v>
      </c>
      <c r="N25" s="234">
        <f t="shared" si="4"/>
        <v>15389066</v>
      </c>
      <c r="O25" s="234">
        <f t="shared" si="4"/>
        <v>2683641</v>
      </c>
      <c r="P25" s="234">
        <f t="shared" si="4"/>
        <v>3861168</v>
      </c>
      <c r="Q25" s="234">
        <f t="shared" si="4"/>
        <v>805243</v>
      </c>
      <c r="R25" s="234">
        <f t="shared" si="4"/>
        <v>7350052</v>
      </c>
      <c r="S25" s="234">
        <f t="shared" si="4"/>
        <v>1496148</v>
      </c>
      <c r="T25" s="234">
        <f t="shared" si="4"/>
        <v>3240836</v>
      </c>
      <c r="U25" s="234">
        <f t="shared" si="4"/>
        <v>1003345</v>
      </c>
      <c r="V25" s="234">
        <f t="shared" si="4"/>
        <v>5740329</v>
      </c>
      <c r="W25" s="234">
        <f t="shared" si="4"/>
        <v>36840011</v>
      </c>
      <c r="X25" s="234">
        <f t="shared" si="4"/>
        <v>41057664</v>
      </c>
      <c r="Y25" s="234">
        <f t="shared" si="4"/>
        <v>-4217653</v>
      </c>
      <c r="Z25" s="246">
        <f>+IF(X25&lt;&gt;0,+(Y25/X25)*100,0)</f>
        <v>-10.27251087641031</v>
      </c>
      <c r="AA25" s="247">
        <f>+AA5+AA9+AA15+AA19+AA24</f>
        <v>41057664</v>
      </c>
    </row>
    <row r="26" spans="1:27" ht="4.5" customHeight="1">
      <c r="A26" s="150"/>
      <c r="B26" s="141"/>
      <c r="C26" s="160"/>
      <c r="D26" s="160"/>
      <c r="E26" s="161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145"/>
      <c r="AA26" s="67"/>
    </row>
    <row r="27" spans="1:27" ht="13.5">
      <c r="A27" s="248" t="s">
        <v>136</v>
      </c>
      <c r="B27" s="152"/>
      <c r="C27" s="160"/>
      <c r="D27" s="160"/>
      <c r="E27" s="161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145"/>
      <c r="AA27" s="67"/>
    </row>
    <row r="28" spans="1:27" ht="13.5">
      <c r="A28" s="249" t="s">
        <v>137</v>
      </c>
      <c r="B28" s="141"/>
      <c r="C28" s="160">
        <v>15474325</v>
      </c>
      <c r="D28" s="160"/>
      <c r="E28" s="161">
        <v>21946900</v>
      </c>
      <c r="F28" s="65">
        <v>21946900</v>
      </c>
      <c r="G28" s="65">
        <v>1772936</v>
      </c>
      <c r="H28" s="65">
        <v>2084296</v>
      </c>
      <c r="I28" s="65">
        <v>4223879</v>
      </c>
      <c r="J28" s="65">
        <v>8081111</v>
      </c>
      <c r="K28" s="65">
        <v>2516191</v>
      </c>
      <c r="L28" s="65">
        <v>2605319</v>
      </c>
      <c r="M28" s="65">
        <v>803809</v>
      </c>
      <c r="N28" s="65">
        <v>5925319</v>
      </c>
      <c r="O28" s="65">
        <v>1439937</v>
      </c>
      <c r="P28" s="65">
        <v>1836762</v>
      </c>
      <c r="Q28" s="65">
        <v>599864</v>
      </c>
      <c r="R28" s="65">
        <v>3876563</v>
      </c>
      <c r="S28" s="65">
        <v>820641</v>
      </c>
      <c r="T28" s="65">
        <v>1995513</v>
      </c>
      <c r="U28" s="65">
        <v>660439</v>
      </c>
      <c r="V28" s="65">
        <v>3476593</v>
      </c>
      <c r="W28" s="65">
        <v>21359586</v>
      </c>
      <c r="X28" s="65">
        <v>21946900</v>
      </c>
      <c r="Y28" s="65">
        <v>-587314</v>
      </c>
      <c r="Z28" s="145">
        <v>-2.68</v>
      </c>
      <c r="AA28" s="160">
        <v>21946900</v>
      </c>
    </row>
    <row r="29" spans="1:27" ht="13.5">
      <c r="A29" s="249" t="s">
        <v>138</v>
      </c>
      <c r="B29" s="141"/>
      <c r="C29" s="160"/>
      <c r="D29" s="160"/>
      <c r="E29" s="161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145"/>
      <c r="AA29" s="67"/>
    </row>
    <row r="30" spans="1:27" ht="13.5">
      <c r="A30" s="249" t="s">
        <v>139</v>
      </c>
      <c r="B30" s="141"/>
      <c r="C30" s="162"/>
      <c r="D30" s="162"/>
      <c r="E30" s="163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64"/>
      <c r="X30" s="164"/>
      <c r="Y30" s="164"/>
      <c r="Z30" s="146"/>
      <c r="AA30" s="239"/>
    </row>
    <row r="31" spans="1:27" ht="13.5">
      <c r="A31" s="250" t="s">
        <v>140</v>
      </c>
      <c r="B31" s="141"/>
      <c r="C31" s="160"/>
      <c r="D31" s="160"/>
      <c r="E31" s="161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145"/>
      <c r="AA31" s="67"/>
    </row>
    <row r="32" spans="1:27" ht="13.5">
      <c r="A32" s="251" t="s">
        <v>46</v>
      </c>
      <c r="B32" s="141" t="s">
        <v>94</v>
      </c>
      <c r="C32" s="225">
        <f aca="true" t="shared" si="5" ref="C32:Y32">SUM(C28:C31)</f>
        <v>15474325</v>
      </c>
      <c r="D32" s="225">
        <f>SUM(D28:D31)</f>
        <v>0</v>
      </c>
      <c r="E32" s="226">
        <f t="shared" si="5"/>
        <v>21946900</v>
      </c>
      <c r="F32" s="82">
        <f t="shared" si="5"/>
        <v>21946900</v>
      </c>
      <c r="G32" s="82">
        <f t="shared" si="5"/>
        <v>1772936</v>
      </c>
      <c r="H32" s="82">
        <f t="shared" si="5"/>
        <v>2084296</v>
      </c>
      <c r="I32" s="82">
        <f t="shared" si="5"/>
        <v>4223879</v>
      </c>
      <c r="J32" s="82">
        <f t="shared" si="5"/>
        <v>8081111</v>
      </c>
      <c r="K32" s="82">
        <f t="shared" si="5"/>
        <v>2516191</v>
      </c>
      <c r="L32" s="82">
        <f t="shared" si="5"/>
        <v>2605319</v>
      </c>
      <c r="M32" s="82">
        <f t="shared" si="5"/>
        <v>803809</v>
      </c>
      <c r="N32" s="82">
        <f t="shared" si="5"/>
        <v>5925319</v>
      </c>
      <c r="O32" s="82">
        <f t="shared" si="5"/>
        <v>1439937</v>
      </c>
      <c r="P32" s="82">
        <f t="shared" si="5"/>
        <v>1836762</v>
      </c>
      <c r="Q32" s="82">
        <f t="shared" si="5"/>
        <v>599864</v>
      </c>
      <c r="R32" s="82">
        <f t="shared" si="5"/>
        <v>3876563</v>
      </c>
      <c r="S32" s="82">
        <f t="shared" si="5"/>
        <v>820641</v>
      </c>
      <c r="T32" s="82">
        <f t="shared" si="5"/>
        <v>1995513</v>
      </c>
      <c r="U32" s="82">
        <f t="shared" si="5"/>
        <v>660439</v>
      </c>
      <c r="V32" s="82">
        <f t="shared" si="5"/>
        <v>3476593</v>
      </c>
      <c r="W32" s="82">
        <f t="shared" si="5"/>
        <v>21359586</v>
      </c>
      <c r="X32" s="82">
        <f t="shared" si="5"/>
        <v>21946900</v>
      </c>
      <c r="Y32" s="82">
        <f t="shared" si="5"/>
        <v>-587314</v>
      </c>
      <c r="Z32" s="227">
        <f>+IF(X32&lt;&gt;0,+(Y32/X32)*100,0)</f>
        <v>-2.676068146298566</v>
      </c>
      <c r="AA32" s="84">
        <f>SUM(AA28:AA31)</f>
        <v>21946900</v>
      </c>
    </row>
    <row r="33" spans="1:27" ht="13.5">
      <c r="A33" s="252" t="s">
        <v>51</v>
      </c>
      <c r="B33" s="141" t="s">
        <v>141</v>
      </c>
      <c r="C33" s="160"/>
      <c r="D33" s="160"/>
      <c r="E33" s="161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145"/>
      <c r="AA33" s="67"/>
    </row>
    <row r="34" spans="1:27" ht="13.5">
      <c r="A34" s="252" t="s">
        <v>52</v>
      </c>
      <c r="B34" s="141" t="s">
        <v>126</v>
      </c>
      <c r="C34" s="160">
        <v>8473416</v>
      </c>
      <c r="D34" s="160"/>
      <c r="E34" s="161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145"/>
      <c r="AA34" s="67"/>
    </row>
    <row r="35" spans="1:27" ht="13.5">
      <c r="A35" s="252" t="s">
        <v>53</v>
      </c>
      <c r="B35" s="141"/>
      <c r="C35" s="160">
        <v>7811733</v>
      </c>
      <c r="D35" s="160"/>
      <c r="E35" s="161">
        <v>17226500</v>
      </c>
      <c r="F35" s="65">
        <v>19110764</v>
      </c>
      <c r="G35" s="65">
        <v>21709</v>
      </c>
      <c r="H35" s="65">
        <v>129426</v>
      </c>
      <c r="I35" s="65">
        <v>128318</v>
      </c>
      <c r="J35" s="65">
        <v>279453</v>
      </c>
      <c r="K35" s="65">
        <v>3737793</v>
      </c>
      <c r="L35" s="65">
        <v>1917224</v>
      </c>
      <c r="M35" s="65">
        <v>3808730</v>
      </c>
      <c r="N35" s="65">
        <v>9463747</v>
      </c>
      <c r="O35" s="65">
        <v>1243704</v>
      </c>
      <c r="P35" s="65">
        <v>2024406</v>
      </c>
      <c r="Q35" s="65">
        <v>205379</v>
      </c>
      <c r="R35" s="65">
        <v>3473489</v>
      </c>
      <c r="S35" s="65">
        <v>675507</v>
      </c>
      <c r="T35" s="65">
        <v>1245323</v>
      </c>
      <c r="U35" s="65">
        <v>342906</v>
      </c>
      <c r="V35" s="65">
        <v>2263736</v>
      </c>
      <c r="W35" s="65">
        <v>15480425</v>
      </c>
      <c r="X35" s="65">
        <v>19110764</v>
      </c>
      <c r="Y35" s="65">
        <v>-3630339</v>
      </c>
      <c r="Z35" s="145">
        <v>-19</v>
      </c>
      <c r="AA35" s="67">
        <v>19110764</v>
      </c>
    </row>
    <row r="36" spans="1:27" ht="13.5">
      <c r="A36" s="253" t="s">
        <v>142</v>
      </c>
      <c r="B36" s="154" t="s">
        <v>132</v>
      </c>
      <c r="C36" s="237">
        <f aca="true" t="shared" si="6" ref="C36:Y36">SUM(C32:C35)</f>
        <v>31759474</v>
      </c>
      <c r="D36" s="237">
        <f>SUM(D32:D35)</f>
        <v>0</v>
      </c>
      <c r="E36" s="233">
        <f t="shared" si="6"/>
        <v>39173400</v>
      </c>
      <c r="F36" s="235">
        <f t="shared" si="6"/>
        <v>41057664</v>
      </c>
      <c r="G36" s="235">
        <f t="shared" si="6"/>
        <v>1794645</v>
      </c>
      <c r="H36" s="235">
        <f t="shared" si="6"/>
        <v>2213722</v>
      </c>
      <c r="I36" s="235">
        <f t="shared" si="6"/>
        <v>4352197</v>
      </c>
      <c r="J36" s="235">
        <f t="shared" si="6"/>
        <v>8360564</v>
      </c>
      <c r="K36" s="235">
        <f t="shared" si="6"/>
        <v>6253984</v>
      </c>
      <c r="L36" s="235">
        <f t="shared" si="6"/>
        <v>4522543</v>
      </c>
      <c r="M36" s="235">
        <f t="shared" si="6"/>
        <v>4612539</v>
      </c>
      <c r="N36" s="235">
        <f t="shared" si="6"/>
        <v>15389066</v>
      </c>
      <c r="O36" s="235">
        <f t="shared" si="6"/>
        <v>2683641</v>
      </c>
      <c r="P36" s="235">
        <f t="shared" si="6"/>
        <v>3861168</v>
      </c>
      <c r="Q36" s="235">
        <f t="shared" si="6"/>
        <v>805243</v>
      </c>
      <c r="R36" s="235">
        <f t="shared" si="6"/>
        <v>7350052</v>
      </c>
      <c r="S36" s="235">
        <f t="shared" si="6"/>
        <v>1496148</v>
      </c>
      <c r="T36" s="235">
        <f t="shared" si="6"/>
        <v>3240836</v>
      </c>
      <c r="U36" s="235">
        <f t="shared" si="6"/>
        <v>1003345</v>
      </c>
      <c r="V36" s="235">
        <f t="shared" si="6"/>
        <v>5740329</v>
      </c>
      <c r="W36" s="235">
        <f t="shared" si="6"/>
        <v>36840011</v>
      </c>
      <c r="X36" s="235">
        <f t="shared" si="6"/>
        <v>41057664</v>
      </c>
      <c r="Y36" s="235">
        <f t="shared" si="6"/>
        <v>-4217653</v>
      </c>
      <c r="Z36" s="236">
        <f>+IF(X36&lt;&gt;0,+(Y36/X36)*100,0)</f>
        <v>-10.27251087641031</v>
      </c>
      <c r="AA36" s="254">
        <f>SUM(AA32:AA35)</f>
        <v>41057664</v>
      </c>
    </row>
    <row r="37" spans="1:27" ht="13.5">
      <c r="A37" s="155" t="s">
        <v>223</v>
      </c>
      <c r="B37" s="184"/>
      <c r="C37" s="184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Y37" s="184"/>
      <c r="Z37" s="184"/>
      <c r="AA37" s="184"/>
    </row>
    <row r="38" spans="1:27" ht="13.5">
      <c r="A38" s="123" t="s">
        <v>237</v>
      </c>
      <c r="B38" s="123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</row>
    <row r="39" spans="1:27" ht="13.5">
      <c r="A39" s="123" t="s">
        <v>238</v>
      </c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</row>
    <row r="40" spans="1:27" ht="13.5">
      <c r="A40" s="123" t="s">
        <v>239</v>
      </c>
      <c r="B40" s="123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</row>
    <row r="41" spans="1:27" ht="13.5">
      <c r="A41" s="123" t="s">
        <v>240</v>
      </c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</row>
    <row r="42" spans="1:27" ht="13.5">
      <c r="A42" s="123" t="s">
        <v>241</v>
      </c>
      <c r="B42" s="123"/>
      <c r="C42" s="123"/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123"/>
      <c r="T42" s="123"/>
      <c r="U42" s="123"/>
      <c r="V42" s="123"/>
      <c r="W42" s="123"/>
      <c r="X42" s="123"/>
      <c r="Y42" s="123"/>
      <c r="Z42" s="123"/>
      <c r="AA42" s="123"/>
    </row>
    <row r="43" spans="1:27" ht="13.5">
      <c r="A43" s="123" t="s">
        <v>242</v>
      </c>
      <c r="B43" s="123"/>
      <c r="C43" s="123"/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123"/>
      <c r="T43" s="123"/>
      <c r="U43" s="123"/>
      <c r="V43" s="123"/>
      <c r="W43" s="123"/>
      <c r="X43" s="123"/>
      <c r="Y43" s="123"/>
      <c r="Z43" s="123"/>
      <c r="AA43" s="123"/>
    </row>
    <row r="44" spans="1:27" ht="13.5">
      <c r="A44" s="123" t="s">
        <v>243</v>
      </c>
      <c r="B44" s="123"/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3"/>
      <c r="V44" s="123"/>
      <c r="W44" s="123"/>
      <c r="X44" s="123"/>
      <c r="Y44" s="123"/>
      <c r="Z44" s="123"/>
      <c r="AA44" s="123"/>
    </row>
    <row r="45" spans="1:27" ht="13.5">
      <c r="A45" s="123" t="s">
        <v>244</v>
      </c>
      <c r="B45" s="123"/>
      <c r="C45" s="123"/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123"/>
      <c r="T45" s="123"/>
      <c r="U45" s="123"/>
      <c r="V45" s="123"/>
      <c r="W45" s="123"/>
      <c r="X45" s="123"/>
      <c r="Y45" s="123"/>
      <c r="Z45" s="123"/>
      <c r="AA45" s="123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255" t="s">
        <v>143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</row>
    <row r="2" spans="1:27" ht="24.75" customHeight="1">
      <c r="A2" s="166" t="s">
        <v>1</v>
      </c>
      <c r="B2" s="139" t="s">
        <v>228</v>
      </c>
      <c r="C2" s="126" t="s">
        <v>2</v>
      </c>
      <c r="D2" s="126" t="s">
        <v>3</v>
      </c>
      <c r="E2" s="193" t="s">
        <v>4</v>
      </c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9"/>
    </row>
    <row r="3" spans="1:27" ht="24.75" customHeight="1">
      <c r="A3" s="170" t="s">
        <v>5</v>
      </c>
      <c r="B3" s="256"/>
      <c r="C3" s="172" t="s">
        <v>6</v>
      </c>
      <c r="D3" s="172" t="s">
        <v>6</v>
      </c>
      <c r="E3" s="52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257" t="s">
        <v>144</v>
      </c>
      <c r="B4" s="258"/>
      <c r="C4" s="259"/>
      <c r="D4" s="259"/>
      <c r="E4" s="260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1"/>
      <c r="U4" s="261"/>
      <c r="V4" s="261"/>
      <c r="W4" s="261"/>
      <c r="X4" s="261"/>
      <c r="Y4" s="261"/>
      <c r="Z4" s="262"/>
      <c r="AA4" s="263"/>
    </row>
    <row r="5" spans="1:27" ht="13.5">
      <c r="A5" s="257" t="s">
        <v>145</v>
      </c>
      <c r="B5" s="197"/>
      <c r="C5" s="160"/>
      <c r="D5" s="160"/>
      <c r="E5" s="64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145"/>
      <c r="AA5" s="67"/>
    </row>
    <row r="6" spans="1:27" ht="13.5">
      <c r="A6" s="264" t="s">
        <v>146</v>
      </c>
      <c r="B6" s="197"/>
      <c r="C6" s="160">
        <v>116146583</v>
      </c>
      <c r="D6" s="160"/>
      <c r="E6" s="64">
        <v>500000</v>
      </c>
      <c r="F6" s="65">
        <v>500000</v>
      </c>
      <c r="G6" s="65">
        <v>-161193</v>
      </c>
      <c r="H6" s="65">
        <v>991431</v>
      </c>
      <c r="I6" s="65">
        <v>1208901</v>
      </c>
      <c r="J6" s="65">
        <v>2039139</v>
      </c>
      <c r="K6" s="65">
        <v>1387525</v>
      </c>
      <c r="L6" s="65">
        <v>-1446971</v>
      </c>
      <c r="M6" s="65">
        <v>-952511</v>
      </c>
      <c r="N6" s="65">
        <v>-1011957</v>
      </c>
      <c r="O6" s="65">
        <v>1353975</v>
      </c>
      <c r="P6" s="65">
        <v>981517</v>
      </c>
      <c r="Q6" s="65">
        <v>4313753</v>
      </c>
      <c r="R6" s="65">
        <v>6649245</v>
      </c>
      <c r="S6" s="65">
        <v>1448841</v>
      </c>
      <c r="T6" s="65">
        <v>683143</v>
      </c>
      <c r="U6" s="65">
        <v>903394</v>
      </c>
      <c r="V6" s="65">
        <v>3035378</v>
      </c>
      <c r="W6" s="65">
        <v>10711805</v>
      </c>
      <c r="X6" s="65">
        <v>500000</v>
      </c>
      <c r="Y6" s="65">
        <v>10211805</v>
      </c>
      <c r="Z6" s="145">
        <v>2042.36</v>
      </c>
      <c r="AA6" s="67">
        <v>500000</v>
      </c>
    </row>
    <row r="7" spans="1:27" ht="13.5">
      <c r="A7" s="264" t="s">
        <v>147</v>
      </c>
      <c r="B7" s="197" t="s">
        <v>72</v>
      </c>
      <c r="C7" s="160"/>
      <c r="D7" s="160"/>
      <c r="E7" s="64">
        <v>43983336</v>
      </c>
      <c r="F7" s="65">
        <v>95388379</v>
      </c>
      <c r="G7" s="65">
        <v>38432998</v>
      </c>
      <c r="H7" s="65">
        <v>28023628</v>
      </c>
      <c r="I7" s="65">
        <v>16523909</v>
      </c>
      <c r="J7" s="65">
        <v>82980535</v>
      </c>
      <c r="K7" s="65">
        <v>5838047</v>
      </c>
      <c r="L7" s="65">
        <v>3261173</v>
      </c>
      <c r="M7" s="65">
        <v>143793155</v>
      </c>
      <c r="N7" s="65">
        <v>152892375</v>
      </c>
      <c r="O7" s="65">
        <v>136871102</v>
      </c>
      <c r="P7" s="65">
        <v>128005219</v>
      </c>
      <c r="Q7" s="65">
        <v>145676574</v>
      </c>
      <c r="R7" s="65">
        <v>410552895</v>
      </c>
      <c r="S7" s="65">
        <v>143451685</v>
      </c>
      <c r="T7" s="65">
        <v>135910627</v>
      </c>
      <c r="U7" s="65">
        <v>125438818</v>
      </c>
      <c r="V7" s="65">
        <v>404801130</v>
      </c>
      <c r="W7" s="65">
        <v>1051226935</v>
      </c>
      <c r="X7" s="65">
        <v>95388379</v>
      </c>
      <c r="Y7" s="65">
        <v>955838556</v>
      </c>
      <c r="Z7" s="145">
        <v>1002.05</v>
      </c>
      <c r="AA7" s="67">
        <v>95388379</v>
      </c>
    </row>
    <row r="8" spans="1:27" ht="13.5">
      <c r="A8" s="264" t="s">
        <v>148</v>
      </c>
      <c r="B8" s="197" t="s">
        <v>72</v>
      </c>
      <c r="C8" s="160">
        <v>4476402</v>
      </c>
      <c r="D8" s="160"/>
      <c r="E8" s="64">
        <v>11526720</v>
      </c>
      <c r="F8" s="65">
        <v>5742829</v>
      </c>
      <c r="G8" s="65">
        <v>2679899</v>
      </c>
      <c r="H8" s="65">
        <v>3085525</v>
      </c>
      <c r="I8" s="65">
        <v>2331222</v>
      </c>
      <c r="J8" s="65">
        <v>8096646</v>
      </c>
      <c r="K8" s="65">
        <v>2525796</v>
      </c>
      <c r="L8" s="65">
        <v>3104338</v>
      </c>
      <c r="M8" s="65">
        <v>3291809</v>
      </c>
      <c r="N8" s="65">
        <v>8921943</v>
      </c>
      <c r="O8" s="65">
        <v>3226943</v>
      </c>
      <c r="P8" s="65">
        <v>3145038</v>
      </c>
      <c r="Q8" s="65">
        <v>3514788</v>
      </c>
      <c r="R8" s="65">
        <v>9886769</v>
      </c>
      <c r="S8" s="65">
        <v>4014875</v>
      </c>
      <c r="T8" s="65">
        <v>3770320</v>
      </c>
      <c r="U8" s="65">
        <v>1642376</v>
      </c>
      <c r="V8" s="65">
        <v>9427571</v>
      </c>
      <c r="W8" s="65">
        <v>36332929</v>
      </c>
      <c r="X8" s="65">
        <v>5742829</v>
      </c>
      <c r="Y8" s="65">
        <v>30590100</v>
      </c>
      <c r="Z8" s="145">
        <v>532.67</v>
      </c>
      <c r="AA8" s="67">
        <v>5742829</v>
      </c>
    </row>
    <row r="9" spans="1:27" ht="13.5">
      <c r="A9" s="264" t="s">
        <v>149</v>
      </c>
      <c r="B9" s="197"/>
      <c r="C9" s="160">
        <v>2788642</v>
      </c>
      <c r="D9" s="160"/>
      <c r="E9" s="64"/>
      <c r="F9" s="65">
        <v>2788644</v>
      </c>
      <c r="G9" s="65">
        <v>1474266</v>
      </c>
      <c r="H9" s="65">
        <v>1272528</v>
      </c>
      <c r="I9" s="65">
        <v>1154092</v>
      </c>
      <c r="J9" s="65">
        <v>3900886</v>
      </c>
      <c r="K9" s="65">
        <v>579412</v>
      </c>
      <c r="L9" s="65">
        <v>543774</v>
      </c>
      <c r="M9" s="65">
        <v>5243572</v>
      </c>
      <c r="N9" s="65">
        <v>6366758</v>
      </c>
      <c r="O9" s="65">
        <v>5191806</v>
      </c>
      <c r="P9" s="65">
        <v>5045409</v>
      </c>
      <c r="Q9" s="65">
        <v>5110543</v>
      </c>
      <c r="R9" s="65">
        <v>15347758</v>
      </c>
      <c r="S9" s="65">
        <v>5040801</v>
      </c>
      <c r="T9" s="65">
        <v>4979204</v>
      </c>
      <c r="U9" s="65">
        <v>4640650</v>
      </c>
      <c r="V9" s="65">
        <v>14660655</v>
      </c>
      <c r="W9" s="65">
        <v>40276057</v>
      </c>
      <c r="X9" s="65">
        <v>2788644</v>
      </c>
      <c r="Y9" s="65">
        <v>37487413</v>
      </c>
      <c r="Z9" s="145">
        <v>1344.29</v>
      </c>
      <c r="AA9" s="67">
        <v>2788644</v>
      </c>
    </row>
    <row r="10" spans="1:27" ht="13.5">
      <c r="A10" s="264" t="s">
        <v>150</v>
      </c>
      <c r="B10" s="197"/>
      <c r="C10" s="160">
        <v>13695</v>
      </c>
      <c r="D10" s="160"/>
      <c r="E10" s="64"/>
      <c r="F10" s="65">
        <v>13695</v>
      </c>
      <c r="G10" s="164"/>
      <c r="H10" s="164"/>
      <c r="I10" s="164"/>
      <c r="J10" s="65"/>
      <c r="K10" s="164"/>
      <c r="L10" s="164"/>
      <c r="M10" s="65"/>
      <c r="N10" s="164"/>
      <c r="O10" s="164"/>
      <c r="P10" s="164"/>
      <c r="Q10" s="65"/>
      <c r="R10" s="164"/>
      <c r="S10" s="164"/>
      <c r="T10" s="65"/>
      <c r="U10" s="164"/>
      <c r="V10" s="164"/>
      <c r="W10" s="164"/>
      <c r="X10" s="65">
        <v>13695</v>
      </c>
      <c r="Y10" s="164">
        <v>-13695</v>
      </c>
      <c r="Z10" s="146">
        <v>-100</v>
      </c>
      <c r="AA10" s="239">
        <v>13695</v>
      </c>
    </row>
    <row r="11" spans="1:27" ht="13.5">
      <c r="A11" s="264" t="s">
        <v>151</v>
      </c>
      <c r="B11" s="197" t="s">
        <v>96</v>
      </c>
      <c r="C11" s="160">
        <v>5153854</v>
      </c>
      <c r="D11" s="160"/>
      <c r="E11" s="64"/>
      <c r="F11" s="65">
        <v>5153853</v>
      </c>
      <c r="G11" s="65"/>
      <c r="H11" s="65"/>
      <c r="I11" s="65"/>
      <c r="J11" s="65"/>
      <c r="K11" s="65"/>
      <c r="L11" s="65"/>
      <c r="M11" s="65">
        <v>5153854</v>
      </c>
      <c r="N11" s="65">
        <v>5153854</v>
      </c>
      <c r="O11" s="65">
        <v>5153854</v>
      </c>
      <c r="P11" s="65">
        <v>5153854</v>
      </c>
      <c r="Q11" s="65">
        <v>5153854</v>
      </c>
      <c r="R11" s="65">
        <v>15461562</v>
      </c>
      <c r="S11" s="65">
        <v>5153854</v>
      </c>
      <c r="T11" s="65">
        <v>5153854</v>
      </c>
      <c r="U11" s="65">
        <v>5153854</v>
      </c>
      <c r="V11" s="65">
        <v>15461562</v>
      </c>
      <c r="W11" s="65">
        <v>36076978</v>
      </c>
      <c r="X11" s="65">
        <v>5153853</v>
      </c>
      <c r="Y11" s="65">
        <v>30923125</v>
      </c>
      <c r="Z11" s="145">
        <v>600</v>
      </c>
      <c r="AA11" s="67">
        <v>5153853</v>
      </c>
    </row>
    <row r="12" spans="1:27" ht="13.5">
      <c r="A12" s="265" t="s">
        <v>56</v>
      </c>
      <c r="B12" s="266"/>
      <c r="C12" s="177">
        <f aca="true" t="shared" si="0" ref="C12:Y12">SUM(C6:C11)</f>
        <v>128579176</v>
      </c>
      <c r="D12" s="177">
        <f>SUM(D6:D11)</f>
        <v>0</v>
      </c>
      <c r="E12" s="77">
        <f t="shared" si="0"/>
        <v>56010056</v>
      </c>
      <c r="F12" s="78">
        <f t="shared" si="0"/>
        <v>109587400</v>
      </c>
      <c r="G12" s="78">
        <f t="shared" si="0"/>
        <v>42425970</v>
      </c>
      <c r="H12" s="78">
        <f t="shared" si="0"/>
        <v>33373112</v>
      </c>
      <c r="I12" s="78">
        <f t="shared" si="0"/>
        <v>21218124</v>
      </c>
      <c r="J12" s="78">
        <f t="shared" si="0"/>
        <v>97017206</v>
      </c>
      <c r="K12" s="78">
        <f t="shared" si="0"/>
        <v>10330780</v>
      </c>
      <c r="L12" s="78">
        <f t="shared" si="0"/>
        <v>5462314</v>
      </c>
      <c r="M12" s="78">
        <f t="shared" si="0"/>
        <v>156529879</v>
      </c>
      <c r="N12" s="78">
        <f t="shared" si="0"/>
        <v>172322973</v>
      </c>
      <c r="O12" s="78">
        <f t="shared" si="0"/>
        <v>151797680</v>
      </c>
      <c r="P12" s="78">
        <f t="shared" si="0"/>
        <v>142331037</v>
      </c>
      <c r="Q12" s="78">
        <f t="shared" si="0"/>
        <v>163769512</v>
      </c>
      <c r="R12" s="78">
        <f t="shared" si="0"/>
        <v>457898229</v>
      </c>
      <c r="S12" s="78">
        <f t="shared" si="0"/>
        <v>159110056</v>
      </c>
      <c r="T12" s="78">
        <f t="shared" si="0"/>
        <v>150497148</v>
      </c>
      <c r="U12" s="78">
        <f t="shared" si="0"/>
        <v>137779092</v>
      </c>
      <c r="V12" s="78">
        <f t="shared" si="0"/>
        <v>447386296</v>
      </c>
      <c r="W12" s="78">
        <f t="shared" si="0"/>
        <v>1174624704</v>
      </c>
      <c r="X12" s="78">
        <f t="shared" si="0"/>
        <v>109587400</v>
      </c>
      <c r="Y12" s="78">
        <f t="shared" si="0"/>
        <v>1065037304</v>
      </c>
      <c r="Z12" s="179">
        <f>+IF(X12&lt;&gt;0,+(Y12/X12)*100,0)</f>
        <v>971.8610935198753</v>
      </c>
      <c r="AA12" s="79">
        <f>SUM(AA6:AA11)</f>
        <v>109587400</v>
      </c>
    </row>
    <row r="13" spans="1:27" ht="4.5" customHeight="1">
      <c r="A13" s="267"/>
      <c r="B13" s="197"/>
      <c r="C13" s="160"/>
      <c r="D13" s="160"/>
      <c r="E13" s="64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145"/>
      <c r="AA13" s="67"/>
    </row>
    <row r="14" spans="1:27" ht="13.5">
      <c r="A14" s="257" t="s">
        <v>152</v>
      </c>
      <c r="B14" s="197"/>
      <c r="C14" s="160"/>
      <c r="D14" s="160"/>
      <c r="E14" s="64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145"/>
      <c r="AA14" s="67"/>
    </row>
    <row r="15" spans="1:27" ht="13.5">
      <c r="A15" s="264" t="s">
        <v>153</v>
      </c>
      <c r="B15" s="197"/>
      <c r="C15" s="160"/>
      <c r="D15" s="160"/>
      <c r="E15" s="64"/>
      <c r="F15" s="65"/>
      <c r="G15" s="65">
        <v>-1586</v>
      </c>
      <c r="H15" s="65">
        <v>-3172</v>
      </c>
      <c r="I15" s="65">
        <v>-4757</v>
      </c>
      <c r="J15" s="65">
        <v>-9515</v>
      </c>
      <c r="K15" s="65">
        <v>-6343</v>
      </c>
      <c r="L15" s="65">
        <v>-7929</v>
      </c>
      <c r="M15" s="65">
        <v>4180</v>
      </c>
      <c r="N15" s="65">
        <v>-10092</v>
      </c>
      <c r="O15" s="65">
        <v>4180</v>
      </c>
      <c r="P15" s="65">
        <v>2594</v>
      </c>
      <c r="Q15" s="65">
        <v>1009</v>
      </c>
      <c r="R15" s="65">
        <v>7783</v>
      </c>
      <c r="S15" s="65">
        <v>-577</v>
      </c>
      <c r="T15" s="65">
        <v>-577</v>
      </c>
      <c r="U15" s="65">
        <v>-577</v>
      </c>
      <c r="V15" s="65">
        <v>-1731</v>
      </c>
      <c r="W15" s="65">
        <v>-13555</v>
      </c>
      <c r="X15" s="65"/>
      <c r="Y15" s="65">
        <v>-13555</v>
      </c>
      <c r="Z15" s="145"/>
      <c r="AA15" s="67"/>
    </row>
    <row r="16" spans="1:27" ht="13.5">
      <c r="A16" s="264" t="s">
        <v>154</v>
      </c>
      <c r="B16" s="197"/>
      <c r="C16" s="160"/>
      <c r="D16" s="160"/>
      <c r="E16" s="64"/>
      <c r="F16" s="65"/>
      <c r="G16" s="164"/>
      <c r="H16" s="164"/>
      <c r="I16" s="164"/>
      <c r="J16" s="65"/>
      <c r="K16" s="164"/>
      <c r="L16" s="164"/>
      <c r="M16" s="65"/>
      <c r="N16" s="164"/>
      <c r="O16" s="164"/>
      <c r="P16" s="164"/>
      <c r="Q16" s="65"/>
      <c r="R16" s="164"/>
      <c r="S16" s="164"/>
      <c r="T16" s="65"/>
      <c r="U16" s="164"/>
      <c r="V16" s="164"/>
      <c r="W16" s="164"/>
      <c r="X16" s="65"/>
      <c r="Y16" s="164"/>
      <c r="Z16" s="146"/>
      <c r="AA16" s="239"/>
    </row>
    <row r="17" spans="1:27" ht="13.5">
      <c r="A17" s="264" t="s">
        <v>155</v>
      </c>
      <c r="B17" s="197"/>
      <c r="C17" s="160">
        <v>12548500</v>
      </c>
      <c r="D17" s="160"/>
      <c r="E17" s="64"/>
      <c r="F17" s="65">
        <v>12548500</v>
      </c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>
        <v>12548500</v>
      </c>
      <c r="Y17" s="65">
        <v>-12548500</v>
      </c>
      <c r="Z17" s="145">
        <v>-100</v>
      </c>
      <c r="AA17" s="67">
        <v>12548500</v>
      </c>
    </row>
    <row r="18" spans="1:27" ht="13.5">
      <c r="A18" s="264" t="s">
        <v>156</v>
      </c>
      <c r="B18" s="197"/>
      <c r="C18" s="160"/>
      <c r="D18" s="160"/>
      <c r="E18" s="64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145"/>
      <c r="AA18" s="67"/>
    </row>
    <row r="19" spans="1:27" ht="13.5">
      <c r="A19" s="264" t="s">
        <v>157</v>
      </c>
      <c r="B19" s="197" t="s">
        <v>99</v>
      </c>
      <c r="C19" s="160">
        <v>143457980</v>
      </c>
      <c r="D19" s="160"/>
      <c r="E19" s="64">
        <v>163138795</v>
      </c>
      <c r="F19" s="65">
        <v>171402813</v>
      </c>
      <c r="G19" s="65"/>
      <c r="H19" s="65"/>
      <c r="I19" s="65"/>
      <c r="J19" s="65"/>
      <c r="K19" s="65"/>
      <c r="L19" s="65"/>
      <c r="M19" s="65">
        <v>155979361</v>
      </c>
      <c r="N19" s="65">
        <v>155979361</v>
      </c>
      <c r="O19" s="65">
        <v>155979361</v>
      </c>
      <c r="P19" s="65">
        <v>155979361</v>
      </c>
      <c r="Q19" s="65">
        <v>155979361</v>
      </c>
      <c r="R19" s="65">
        <v>467938083</v>
      </c>
      <c r="S19" s="65">
        <v>155979361</v>
      </c>
      <c r="T19" s="65">
        <v>155979361</v>
      </c>
      <c r="U19" s="65">
        <v>143992957</v>
      </c>
      <c r="V19" s="65">
        <v>455951679</v>
      </c>
      <c r="W19" s="65">
        <v>1079869123</v>
      </c>
      <c r="X19" s="65">
        <v>171402813</v>
      </c>
      <c r="Y19" s="65">
        <v>908466310</v>
      </c>
      <c r="Z19" s="145">
        <v>530.02</v>
      </c>
      <c r="AA19" s="67">
        <v>171402813</v>
      </c>
    </row>
    <row r="20" spans="1:27" ht="13.5">
      <c r="A20" s="264" t="s">
        <v>158</v>
      </c>
      <c r="B20" s="197"/>
      <c r="C20" s="160"/>
      <c r="D20" s="160"/>
      <c r="E20" s="64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145"/>
      <c r="AA20" s="67"/>
    </row>
    <row r="21" spans="1:27" ht="13.5">
      <c r="A21" s="264" t="s">
        <v>159</v>
      </c>
      <c r="B21" s="197"/>
      <c r="C21" s="160"/>
      <c r="D21" s="160"/>
      <c r="E21" s="64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145"/>
      <c r="AA21" s="67"/>
    </row>
    <row r="22" spans="1:27" ht="13.5">
      <c r="A22" s="264" t="s">
        <v>160</v>
      </c>
      <c r="B22" s="197"/>
      <c r="C22" s="160">
        <v>299903</v>
      </c>
      <c r="D22" s="160"/>
      <c r="E22" s="64">
        <v>464211</v>
      </c>
      <c r="F22" s="65">
        <v>384033</v>
      </c>
      <c r="G22" s="65"/>
      <c r="H22" s="65"/>
      <c r="I22" s="65"/>
      <c r="J22" s="65"/>
      <c r="K22" s="65"/>
      <c r="L22" s="65"/>
      <c r="M22" s="65">
        <v>299902</v>
      </c>
      <c r="N22" s="65">
        <v>299902</v>
      </c>
      <c r="O22" s="65">
        <v>299902</v>
      </c>
      <c r="P22" s="65">
        <v>299902</v>
      </c>
      <c r="Q22" s="65">
        <v>299902</v>
      </c>
      <c r="R22" s="65">
        <v>899706</v>
      </c>
      <c r="S22" s="65">
        <v>299902</v>
      </c>
      <c r="T22" s="65">
        <v>299902</v>
      </c>
      <c r="U22" s="65">
        <v>299902</v>
      </c>
      <c r="V22" s="65">
        <v>899706</v>
      </c>
      <c r="W22" s="65">
        <v>2099314</v>
      </c>
      <c r="X22" s="65">
        <v>384033</v>
      </c>
      <c r="Y22" s="65">
        <v>1715281</v>
      </c>
      <c r="Z22" s="145">
        <v>446.65</v>
      </c>
      <c r="AA22" s="67">
        <v>384033</v>
      </c>
    </row>
    <row r="23" spans="1:27" ht="13.5">
      <c r="A23" s="264" t="s">
        <v>161</v>
      </c>
      <c r="B23" s="197"/>
      <c r="C23" s="160">
        <v>1670993</v>
      </c>
      <c r="D23" s="160"/>
      <c r="E23" s="64"/>
      <c r="F23" s="65">
        <v>1670994</v>
      </c>
      <c r="G23" s="164">
        <v>-114059</v>
      </c>
      <c r="H23" s="164">
        <v>-114059</v>
      </c>
      <c r="I23" s="164">
        <v>-114059</v>
      </c>
      <c r="J23" s="65">
        <v>-342177</v>
      </c>
      <c r="K23" s="164">
        <v>-114058</v>
      </c>
      <c r="L23" s="164">
        <v>-114058</v>
      </c>
      <c r="M23" s="65">
        <v>1556934</v>
      </c>
      <c r="N23" s="164">
        <v>1328818</v>
      </c>
      <c r="O23" s="164">
        <v>1556934</v>
      </c>
      <c r="P23" s="164">
        <v>1556934</v>
      </c>
      <c r="Q23" s="65">
        <v>1431469</v>
      </c>
      <c r="R23" s="164">
        <v>4545337</v>
      </c>
      <c r="S23" s="164">
        <v>1430281</v>
      </c>
      <c r="T23" s="65">
        <v>1430281</v>
      </c>
      <c r="U23" s="164">
        <v>1430281</v>
      </c>
      <c r="V23" s="164">
        <v>4290843</v>
      </c>
      <c r="W23" s="164">
        <v>9822821</v>
      </c>
      <c r="X23" s="65">
        <v>1670994</v>
      </c>
      <c r="Y23" s="164">
        <v>8151827</v>
      </c>
      <c r="Z23" s="146">
        <v>487.84</v>
      </c>
      <c r="AA23" s="239">
        <v>1670994</v>
      </c>
    </row>
    <row r="24" spans="1:27" ht="13.5">
      <c r="A24" s="265" t="s">
        <v>57</v>
      </c>
      <c r="B24" s="268"/>
      <c r="C24" s="177">
        <f aca="true" t="shared" si="1" ref="C24:Y24">SUM(C15:C23)</f>
        <v>157977376</v>
      </c>
      <c r="D24" s="177">
        <f>SUM(D15:D23)</f>
        <v>0</v>
      </c>
      <c r="E24" s="81">
        <f t="shared" si="1"/>
        <v>163603006</v>
      </c>
      <c r="F24" s="82">
        <f t="shared" si="1"/>
        <v>186006340</v>
      </c>
      <c r="G24" s="82">
        <f t="shared" si="1"/>
        <v>-115645</v>
      </c>
      <c r="H24" s="82">
        <f t="shared" si="1"/>
        <v>-117231</v>
      </c>
      <c r="I24" s="82">
        <f t="shared" si="1"/>
        <v>-118816</v>
      </c>
      <c r="J24" s="82">
        <f t="shared" si="1"/>
        <v>-351692</v>
      </c>
      <c r="K24" s="82">
        <f t="shared" si="1"/>
        <v>-120401</v>
      </c>
      <c r="L24" s="82">
        <f t="shared" si="1"/>
        <v>-121987</v>
      </c>
      <c r="M24" s="82">
        <f t="shared" si="1"/>
        <v>157840377</v>
      </c>
      <c r="N24" s="82">
        <f t="shared" si="1"/>
        <v>157597989</v>
      </c>
      <c r="O24" s="82">
        <f t="shared" si="1"/>
        <v>157840377</v>
      </c>
      <c r="P24" s="82">
        <f t="shared" si="1"/>
        <v>157838791</v>
      </c>
      <c r="Q24" s="82">
        <f t="shared" si="1"/>
        <v>157711741</v>
      </c>
      <c r="R24" s="82">
        <f t="shared" si="1"/>
        <v>473390909</v>
      </c>
      <c r="S24" s="82">
        <f t="shared" si="1"/>
        <v>157708967</v>
      </c>
      <c r="T24" s="82">
        <f t="shared" si="1"/>
        <v>157708967</v>
      </c>
      <c r="U24" s="82">
        <f t="shared" si="1"/>
        <v>145722563</v>
      </c>
      <c r="V24" s="82">
        <f t="shared" si="1"/>
        <v>461140497</v>
      </c>
      <c r="W24" s="82">
        <f t="shared" si="1"/>
        <v>1091777703</v>
      </c>
      <c r="X24" s="82">
        <f t="shared" si="1"/>
        <v>186006340</v>
      </c>
      <c r="Y24" s="82">
        <f t="shared" si="1"/>
        <v>905771363</v>
      </c>
      <c r="Z24" s="227">
        <f>+IF(X24&lt;&gt;0,+(Y24/X24)*100,0)</f>
        <v>486.9572526398831</v>
      </c>
      <c r="AA24" s="84">
        <f>SUM(AA15:AA23)</f>
        <v>186006340</v>
      </c>
    </row>
    <row r="25" spans="1:27" ht="13.5">
      <c r="A25" s="265" t="s">
        <v>162</v>
      </c>
      <c r="B25" s="266"/>
      <c r="C25" s="177">
        <f aca="true" t="shared" si="2" ref="C25:Y25">+C12+C24</f>
        <v>286556552</v>
      </c>
      <c r="D25" s="177">
        <f>+D12+D24</f>
        <v>0</v>
      </c>
      <c r="E25" s="77">
        <f t="shared" si="2"/>
        <v>219613062</v>
      </c>
      <c r="F25" s="78">
        <f t="shared" si="2"/>
        <v>295593740</v>
      </c>
      <c r="G25" s="78">
        <f t="shared" si="2"/>
        <v>42310325</v>
      </c>
      <c r="H25" s="78">
        <f t="shared" si="2"/>
        <v>33255881</v>
      </c>
      <c r="I25" s="78">
        <f t="shared" si="2"/>
        <v>21099308</v>
      </c>
      <c r="J25" s="78">
        <f t="shared" si="2"/>
        <v>96665514</v>
      </c>
      <c r="K25" s="78">
        <f t="shared" si="2"/>
        <v>10210379</v>
      </c>
      <c r="L25" s="78">
        <f t="shared" si="2"/>
        <v>5340327</v>
      </c>
      <c r="M25" s="78">
        <f t="shared" si="2"/>
        <v>314370256</v>
      </c>
      <c r="N25" s="78">
        <f t="shared" si="2"/>
        <v>329920962</v>
      </c>
      <c r="O25" s="78">
        <f t="shared" si="2"/>
        <v>309638057</v>
      </c>
      <c r="P25" s="78">
        <f t="shared" si="2"/>
        <v>300169828</v>
      </c>
      <c r="Q25" s="78">
        <f t="shared" si="2"/>
        <v>321481253</v>
      </c>
      <c r="R25" s="78">
        <f t="shared" si="2"/>
        <v>931289138</v>
      </c>
      <c r="S25" s="78">
        <f t="shared" si="2"/>
        <v>316819023</v>
      </c>
      <c r="T25" s="78">
        <f t="shared" si="2"/>
        <v>308206115</v>
      </c>
      <c r="U25" s="78">
        <f t="shared" si="2"/>
        <v>283501655</v>
      </c>
      <c r="V25" s="78">
        <f t="shared" si="2"/>
        <v>908526793</v>
      </c>
      <c r="W25" s="78">
        <f t="shared" si="2"/>
        <v>2266402407</v>
      </c>
      <c r="X25" s="78">
        <f t="shared" si="2"/>
        <v>295593740</v>
      </c>
      <c r="Y25" s="78">
        <f t="shared" si="2"/>
        <v>1970808667</v>
      </c>
      <c r="Z25" s="179">
        <f>+IF(X25&lt;&gt;0,+(Y25/X25)*100,0)</f>
        <v>666.7288241625145</v>
      </c>
      <c r="AA25" s="79">
        <f>+AA12+AA24</f>
        <v>295593740</v>
      </c>
    </row>
    <row r="26" spans="1:27" ht="4.5" customHeight="1">
      <c r="A26" s="267"/>
      <c r="B26" s="197"/>
      <c r="C26" s="160"/>
      <c r="D26" s="160"/>
      <c r="E26" s="64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145"/>
      <c r="AA26" s="67"/>
    </row>
    <row r="27" spans="1:27" ht="13.5">
      <c r="A27" s="257" t="s">
        <v>163</v>
      </c>
      <c r="B27" s="197"/>
      <c r="C27" s="160"/>
      <c r="D27" s="160"/>
      <c r="E27" s="64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145"/>
      <c r="AA27" s="67"/>
    </row>
    <row r="28" spans="1:27" ht="13.5">
      <c r="A28" s="257" t="s">
        <v>164</v>
      </c>
      <c r="B28" s="269"/>
      <c r="C28" s="160"/>
      <c r="D28" s="160"/>
      <c r="E28" s="64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145"/>
      <c r="AA28" s="67"/>
    </row>
    <row r="29" spans="1:27" ht="13.5">
      <c r="A29" s="264" t="s">
        <v>165</v>
      </c>
      <c r="B29" s="197" t="s">
        <v>72</v>
      </c>
      <c r="C29" s="160"/>
      <c r="D29" s="160"/>
      <c r="E29" s="64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145"/>
      <c r="AA29" s="67"/>
    </row>
    <row r="30" spans="1:27" ht="13.5">
      <c r="A30" s="264" t="s">
        <v>52</v>
      </c>
      <c r="B30" s="197" t="s">
        <v>94</v>
      </c>
      <c r="C30" s="160">
        <v>782041</v>
      </c>
      <c r="D30" s="160"/>
      <c r="E30" s="64">
        <v>214000</v>
      </c>
      <c r="F30" s="65">
        <v>1206176</v>
      </c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>
        <v>1206176</v>
      </c>
      <c r="Y30" s="65">
        <v>-1206176</v>
      </c>
      <c r="Z30" s="145">
        <v>-100</v>
      </c>
      <c r="AA30" s="67">
        <v>1206176</v>
      </c>
    </row>
    <row r="31" spans="1:27" ht="13.5">
      <c r="A31" s="264" t="s">
        <v>166</v>
      </c>
      <c r="B31" s="197"/>
      <c r="C31" s="160">
        <v>341819</v>
      </c>
      <c r="D31" s="160"/>
      <c r="E31" s="64">
        <v>431090</v>
      </c>
      <c r="F31" s="65">
        <v>431090</v>
      </c>
      <c r="G31" s="65">
        <v>25400</v>
      </c>
      <c r="H31" s="65">
        <v>36925</v>
      </c>
      <c r="I31" s="65">
        <v>66705</v>
      </c>
      <c r="J31" s="65">
        <v>129030</v>
      </c>
      <c r="K31" s="65">
        <v>69832</v>
      </c>
      <c r="L31" s="65">
        <v>84590</v>
      </c>
      <c r="M31" s="65">
        <v>440999</v>
      </c>
      <c r="N31" s="65">
        <v>595421</v>
      </c>
      <c r="O31" s="65">
        <v>454719</v>
      </c>
      <c r="P31" s="65">
        <v>477731</v>
      </c>
      <c r="Q31" s="65">
        <v>492651</v>
      </c>
      <c r="R31" s="65">
        <v>1425101</v>
      </c>
      <c r="S31" s="65">
        <v>507336</v>
      </c>
      <c r="T31" s="65">
        <v>521756</v>
      </c>
      <c r="U31" s="65">
        <v>532756</v>
      </c>
      <c r="V31" s="65">
        <v>1561848</v>
      </c>
      <c r="W31" s="65">
        <v>3711400</v>
      </c>
      <c r="X31" s="65">
        <v>431090</v>
      </c>
      <c r="Y31" s="65">
        <v>3280310</v>
      </c>
      <c r="Z31" s="145">
        <v>760.93</v>
      </c>
      <c r="AA31" s="67">
        <v>431090</v>
      </c>
    </row>
    <row r="32" spans="1:27" ht="13.5">
      <c r="A32" s="264" t="s">
        <v>167</v>
      </c>
      <c r="B32" s="197" t="s">
        <v>94</v>
      </c>
      <c r="C32" s="160">
        <v>25425963</v>
      </c>
      <c r="D32" s="160"/>
      <c r="E32" s="64">
        <v>1123421</v>
      </c>
      <c r="F32" s="65">
        <v>1936089</v>
      </c>
      <c r="G32" s="65">
        <v>896780</v>
      </c>
      <c r="H32" s="65">
        <v>718797</v>
      </c>
      <c r="I32" s="65">
        <v>893643</v>
      </c>
      <c r="J32" s="65">
        <v>2509220</v>
      </c>
      <c r="K32" s="65">
        <v>1320345</v>
      </c>
      <c r="L32" s="65">
        <v>732891</v>
      </c>
      <c r="M32" s="65">
        <v>549320</v>
      </c>
      <c r="N32" s="65">
        <v>2602556</v>
      </c>
      <c r="O32" s="65">
        <v>2285505</v>
      </c>
      <c r="P32" s="65">
        <v>2100680</v>
      </c>
      <c r="Q32" s="65">
        <v>1492168</v>
      </c>
      <c r="R32" s="65">
        <v>5878353</v>
      </c>
      <c r="S32" s="65">
        <v>1956278</v>
      </c>
      <c r="T32" s="65">
        <v>1937989</v>
      </c>
      <c r="U32" s="65">
        <v>650615</v>
      </c>
      <c r="V32" s="65">
        <v>4544882</v>
      </c>
      <c r="W32" s="65">
        <v>15535011</v>
      </c>
      <c r="X32" s="65">
        <v>1936089</v>
      </c>
      <c r="Y32" s="65">
        <v>13598922</v>
      </c>
      <c r="Z32" s="145">
        <v>702.39</v>
      </c>
      <c r="AA32" s="67">
        <v>1936089</v>
      </c>
    </row>
    <row r="33" spans="1:27" ht="13.5">
      <c r="A33" s="264" t="s">
        <v>168</v>
      </c>
      <c r="B33" s="197"/>
      <c r="C33" s="160">
        <v>11285703</v>
      </c>
      <c r="D33" s="160"/>
      <c r="E33" s="64">
        <v>6232032</v>
      </c>
      <c r="F33" s="65">
        <v>11289569</v>
      </c>
      <c r="G33" s="65">
        <v>7516636</v>
      </c>
      <c r="H33" s="65">
        <v>7527778</v>
      </c>
      <c r="I33" s="65">
        <v>7547222</v>
      </c>
      <c r="J33" s="65">
        <v>22591636</v>
      </c>
      <c r="K33" s="65">
        <v>7519314</v>
      </c>
      <c r="L33" s="65">
        <v>7438061</v>
      </c>
      <c r="M33" s="65">
        <v>23721570</v>
      </c>
      <c r="N33" s="65">
        <v>38678945</v>
      </c>
      <c r="O33" s="65">
        <v>23690802</v>
      </c>
      <c r="P33" s="65">
        <v>22813563</v>
      </c>
      <c r="Q33" s="65">
        <v>29791243</v>
      </c>
      <c r="R33" s="65">
        <v>76295608</v>
      </c>
      <c r="S33" s="65">
        <v>29808156</v>
      </c>
      <c r="T33" s="65">
        <v>29793185</v>
      </c>
      <c r="U33" s="65">
        <v>28643923</v>
      </c>
      <c r="V33" s="65">
        <v>88245264</v>
      </c>
      <c r="W33" s="65">
        <v>225811453</v>
      </c>
      <c r="X33" s="65">
        <v>11289569</v>
      </c>
      <c r="Y33" s="65">
        <v>214521884</v>
      </c>
      <c r="Z33" s="145">
        <v>1900.18</v>
      </c>
      <c r="AA33" s="67">
        <v>11289569</v>
      </c>
    </row>
    <row r="34" spans="1:27" ht="13.5">
      <c r="A34" s="265" t="s">
        <v>58</v>
      </c>
      <c r="B34" s="266"/>
      <c r="C34" s="177">
        <f aca="true" t="shared" si="3" ref="C34:Y34">SUM(C29:C33)</f>
        <v>37835526</v>
      </c>
      <c r="D34" s="177">
        <f>SUM(D29:D33)</f>
        <v>0</v>
      </c>
      <c r="E34" s="77">
        <f t="shared" si="3"/>
        <v>8000543</v>
      </c>
      <c r="F34" s="78">
        <f t="shared" si="3"/>
        <v>14862924</v>
      </c>
      <c r="G34" s="78">
        <f t="shared" si="3"/>
        <v>8438816</v>
      </c>
      <c r="H34" s="78">
        <f t="shared" si="3"/>
        <v>8283500</v>
      </c>
      <c r="I34" s="78">
        <f t="shared" si="3"/>
        <v>8507570</v>
      </c>
      <c r="J34" s="78">
        <f t="shared" si="3"/>
        <v>25229886</v>
      </c>
      <c r="K34" s="78">
        <f t="shared" si="3"/>
        <v>8909491</v>
      </c>
      <c r="L34" s="78">
        <f t="shared" si="3"/>
        <v>8255542</v>
      </c>
      <c r="M34" s="78">
        <f t="shared" si="3"/>
        <v>24711889</v>
      </c>
      <c r="N34" s="78">
        <f t="shared" si="3"/>
        <v>41876922</v>
      </c>
      <c r="O34" s="78">
        <f t="shared" si="3"/>
        <v>26431026</v>
      </c>
      <c r="P34" s="78">
        <f t="shared" si="3"/>
        <v>25391974</v>
      </c>
      <c r="Q34" s="78">
        <f t="shared" si="3"/>
        <v>31776062</v>
      </c>
      <c r="R34" s="78">
        <f t="shared" si="3"/>
        <v>83599062</v>
      </c>
      <c r="S34" s="78">
        <f t="shared" si="3"/>
        <v>32271770</v>
      </c>
      <c r="T34" s="78">
        <f t="shared" si="3"/>
        <v>32252930</v>
      </c>
      <c r="U34" s="78">
        <f t="shared" si="3"/>
        <v>29827294</v>
      </c>
      <c r="V34" s="78">
        <f t="shared" si="3"/>
        <v>94351994</v>
      </c>
      <c r="W34" s="78">
        <f t="shared" si="3"/>
        <v>245057864</v>
      </c>
      <c r="X34" s="78">
        <f t="shared" si="3"/>
        <v>14862924</v>
      </c>
      <c r="Y34" s="78">
        <f t="shared" si="3"/>
        <v>230194940</v>
      </c>
      <c r="Z34" s="179">
        <f>+IF(X34&lt;&gt;0,+(Y34/X34)*100,0)</f>
        <v>1548.7863626295875</v>
      </c>
      <c r="AA34" s="79">
        <f>SUM(AA29:AA33)</f>
        <v>14862924</v>
      </c>
    </row>
    <row r="35" spans="1:27" ht="4.5" customHeight="1">
      <c r="A35" s="267"/>
      <c r="B35" s="197"/>
      <c r="C35" s="160"/>
      <c r="D35" s="160"/>
      <c r="E35" s="64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145"/>
      <c r="AA35" s="67"/>
    </row>
    <row r="36" spans="1:27" ht="13.5">
      <c r="A36" s="257" t="s">
        <v>169</v>
      </c>
      <c r="B36" s="197"/>
      <c r="C36" s="160"/>
      <c r="D36" s="160"/>
      <c r="E36" s="64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145"/>
      <c r="AA36" s="67"/>
    </row>
    <row r="37" spans="1:27" ht="13.5">
      <c r="A37" s="264" t="s">
        <v>52</v>
      </c>
      <c r="B37" s="197"/>
      <c r="C37" s="160">
        <v>15703059</v>
      </c>
      <c r="D37" s="160"/>
      <c r="E37" s="64">
        <v>16585994</v>
      </c>
      <c r="F37" s="65">
        <v>14496882</v>
      </c>
      <c r="G37" s="65"/>
      <c r="H37" s="65"/>
      <c r="I37" s="65"/>
      <c r="J37" s="65"/>
      <c r="K37" s="65"/>
      <c r="L37" s="65"/>
      <c r="M37" s="65">
        <v>16481236</v>
      </c>
      <c r="N37" s="65">
        <v>16481236</v>
      </c>
      <c r="O37" s="65">
        <v>16481236</v>
      </c>
      <c r="P37" s="65">
        <v>16481236</v>
      </c>
      <c r="Q37" s="65">
        <v>16481236</v>
      </c>
      <c r="R37" s="65">
        <v>49443708</v>
      </c>
      <c r="S37" s="65">
        <v>16481236</v>
      </c>
      <c r="T37" s="65">
        <v>16481236</v>
      </c>
      <c r="U37" s="65">
        <v>16481236</v>
      </c>
      <c r="V37" s="65">
        <v>49443708</v>
      </c>
      <c r="W37" s="65">
        <v>115368652</v>
      </c>
      <c r="X37" s="65">
        <v>14496882</v>
      </c>
      <c r="Y37" s="65">
        <v>100871770</v>
      </c>
      <c r="Z37" s="145">
        <v>695.82</v>
      </c>
      <c r="AA37" s="67">
        <v>14496882</v>
      </c>
    </row>
    <row r="38" spans="1:27" ht="13.5">
      <c r="A38" s="264" t="s">
        <v>168</v>
      </c>
      <c r="B38" s="197"/>
      <c r="C38" s="160">
        <v>12523429</v>
      </c>
      <c r="D38" s="160"/>
      <c r="E38" s="64">
        <v>8636106</v>
      </c>
      <c r="F38" s="65">
        <v>14772659</v>
      </c>
      <c r="G38" s="65">
        <v>-7685</v>
      </c>
      <c r="H38" s="65">
        <v>-27595</v>
      </c>
      <c r="I38" s="65">
        <v>-41392</v>
      </c>
      <c r="J38" s="65">
        <v>-76672</v>
      </c>
      <c r="K38" s="65">
        <v>-174590</v>
      </c>
      <c r="L38" s="65">
        <v>-188388</v>
      </c>
      <c r="M38" s="65">
        <v>18731054</v>
      </c>
      <c r="N38" s="65">
        <v>18368076</v>
      </c>
      <c r="O38" s="65">
        <v>18716252</v>
      </c>
      <c r="P38" s="65">
        <v>18698690</v>
      </c>
      <c r="Q38" s="65">
        <v>18682508</v>
      </c>
      <c r="R38" s="65">
        <v>56097450</v>
      </c>
      <c r="S38" s="65">
        <v>18666326</v>
      </c>
      <c r="T38" s="65">
        <v>18649247</v>
      </c>
      <c r="U38" s="65">
        <v>18632167</v>
      </c>
      <c r="V38" s="65">
        <v>55947740</v>
      </c>
      <c r="W38" s="65">
        <v>130336594</v>
      </c>
      <c r="X38" s="65">
        <v>14772659</v>
      </c>
      <c r="Y38" s="65">
        <v>115563935</v>
      </c>
      <c r="Z38" s="145">
        <v>782.28</v>
      </c>
      <c r="AA38" s="67">
        <v>14772659</v>
      </c>
    </row>
    <row r="39" spans="1:27" ht="13.5">
      <c r="A39" s="265" t="s">
        <v>59</v>
      </c>
      <c r="B39" s="268"/>
      <c r="C39" s="177">
        <f aca="true" t="shared" si="4" ref="C39:Y39">SUM(C37:C38)</f>
        <v>28226488</v>
      </c>
      <c r="D39" s="177">
        <f>SUM(D37:D38)</f>
        <v>0</v>
      </c>
      <c r="E39" s="81">
        <f t="shared" si="4"/>
        <v>25222100</v>
      </c>
      <c r="F39" s="82">
        <f t="shared" si="4"/>
        <v>29269541</v>
      </c>
      <c r="G39" s="82">
        <f t="shared" si="4"/>
        <v>-7685</v>
      </c>
      <c r="H39" s="82">
        <f t="shared" si="4"/>
        <v>-27595</v>
      </c>
      <c r="I39" s="82">
        <f t="shared" si="4"/>
        <v>-41392</v>
      </c>
      <c r="J39" s="82">
        <f t="shared" si="4"/>
        <v>-76672</v>
      </c>
      <c r="K39" s="82">
        <f t="shared" si="4"/>
        <v>-174590</v>
      </c>
      <c r="L39" s="82">
        <f t="shared" si="4"/>
        <v>-188388</v>
      </c>
      <c r="M39" s="82">
        <f t="shared" si="4"/>
        <v>35212290</v>
      </c>
      <c r="N39" s="82">
        <f t="shared" si="4"/>
        <v>34849312</v>
      </c>
      <c r="O39" s="82">
        <f t="shared" si="4"/>
        <v>35197488</v>
      </c>
      <c r="P39" s="82">
        <f t="shared" si="4"/>
        <v>35179926</v>
      </c>
      <c r="Q39" s="82">
        <f t="shared" si="4"/>
        <v>35163744</v>
      </c>
      <c r="R39" s="82">
        <f t="shared" si="4"/>
        <v>105541158</v>
      </c>
      <c r="S39" s="82">
        <f t="shared" si="4"/>
        <v>35147562</v>
      </c>
      <c r="T39" s="82">
        <f t="shared" si="4"/>
        <v>35130483</v>
      </c>
      <c r="U39" s="82">
        <f t="shared" si="4"/>
        <v>35113403</v>
      </c>
      <c r="V39" s="82">
        <f t="shared" si="4"/>
        <v>105391448</v>
      </c>
      <c r="W39" s="82">
        <f t="shared" si="4"/>
        <v>245705246</v>
      </c>
      <c r="X39" s="82">
        <f t="shared" si="4"/>
        <v>29269541</v>
      </c>
      <c r="Y39" s="82">
        <f t="shared" si="4"/>
        <v>216435705</v>
      </c>
      <c r="Z39" s="227">
        <f>+IF(X39&lt;&gt;0,+(Y39/X39)*100,0)</f>
        <v>739.4571202876054</v>
      </c>
      <c r="AA39" s="84">
        <f>SUM(AA37:AA38)</f>
        <v>29269541</v>
      </c>
    </row>
    <row r="40" spans="1:27" ht="13.5">
      <c r="A40" s="265" t="s">
        <v>170</v>
      </c>
      <c r="B40" s="266"/>
      <c r="C40" s="177">
        <f aca="true" t="shared" si="5" ref="C40:Y40">+C34+C39</f>
        <v>66062014</v>
      </c>
      <c r="D40" s="177">
        <f>+D34+D39</f>
        <v>0</v>
      </c>
      <c r="E40" s="77">
        <f t="shared" si="5"/>
        <v>33222643</v>
      </c>
      <c r="F40" s="78">
        <f t="shared" si="5"/>
        <v>44132465</v>
      </c>
      <c r="G40" s="78">
        <f t="shared" si="5"/>
        <v>8431131</v>
      </c>
      <c r="H40" s="78">
        <f t="shared" si="5"/>
        <v>8255905</v>
      </c>
      <c r="I40" s="78">
        <f t="shared" si="5"/>
        <v>8466178</v>
      </c>
      <c r="J40" s="78">
        <f t="shared" si="5"/>
        <v>25153214</v>
      </c>
      <c r="K40" s="78">
        <f t="shared" si="5"/>
        <v>8734901</v>
      </c>
      <c r="L40" s="78">
        <f t="shared" si="5"/>
        <v>8067154</v>
      </c>
      <c r="M40" s="78">
        <f t="shared" si="5"/>
        <v>59924179</v>
      </c>
      <c r="N40" s="78">
        <f t="shared" si="5"/>
        <v>76726234</v>
      </c>
      <c r="O40" s="78">
        <f t="shared" si="5"/>
        <v>61628514</v>
      </c>
      <c r="P40" s="78">
        <f t="shared" si="5"/>
        <v>60571900</v>
      </c>
      <c r="Q40" s="78">
        <f t="shared" si="5"/>
        <v>66939806</v>
      </c>
      <c r="R40" s="78">
        <f t="shared" si="5"/>
        <v>189140220</v>
      </c>
      <c r="S40" s="78">
        <f t="shared" si="5"/>
        <v>67419332</v>
      </c>
      <c r="T40" s="78">
        <f t="shared" si="5"/>
        <v>67383413</v>
      </c>
      <c r="U40" s="78">
        <f t="shared" si="5"/>
        <v>64940697</v>
      </c>
      <c r="V40" s="78">
        <f t="shared" si="5"/>
        <v>199743442</v>
      </c>
      <c r="W40" s="78">
        <f t="shared" si="5"/>
        <v>490763110</v>
      </c>
      <c r="X40" s="78">
        <f t="shared" si="5"/>
        <v>44132465</v>
      </c>
      <c r="Y40" s="78">
        <f t="shared" si="5"/>
        <v>446630645</v>
      </c>
      <c r="Z40" s="179">
        <f>+IF(X40&lt;&gt;0,+(Y40/X40)*100,0)</f>
        <v>1012.0228838339305</v>
      </c>
      <c r="AA40" s="79">
        <f>+AA34+AA39</f>
        <v>44132465</v>
      </c>
    </row>
    <row r="41" spans="1:27" ht="4.5" customHeight="1">
      <c r="A41" s="267"/>
      <c r="B41" s="197"/>
      <c r="C41" s="160"/>
      <c r="D41" s="160"/>
      <c r="E41" s="64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145"/>
      <c r="AA41" s="67"/>
    </row>
    <row r="42" spans="1:27" ht="13.5">
      <c r="A42" s="270" t="s">
        <v>171</v>
      </c>
      <c r="B42" s="271" t="s">
        <v>141</v>
      </c>
      <c r="C42" s="272">
        <f aca="true" t="shared" si="6" ref="C42:Y42">+C25-C40</f>
        <v>220494538</v>
      </c>
      <c r="D42" s="272">
        <f>+D25-D40</f>
        <v>0</v>
      </c>
      <c r="E42" s="273">
        <f t="shared" si="6"/>
        <v>186390419</v>
      </c>
      <c r="F42" s="274">
        <f t="shared" si="6"/>
        <v>251461275</v>
      </c>
      <c r="G42" s="274">
        <f t="shared" si="6"/>
        <v>33879194</v>
      </c>
      <c r="H42" s="274">
        <f t="shared" si="6"/>
        <v>24999976</v>
      </c>
      <c r="I42" s="274">
        <f t="shared" si="6"/>
        <v>12633130</v>
      </c>
      <c r="J42" s="274">
        <f t="shared" si="6"/>
        <v>71512300</v>
      </c>
      <c r="K42" s="274">
        <f t="shared" si="6"/>
        <v>1475478</v>
      </c>
      <c r="L42" s="274">
        <f t="shared" si="6"/>
        <v>-2726827</v>
      </c>
      <c r="M42" s="274">
        <f t="shared" si="6"/>
        <v>254446077</v>
      </c>
      <c r="N42" s="274">
        <f t="shared" si="6"/>
        <v>253194728</v>
      </c>
      <c r="O42" s="274">
        <f t="shared" si="6"/>
        <v>248009543</v>
      </c>
      <c r="P42" s="274">
        <f t="shared" si="6"/>
        <v>239597928</v>
      </c>
      <c r="Q42" s="274">
        <f t="shared" si="6"/>
        <v>254541447</v>
      </c>
      <c r="R42" s="274">
        <f t="shared" si="6"/>
        <v>742148918</v>
      </c>
      <c r="S42" s="274">
        <f t="shared" si="6"/>
        <v>249399691</v>
      </c>
      <c r="T42" s="274">
        <f t="shared" si="6"/>
        <v>240822702</v>
      </c>
      <c r="U42" s="274">
        <f t="shared" si="6"/>
        <v>218560958</v>
      </c>
      <c r="V42" s="274">
        <f t="shared" si="6"/>
        <v>708783351</v>
      </c>
      <c r="W42" s="274">
        <f t="shared" si="6"/>
        <v>1775639297</v>
      </c>
      <c r="X42" s="274">
        <f t="shared" si="6"/>
        <v>251461275</v>
      </c>
      <c r="Y42" s="274">
        <f t="shared" si="6"/>
        <v>1524178022</v>
      </c>
      <c r="Z42" s="275">
        <f>+IF(X42&lt;&gt;0,+(Y42/X42)*100,0)</f>
        <v>606.1283281093679</v>
      </c>
      <c r="AA42" s="276">
        <f>+AA25-AA40</f>
        <v>251461275</v>
      </c>
    </row>
    <row r="43" spans="1:27" ht="4.5" customHeight="1">
      <c r="A43" s="267"/>
      <c r="B43" s="197"/>
      <c r="C43" s="160"/>
      <c r="D43" s="160"/>
      <c r="E43" s="64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144"/>
      <c r="AA43" s="67"/>
    </row>
    <row r="44" spans="1:27" ht="13.5">
      <c r="A44" s="257" t="s">
        <v>172</v>
      </c>
      <c r="B44" s="197"/>
      <c r="C44" s="160"/>
      <c r="D44" s="160"/>
      <c r="E44" s="64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144"/>
      <c r="AA44" s="67"/>
    </row>
    <row r="45" spans="1:27" ht="13.5">
      <c r="A45" s="264" t="s">
        <v>173</v>
      </c>
      <c r="B45" s="197"/>
      <c r="C45" s="160">
        <v>156851922</v>
      </c>
      <c r="D45" s="160"/>
      <c r="E45" s="64">
        <v>132673095</v>
      </c>
      <c r="F45" s="65">
        <v>169462625</v>
      </c>
      <c r="G45" s="65">
        <v>33879193</v>
      </c>
      <c r="H45" s="65">
        <v>24999978</v>
      </c>
      <c r="I45" s="65">
        <v>12633131</v>
      </c>
      <c r="J45" s="65">
        <v>71512302</v>
      </c>
      <c r="K45" s="65">
        <v>1475478</v>
      </c>
      <c r="L45" s="65">
        <v>-2726827</v>
      </c>
      <c r="M45" s="65">
        <v>190803461</v>
      </c>
      <c r="N45" s="65">
        <v>189552112</v>
      </c>
      <c r="O45" s="65">
        <v>184366928</v>
      </c>
      <c r="P45" s="65">
        <v>175955312</v>
      </c>
      <c r="Q45" s="65">
        <v>190898830</v>
      </c>
      <c r="R45" s="65">
        <v>551221070</v>
      </c>
      <c r="S45" s="65">
        <v>185757075</v>
      </c>
      <c r="T45" s="65">
        <v>177180086</v>
      </c>
      <c r="U45" s="65">
        <v>154917420</v>
      </c>
      <c r="V45" s="65">
        <v>517854581</v>
      </c>
      <c r="W45" s="65">
        <v>1330140065</v>
      </c>
      <c r="X45" s="65">
        <v>169462625</v>
      </c>
      <c r="Y45" s="65">
        <v>1160677440</v>
      </c>
      <c r="Z45" s="144">
        <v>684.92</v>
      </c>
      <c r="AA45" s="67">
        <v>169462625</v>
      </c>
    </row>
    <row r="46" spans="1:27" ht="13.5">
      <c r="A46" s="264" t="s">
        <v>174</v>
      </c>
      <c r="B46" s="197" t="s">
        <v>94</v>
      </c>
      <c r="C46" s="160">
        <v>63642616</v>
      </c>
      <c r="D46" s="160"/>
      <c r="E46" s="64">
        <v>53717324</v>
      </c>
      <c r="F46" s="65">
        <v>81998650</v>
      </c>
      <c r="G46" s="65"/>
      <c r="H46" s="65"/>
      <c r="I46" s="65"/>
      <c r="J46" s="65"/>
      <c r="K46" s="65"/>
      <c r="L46" s="65"/>
      <c r="M46" s="65">
        <v>63642616</v>
      </c>
      <c r="N46" s="65">
        <v>63642616</v>
      </c>
      <c r="O46" s="65">
        <v>63642616</v>
      </c>
      <c r="P46" s="65">
        <v>63642616</v>
      </c>
      <c r="Q46" s="65">
        <v>63642616</v>
      </c>
      <c r="R46" s="65">
        <v>190927848</v>
      </c>
      <c r="S46" s="65">
        <v>63642616</v>
      </c>
      <c r="T46" s="65">
        <v>63642616</v>
      </c>
      <c r="U46" s="65">
        <v>63643537</v>
      </c>
      <c r="V46" s="65">
        <v>190928769</v>
      </c>
      <c r="W46" s="65">
        <v>445499233</v>
      </c>
      <c r="X46" s="65">
        <v>81998650</v>
      </c>
      <c r="Y46" s="65">
        <v>363500583</v>
      </c>
      <c r="Z46" s="144">
        <v>443.3</v>
      </c>
      <c r="AA46" s="67">
        <v>81998650</v>
      </c>
    </row>
    <row r="47" spans="1:27" ht="13.5">
      <c r="A47" s="264" t="s">
        <v>175</v>
      </c>
      <c r="B47" s="197"/>
      <c r="C47" s="160"/>
      <c r="D47" s="160"/>
      <c r="E47" s="64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144"/>
      <c r="AA47" s="67"/>
    </row>
    <row r="48" spans="1:27" ht="13.5">
      <c r="A48" s="277" t="s">
        <v>176</v>
      </c>
      <c r="B48" s="278" t="s">
        <v>141</v>
      </c>
      <c r="C48" s="232">
        <f aca="true" t="shared" si="7" ref="C48:Y48">SUM(C45:C47)</f>
        <v>220494538</v>
      </c>
      <c r="D48" s="232">
        <f>SUM(D45:D47)</f>
        <v>0</v>
      </c>
      <c r="E48" s="279">
        <f t="shared" si="7"/>
        <v>186390419</v>
      </c>
      <c r="F48" s="234">
        <f t="shared" si="7"/>
        <v>251461275</v>
      </c>
      <c r="G48" s="234">
        <f t="shared" si="7"/>
        <v>33879193</v>
      </c>
      <c r="H48" s="234">
        <f t="shared" si="7"/>
        <v>24999978</v>
      </c>
      <c r="I48" s="234">
        <f t="shared" si="7"/>
        <v>12633131</v>
      </c>
      <c r="J48" s="234">
        <f t="shared" si="7"/>
        <v>71512302</v>
      </c>
      <c r="K48" s="234">
        <f t="shared" si="7"/>
        <v>1475478</v>
      </c>
      <c r="L48" s="234">
        <f t="shared" si="7"/>
        <v>-2726827</v>
      </c>
      <c r="M48" s="234">
        <f t="shared" si="7"/>
        <v>254446077</v>
      </c>
      <c r="N48" s="234">
        <f t="shared" si="7"/>
        <v>253194728</v>
      </c>
      <c r="O48" s="234">
        <f t="shared" si="7"/>
        <v>248009544</v>
      </c>
      <c r="P48" s="234">
        <f t="shared" si="7"/>
        <v>239597928</v>
      </c>
      <c r="Q48" s="234">
        <f t="shared" si="7"/>
        <v>254541446</v>
      </c>
      <c r="R48" s="234">
        <f t="shared" si="7"/>
        <v>742148918</v>
      </c>
      <c r="S48" s="234">
        <f t="shared" si="7"/>
        <v>249399691</v>
      </c>
      <c r="T48" s="234">
        <f t="shared" si="7"/>
        <v>240822702</v>
      </c>
      <c r="U48" s="234">
        <f t="shared" si="7"/>
        <v>218560957</v>
      </c>
      <c r="V48" s="234">
        <f t="shared" si="7"/>
        <v>708783350</v>
      </c>
      <c r="W48" s="234">
        <f t="shared" si="7"/>
        <v>1775639298</v>
      </c>
      <c r="X48" s="234">
        <f t="shared" si="7"/>
        <v>251461275</v>
      </c>
      <c r="Y48" s="234">
        <f t="shared" si="7"/>
        <v>1524178023</v>
      </c>
      <c r="Z48" s="280">
        <f>+IF(X48&lt;&gt;0,+(Y48/X48)*100,0)</f>
        <v>606.1283285070435</v>
      </c>
      <c r="AA48" s="247">
        <f>SUM(AA45:AA47)</f>
        <v>251461275</v>
      </c>
    </row>
    <row r="49" spans="1:27" ht="13.5">
      <c r="A49" s="123" t="s">
        <v>223</v>
      </c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</row>
    <row r="50" spans="1:27" ht="13.5">
      <c r="A50" s="123" t="s">
        <v>245</v>
      </c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</row>
    <row r="51" spans="1:27" ht="13.5">
      <c r="A51" s="123" t="s">
        <v>246</v>
      </c>
      <c r="B51" s="123"/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3"/>
      <c r="Y51" s="123"/>
      <c r="Z51" s="123"/>
      <c r="AA51" s="123"/>
    </row>
    <row r="52" spans="1:27" ht="13.5">
      <c r="A52" s="123" t="s">
        <v>247</v>
      </c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</row>
    <row r="53" spans="1:27" ht="13.5">
      <c r="A53" s="123" t="s">
        <v>248</v>
      </c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</row>
    <row r="54" spans="1:27" ht="13.5">
      <c r="A54" s="123" t="s">
        <v>249</v>
      </c>
      <c r="B54" s="123"/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255" t="s">
        <v>177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</row>
    <row r="2" spans="1:27" ht="24.75" customHeight="1">
      <c r="A2" s="166" t="s">
        <v>1</v>
      </c>
      <c r="B2" s="139" t="s">
        <v>228</v>
      </c>
      <c r="C2" s="126" t="s">
        <v>2</v>
      </c>
      <c r="D2" s="126" t="s">
        <v>3</v>
      </c>
      <c r="E2" s="167" t="s">
        <v>4</v>
      </c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9"/>
    </row>
    <row r="3" spans="1:27" ht="24.75" customHeight="1">
      <c r="A3" s="170" t="s">
        <v>5</v>
      </c>
      <c r="B3" s="256"/>
      <c r="C3" s="55" t="s">
        <v>6</v>
      </c>
      <c r="D3" s="55" t="s">
        <v>6</v>
      </c>
      <c r="E3" s="54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257" t="s">
        <v>178</v>
      </c>
      <c r="B4" s="258"/>
      <c r="C4" s="259"/>
      <c r="D4" s="259"/>
      <c r="E4" s="260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1"/>
      <c r="U4" s="261"/>
      <c r="V4" s="261"/>
      <c r="W4" s="261"/>
      <c r="X4" s="261"/>
      <c r="Y4" s="261"/>
      <c r="Z4" s="262"/>
      <c r="AA4" s="263"/>
    </row>
    <row r="5" spans="1:27" ht="13.5">
      <c r="A5" s="257" t="s">
        <v>179</v>
      </c>
      <c r="B5" s="197"/>
      <c r="C5" s="160"/>
      <c r="D5" s="160"/>
      <c r="E5" s="64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145"/>
      <c r="AA5" s="67"/>
    </row>
    <row r="6" spans="1:27" ht="13.5">
      <c r="A6" s="264" t="s">
        <v>180</v>
      </c>
      <c r="B6" s="197"/>
      <c r="C6" s="160">
        <v>45026995</v>
      </c>
      <c r="D6" s="160">
        <v>163327951</v>
      </c>
      <c r="E6" s="64">
        <v>36011684</v>
      </c>
      <c r="F6" s="65">
        <v>40621512</v>
      </c>
      <c r="G6" s="65">
        <v>12317399</v>
      </c>
      <c r="H6" s="65">
        <v>15828859</v>
      </c>
      <c r="I6" s="65">
        <v>17134862</v>
      </c>
      <c r="J6" s="65">
        <v>45281120</v>
      </c>
      <c r="K6" s="65">
        <v>12628316</v>
      </c>
      <c r="L6" s="65">
        <v>11971885</v>
      </c>
      <c r="M6" s="65">
        <v>18321122</v>
      </c>
      <c r="N6" s="65">
        <v>42921323</v>
      </c>
      <c r="O6" s="65">
        <v>11186960</v>
      </c>
      <c r="P6" s="65">
        <v>13134796</v>
      </c>
      <c r="Q6" s="65">
        <v>11759712</v>
      </c>
      <c r="R6" s="65">
        <v>36081468</v>
      </c>
      <c r="S6" s="65">
        <v>13151136</v>
      </c>
      <c r="T6" s="65">
        <v>11888744</v>
      </c>
      <c r="U6" s="65">
        <v>14004160</v>
      </c>
      <c r="V6" s="65">
        <v>39044040</v>
      </c>
      <c r="W6" s="65">
        <v>163327951</v>
      </c>
      <c r="X6" s="65">
        <v>40621512</v>
      </c>
      <c r="Y6" s="65">
        <v>122706439</v>
      </c>
      <c r="Z6" s="145">
        <v>302.07</v>
      </c>
      <c r="AA6" s="67">
        <v>40621512</v>
      </c>
    </row>
    <row r="7" spans="1:27" ht="13.5">
      <c r="A7" s="264" t="s">
        <v>181</v>
      </c>
      <c r="B7" s="197" t="s">
        <v>72</v>
      </c>
      <c r="C7" s="160">
        <v>76493759</v>
      </c>
      <c r="D7" s="160">
        <v>82075118</v>
      </c>
      <c r="E7" s="64">
        <v>89611048</v>
      </c>
      <c r="F7" s="65">
        <v>125317376</v>
      </c>
      <c r="G7" s="65">
        <v>14504667</v>
      </c>
      <c r="H7" s="65">
        <v>2900000</v>
      </c>
      <c r="I7" s="65">
        <v>1654067</v>
      </c>
      <c r="J7" s="65">
        <v>19058734</v>
      </c>
      <c r="K7" s="65">
        <v>106591</v>
      </c>
      <c r="L7" s="65">
        <v>6753994</v>
      </c>
      <c r="M7" s="65">
        <v>33246601</v>
      </c>
      <c r="N7" s="65">
        <v>40107186</v>
      </c>
      <c r="O7" s="65">
        <v>1040619</v>
      </c>
      <c r="P7" s="65">
        <v>389398</v>
      </c>
      <c r="Q7" s="65">
        <v>21052903</v>
      </c>
      <c r="R7" s="65">
        <v>22482920</v>
      </c>
      <c r="S7" s="65">
        <v>426278</v>
      </c>
      <c r="T7" s="65"/>
      <c r="U7" s="65"/>
      <c r="V7" s="65">
        <v>426278</v>
      </c>
      <c r="W7" s="65">
        <v>82075118</v>
      </c>
      <c r="X7" s="65">
        <v>125317376</v>
      </c>
      <c r="Y7" s="65">
        <v>-43242258</v>
      </c>
      <c r="Z7" s="145">
        <v>-34.51</v>
      </c>
      <c r="AA7" s="67">
        <v>125317376</v>
      </c>
    </row>
    <row r="8" spans="1:27" ht="13.5">
      <c r="A8" s="264" t="s">
        <v>182</v>
      </c>
      <c r="B8" s="197" t="s">
        <v>72</v>
      </c>
      <c r="C8" s="160">
        <v>41478066</v>
      </c>
      <c r="D8" s="160">
        <v>23622320</v>
      </c>
      <c r="E8" s="64">
        <v>21946900</v>
      </c>
      <c r="F8" s="65">
        <v>22091031</v>
      </c>
      <c r="G8" s="65">
        <v>23572320</v>
      </c>
      <c r="H8" s="65"/>
      <c r="I8" s="65"/>
      <c r="J8" s="65">
        <v>23572320</v>
      </c>
      <c r="K8" s="65"/>
      <c r="L8" s="65">
        <v>50000</v>
      </c>
      <c r="M8" s="65"/>
      <c r="N8" s="65">
        <v>50000</v>
      </c>
      <c r="O8" s="65"/>
      <c r="P8" s="65"/>
      <c r="Q8" s="65"/>
      <c r="R8" s="65"/>
      <c r="S8" s="65"/>
      <c r="T8" s="65"/>
      <c r="U8" s="65"/>
      <c r="V8" s="65"/>
      <c r="W8" s="65">
        <v>23622320</v>
      </c>
      <c r="X8" s="65">
        <v>22091031</v>
      </c>
      <c r="Y8" s="65">
        <v>1531289</v>
      </c>
      <c r="Z8" s="145">
        <v>6.93</v>
      </c>
      <c r="AA8" s="67">
        <v>22091031</v>
      </c>
    </row>
    <row r="9" spans="1:27" ht="13.5">
      <c r="A9" s="264" t="s">
        <v>183</v>
      </c>
      <c r="B9" s="197"/>
      <c r="C9" s="160">
        <v>6051991</v>
      </c>
      <c r="D9" s="160">
        <v>7864637</v>
      </c>
      <c r="E9" s="64">
        <v>5884921</v>
      </c>
      <c r="F9" s="65">
        <v>7251939</v>
      </c>
      <c r="G9" s="65">
        <v>675995</v>
      </c>
      <c r="H9" s="65">
        <v>698055</v>
      </c>
      <c r="I9" s="65">
        <v>663255</v>
      </c>
      <c r="J9" s="65">
        <v>2037305</v>
      </c>
      <c r="K9" s="65">
        <v>278457</v>
      </c>
      <c r="L9" s="65">
        <v>547693</v>
      </c>
      <c r="M9" s="65">
        <v>682512</v>
      </c>
      <c r="N9" s="65">
        <v>1508662</v>
      </c>
      <c r="O9" s="65">
        <v>678006</v>
      </c>
      <c r="P9" s="65">
        <v>609734</v>
      </c>
      <c r="Q9" s="65">
        <v>643059</v>
      </c>
      <c r="R9" s="65">
        <v>1930799</v>
      </c>
      <c r="S9" s="65">
        <v>699161</v>
      </c>
      <c r="T9" s="65">
        <v>699160</v>
      </c>
      <c r="U9" s="65">
        <v>989550</v>
      </c>
      <c r="V9" s="65">
        <v>2387871</v>
      </c>
      <c r="W9" s="65">
        <v>7864637</v>
      </c>
      <c r="X9" s="65">
        <v>7251939</v>
      </c>
      <c r="Y9" s="65">
        <v>612698</v>
      </c>
      <c r="Z9" s="145">
        <v>8.45</v>
      </c>
      <c r="AA9" s="67">
        <v>7251939</v>
      </c>
    </row>
    <row r="10" spans="1:27" ht="13.5">
      <c r="A10" s="264" t="s">
        <v>184</v>
      </c>
      <c r="B10" s="197"/>
      <c r="C10" s="160"/>
      <c r="D10" s="160"/>
      <c r="E10" s="64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145"/>
      <c r="AA10" s="67"/>
    </row>
    <row r="11" spans="1:27" ht="13.5">
      <c r="A11" s="257" t="s">
        <v>185</v>
      </c>
      <c r="B11" s="197"/>
      <c r="C11" s="160"/>
      <c r="D11" s="160"/>
      <c r="E11" s="64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145"/>
      <c r="AA11" s="67"/>
    </row>
    <row r="12" spans="1:27" ht="13.5">
      <c r="A12" s="264" t="s">
        <v>186</v>
      </c>
      <c r="B12" s="197"/>
      <c r="C12" s="160">
        <v>93870110</v>
      </c>
      <c r="D12" s="160">
        <v>-241627559</v>
      </c>
      <c r="E12" s="64">
        <v>-109795068</v>
      </c>
      <c r="F12" s="65">
        <v>-171055478</v>
      </c>
      <c r="G12" s="65">
        <v>-49318463</v>
      </c>
      <c r="H12" s="65">
        <v>-15846083</v>
      </c>
      <c r="I12" s="65">
        <v>-14709931</v>
      </c>
      <c r="J12" s="65">
        <v>-79874477</v>
      </c>
      <c r="K12" s="65">
        <v>-9220147</v>
      </c>
      <c r="L12" s="65">
        <v>-14760617</v>
      </c>
      <c r="M12" s="65">
        <v>-49172494</v>
      </c>
      <c r="N12" s="65">
        <v>-73153258</v>
      </c>
      <c r="O12" s="65">
        <v>-9685042</v>
      </c>
      <c r="P12" s="65">
        <v>-10527599</v>
      </c>
      <c r="Q12" s="65">
        <v>-29160539</v>
      </c>
      <c r="R12" s="65">
        <v>-49373180</v>
      </c>
      <c r="S12" s="65">
        <v>-15708217</v>
      </c>
      <c r="T12" s="65">
        <v>-9851289</v>
      </c>
      <c r="U12" s="65">
        <v>-13667138</v>
      </c>
      <c r="V12" s="65">
        <v>-39226644</v>
      </c>
      <c r="W12" s="65">
        <v>-241627559</v>
      </c>
      <c r="X12" s="65">
        <v>-171055478</v>
      </c>
      <c r="Y12" s="65">
        <v>-70572081</v>
      </c>
      <c r="Z12" s="145">
        <v>41.26</v>
      </c>
      <c r="AA12" s="67">
        <v>-171055478</v>
      </c>
    </row>
    <row r="13" spans="1:27" ht="13.5">
      <c r="A13" s="264" t="s">
        <v>40</v>
      </c>
      <c r="B13" s="197"/>
      <c r="C13" s="160">
        <v>1570656</v>
      </c>
      <c r="D13" s="160"/>
      <c r="E13" s="64">
        <v>-1000000</v>
      </c>
      <c r="F13" s="65">
        <v>-1914745</v>
      </c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>
        <v>-1914745</v>
      </c>
      <c r="Y13" s="65">
        <v>1914745</v>
      </c>
      <c r="Z13" s="145">
        <v>-100</v>
      </c>
      <c r="AA13" s="67">
        <v>-1914745</v>
      </c>
    </row>
    <row r="14" spans="1:27" ht="13.5">
      <c r="A14" s="264" t="s">
        <v>42</v>
      </c>
      <c r="B14" s="197" t="s">
        <v>72</v>
      </c>
      <c r="C14" s="160">
        <v>798812</v>
      </c>
      <c r="D14" s="160"/>
      <c r="E14" s="64">
        <v>-299998</v>
      </c>
      <c r="F14" s="65">
        <v>-734001</v>
      </c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>
        <v>-734001</v>
      </c>
      <c r="Y14" s="65">
        <v>734001</v>
      </c>
      <c r="Z14" s="145">
        <v>-100</v>
      </c>
      <c r="AA14" s="67">
        <v>-734001</v>
      </c>
    </row>
    <row r="15" spans="1:27" ht="13.5">
      <c r="A15" s="265" t="s">
        <v>187</v>
      </c>
      <c r="B15" s="266"/>
      <c r="C15" s="177">
        <f aca="true" t="shared" si="0" ref="C15:Y15">SUM(C6:C14)</f>
        <v>265290389</v>
      </c>
      <c r="D15" s="177">
        <f>SUM(D6:D14)</f>
        <v>35262467</v>
      </c>
      <c r="E15" s="77">
        <f t="shared" si="0"/>
        <v>42359487</v>
      </c>
      <c r="F15" s="78">
        <f t="shared" si="0"/>
        <v>21577634</v>
      </c>
      <c r="G15" s="78">
        <f t="shared" si="0"/>
        <v>1751918</v>
      </c>
      <c r="H15" s="78">
        <f t="shared" si="0"/>
        <v>3580831</v>
      </c>
      <c r="I15" s="78">
        <f t="shared" si="0"/>
        <v>4742253</v>
      </c>
      <c r="J15" s="78">
        <f t="shared" si="0"/>
        <v>10075002</v>
      </c>
      <c r="K15" s="78">
        <f t="shared" si="0"/>
        <v>3793217</v>
      </c>
      <c r="L15" s="78">
        <f t="shared" si="0"/>
        <v>4562955</v>
      </c>
      <c r="M15" s="78">
        <f t="shared" si="0"/>
        <v>3077741</v>
      </c>
      <c r="N15" s="78">
        <f t="shared" si="0"/>
        <v>11433913</v>
      </c>
      <c r="O15" s="78">
        <f t="shared" si="0"/>
        <v>3220543</v>
      </c>
      <c r="P15" s="78">
        <f t="shared" si="0"/>
        <v>3606329</v>
      </c>
      <c r="Q15" s="78">
        <f t="shared" si="0"/>
        <v>4295135</v>
      </c>
      <c r="R15" s="78">
        <f t="shared" si="0"/>
        <v>11122007</v>
      </c>
      <c r="S15" s="78">
        <f t="shared" si="0"/>
        <v>-1431642</v>
      </c>
      <c r="T15" s="78">
        <f t="shared" si="0"/>
        <v>2736615</v>
      </c>
      <c r="U15" s="78">
        <f t="shared" si="0"/>
        <v>1326572</v>
      </c>
      <c r="V15" s="78">
        <f t="shared" si="0"/>
        <v>2631545</v>
      </c>
      <c r="W15" s="78">
        <f t="shared" si="0"/>
        <v>35262467</v>
      </c>
      <c r="X15" s="78">
        <f t="shared" si="0"/>
        <v>21577634</v>
      </c>
      <c r="Y15" s="78">
        <f t="shared" si="0"/>
        <v>13684833</v>
      </c>
      <c r="Z15" s="179">
        <f>+IF(X15&lt;&gt;0,+(Y15/X15)*100,0)</f>
        <v>63.42137882216373</v>
      </c>
      <c r="AA15" s="79">
        <f>SUM(AA6:AA14)</f>
        <v>21577634</v>
      </c>
    </row>
    <row r="16" spans="1:27" ht="4.5" customHeight="1">
      <c r="A16" s="267"/>
      <c r="B16" s="197"/>
      <c r="C16" s="160"/>
      <c r="D16" s="160"/>
      <c r="E16" s="64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145"/>
      <c r="AA16" s="67"/>
    </row>
    <row r="17" spans="1:27" ht="13.5">
      <c r="A17" s="257" t="s">
        <v>188</v>
      </c>
      <c r="B17" s="197"/>
      <c r="C17" s="160"/>
      <c r="D17" s="160"/>
      <c r="E17" s="64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145"/>
      <c r="AA17" s="67"/>
    </row>
    <row r="18" spans="1:27" ht="13.5">
      <c r="A18" s="257" t="s">
        <v>179</v>
      </c>
      <c r="B18" s="197"/>
      <c r="C18" s="158"/>
      <c r="D18" s="158"/>
      <c r="E18" s="104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42"/>
      <c r="AA18" s="107"/>
    </row>
    <row r="19" spans="1:27" ht="13.5">
      <c r="A19" s="264" t="s">
        <v>189</v>
      </c>
      <c r="B19" s="197"/>
      <c r="C19" s="160">
        <v>764417</v>
      </c>
      <c r="D19" s="160"/>
      <c r="E19" s="64"/>
      <c r="F19" s="65"/>
      <c r="G19" s="164"/>
      <c r="H19" s="164"/>
      <c r="I19" s="164"/>
      <c r="J19" s="65"/>
      <c r="K19" s="164"/>
      <c r="L19" s="164"/>
      <c r="M19" s="65"/>
      <c r="N19" s="164"/>
      <c r="O19" s="164"/>
      <c r="P19" s="164"/>
      <c r="Q19" s="65"/>
      <c r="R19" s="164"/>
      <c r="S19" s="164"/>
      <c r="T19" s="65"/>
      <c r="U19" s="164"/>
      <c r="V19" s="164"/>
      <c r="W19" s="164"/>
      <c r="X19" s="65"/>
      <c r="Y19" s="164"/>
      <c r="Z19" s="146"/>
      <c r="AA19" s="239"/>
    </row>
    <row r="20" spans="1:27" ht="13.5">
      <c r="A20" s="264" t="s">
        <v>190</v>
      </c>
      <c r="B20" s="197"/>
      <c r="C20" s="160">
        <v>16740</v>
      </c>
      <c r="D20" s="160"/>
      <c r="E20" s="281">
        <v>15000</v>
      </c>
      <c r="F20" s="164"/>
      <c r="G20" s="65"/>
      <c r="H20" s="65"/>
      <c r="I20" s="65"/>
      <c r="J20" s="65"/>
      <c r="K20" s="65"/>
      <c r="L20" s="65"/>
      <c r="M20" s="164"/>
      <c r="N20" s="65"/>
      <c r="O20" s="65"/>
      <c r="P20" s="65"/>
      <c r="Q20" s="65"/>
      <c r="R20" s="65"/>
      <c r="S20" s="65"/>
      <c r="T20" s="164"/>
      <c r="U20" s="65"/>
      <c r="V20" s="65"/>
      <c r="W20" s="65"/>
      <c r="X20" s="65"/>
      <c r="Y20" s="65"/>
      <c r="Z20" s="145"/>
      <c r="AA20" s="67"/>
    </row>
    <row r="21" spans="1:27" ht="13.5">
      <c r="A21" s="264" t="s">
        <v>191</v>
      </c>
      <c r="B21" s="197"/>
      <c r="C21" s="162"/>
      <c r="D21" s="162"/>
      <c r="E21" s="64"/>
      <c r="F21" s="65"/>
      <c r="G21" s="164"/>
      <c r="H21" s="164"/>
      <c r="I21" s="164"/>
      <c r="J21" s="65"/>
      <c r="K21" s="164"/>
      <c r="L21" s="164"/>
      <c r="M21" s="65"/>
      <c r="N21" s="164"/>
      <c r="O21" s="164"/>
      <c r="P21" s="164"/>
      <c r="Q21" s="65"/>
      <c r="R21" s="164"/>
      <c r="S21" s="164"/>
      <c r="T21" s="65"/>
      <c r="U21" s="164"/>
      <c r="V21" s="164"/>
      <c r="W21" s="164"/>
      <c r="X21" s="65"/>
      <c r="Y21" s="164"/>
      <c r="Z21" s="146"/>
      <c r="AA21" s="239"/>
    </row>
    <row r="22" spans="1:27" ht="13.5">
      <c r="A22" s="264" t="s">
        <v>192</v>
      </c>
      <c r="B22" s="197"/>
      <c r="C22" s="160"/>
      <c r="D22" s="160"/>
      <c r="E22" s="64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145"/>
      <c r="AA22" s="67"/>
    </row>
    <row r="23" spans="1:27" ht="13.5">
      <c r="A23" s="257" t="s">
        <v>185</v>
      </c>
      <c r="B23" s="197"/>
      <c r="C23" s="160"/>
      <c r="D23" s="160"/>
      <c r="E23" s="64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145"/>
      <c r="AA23" s="67"/>
    </row>
    <row r="24" spans="1:27" ht="13.5">
      <c r="A24" s="264" t="s">
        <v>193</v>
      </c>
      <c r="B24" s="197"/>
      <c r="C24" s="160">
        <v>31841232</v>
      </c>
      <c r="D24" s="160">
        <v>-36840008</v>
      </c>
      <c r="E24" s="64">
        <v>-39173400</v>
      </c>
      <c r="F24" s="65">
        <v>-41057664</v>
      </c>
      <c r="G24" s="65">
        <v>-1794645</v>
      </c>
      <c r="H24" s="65">
        <v>-2213720</v>
      </c>
      <c r="I24" s="65">
        <v>-4352198</v>
      </c>
      <c r="J24" s="65">
        <v>-8360563</v>
      </c>
      <c r="K24" s="65">
        <v>-6253984</v>
      </c>
      <c r="L24" s="65">
        <v>-4522543</v>
      </c>
      <c r="M24" s="65">
        <v>-4612539</v>
      </c>
      <c r="N24" s="65">
        <v>-15389066</v>
      </c>
      <c r="O24" s="65">
        <v>-2683640</v>
      </c>
      <c r="P24" s="65">
        <v>-3861168</v>
      </c>
      <c r="Q24" s="65">
        <v>-805244</v>
      </c>
      <c r="R24" s="65">
        <v>-7350052</v>
      </c>
      <c r="S24" s="65">
        <v>-1496147</v>
      </c>
      <c r="T24" s="65">
        <v>-3240835</v>
      </c>
      <c r="U24" s="65">
        <v>-1003345</v>
      </c>
      <c r="V24" s="65">
        <v>-5740327</v>
      </c>
      <c r="W24" s="65">
        <v>-36840008</v>
      </c>
      <c r="X24" s="65">
        <v>-41057664</v>
      </c>
      <c r="Y24" s="65">
        <v>4217656</v>
      </c>
      <c r="Z24" s="145">
        <v>-10.27</v>
      </c>
      <c r="AA24" s="67">
        <v>-41057664</v>
      </c>
    </row>
    <row r="25" spans="1:27" ht="13.5">
      <c r="A25" s="265" t="s">
        <v>194</v>
      </c>
      <c r="B25" s="266"/>
      <c r="C25" s="177">
        <f aca="true" t="shared" si="1" ref="C25:Y25">SUM(C19:C24)</f>
        <v>32622389</v>
      </c>
      <c r="D25" s="177">
        <f>SUM(D19:D24)</f>
        <v>-36840008</v>
      </c>
      <c r="E25" s="77">
        <f t="shared" si="1"/>
        <v>-39158400</v>
      </c>
      <c r="F25" s="78">
        <f t="shared" si="1"/>
        <v>-41057664</v>
      </c>
      <c r="G25" s="78">
        <f t="shared" si="1"/>
        <v>-1794645</v>
      </c>
      <c r="H25" s="78">
        <f t="shared" si="1"/>
        <v>-2213720</v>
      </c>
      <c r="I25" s="78">
        <f t="shared" si="1"/>
        <v>-4352198</v>
      </c>
      <c r="J25" s="78">
        <f t="shared" si="1"/>
        <v>-8360563</v>
      </c>
      <c r="K25" s="78">
        <f t="shared" si="1"/>
        <v>-6253984</v>
      </c>
      <c r="L25" s="78">
        <f t="shared" si="1"/>
        <v>-4522543</v>
      </c>
      <c r="M25" s="78">
        <f t="shared" si="1"/>
        <v>-4612539</v>
      </c>
      <c r="N25" s="78">
        <f t="shared" si="1"/>
        <v>-15389066</v>
      </c>
      <c r="O25" s="78">
        <f t="shared" si="1"/>
        <v>-2683640</v>
      </c>
      <c r="P25" s="78">
        <f t="shared" si="1"/>
        <v>-3861168</v>
      </c>
      <c r="Q25" s="78">
        <f t="shared" si="1"/>
        <v>-805244</v>
      </c>
      <c r="R25" s="78">
        <f t="shared" si="1"/>
        <v>-7350052</v>
      </c>
      <c r="S25" s="78">
        <f t="shared" si="1"/>
        <v>-1496147</v>
      </c>
      <c r="T25" s="78">
        <f t="shared" si="1"/>
        <v>-3240835</v>
      </c>
      <c r="U25" s="78">
        <f t="shared" si="1"/>
        <v>-1003345</v>
      </c>
      <c r="V25" s="78">
        <f t="shared" si="1"/>
        <v>-5740327</v>
      </c>
      <c r="W25" s="78">
        <f t="shared" si="1"/>
        <v>-36840008</v>
      </c>
      <c r="X25" s="78">
        <f t="shared" si="1"/>
        <v>-41057664</v>
      </c>
      <c r="Y25" s="78">
        <f t="shared" si="1"/>
        <v>4217656</v>
      </c>
      <c r="Z25" s="179">
        <f>+IF(X25&lt;&gt;0,+(Y25/X25)*100,0)</f>
        <v>-10.272518183206916</v>
      </c>
      <c r="AA25" s="79">
        <f>SUM(AA19:AA24)</f>
        <v>-41057664</v>
      </c>
    </row>
    <row r="26" spans="1:27" ht="4.5" customHeight="1">
      <c r="A26" s="267"/>
      <c r="B26" s="197"/>
      <c r="C26" s="160"/>
      <c r="D26" s="160"/>
      <c r="E26" s="64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145"/>
      <c r="AA26" s="67"/>
    </row>
    <row r="27" spans="1:27" ht="13.5">
      <c r="A27" s="257" t="s">
        <v>195</v>
      </c>
      <c r="B27" s="197"/>
      <c r="C27" s="160"/>
      <c r="D27" s="160"/>
      <c r="E27" s="64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145"/>
      <c r="AA27" s="67"/>
    </row>
    <row r="28" spans="1:27" ht="13.5">
      <c r="A28" s="257" t="s">
        <v>179</v>
      </c>
      <c r="B28" s="197"/>
      <c r="C28" s="160"/>
      <c r="D28" s="160"/>
      <c r="E28" s="64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145"/>
      <c r="AA28" s="67"/>
    </row>
    <row r="29" spans="1:27" ht="13.5">
      <c r="A29" s="264" t="s">
        <v>196</v>
      </c>
      <c r="B29" s="197"/>
      <c r="C29" s="160"/>
      <c r="D29" s="160"/>
      <c r="E29" s="64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145"/>
      <c r="AA29" s="67"/>
    </row>
    <row r="30" spans="1:27" ht="13.5">
      <c r="A30" s="264" t="s">
        <v>197</v>
      </c>
      <c r="B30" s="197"/>
      <c r="C30" s="160">
        <v>8473416</v>
      </c>
      <c r="D30" s="160"/>
      <c r="E30" s="64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145"/>
      <c r="AA30" s="67"/>
    </row>
    <row r="31" spans="1:27" ht="13.5">
      <c r="A31" s="264" t="s">
        <v>198</v>
      </c>
      <c r="B31" s="197"/>
      <c r="C31" s="160">
        <v>-21159</v>
      </c>
      <c r="D31" s="160"/>
      <c r="E31" s="64">
        <v>31932</v>
      </c>
      <c r="F31" s="65"/>
      <c r="G31" s="65"/>
      <c r="H31" s="164"/>
      <c r="I31" s="164"/>
      <c r="J31" s="164"/>
      <c r="K31" s="65"/>
      <c r="L31" s="65"/>
      <c r="M31" s="65"/>
      <c r="N31" s="65"/>
      <c r="O31" s="164"/>
      <c r="P31" s="164"/>
      <c r="Q31" s="164"/>
      <c r="R31" s="65"/>
      <c r="S31" s="65"/>
      <c r="T31" s="65"/>
      <c r="U31" s="65"/>
      <c r="V31" s="164"/>
      <c r="W31" s="164"/>
      <c r="X31" s="164"/>
      <c r="Y31" s="65"/>
      <c r="Z31" s="145"/>
      <c r="AA31" s="67"/>
    </row>
    <row r="32" spans="1:27" ht="13.5">
      <c r="A32" s="257" t="s">
        <v>185</v>
      </c>
      <c r="B32" s="197"/>
      <c r="C32" s="160"/>
      <c r="D32" s="160"/>
      <c r="E32" s="64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145"/>
      <c r="AA32" s="67"/>
    </row>
    <row r="33" spans="1:27" ht="13.5">
      <c r="A33" s="264" t="s">
        <v>199</v>
      </c>
      <c r="B33" s="197"/>
      <c r="C33" s="160">
        <v>328758</v>
      </c>
      <c r="D33" s="160"/>
      <c r="E33" s="64">
        <v>-200000</v>
      </c>
      <c r="F33" s="65">
        <v>-778176</v>
      </c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>
        <v>-778176</v>
      </c>
      <c r="Y33" s="65">
        <v>778176</v>
      </c>
      <c r="Z33" s="145">
        <v>-100</v>
      </c>
      <c r="AA33" s="67">
        <v>-778176</v>
      </c>
    </row>
    <row r="34" spans="1:27" ht="13.5">
      <c r="A34" s="265" t="s">
        <v>200</v>
      </c>
      <c r="B34" s="266"/>
      <c r="C34" s="177">
        <f aca="true" t="shared" si="2" ref="C34:Y34">SUM(C29:C33)</f>
        <v>8781015</v>
      </c>
      <c r="D34" s="177">
        <f>SUM(D29:D33)</f>
        <v>0</v>
      </c>
      <c r="E34" s="77">
        <f t="shared" si="2"/>
        <v>-168068</v>
      </c>
      <c r="F34" s="78">
        <f t="shared" si="2"/>
        <v>-778176</v>
      </c>
      <c r="G34" s="78">
        <f t="shared" si="2"/>
        <v>0</v>
      </c>
      <c r="H34" s="78">
        <f t="shared" si="2"/>
        <v>0</v>
      </c>
      <c r="I34" s="78">
        <f t="shared" si="2"/>
        <v>0</v>
      </c>
      <c r="J34" s="78">
        <f t="shared" si="2"/>
        <v>0</v>
      </c>
      <c r="K34" s="78">
        <f t="shared" si="2"/>
        <v>0</v>
      </c>
      <c r="L34" s="78">
        <f t="shared" si="2"/>
        <v>0</v>
      </c>
      <c r="M34" s="78">
        <f t="shared" si="2"/>
        <v>0</v>
      </c>
      <c r="N34" s="78">
        <f t="shared" si="2"/>
        <v>0</v>
      </c>
      <c r="O34" s="78">
        <f t="shared" si="2"/>
        <v>0</v>
      </c>
      <c r="P34" s="78">
        <f t="shared" si="2"/>
        <v>0</v>
      </c>
      <c r="Q34" s="78">
        <f t="shared" si="2"/>
        <v>0</v>
      </c>
      <c r="R34" s="78">
        <f t="shared" si="2"/>
        <v>0</v>
      </c>
      <c r="S34" s="78">
        <f t="shared" si="2"/>
        <v>0</v>
      </c>
      <c r="T34" s="78">
        <f t="shared" si="2"/>
        <v>0</v>
      </c>
      <c r="U34" s="78">
        <f t="shared" si="2"/>
        <v>0</v>
      </c>
      <c r="V34" s="78">
        <f t="shared" si="2"/>
        <v>0</v>
      </c>
      <c r="W34" s="78">
        <f t="shared" si="2"/>
        <v>0</v>
      </c>
      <c r="X34" s="78">
        <f t="shared" si="2"/>
        <v>-778176</v>
      </c>
      <c r="Y34" s="78">
        <f t="shared" si="2"/>
        <v>778176</v>
      </c>
      <c r="Z34" s="179">
        <f>+IF(X34&lt;&gt;0,+(Y34/X34)*100,0)</f>
        <v>-100</v>
      </c>
      <c r="AA34" s="79">
        <f>SUM(AA29:AA33)</f>
        <v>-778176</v>
      </c>
    </row>
    <row r="35" spans="1:27" ht="4.5" customHeight="1">
      <c r="A35" s="267"/>
      <c r="B35" s="197"/>
      <c r="C35" s="160"/>
      <c r="D35" s="160"/>
      <c r="E35" s="64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145"/>
      <c r="AA35" s="67"/>
    </row>
    <row r="36" spans="1:27" ht="13.5">
      <c r="A36" s="257" t="s">
        <v>201</v>
      </c>
      <c r="B36" s="197"/>
      <c r="C36" s="158">
        <f aca="true" t="shared" si="3" ref="C36:Y36">+C15+C25+C34</f>
        <v>306693793</v>
      </c>
      <c r="D36" s="158">
        <f>+D15+D25+D34</f>
        <v>-1577541</v>
      </c>
      <c r="E36" s="104">
        <f t="shared" si="3"/>
        <v>3033019</v>
      </c>
      <c r="F36" s="105">
        <f t="shared" si="3"/>
        <v>-20258206</v>
      </c>
      <c r="G36" s="105">
        <f t="shared" si="3"/>
        <v>-42727</v>
      </c>
      <c r="H36" s="105">
        <f t="shared" si="3"/>
        <v>1367111</v>
      </c>
      <c r="I36" s="105">
        <f t="shared" si="3"/>
        <v>390055</v>
      </c>
      <c r="J36" s="105">
        <f t="shared" si="3"/>
        <v>1714439</v>
      </c>
      <c r="K36" s="105">
        <f t="shared" si="3"/>
        <v>-2460767</v>
      </c>
      <c r="L36" s="105">
        <f t="shared" si="3"/>
        <v>40412</v>
      </c>
      <c r="M36" s="105">
        <f t="shared" si="3"/>
        <v>-1534798</v>
      </c>
      <c r="N36" s="105">
        <f t="shared" si="3"/>
        <v>-3955153</v>
      </c>
      <c r="O36" s="105">
        <f t="shared" si="3"/>
        <v>536903</v>
      </c>
      <c r="P36" s="105">
        <f t="shared" si="3"/>
        <v>-254839</v>
      </c>
      <c r="Q36" s="105">
        <f t="shared" si="3"/>
        <v>3489891</v>
      </c>
      <c r="R36" s="105">
        <f t="shared" si="3"/>
        <v>3771955</v>
      </c>
      <c r="S36" s="105">
        <f t="shared" si="3"/>
        <v>-2927789</v>
      </c>
      <c r="T36" s="105">
        <f t="shared" si="3"/>
        <v>-504220</v>
      </c>
      <c r="U36" s="105">
        <f t="shared" si="3"/>
        <v>323227</v>
      </c>
      <c r="V36" s="105">
        <f t="shared" si="3"/>
        <v>-3108782</v>
      </c>
      <c r="W36" s="105">
        <f t="shared" si="3"/>
        <v>-1577541</v>
      </c>
      <c r="X36" s="105">
        <f t="shared" si="3"/>
        <v>-20258206</v>
      </c>
      <c r="Y36" s="105">
        <f t="shared" si="3"/>
        <v>18680665</v>
      </c>
      <c r="Z36" s="142">
        <f>+IF(X36&lt;&gt;0,+(Y36/X36)*100,0)</f>
        <v>-92.21282970466387</v>
      </c>
      <c r="AA36" s="107">
        <f>+AA15+AA25+AA34</f>
        <v>-20258206</v>
      </c>
    </row>
    <row r="37" spans="1:27" ht="13.5">
      <c r="A37" s="264" t="s">
        <v>202</v>
      </c>
      <c r="B37" s="197" t="s">
        <v>96</v>
      </c>
      <c r="C37" s="158">
        <v>66271927</v>
      </c>
      <c r="D37" s="158">
        <v>2156859</v>
      </c>
      <c r="E37" s="104">
        <v>41450315</v>
      </c>
      <c r="F37" s="105"/>
      <c r="G37" s="105">
        <v>2156859</v>
      </c>
      <c r="H37" s="105">
        <v>2114132</v>
      </c>
      <c r="I37" s="105">
        <v>3481243</v>
      </c>
      <c r="J37" s="105">
        <v>2156859</v>
      </c>
      <c r="K37" s="105">
        <v>3871298</v>
      </c>
      <c r="L37" s="105">
        <v>1410531</v>
      </c>
      <c r="M37" s="105">
        <v>1450943</v>
      </c>
      <c r="N37" s="105">
        <v>3871298</v>
      </c>
      <c r="O37" s="105">
        <v>-83855</v>
      </c>
      <c r="P37" s="105">
        <v>453048</v>
      </c>
      <c r="Q37" s="105">
        <v>198209</v>
      </c>
      <c r="R37" s="105">
        <v>-83855</v>
      </c>
      <c r="S37" s="105">
        <v>3688100</v>
      </c>
      <c r="T37" s="105">
        <v>760311</v>
      </c>
      <c r="U37" s="105">
        <v>256091</v>
      </c>
      <c r="V37" s="105">
        <v>3688100</v>
      </c>
      <c r="W37" s="105">
        <v>2156859</v>
      </c>
      <c r="X37" s="105"/>
      <c r="Y37" s="105">
        <v>2156859</v>
      </c>
      <c r="Z37" s="142"/>
      <c r="AA37" s="107"/>
    </row>
    <row r="38" spans="1:27" ht="13.5">
      <c r="A38" s="282" t="s">
        <v>203</v>
      </c>
      <c r="B38" s="271" t="s">
        <v>96</v>
      </c>
      <c r="C38" s="272">
        <v>372965722</v>
      </c>
      <c r="D38" s="272">
        <v>579318</v>
      </c>
      <c r="E38" s="273">
        <v>44483335</v>
      </c>
      <c r="F38" s="274">
        <v>-20258207</v>
      </c>
      <c r="G38" s="274">
        <v>2114132</v>
      </c>
      <c r="H38" s="274">
        <v>3481243</v>
      </c>
      <c r="I38" s="274">
        <v>3871298</v>
      </c>
      <c r="J38" s="274">
        <v>3871298</v>
      </c>
      <c r="K38" s="274">
        <v>1410531</v>
      </c>
      <c r="L38" s="274">
        <v>1450943</v>
      </c>
      <c r="M38" s="274">
        <v>-83855</v>
      </c>
      <c r="N38" s="274">
        <v>-83855</v>
      </c>
      <c r="O38" s="274">
        <v>453048</v>
      </c>
      <c r="P38" s="274">
        <v>198209</v>
      </c>
      <c r="Q38" s="274">
        <v>3688100</v>
      </c>
      <c r="R38" s="274">
        <v>3688100</v>
      </c>
      <c r="S38" s="274">
        <v>760311</v>
      </c>
      <c r="T38" s="274">
        <v>256091</v>
      </c>
      <c r="U38" s="274">
        <v>579318</v>
      </c>
      <c r="V38" s="274">
        <v>579318</v>
      </c>
      <c r="W38" s="274">
        <v>579318</v>
      </c>
      <c r="X38" s="274">
        <v>-20258207</v>
      </c>
      <c r="Y38" s="274">
        <v>20837525</v>
      </c>
      <c r="Z38" s="275">
        <v>-102.86</v>
      </c>
      <c r="AA38" s="276">
        <v>-20258207</v>
      </c>
    </row>
    <row r="39" spans="1:27" ht="13.5">
      <c r="A39" s="123" t="s">
        <v>223</v>
      </c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</row>
    <row r="40" spans="1:27" ht="13.5">
      <c r="A40" s="123" t="s">
        <v>250</v>
      </c>
      <c r="B40" s="123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</row>
    <row r="41" spans="1:27" ht="13.5">
      <c r="A41" s="123" t="s">
        <v>251</v>
      </c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2012-08-02T06:53:03Z</dcterms:created>
  <dcterms:modified xsi:type="dcterms:W3CDTF">2012-08-02T06:53:03Z</dcterms:modified>
  <cp:category/>
  <cp:version/>
  <cp:contentType/>
  <cp:contentStatus/>
</cp:coreProperties>
</file>