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<sst xmlns="http://schemas.openxmlformats.org/spreadsheetml/2006/main" count="536" uniqueCount="252">
  <si>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Free State: Matjhabeng(FS184)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</si>
  <si>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</si>
  <si>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</si>
  <si>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</si>
  <si>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</si>
  <si>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</si>
  <si>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</si>
  <si>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</si>
  <si>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</si>
  <si>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</si>
  <si>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</si>
  <si>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</si>
  <si>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</si>
  <si>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</si>
  <si>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</si>
  <si>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</si>
  <si>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</si>
  <si>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</si>
  <si>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</si>
  <si>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</si>
  <si>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</si>
  <si>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</si>
  <si>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</si>
  <si>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</si>
  <si>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</si>
  <si>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</si>
  <si>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</si>
  <si>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</si>
  <si>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</si>
  <si>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</si>
  <si>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</si>
  <si>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</si>
  <si>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</si>
  <si>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</si>
  <si>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</si>
  <si>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</si>
  <si>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</si>
  <si>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</si>
  <si>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</si>
  <si>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</si>
  <si>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</si>
  <si>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</si>
  <si>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</si>
  <si>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</si>
  <si>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</si>
  <si>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</si>
  <si>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</si>
  <si>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</si>
  <si>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</si>
  <si>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</si>
  <si>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</si>
  <si>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</si>
  <si>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</si>
  <si>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</si>
  <si>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</si>
  <si>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</si>
  <si>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</si>
  <si>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</si>
  <si>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</si>
  <si>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</si>
  <si>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</si>
  <si>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</si>
  <si>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</si>
  <si>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</si>
  <si>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</si>
  <si>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</si>
  <si>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</si>
  <si>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</si>
  <si>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</si>
  <si>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</si>
  <si>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Matjhabeng(FS184)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</si>
  <si>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</si>
  <si>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</si>
  <si>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</si>
  <si>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</si>
  <si>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</si>
  <si>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</si>
  <si>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</si>
  <si>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</si>
  <si>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</si>
  <si>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</si>
  <si>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</si>
  <si>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</si>
  <si>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</si>
  <si>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</si>
  <si>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</si>
  <si>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</si>
  <si>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</si>
  <si>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</si>
  <si>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</si>
  <si>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</si>
  <si>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</si>
  <si>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</si>
  <si>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</si>
  <si>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</si>
  <si>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</si>
  <si>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</si>
  <si>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</si>
  <si>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</si>
  <si>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</si>
  <si>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Matjhabeng(FS184)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</si>
  <si>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</si>
  <si>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</si>
  <si>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</si>
  <si>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</si>
  <si>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</si>
  <si>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</si>
  <si>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</si>
  <si>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</si>
  <si>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</si>
  <si>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</si>
  <si>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</si>
  <si>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</si>
  <si>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</si>
  <si>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</si>
  <si>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</si>
  <si>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</si>
  <si>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</si>
  <si>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</si>
  <si>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</si>
  <si>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</si>
  <si>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</si>
  <si>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</si>
  <si>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</si>
  <si>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</si>
  <si>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</si>
  <si>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</si>
  <si>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</si>
  <si>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</si>
  <si>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</si>
  <si>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</si>
  <si>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</si>
  <si>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</si>
  <si>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Free State: Matjhabeng(FS184)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</si>
  <si>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</si>
  <si>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</si>
  <si>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</si>
  <si>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</si>
  <si>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</si>
  <si>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</si>
  <si>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</si>
  <si>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</si>
  <si>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</si>
  <si>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Free State: Matjhabeng(FS184)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</si>
  <si>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</si>
  <si>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</si>
  <si>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</si>
  <si>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</si>
  <si>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</si>
  <si>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</si>
  <si>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</si>
  <si>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</si>
  <si>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</si>
  <si>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</si>
  <si>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</si>
  <si>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</si>
  <si>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</si>
  <si>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</si>
  <si>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</si>
  <si>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</si>
  <si>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</si>
  <si>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</si>
  <si>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</si>
  <si>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</si>
  <si>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</si>
  <si>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</si>
  <si>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</si>
  <si>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</si>
  <si>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</si>
  <si>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</si>
  <si>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</si>
  <si>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</si>
  <si>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</si>
  <si>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</si>
  <si>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</si>
  <si>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</si>
  <si>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</si>
  <si>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Matjhabeng(FS184)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</si>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</sst>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200362</v>
      </c>
      <c r="C5" s="19"/>
      <c r="D5" s="64">
        <v>136325000</v>
      </c>
      <c r="E5" s="65">
        <v>200362000</v>
      </c>
      <c r="F5" s="65">
        <v>10699627</v>
      </c>
      <c r="G5" s="65">
        <v>7925591</v>
      </c>
      <c r="H5" s="65">
        <v>8298386</v>
      </c>
      <c r="I5" s="65">
        <v>26923604</v>
      </c>
      <c r="J5" s="65">
        <v>7604271</v>
      </c>
      <c r="K5" s="65">
        <v>7790869</v>
      </c>
      <c r="L5" s="65">
        <v>9233063</v>
      </c>
      <c r="M5" s="65">
        <v>24628203</v>
      </c>
      <c r="N5" s="65">
        <v>7984622</v>
      </c>
      <c r="O5" s="65">
        <v>21449856</v>
      </c>
      <c r="P5" s="65">
        <v>7163510</v>
      </c>
      <c r="Q5" s="65">
        <v>36597988</v>
      </c>
      <c r="R5" s="65">
        <v>7422107</v>
      </c>
      <c r="S5" s="65">
        <v>7575981</v>
      </c>
      <c r="T5" s="65">
        <v>7356928</v>
      </c>
      <c r="U5" s="65">
        <v>22355016</v>
      </c>
      <c r="V5" s="65">
        <v>110504811</v>
      </c>
      <c r="W5" s="65">
        <v>200362000</v>
      </c>
      <c r="X5" s="65">
        <v>-89857189</v>
      </c>
      <c r="Y5" s="66">
        <v>-44.85</v>
      </c>
      <c r="Z5" s="67">
        <v>200362000</v>
      </c>
    </row>
    <row r="6" spans="1:26" ht="13.5">
      <c r="A6" s="63" t="s">
        <v>32</v>
      </c>
      <c r="B6" s="19">
        <v>657988</v>
      </c>
      <c r="C6" s="19"/>
      <c r="D6" s="64">
        <v>855264000</v>
      </c>
      <c r="E6" s="65">
        <v>657988000</v>
      </c>
      <c r="F6" s="65">
        <v>29952280</v>
      </c>
      <c r="G6" s="65">
        <v>36568873</v>
      </c>
      <c r="H6" s="65">
        <v>41415250</v>
      </c>
      <c r="I6" s="65">
        <v>107936403</v>
      </c>
      <c r="J6" s="65">
        <v>35065114</v>
      </c>
      <c r="K6" s="65">
        <v>40999191</v>
      </c>
      <c r="L6" s="65">
        <v>31936679</v>
      </c>
      <c r="M6" s="65">
        <v>108000984</v>
      </c>
      <c r="N6" s="65">
        <v>38238539</v>
      </c>
      <c r="O6" s="65">
        <v>35797373</v>
      </c>
      <c r="P6" s="65">
        <v>34018514</v>
      </c>
      <c r="Q6" s="65">
        <v>108054426</v>
      </c>
      <c r="R6" s="65">
        <v>32049218</v>
      </c>
      <c r="S6" s="65">
        <v>42250024</v>
      </c>
      <c r="T6" s="65">
        <v>38691332</v>
      </c>
      <c r="U6" s="65">
        <v>112990574</v>
      </c>
      <c r="V6" s="65">
        <v>436982387</v>
      </c>
      <c r="W6" s="65">
        <v>657988000</v>
      </c>
      <c r="X6" s="65">
        <v>-221005613</v>
      </c>
      <c r="Y6" s="66">
        <v>-33.59</v>
      </c>
      <c r="Z6" s="67">
        <v>657988000</v>
      </c>
    </row>
    <row r="7" spans="1:26" ht="13.5">
      <c r="A7" s="63" t="s">
        <v>33</v>
      </c>
      <c r="B7" s="19">
        <v>5534</v>
      </c>
      <c r="C7" s="19"/>
      <c r="D7" s="64">
        <v>0</v>
      </c>
      <c r="E7" s="65">
        <v>5534000</v>
      </c>
      <c r="F7" s="65">
        <v>0</v>
      </c>
      <c r="G7" s="65">
        <v>1180</v>
      </c>
      <c r="H7" s="65">
        <v>107730</v>
      </c>
      <c r="I7" s="65">
        <v>108910</v>
      </c>
      <c r="J7" s="65">
        <v>8163</v>
      </c>
      <c r="K7" s="65">
        <v>322122</v>
      </c>
      <c r="L7" s="65">
        <v>550009</v>
      </c>
      <c r="M7" s="65">
        <v>880294</v>
      </c>
      <c r="N7" s="65">
        <v>263041</v>
      </c>
      <c r="O7" s="65">
        <v>84905</v>
      </c>
      <c r="P7" s="65">
        <v>571404</v>
      </c>
      <c r="Q7" s="65">
        <v>919350</v>
      </c>
      <c r="R7" s="65">
        <v>156243</v>
      </c>
      <c r="S7" s="65">
        <v>7499079</v>
      </c>
      <c r="T7" s="65">
        <v>333008</v>
      </c>
      <c r="U7" s="65">
        <v>7988330</v>
      </c>
      <c r="V7" s="65">
        <v>9896884</v>
      </c>
      <c r="W7" s="65">
        <v>5534000</v>
      </c>
      <c r="X7" s="65">
        <v>4362884</v>
      </c>
      <c r="Y7" s="66">
        <v>78.84</v>
      </c>
      <c r="Z7" s="67">
        <v>5534000</v>
      </c>
    </row>
    <row r="8" spans="1:26" ht="13.5">
      <c r="A8" s="63" t="s">
        <v>34</v>
      </c>
      <c r="B8" s="19">
        <v>360917</v>
      </c>
      <c r="C8" s="19"/>
      <c r="D8" s="64">
        <v>392899000</v>
      </c>
      <c r="E8" s="65">
        <v>360917000</v>
      </c>
      <c r="F8" s="65">
        <v>161561000</v>
      </c>
      <c r="G8" s="65">
        <v>0</v>
      </c>
      <c r="H8" s="65">
        <v>1450000</v>
      </c>
      <c r="I8" s="65">
        <v>163011000</v>
      </c>
      <c r="J8" s="65">
        <v>790000</v>
      </c>
      <c r="K8" s="65">
        <v>0</v>
      </c>
      <c r="L8" s="65">
        <v>88408000</v>
      </c>
      <c r="M8" s="65">
        <v>89198000</v>
      </c>
      <c r="N8" s="65">
        <v>0</v>
      </c>
      <c r="O8" s="65">
        <v>0</v>
      </c>
      <c r="P8" s="65">
        <v>97664000</v>
      </c>
      <c r="Q8" s="65">
        <v>97664000</v>
      </c>
      <c r="R8" s="65">
        <v>0</v>
      </c>
      <c r="S8" s="65">
        <v>0</v>
      </c>
      <c r="T8" s="65">
        <v>0</v>
      </c>
      <c r="U8" s="65">
        <v>0</v>
      </c>
      <c r="V8" s="65">
        <v>349873000</v>
      </c>
      <c r="W8" s="65">
        <v>360917000</v>
      </c>
      <c r="X8" s="65">
        <v>-11044000</v>
      </c>
      <c r="Y8" s="66">
        <v>-3.06</v>
      </c>
      <c r="Z8" s="67">
        <v>360917000</v>
      </c>
    </row>
    <row r="9" spans="1:26" ht="13.5">
      <c r="A9" s="63" t="s">
        <v>35</v>
      </c>
      <c r="B9" s="19">
        <v>99977</v>
      </c>
      <c r="C9" s="19"/>
      <c r="D9" s="64">
        <v>107448000</v>
      </c>
      <c r="E9" s="65">
        <v>99977000</v>
      </c>
      <c r="F9" s="65">
        <v>17394072</v>
      </c>
      <c r="G9" s="65">
        <v>19107228</v>
      </c>
      <c r="H9" s="65">
        <v>19153441</v>
      </c>
      <c r="I9" s="65">
        <v>55654741</v>
      </c>
      <c r="J9" s="65">
        <v>14266664</v>
      </c>
      <c r="K9" s="65">
        <v>23477777</v>
      </c>
      <c r="L9" s="65">
        <v>18540459</v>
      </c>
      <c r="M9" s="65">
        <v>56284900</v>
      </c>
      <c r="N9" s="65">
        <v>18795112</v>
      </c>
      <c r="O9" s="65">
        <v>21660923</v>
      </c>
      <c r="P9" s="65">
        <v>20267772</v>
      </c>
      <c r="Q9" s="65">
        <v>60723807</v>
      </c>
      <c r="R9" s="65">
        <v>18111730</v>
      </c>
      <c r="S9" s="65">
        <v>21075073</v>
      </c>
      <c r="T9" s="65">
        <v>21241304</v>
      </c>
      <c r="U9" s="65">
        <v>60428107</v>
      </c>
      <c r="V9" s="65">
        <v>233091555</v>
      </c>
      <c r="W9" s="65">
        <v>99977000</v>
      </c>
      <c r="X9" s="65">
        <v>133114555</v>
      </c>
      <c r="Y9" s="66">
        <v>133.15</v>
      </c>
      <c r="Z9" s="67">
        <v>99977000</v>
      </c>
    </row>
    <row r="10" spans="1:26" ht="25.5">
      <c r="A10" s="68" t="s">
        <v>213</v>
      </c>
      <c r="B10" s="69">
        <f>SUM(B5:B9)</f>
        <v>1324778</v>
      </c>
      <c r="C10" s="69">
        <f>SUM(C5:C9)</f>
        <v>0</v>
      </c>
      <c r="D10" s="70">
        <f aca="true" t="shared" si="0" ref="D10:Z10">SUM(D5:D9)</f>
        <v>1491936000</v>
      </c>
      <c r="E10" s="71">
        <f t="shared" si="0"/>
        <v>1324778000</v>
      </c>
      <c r="F10" s="71">
        <f t="shared" si="0"/>
        <v>219606979</v>
      </c>
      <c r="G10" s="71">
        <f t="shared" si="0"/>
        <v>63602872</v>
      </c>
      <c r="H10" s="71">
        <f t="shared" si="0"/>
        <v>70424807</v>
      </c>
      <c r="I10" s="71">
        <f t="shared" si="0"/>
        <v>353634658</v>
      </c>
      <c r="J10" s="71">
        <f t="shared" si="0"/>
        <v>57734212</v>
      </c>
      <c r="K10" s="71">
        <f t="shared" si="0"/>
        <v>72589959</v>
      </c>
      <c r="L10" s="71">
        <f t="shared" si="0"/>
        <v>148668210</v>
      </c>
      <c r="M10" s="71">
        <f t="shared" si="0"/>
        <v>278992381</v>
      </c>
      <c r="N10" s="71">
        <f t="shared" si="0"/>
        <v>65281314</v>
      </c>
      <c r="O10" s="71">
        <f t="shared" si="0"/>
        <v>78993057</v>
      </c>
      <c r="P10" s="71">
        <f t="shared" si="0"/>
        <v>159685200</v>
      </c>
      <c r="Q10" s="71">
        <f t="shared" si="0"/>
        <v>303959571</v>
      </c>
      <c r="R10" s="71">
        <f t="shared" si="0"/>
        <v>57739298</v>
      </c>
      <c r="S10" s="71">
        <f t="shared" si="0"/>
        <v>78400157</v>
      </c>
      <c r="T10" s="71">
        <f t="shared" si="0"/>
        <v>67622572</v>
      </c>
      <c r="U10" s="71">
        <f t="shared" si="0"/>
        <v>203762027</v>
      </c>
      <c r="V10" s="71">
        <f t="shared" si="0"/>
        <v>1140348637</v>
      </c>
      <c r="W10" s="71">
        <f t="shared" si="0"/>
        <v>1324778000</v>
      </c>
      <c r="X10" s="71">
        <f t="shared" si="0"/>
        <v>-184429363</v>
      </c>
      <c r="Y10" s="72">
        <f>+IF(W10&lt;&gt;0,(X10/W10)*100,0)</f>
        <v>-13.921529720451275</v>
      </c>
      <c r="Z10" s="73">
        <f t="shared" si="0"/>
        <v>1324778000</v>
      </c>
    </row>
    <row r="11" spans="1:26" ht="13.5">
      <c r="A11" s="63" t="s">
        <v>37</v>
      </c>
      <c r="B11" s="19">
        <v>391344</v>
      </c>
      <c r="C11" s="19"/>
      <c r="D11" s="64">
        <v>414909000</v>
      </c>
      <c r="E11" s="65">
        <v>391344000</v>
      </c>
      <c r="F11" s="65">
        <v>35447026</v>
      </c>
      <c r="G11" s="65">
        <v>35362247</v>
      </c>
      <c r="H11" s="65">
        <v>37911925</v>
      </c>
      <c r="I11" s="65">
        <v>108721198</v>
      </c>
      <c r="J11" s="65">
        <v>35037527</v>
      </c>
      <c r="K11" s="65">
        <v>34967705</v>
      </c>
      <c r="L11" s="65">
        <v>35501935</v>
      </c>
      <c r="M11" s="65">
        <v>105507167</v>
      </c>
      <c r="N11" s="65">
        <v>35980530</v>
      </c>
      <c r="O11" s="65">
        <v>39053096</v>
      </c>
      <c r="P11" s="65">
        <v>36035507</v>
      </c>
      <c r="Q11" s="65">
        <v>111069133</v>
      </c>
      <c r="R11" s="65">
        <v>35806122</v>
      </c>
      <c r="S11" s="65">
        <v>36536803</v>
      </c>
      <c r="T11" s="65">
        <v>36738190</v>
      </c>
      <c r="U11" s="65">
        <v>109081115</v>
      </c>
      <c r="V11" s="65">
        <v>434378613</v>
      </c>
      <c r="W11" s="65">
        <v>391344000</v>
      </c>
      <c r="X11" s="65">
        <v>43034613</v>
      </c>
      <c r="Y11" s="66">
        <v>11</v>
      </c>
      <c r="Z11" s="67">
        <v>391344000</v>
      </c>
    </row>
    <row r="12" spans="1:26" ht="13.5">
      <c r="A12" s="63" t="s">
        <v>38</v>
      </c>
      <c r="B12" s="19">
        <v>19144</v>
      </c>
      <c r="C12" s="19"/>
      <c r="D12" s="64">
        <v>15728000</v>
      </c>
      <c r="E12" s="65">
        <v>19144000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19144000</v>
      </c>
      <c r="X12" s="65">
        <v>-19144000</v>
      </c>
      <c r="Y12" s="66">
        <v>-100</v>
      </c>
      <c r="Z12" s="67">
        <v>19144000</v>
      </c>
    </row>
    <row r="13" spans="1:26" ht="13.5">
      <c r="A13" s="63" t="s">
        <v>214</v>
      </c>
      <c r="B13" s="19">
        <v>408270</v>
      </c>
      <c r="C13" s="19"/>
      <c r="D13" s="64">
        <v>4500000</v>
      </c>
      <c r="E13" s="65">
        <v>408270000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408270000</v>
      </c>
      <c r="X13" s="65">
        <v>-408270000</v>
      </c>
      <c r="Y13" s="66">
        <v>-100</v>
      </c>
      <c r="Z13" s="67">
        <v>408270000</v>
      </c>
    </row>
    <row r="14" spans="1:26" ht="13.5">
      <c r="A14" s="63" t="s">
        <v>40</v>
      </c>
      <c r="B14" s="19">
        <v>45020</v>
      </c>
      <c r="C14" s="19"/>
      <c r="D14" s="64">
        <v>0</v>
      </c>
      <c r="E14" s="65">
        <v>45020000</v>
      </c>
      <c r="F14" s="65">
        <v>0</v>
      </c>
      <c r="G14" s="65">
        <v>0</v>
      </c>
      <c r="H14" s="65">
        <v>0</v>
      </c>
      <c r="I14" s="65">
        <v>0</v>
      </c>
      <c r="J14" s="65">
        <v>1200000</v>
      </c>
      <c r="K14" s="65">
        <v>0</v>
      </c>
      <c r="L14" s="65">
        <v>0</v>
      </c>
      <c r="M14" s="65">
        <v>1200000</v>
      </c>
      <c r="N14" s="65">
        <v>300000</v>
      </c>
      <c r="O14" s="65">
        <v>0</v>
      </c>
      <c r="P14" s="65">
        <v>300000</v>
      </c>
      <c r="Q14" s="65">
        <v>600000</v>
      </c>
      <c r="R14" s="65">
        <v>3625</v>
      </c>
      <c r="S14" s="65">
        <v>900000</v>
      </c>
      <c r="T14" s="65">
        <v>0</v>
      </c>
      <c r="U14" s="65">
        <v>903625</v>
      </c>
      <c r="V14" s="65">
        <v>2703625</v>
      </c>
      <c r="W14" s="65">
        <v>45020000</v>
      </c>
      <c r="X14" s="65">
        <v>-42316375</v>
      </c>
      <c r="Y14" s="66">
        <v>-93.99</v>
      </c>
      <c r="Z14" s="67">
        <v>45020000</v>
      </c>
    </row>
    <row r="15" spans="1:26" ht="13.5">
      <c r="A15" s="63" t="s">
        <v>41</v>
      </c>
      <c r="B15" s="19">
        <v>436038</v>
      </c>
      <c r="C15" s="19"/>
      <c r="D15" s="64">
        <v>433104000</v>
      </c>
      <c r="E15" s="65">
        <v>466770000</v>
      </c>
      <c r="F15" s="65">
        <v>96321777</v>
      </c>
      <c r="G15" s="65">
        <v>13158505</v>
      </c>
      <c r="H15" s="65">
        <v>29470579</v>
      </c>
      <c r="I15" s="65">
        <v>138950861</v>
      </c>
      <c r="J15" s="65">
        <v>12640544</v>
      </c>
      <c r="K15" s="65">
        <v>13573969</v>
      </c>
      <c r="L15" s="65">
        <v>45988334</v>
      </c>
      <c r="M15" s="65">
        <v>72202847</v>
      </c>
      <c r="N15" s="65">
        <v>1052942</v>
      </c>
      <c r="O15" s="65">
        <v>23879698</v>
      </c>
      <c r="P15" s="65">
        <v>80804398</v>
      </c>
      <c r="Q15" s="65">
        <v>105737038</v>
      </c>
      <c r="R15" s="65">
        <v>6140797</v>
      </c>
      <c r="S15" s="65">
        <v>12405349</v>
      </c>
      <c r="T15" s="65">
        <v>13451417</v>
      </c>
      <c r="U15" s="65">
        <v>31997563</v>
      </c>
      <c r="V15" s="65">
        <v>348888309</v>
      </c>
      <c r="W15" s="65">
        <v>466770000</v>
      </c>
      <c r="X15" s="65">
        <v>-117881691</v>
      </c>
      <c r="Y15" s="66">
        <v>-25.25</v>
      </c>
      <c r="Z15" s="67">
        <v>466770000</v>
      </c>
    </row>
    <row r="16" spans="1:26" ht="13.5">
      <c r="A16" s="74" t="s">
        <v>42</v>
      </c>
      <c r="B16" s="19">
        <v>0</v>
      </c>
      <c r="C16" s="19"/>
      <c r="D16" s="64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6">
        <v>0</v>
      </c>
      <c r="Z16" s="67">
        <v>0</v>
      </c>
    </row>
    <row r="17" spans="1:26" ht="13.5">
      <c r="A17" s="63" t="s">
        <v>43</v>
      </c>
      <c r="B17" s="19">
        <v>187763</v>
      </c>
      <c r="C17" s="19"/>
      <c r="D17" s="64">
        <v>471342000</v>
      </c>
      <c r="E17" s="65">
        <v>157031000</v>
      </c>
      <c r="F17" s="65">
        <v>3313146</v>
      </c>
      <c r="G17" s="65">
        <v>16238030</v>
      </c>
      <c r="H17" s="65">
        <v>16836799</v>
      </c>
      <c r="I17" s="65">
        <v>36387975</v>
      </c>
      <c r="J17" s="65">
        <v>13702211</v>
      </c>
      <c r="K17" s="65">
        <v>23184666</v>
      </c>
      <c r="L17" s="65">
        <v>19977177</v>
      </c>
      <c r="M17" s="65">
        <v>56864054</v>
      </c>
      <c r="N17" s="65">
        <v>21473293</v>
      </c>
      <c r="O17" s="65">
        <v>23051809</v>
      </c>
      <c r="P17" s="65">
        <v>25215073</v>
      </c>
      <c r="Q17" s="65">
        <v>69740175</v>
      </c>
      <c r="R17" s="65">
        <v>18395789</v>
      </c>
      <c r="S17" s="65">
        <v>22896019</v>
      </c>
      <c r="T17" s="65">
        <v>25424297</v>
      </c>
      <c r="U17" s="65">
        <v>66716105</v>
      </c>
      <c r="V17" s="65">
        <v>229708309</v>
      </c>
      <c r="W17" s="65">
        <v>157031000</v>
      </c>
      <c r="X17" s="65">
        <v>72677309</v>
      </c>
      <c r="Y17" s="66">
        <v>46.28</v>
      </c>
      <c r="Z17" s="67">
        <v>157031000</v>
      </c>
    </row>
    <row r="18" spans="1:26" ht="13.5">
      <c r="A18" s="75" t="s">
        <v>44</v>
      </c>
      <c r="B18" s="76">
        <f>SUM(B11:B17)</f>
        <v>1487579</v>
      </c>
      <c r="C18" s="76">
        <f>SUM(C11:C17)</f>
        <v>0</v>
      </c>
      <c r="D18" s="77">
        <f aca="true" t="shared" si="1" ref="D18:Z18">SUM(D11:D17)</f>
        <v>1339583000</v>
      </c>
      <c r="E18" s="78">
        <f t="shared" si="1"/>
        <v>1487579000</v>
      </c>
      <c r="F18" s="78">
        <f t="shared" si="1"/>
        <v>135081949</v>
      </c>
      <c r="G18" s="78">
        <f t="shared" si="1"/>
        <v>64758782</v>
      </c>
      <c r="H18" s="78">
        <f t="shared" si="1"/>
        <v>84219303</v>
      </c>
      <c r="I18" s="78">
        <f t="shared" si="1"/>
        <v>284060034</v>
      </c>
      <c r="J18" s="78">
        <f t="shared" si="1"/>
        <v>62580282</v>
      </c>
      <c r="K18" s="78">
        <f t="shared" si="1"/>
        <v>71726340</v>
      </c>
      <c r="L18" s="78">
        <f t="shared" si="1"/>
        <v>101467446</v>
      </c>
      <c r="M18" s="78">
        <f t="shared" si="1"/>
        <v>235774068</v>
      </c>
      <c r="N18" s="78">
        <f t="shared" si="1"/>
        <v>58806765</v>
      </c>
      <c r="O18" s="78">
        <f t="shared" si="1"/>
        <v>85984603</v>
      </c>
      <c r="P18" s="78">
        <f t="shared" si="1"/>
        <v>142354978</v>
      </c>
      <c r="Q18" s="78">
        <f t="shared" si="1"/>
        <v>287146346</v>
      </c>
      <c r="R18" s="78">
        <f t="shared" si="1"/>
        <v>60346333</v>
      </c>
      <c r="S18" s="78">
        <f t="shared" si="1"/>
        <v>72738171</v>
      </c>
      <c r="T18" s="78">
        <f t="shared" si="1"/>
        <v>75613904</v>
      </c>
      <c r="U18" s="78">
        <f t="shared" si="1"/>
        <v>208698408</v>
      </c>
      <c r="V18" s="78">
        <f t="shared" si="1"/>
        <v>1015678856</v>
      </c>
      <c r="W18" s="78">
        <f t="shared" si="1"/>
        <v>1487579000</v>
      </c>
      <c r="X18" s="78">
        <f t="shared" si="1"/>
        <v>-471900144</v>
      </c>
      <c r="Y18" s="72">
        <f>+IF(W18&lt;&gt;0,(X18/W18)*100,0)</f>
        <v>-31.722694660249978</v>
      </c>
      <c r="Z18" s="79">
        <f t="shared" si="1"/>
        <v>1487579000</v>
      </c>
    </row>
    <row r="19" spans="1:26" ht="13.5">
      <c r="A19" s="75" t="s">
        <v>45</v>
      </c>
      <c r="B19" s="80">
        <f>+B10-B18</f>
        <v>-162801</v>
      </c>
      <c r="C19" s="80">
        <f>+C10-C18</f>
        <v>0</v>
      </c>
      <c r="D19" s="81">
        <f aca="true" t="shared" si="2" ref="D19:Z19">+D10-D18</f>
        <v>152353000</v>
      </c>
      <c r="E19" s="82">
        <f t="shared" si="2"/>
        <v>-162801000</v>
      </c>
      <c r="F19" s="82">
        <f t="shared" si="2"/>
        <v>84525030</v>
      </c>
      <c r="G19" s="82">
        <f t="shared" si="2"/>
        <v>-1155910</v>
      </c>
      <c r="H19" s="82">
        <f t="shared" si="2"/>
        <v>-13794496</v>
      </c>
      <c r="I19" s="82">
        <f t="shared" si="2"/>
        <v>69574624</v>
      </c>
      <c r="J19" s="82">
        <f t="shared" si="2"/>
        <v>-4846070</v>
      </c>
      <c r="K19" s="82">
        <f t="shared" si="2"/>
        <v>863619</v>
      </c>
      <c r="L19" s="82">
        <f t="shared" si="2"/>
        <v>47200764</v>
      </c>
      <c r="M19" s="82">
        <f t="shared" si="2"/>
        <v>43218313</v>
      </c>
      <c r="N19" s="82">
        <f t="shared" si="2"/>
        <v>6474549</v>
      </c>
      <c r="O19" s="82">
        <f t="shared" si="2"/>
        <v>-6991546</v>
      </c>
      <c r="P19" s="82">
        <f t="shared" si="2"/>
        <v>17330222</v>
      </c>
      <c r="Q19" s="82">
        <f t="shared" si="2"/>
        <v>16813225</v>
      </c>
      <c r="R19" s="82">
        <f t="shared" si="2"/>
        <v>-2607035</v>
      </c>
      <c r="S19" s="82">
        <f t="shared" si="2"/>
        <v>5661986</v>
      </c>
      <c r="T19" s="82">
        <f t="shared" si="2"/>
        <v>-7991332</v>
      </c>
      <c r="U19" s="82">
        <f t="shared" si="2"/>
        <v>-4936381</v>
      </c>
      <c r="V19" s="82">
        <f t="shared" si="2"/>
        <v>124669781</v>
      </c>
      <c r="W19" s="82">
        <f>IF(E10=E18,0,W10-W18)</f>
        <v>-162801000</v>
      </c>
      <c r="X19" s="82">
        <f t="shared" si="2"/>
        <v>287470781</v>
      </c>
      <c r="Y19" s="83">
        <f>+IF(W19&lt;&gt;0,(X19/W19)*100,0)</f>
        <v>-176.5780191767864</v>
      </c>
      <c r="Z19" s="84">
        <f t="shared" si="2"/>
        <v>-162801000</v>
      </c>
    </row>
    <row r="20" spans="1:26" ht="13.5">
      <c r="A20" s="63" t="s">
        <v>46</v>
      </c>
      <c r="B20" s="19">
        <v>196305</v>
      </c>
      <c r="C20" s="19"/>
      <c r="D20" s="64">
        <v>0</v>
      </c>
      <c r="E20" s="65">
        <v>196305000</v>
      </c>
      <c r="F20" s="65">
        <v>63284089</v>
      </c>
      <c r="G20" s="65">
        <v>0</v>
      </c>
      <c r="H20" s="65">
        <v>0</v>
      </c>
      <c r="I20" s="65">
        <v>63284089</v>
      </c>
      <c r="J20" s="65">
        <v>538956</v>
      </c>
      <c r="K20" s="65">
        <v>0</v>
      </c>
      <c r="L20" s="65">
        <v>52551024</v>
      </c>
      <c r="M20" s="65">
        <v>53089980</v>
      </c>
      <c r="N20" s="65">
        <v>0</v>
      </c>
      <c r="O20" s="65">
        <v>0</v>
      </c>
      <c r="P20" s="65">
        <v>56928311</v>
      </c>
      <c r="Q20" s="65">
        <v>56928311</v>
      </c>
      <c r="R20" s="65">
        <v>1396491</v>
      </c>
      <c r="S20" s="65">
        <v>0</v>
      </c>
      <c r="T20" s="65">
        <v>0</v>
      </c>
      <c r="U20" s="65">
        <v>1396491</v>
      </c>
      <c r="V20" s="65">
        <v>174698871</v>
      </c>
      <c r="W20" s="65">
        <v>196305000</v>
      </c>
      <c r="X20" s="65">
        <v>-21606129</v>
      </c>
      <c r="Y20" s="66">
        <v>-11.01</v>
      </c>
      <c r="Z20" s="67">
        <v>196305000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33504</v>
      </c>
      <c r="C22" s="91">
        <f>SUM(C19:C21)</f>
        <v>0</v>
      </c>
      <c r="D22" s="92">
        <f aca="true" t="shared" si="3" ref="D22:Z22">SUM(D19:D21)</f>
        <v>152353000</v>
      </c>
      <c r="E22" s="93">
        <f t="shared" si="3"/>
        <v>33504000</v>
      </c>
      <c r="F22" s="93">
        <f t="shared" si="3"/>
        <v>147809119</v>
      </c>
      <c r="G22" s="93">
        <f t="shared" si="3"/>
        <v>-1155910</v>
      </c>
      <c r="H22" s="93">
        <f t="shared" si="3"/>
        <v>-13794496</v>
      </c>
      <c r="I22" s="93">
        <f t="shared" si="3"/>
        <v>132858713</v>
      </c>
      <c r="J22" s="93">
        <f t="shared" si="3"/>
        <v>-4307114</v>
      </c>
      <c r="K22" s="93">
        <f t="shared" si="3"/>
        <v>863619</v>
      </c>
      <c r="L22" s="93">
        <f t="shared" si="3"/>
        <v>99751788</v>
      </c>
      <c r="M22" s="93">
        <f t="shared" si="3"/>
        <v>96308293</v>
      </c>
      <c r="N22" s="93">
        <f t="shared" si="3"/>
        <v>6474549</v>
      </c>
      <c r="O22" s="93">
        <f t="shared" si="3"/>
        <v>-6991546</v>
      </c>
      <c r="P22" s="93">
        <f t="shared" si="3"/>
        <v>74258533</v>
      </c>
      <c r="Q22" s="93">
        <f t="shared" si="3"/>
        <v>73741536</v>
      </c>
      <c r="R22" s="93">
        <f t="shared" si="3"/>
        <v>-1210544</v>
      </c>
      <c r="S22" s="93">
        <f t="shared" si="3"/>
        <v>5661986</v>
      </c>
      <c r="T22" s="93">
        <f t="shared" si="3"/>
        <v>-7991332</v>
      </c>
      <c r="U22" s="93">
        <f t="shared" si="3"/>
        <v>-3539890</v>
      </c>
      <c r="V22" s="93">
        <f t="shared" si="3"/>
        <v>299368652</v>
      </c>
      <c r="W22" s="93">
        <f t="shared" si="3"/>
        <v>33504000</v>
      </c>
      <c r="X22" s="93">
        <f t="shared" si="3"/>
        <v>265864652</v>
      </c>
      <c r="Y22" s="94">
        <f>+IF(W22&lt;&gt;0,(X22/W22)*100,0)</f>
        <v>793.5310768863419</v>
      </c>
      <c r="Z22" s="95">
        <f t="shared" si="3"/>
        <v>33504000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33504</v>
      </c>
      <c r="C24" s="80">
        <f>SUM(C22:C23)</f>
        <v>0</v>
      </c>
      <c r="D24" s="81">
        <f aca="true" t="shared" si="4" ref="D24:Z24">SUM(D22:D23)</f>
        <v>152353000</v>
      </c>
      <c r="E24" s="82">
        <f t="shared" si="4"/>
        <v>33504000</v>
      </c>
      <c r="F24" s="82">
        <f t="shared" si="4"/>
        <v>147809119</v>
      </c>
      <c r="G24" s="82">
        <f t="shared" si="4"/>
        <v>-1155910</v>
      </c>
      <c r="H24" s="82">
        <f t="shared" si="4"/>
        <v>-13794496</v>
      </c>
      <c r="I24" s="82">
        <f t="shared" si="4"/>
        <v>132858713</v>
      </c>
      <c r="J24" s="82">
        <f t="shared" si="4"/>
        <v>-4307114</v>
      </c>
      <c r="K24" s="82">
        <f t="shared" si="4"/>
        <v>863619</v>
      </c>
      <c r="L24" s="82">
        <f t="shared" si="4"/>
        <v>99751788</v>
      </c>
      <c r="M24" s="82">
        <f t="shared" si="4"/>
        <v>96308293</v>
      </c>
      <c r="N24" s="82">
        <f t="shared" si="4"/>
        <v>6474549</v>
      </c>
      <c r="O24" s="82">
        <f t="shared" si="4"/>
        <v>-6991546</v>
      </c>
      <c r="P24" s="82">
        <f t="shared" si="4"/>
        <v>74258533</v>
      </c>
      <c r="Q24" s="82">
        <f t="shared" si="4"/>
        <v>73741536</v>
      </c>
      <c r="R24" s="82">
        <f t="shared" si="4"/>
        <v>-1210544</v>
      </c>
      <c r="S24" s="82">
        <f t="shared" si="4"/>
        <v>5661986</v>
      </c>
      <c r="T24" s="82">
        <f t="shared" si="4"/>
        <v>-7991332</v>
      </c>
      <c r="U24" s="82">
        <f t="shared" si="4"/>
        <v>-3539890</v>
      </c>
      <c r="V24" s="82">
        <f t="shared" si="4"/>
        <v>299368652</v>
      </c>
      <c r="W24" s="82">
        <f t="shared" si="4"/>
        <v>33504000</v>
      </c>
      <c r="X24" s="82">
        <f t="shared" si="4"/>
        <v>265864652</v>
      </c>
      <c r="Y24" s="83">
        <f>+IF(W24&lt;&gt;0,(X24/W24)*100,0)</f>
        <v>793.5310768863419</v>
      </c>
      <c r="Z24" s="84">
        <f t="shared" si="4"/>
        <v>33504000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557221981</v>
      </c>
      <c r="C27" s="22"/>
      <c r="D27" s="104">
        <v>204638000</v>
      </c>
      <c r="E27" s="105">
        <v>557221981</v>
      </c>
      <c r="F27" s="105">
        <v>30768624</v>
      </c>
      <c r="G27" s="105">
        <v>30531031</v>
      </c>
      <c r="H27" s="105">
        <v>15936979</v>
      </c>
      <c r="I27" s="105">
        <v>77236634</v>
      </c>
      <c r="J27" s="105">
        <v>4330309</v>
      </c>
      <c r="K27" s="105">
        <v>7974354</v>
      </c>
      <c r="L27" s="105">
        <v>14230710</v>
      </c>
      <c r="M27" s="105">
        <v>26535373</v>
      </c>
      <c r="N27" s="105">
        <v>380146</v>
      </c>
      <c r="O27" s="105">
        <v>25110407</v>
      </c>
      <c r="P27" s="105">
        <v>13374118</v>
      </c>
      <c r="Q27" s="105">
        <v>38864671</v>
      </c>
      <c r="R27" s="105">
        <v>17048048</v>
      </c>
      <c r="S27" s="105">
        <v>14391560</v>
      </c>
      <c r="T27" s="105">
        <v>6796316</v>
      </c>
      <c r="U27" s="105">
        <v>38235924</v>
      </c>
      <c r="V27" s="105">
        <v>180872602</v>
      </c>
      <c r="W27" s="105">
        <v>557221981</v>
      </c>
      <c r="X27" s="105">
        <v>-376349379</v>
      </c>
      <c r="Y27" s="106">
        <v>-67.54</v>
      </c>
      <c r="Z27" s="107">
        <v>557221981</v>
      </c>
    </row>
    <row r="28" spans="1:26" ht="13.5">
      <c r="A28" s="108" t="s">
        <v>46</v>
      </c>
      <c r="B28" s="19">
        <v>557221981</v>
      </c>
      <c r="C28" s="19"/>
      <c r="D28" s="64">
        <v>192352000</v>
      </c>
      <c r="E28" s="65">
        <v>515771981</v>
      </c>
      <c r="F28" s="65">
        <v>30357070</v>
      </c>
      <c r="G28" s="65">
        <v>30531031</v>
      </c>
      <c r="H28" s="65">
        <v>14019478</v>
      </c>
      <c r="I28" s="65">
        <v>74907579</v>
      </c>
      <c r="J28" s="65">
        <v>4330309</v>
      </c>
      <c r="K28" s="65">
        <v>7974354</v>
      </c>
      <c r="L28" s="65">
        <v>14230710</v>
      </c>
      <c r="M28" s="65">
        <v>26535373</v>
      </c>
      <c r="N28" s="65">
        <v>0</v>
      </c>
      <c r="O28" s="65">
        <v>24860430</v>
      </c>
      <c r="P28" s="65">
        <v>13374118</v>
      </c>
      <c r="Q28" s="65">
        <v>38234548</v>
      </c>
      <c r="R28" s="65">
        <v>17048048</v>
      </c>
      <c r="S28" s="65">
        <v>14391560</v>
      </c>
      <c r="T28" s="65">
        <v>6796316</v>
      </c>
      <c r="U28" s="65">
        <v>38235924</v>
      </c>
      <c r="V28" s="65">
        <v>177913424</v>
      </c>
      <c r="W28" s="65">
        <v>515771981</v>
      </c>
      <c r="X28" s="65">
        <v>-337858557</v>
      </c>
      <c r="Y28" s="66">
        <v>-65.51</v>
      </c>
      <c r="Z28" s="67">
        <v>515771981</v>
      </c>
    </row>
    <row r="29" spans="1:26" ht="13.5">
      <c r="A29" s="63" t="s">
        <v>218</v>
      </c>
      <c r="B29" s="19">
        <v>0</v>
      </c>
      <c r="C29" s="19"/>
      <c r="D29" s="64">
        <v>12286000</v>
      </c>
      <c r="E29" s="65">
        <v>0</v>
      </c>
      <c r="F29" s="65">
        <v>411554</v>
      </c>
      <c r="G29" s="65">
        <v>0</v>
      </c>
      <c r="H29" s="65">
        <v>1917500</v>
      </c>
      <c r="I29" s="65">
        <v>2329054</v>
      </c>
      <c r="J29" s="65">
        <v>0</v>
      </c>
      <c r="K29" s="65">
        <v>0</v>
      </c>
      <c r="L29" s="65">
        <v>0</v>
      </c>
      <c r="M29" s="65">
        <v>0</v>
      </c>
      <c r="N29" s="65">
        <v>380146</v>
      </c>
      <c r="O29" s="65">
        <v>249977</v>
      </c>
      <c r="P29" s="65">
        <v>0</v>
      </c>
      <c r="Q29" s="65">
        <v>630123</v>
      </c>
      <c r="R29" s="65">
        <v>0</v>
      </c>
      <c r="S29" s="65">
        <v>0</v>
      </c>
      <c r="T29" s="65">
        <v>0</v>
      </c>
      <c r="U29" s="65">
        <v>0</v>
      </c>
      <c r="V29" s="65">
        <v>2959177</v>
      </c>
      <c r="W29" s="65">
        <v>0</v>
      </c>
      <c r="X29" s="65">
        <v>2959177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0</v>
      </c>
      <c r="C31" s="19"/>
      <c r="D31" s="64">
        <v>0</v>
      </c>
      <c r="E31" s="65">
        <v>41450000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41450000</v>
      </c>
      <c r="X31" s="65">
        <v>-41450000</v>
      </c>
      <c r="Y31" s="66">
        <v>-100</v>
      </c>
      <c r="Z31" s="67">
        <v>41450000</v>
      </c>
    </row>
    <row r="32" spans="1:26" ht="13.5">
      <c r="A32" s="75" t="s">
        <v>54</v>
      </c>
      <c r="B32" s="22">
        <f>SUM(B28:B31)</f>
        <v>557221981</v>
      </c>
      <c r="C32" s="22">
        <f>SUM(C28:C31)</f>
        <v>0</v>
      </c>
      <c r="D32" s="104">
        <f aca="true" t="shared" si="5" ref="D32:Z32">SUM(D28:D31)</f>
        <v>204638000</v>
      </c>
      <c r="E32" s="105">
        <f t="shared" si="5"/>
        <v>557221981</v>
      </c>
      <c r="F32" s="105">
        <f t="shared" si="5"/>
        <v>30768624</v>
      </c>
      <c r="G32" s="105">
        <f t="shared" si="5"/>
        <v>30531031</v>
      </c>
      <c r="H32" s="105">
        <f t="shared" si="5"/>
        <v>15936978</v>
      </c>
      <c r="I32" s="105">
        <f t="shared" si="5"/>
        <v>77236633</v>
      </c>
      <c r="J32" s="105">
        <f t="shared" si="5"/>
        <v>4330309</v>
      </c>
      <c r="K32" s="105">
        <f t="shared" si="5"/>
        <v>7974354</v>
      </c>
      <c r="L32" s="105">
        <f t="shared" si="5"/>
        <v>14230710</v>
      </c>
      <c r="M32" s="105">
        <f t="shared" si="5"/>
        <v>26535373</v>
      </c>
      <c r="N32" s="105">
        <f t="shared" si="5"/>
        <v>380146</v>
      </c>
      <c r="O32" s="105">
        <f t="shared" si="5"/>
        <v>25110407</v>
      </c>
      <c r="P32" s="105">
        <f t="shared" si="5"/>
        <v>13374118</v>
      </c>
      <c r="Q32" s="105">
        <f t="shared" si="5"/>
        <v>38864671</v>
      </c>
      <c r="R32" s="105">
        <f t="shared" si="5"/>
        <v>17048048</v>
      </c>
      <c r="S32" s="105">
        <f t="shared" si="5"/>
        <v>14391560</v>
      </c>
      <c r="T32" s="105">
        <f t="shared" si="5"/>
        <v>6796316</v>
      </c>
      <c r="U32" s="105">
        <f t="shared" si="5"/>
        <v>38235924</v>
      </c>
      <c r="V32" s="105">
        <f t="shared" si="5"/>
        <v>180872601</v>
      </c>
      <c r="W32" s="105">
        <f t="shared" si="5"/>
        <v>557221981</v>
      </c>
      <c r="X32" s="105">
        <f t="shared" si="5"/>
        <v>-376349380</v>
      </c>
      <c r="Y32" s="106">
        <f>+IF(W32&lt;&gt;0,(X32/W32)*100,0)</f>
        <v>-67.54029683549041</v>
      </c>
      <c r="Z32" s="107">
        <f t="shared" si="5"/>
        <v>557221981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175353</v>
      </c>
      <c r="C35" s="19"/>
      <c r="D35" s="64">
        <v>253894000</v>
      </c>
      <c r="E35" s="65">
        <v>175353000</v>
      </c>
      <c r="F35" s="65">
        <v>163321662</v>
      </c>
      <c r="G35" s="65">
        <v>43110</v>
      </c>
      <c r="H35" s="65">
        <v>77874</v>
      </c>
      <c r="I35" s="65">
        <v>163442646</v>
      </c>
      <c r="J35" s="65">
        <v>109842</v>
      </c>
      <c r="K35" s="65">
        <v>0</v>
      </c>
      <c r="L35" s="65">
        <v>234641</v>
      </c>
      <c r="M35" s="65">
        <v>344483</v>
      </c>
      <c r="N35" s="65">
        <v>191871</v>
      </c>
      <c r="O35" s="65">
        <v>165291</v>
      </c>
      <c r="P35" s="65">
        <v>274029</v>
      </c>
      <c r="Q35" s="65">
        <v>631191</v>
      </c>
      <c r="R35" s="65">
        <v>234491</v>
      </c>
      <c r="S35" s="65">
        <v>308519</v>
      </c>
      <c r="T35" s="65">
        <v>380280</v>
      </c>
      <c r="U35" s="65">
        <v>923290</v>
      </c>
      <c r="V35" s="65">
        <v>165341610</v>
      </c>
      <c r="W35" s="65">
        <v>175353000</v>
      </c>
      <c r="X35" s="65">
        <v>-10011390</v>
      </c>
      <c r="Y35" s="66">
        <v>-5.71</v>
      </c>
      <c r="Z35" s="67">
        <v>175353000</v>
      </c>
    </row>
    <row r="36" spans="1:26" ht="13.5">
      <c r="A36" s="63" t="s">
        <v>57</v>
      </c>
      <c r="B36" s="19">
        <v>1109719</v>
      </c>
      <c r="C36" s="19"/>
      <c r="D36" s="64">
        <v>782854000</v>
      </c>
      <c r="E36" s="65">
        <v>1109719000</v>
      </c>
      <c r="F36" s="65">
        <v>0</v>
      </c>
      <c r="G36" s="65">
        <v>117900</v>
      </c>
      <c r="H36" s="65">
        <v>119700</v>
      </c>
      <c r="I36" s="65">
        <v>237600</v>
      </c>
      <c r="J36" s="65">
        <v>119700</v>
      </c>
      <c r="K36" s="65">
        <v>0</v>
      </c>
      <c r="L36" s="65">
        <v>120536</v>
      </c>
      <c r="M36" s="65">
        <v>240236</v>
      </c>
      <c r="N36" s="65">
        <v>196786</v>
      </c>
      <c r="O36" s="65">
        <v>196786</v>
      </c>
      <c r="P36" s="65">
        <v>197343</v>
      </c>
      <c r="Q36" s="65">
        <v>590915</v>
      </c>
      <c r="R36" s="65">
        <v>256118</v>
      </c>
      <c r="S36" s="65">
        <v>1380799</v>
      </c>
      <c r="T36" s="65">
        <v>1149222</v>
      </c>
      <c r="U36" s="65">
        <v>2786139</v>
      </c>
      <c r="V36" s="65">
        <v>3854890</v>
      </c>
      <c r="W36" s="65">
        <v>1109719000</v>
      </c>
      <c r="X36" s="65">
        <v>-1105864110</v>
      </c>
      <c r="Y36" s="66">
        <v>-99.65</v>
      </c>
      <c r="Z36" s="67">
        <v>1109719000</v>
      </c>
    </row>
    <row r="37" spans="1:26" ht="13.5">
      <c r="A37" s="63" t="s">
        <v>58</v>
      </c>
      <c r="B37" s="19">
        <v>719263</v>
      </c>
      <c r="C37" s="19"/>
      <c r="D37" s="64">
        <v>520556000</v>
      </c>
      <c r="E37" s="65">
        <v>719263000</v>
      </c>
      <c r="F37" s="65">
        <v>59599472</v>
      </c>
      <c r="G37" s="65">
        <v>69000</v>
      </c>
      <c r="H37" s="65">
        <v>68589</v>
      </c>
      <c r="I37" s="65">
        <v>59737061</v>
      </c>
      <c r="J37" s="65">
        <v>67799</v>
      </c>
      <c r="K37" s="65">
        <v>0</v>
      </c>
      <c r="L37" s="65">
        <v>21020</v>
      </c>
      <c r="M37" s="65">
        <v>88819</v>
      </c>
      <c r="N37" s="65">
        <v>20601</v>
      </c>
      <c r="O37" s="65">
        <v>29208</v>
      </c>
      <c r="P37" s="65">
        <v>-18200</v>
      </c>
      <c r="Q37" s="65">
        <v>31609</v>
      </c>
      <c r="R37" s="65">
        <v>-91568</v>
      </c>
      <c r="S37" s="65">
        <v>-635657</v>
      </c>
      <c r="T37" s="65">
        <v>-672266</v>
      </c>
      <c r="U37" s="65">
        <v>-1399491</v>
      </c>
      <c r="V37" s="65">
        <v>58457998</v>
      </c>
      <c r="W37" s="65">
        <v>719263000</v>
      </c>
      <c r="X37" s="65">
        <v>-660805002</v>
      </c>
      <c r="Y37" s="66">
        <v>-91.87</v>
      </c>
      <c r="Z37" s="67">
        <v>719263000</v>
      </c>
    </row>
    <row r="38" spans="1:26" ht="13.5">
      <c r="A38" s="63" t="s">
        <v>59</v>
      </c>
      <c r="B38" s="19">
        <v>36105</v>
      </c>
      <c r="C38" s="19"/>
      <c r="D38" s="64">
        <v>55723000</v>
      </c>
      <c r="E38" s="65">
        <v>36105000</v>
      </c>
      <c r="F38" s="65">
        <v>0</v>
      </c>
      <c r="G38" s="65">
        <v>35668</v>
      </c>
      <c r="H38" s="65">
        <v>50831</v>
      </c>
      <c r="I38" s="65">
        <v>86499</v>
      </c>
      <c r="J38" s="65">
        <v>58005</v>
      </c>
      <c r="K38" s="65">
        <v>0</v>
      </c>
      <c r="L38" s="65">
        <v>81040</v>
      </c>
      <c r="M38" s="65">
        <v>139045</v>
      </c>
      <c r="N38" s="65">
        <v>81394</v>
      </c>
      <c r="O38" s="65">
        <v>106798</v>
      </c>
      <c r="P38" s="65">
        <v>121477</v>
      </c>
      <c r="Q38" s="65">
        <v>309669</v>
      </c>
      <c r="R38" s="65">
        <v>132971</v>
      </c>
      <c r="S38" s="65">
        <v>133665</v>
      </c>
      <c r="T38" s="65">
        <v>161961</v>
      </c>
      <c r="U38" s="65">
        <v>428597</v>
      </c>
      <c r="V38" s="65">
        <v>963810</v>
      </c>
      <c r="W38" s="65">
        <v>36105000</v>
      </c>
      <c r="X38" s="65">
        <v>-35141190</v>
      </c>
      <c r="Y38" s="66">
        <v>-97.33</v>
      </c>
      <c r="Z38" s="67">
        <v>36105000</v>
      </c>
    </row>
    <row r="39" spans="1:26" ht="13.5">
      <c r="A39" s="63" t="s">
        <v>60</v>
      </c>
      <c r="B39" s="19">
        <v>0</v>
      </c>
      <c r="C39" s="19"/>
      <c r="D39" s="64">
        <v>356673000</v>
      </c>
      <c r="E39" s="65">
        <v>0</v>
      </c>
      <c r="F39" s="65">
        <v>103722190</v>
      </c>
      <c r="G39" s="65">
        <v>-265679</v>
      </c>
      <c r="H39" s="65">
        <v>-316995</v>
      </c>
      <c r="I39" s="65">
        <v>103139516</v>
      </c>
      <c r="J39" s="65">
        <v>-355347</v>
      </c>
      <c r="K39" s="65">
        <v>0</v>
      </c>
      <c r="L39" s="65">
        <v>-457238</v>
      </c>
      <c r="M39" s="65">
        <v>-812585</v>
      </c>
      <c r="N39" s="65">
        <v>-490651</v>
      </c>
      <c r="O39" s="65">
        <v>-413093</v>
      </c>
      <c r="P39" s="65">
        <v>-574650</v>
      </c>
      <c r="Q39" s="65">
        <v>-1478394</v>
      </c>
      <c r="R39" s="65">
        <v>545459</v>
      </c>
      <c r="S39" s="65">
        <v>-1187324</v>
      </c>
      <c r="T39" s="65">
        <v>-1019195</v>
      </c>
      <c r="U39" s="65">
        <v>-1661060</v>
      </c>
      <c r="V39" s="65">
        <v>99187477</v>
      </c>
      <c r="W39" s="65">
        <v>0</v>
      </c>
      <c r="X39" s="65">
        <v>99187477</v>
      </c>
      <c r="Y39" s="66">
        <v>0</v>
      </c>
      <c r="Z39" s="67">
        <v>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33504</v>
      </c>
      <c r="C42" s="19">
        <v>298878660</v>
      </c>
      <c r="D42" s="64">
        <v>2799859000</v>
      </c>
      <c r="E42" s="65">
        <v>33511000</v>
      </c>
      <c r="F42" s="65">
        <v>147809118</v>
      </c>
      <c r="G42" s="65">
        <v>-1155910</v>
      </c>
      <c r="H42" s="65">
        <v>-13794497</v>
      </c>
      <c r="I42" s="65">
        <v>132858711</v>
      </c>
      <c r="J42" s="65">
        <v>-4307114</v>
      </c>
      <c r="K42" s="65">
        <v>863621</v>
      </c>
      <c r="L42" s="65">
        <v>99751787</v>
      </c>
      <c r="M42" s="65">
        <v>96308294</v>
      </c>
      <c r="N42" s="65">
        <v>6474549</v>
      </c>
      <c r="O42" s="65">
        <v>-7250631</v>
      </c>
      <c r="P42" s="65">
        <v>74027627</v>
      </c>
      <c r="Q42" s="65">
        <v>73251545</v>
      </c>
      <c r="R42" s="65">
        <v>-1210544</v>
      </c>
      <c r="S42" s="65">
        <v>5661986</v>
      </c>
      <c r="T42" s="65">
        <v>-7991332</v>
      </c>
      <c r="U42" s="65">
        <v>-3539890</v>
      </c>
      <c r="V42" s="65">
        <v>298878660</v>
      </c>
      <c r="W42" s="65">
        <v>33511000</v>
      </c>
      <c r="X42" s="65">
        <v>265367660</v>
      </c>
      <c r="Y42" s="66">
        <v>791.88</v>
      </c>
      <c r="Z42" s="67">
        <v>33511000</v>
      </c>
    </row>
    <row r="43" spans="1:26" ht="13.5">
      <c r="A43" s="63" t="s">
        <v>63</v>
      </c>
      <c r="B43" s="19">
        <v>0</v>
      </c>
      <c r="C43" s="19">
        <v>-180872602</v>
      </c>
      <c r="D43" s="64">
        <v>27455000</v>
      </c>
      <c r="E43" s="65">
        <v>0</v>
      </c>
      <c r="F43" s="65">
        <v>-30768624</v>
      </c>
      <c r="G43" s="65">
        <v>-30531031</v>
      </c>
      <c r="H43" s="65">
        <v>-15936979</v>
      </c>
      <c r="I43" s="65">
        <v>-77236634</v>
      </c>
      <c r="J43" s="65">
        <v>-4330309</v>
      </c>
      <c r="K43" s="65">
        <v>-7974354</v>
      </c>
      <c r="L43" s="65">
        <v>-14230710</v>
      </c>
      <c r="M43" s="65">
        <v>-26535373</v>
      </c>
      <c r="N43" s="65">
        <v>-380146</v>
      </c>
      <c r="O43" s="65">
        <v>-25110407</v>
      </c>
      <c r="P43" s="65">
        <v>-13374118</v>
      </c>
      <c r="Q43" s="65">
        <v>-38864671</v>
      </c>
      <c r="R43" s="65">
        <v>-17048048</v>
      </c>
      <c r="S43" s="65">
        <v>-14391560</v>
      </c>
      <c r="T43" s="65">
        <v>-6796316</v>
      </c>
      <c r="U43" s="65">
        <v>-38235924</v>
      </c>
      <c r="V43" s="65">
        <v>-180872602</v>
      </c>
      <c r="W43" s="65">
        <v>0</v>
      </c>
      <c r="X43" s="65">
        <v>-180872602</v>
      </c>
      <c r="Y43" s="66">
        <v>0</v>
      </c>
      <c r="Z43" s="67">
        <v>0</v>
      </c>
    </row>
    <row r="44" spans="1:26" ht="13.5">
      <c r="A44" s="63" t="s">
        <v>64</v>
      </c>
      <c r="B44" s="19">
        <v>0</v>
      </c>
      <c r="C44" s="19"/>
      <c r="D44" s="64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6">
        <v>0</v>
      </c>
      <c r="Z44" s="67">
        <v>0</v>
      </c>
    </row>
    <row r="45" spans="1:26" ht="13.5">
      <c r="A45" s="75" t="s">
        <v>65</v>
      </c>
      <c r="B45" s="22">
        <v>46218</v>
      </c>
      <c r="C45" s="22">
        <v>118006058</v>
      </c>
      <c r="D45" s="104">
        <v>2827314000</v>
      </c>
      <c r="E45" s="105">
        <v>46225000</v>
      </c>
      <c r="F45" s="105">
        <v>117040494</v>
      </c>
      <c r="G45" s="105">
        <v>85353553</v>
      </c>
      <c r="H45" s="105">
        <v>55622077</v>
      </c>
      <c r="I45" s="105">
        <v>55622077</v>
      </c>
      <c r="J45" s="105">
        <v>46984654</v>
      </c>
      <c r="K45" s="105">
        <v>39873921</v>
      </c>
      <c r="L45" s="105">
        <v>125394998</v>
      </c>
      <c r="M45" s="105">
        <v>125394998</v>
      </c>
      <c r="N45" s="105">
        <v>131489401</v>
      </c>
      <c r="O45" s="105">
        <v>99128363</v>
      </c>
      <c r="P45" s="105">
        <v>159781872</v>
      </c>
      <c r="Q45" s="105">
        <v>159781872</v>
      </c>
      <c r="R45" s="105">
        <v>141523280</v>
      </c>
      <c r="S45" s="105">
        <v>132793706</v>
      </c>
      <c r="T45" s="105">
        <v>118006058</v>
      </c>
      <c r="U45" s="105">
        <v>118006058</v>
      </c>
      <c r="V45" s="105">
        <v>118006058</v>
      </c>
      <c r="W45" s="105">
        <v>46225000</v>
      </c>
      <c r="X45" s="105">
        <v>71781058</v>
      </c>
      <c r="Y45" s="106">
        <v>155.29</v>
      </c>
      <c r="Z45" s="107">
        <v>46225000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105169152</v>
      </c>
      <c r="C49" s="57"/>
      <c r="D49" s="134">
        <v>50884675</v>
      </c>
      <c r="E49" s="59">
        <v>44407038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1494651034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101424683</v>
      </c>
      <c r="C51" s="57"/>
      <c r="D51" s="134">
        <v>32474768</v>
      </c>
      <c r="E51" s="59">
        <v>55292404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723279029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101.01114722202138</v>
      </c>
      <c r="E58" s="7">
        <f t="shared" si="6"/>
        <v>100.00021856346974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99.65623567932252</v>
      </c>
      <c r="L58" s="7">
        <f t="shared" si="6"/>
        <v>100</v>
      </c>
      <c r="M58" s="7">
        <f t="shared" si="6"/>
        <v>99.87468085317829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100</v>
      </c>
      <c r="S58" s="7">
        <f t="shared" si="6"/>
        <v>100</v>
      </c>
      <c r="T58" s="7">
        <f t="shared" si="6"/>
        <v>100</v>
      </c>
      <c r="U58" s="7">
        <f t="shared" si="6"/>
        <v>100</v>
      </c>
      <c r="V58" s="7">
        <f t="shared" si="6"/>
        <v>99.96971832449249</v>
      </c>
      <c r="W58" s="7">
        <f t="shared" si="6"/>
        <v>100.00021856346974</v>
      </c>
      <c r="X58" s="7">
        <f t="shared" si="6"/>
        <v>0</v>
      </c>
      <c r="Y58" s="7">
        <f t="shared" si="6"/>
        <v>0</v>
      </c>
      <c r="Z58" s="8">
        <f t="shared" si="6"/>
        <v>100.00021856346974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789.0680359435173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100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0</v>
      </c>
      <c r="E60" s="13">
        <f t="shared" si="7"/>
        <v>100.00030395691107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99.5380274698591</v>
      </c>
      <c r="L60" s="13">
        <f t="shared" si="7"/>
        <v>100</v>
      </c>
      <c r="M60" s="13">
        <f t="shared" si="7"/>
        <v>99.82462659784656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100</v>
      </c>
      <c r="S60" s="13">
        <f t="shared" si="7"/>
        <v>100</v>
      </c>
      <c r="T60" s="13">
        <f t="shared" si="7"/>
        <v>100</v>
      </c>
      <c r="U60" s="13">
        <f t="shared" si="7"/>
        <v>100</v>
      </c>
      <c r="V60" s="13">
        <f t="shared" si="7"/>
        <v>99.95665614779115</v>
      </c>
      <c r="W60" s="13">
        <f t="shared" si="7"/>
        <v>100.00030395691107</v>
      </c>
      <c r="X60" s="13">
        <f t="shared" si="7"/>
        <v>0</v>
      </c>
      <c r="Y60" s="13">
        <f t="shared" si="7"/>
        <v>0</v>
      </c>
      <c r="Z60" s="14">
        <f t="shared" si="7"/>
        <v>100.00030395691107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0</v>
      </c>
      <c r="E61" s="13">
        <f t="shared" si="7"/>
        <v>100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100</v>
      </c>
      <c r="S61" s="13">
        <f t="shared" si="7"/>
        <v>100</v>
      </c>
      <c r="T61" s="13">
        <f t="shared" si="7"/>
        <v>100</v>
      </c>
      <c r="U61" s="13">
        <f t="shared" si="7"/>
        <v>100</v>
      </c>
      <c r="V61" s="13">
        <f t="shared" si="7"/>
        <v>100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0</v>
      </c>
      <c r="E62" s="13">
        <f t="shared" si="7"/>
        <v>100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100</v>
      </c>
      <c r="S62" s="13">
        <f t="shared" si="7"/>
        <v>100</v>
      </c>
      <c r="T62" s="13">
        <f t="shared" si="7"/>
        <v>100</v>
      </c>
      <c r="U62" s="13">
        <f t="shared" si="7"/>
        <v>100</v>
      </c>
      <c r="V62" s="13">
        <f t="shared" si="7"/>
        <v>100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0</v>
      </c>
      <c r="E63" s="13">
        <f t="shared" si="7"/>
        <v>100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100</v>
      </c>
      <c r="S63" s="13">
        <f t="shared" si="7"/>
        <v>100</v>
      </c>
      <c r="T63" s="13">
        <f t="shared" si="7"/>
        <v>100</v>
      </c>
      <c r="U63" s="13">
        <f t="shared" si="7"/>
        <v>100</v>
      </c>
      <c r="V63" s="13">
        <f t="shared" si="7"/>
        <v>100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221</v>
      </c>
      <c r="B67" s="24">
        <v>915066</v>
      </c>
      <c r="C67" s="24"/>
      <c r="D67" s="25">
        <v>1064929000</v>
      </c>
      <c r="E67" s="26">
        <v>915066000</v>
      </c>
      <c r="F67" s="26">
        <v>46394774</v>
      </c>
      <c r="G67" s="26">
        <v>50377654</v>
      </c>
      <c r="H67" s="26">
        <v>55755264</v>
      </c>
      <c r="I67" s="26">
        <v>152527692</v>
      </c>
      <c r="J67" s="26">
        <v>48419196</v>
      </c>
      <c r="K67" s="26">
        <v>55097341</v>
      </c>
      <c r="L67" s="26">
        <v>47621581</v>
      </c>
      <c r="M67" s="26">
        <v>151138118</v>
      </c>
      <c r="N67" s="26">
        <v>52830132</v>
      </c>
      <c r="O67" s="26">
        <v>63963855</v>
      </c>
      <c r="P67" s="26">
        <v>48042433</v>
      </c>
      <c r="Q67" s="26">
        <v>164836420</v>
      </c>
      <c r="R67" s="26">
        <v>46496219</v>
      </c>
      <c r="S67" s="26">
        <v>57075743</v>
      </c>
      <c r="T67" s="26">
        <v>53403087</v>
      </c>
      <c r="U67" s="26">
        <v>156975049</v>
      </c>
      <c r="V67" s="26">
        <v>625477279</v>
      </c>
      <c r="W67" s="26">
        <v>915066000</v>
      </c>
      <c r="X67" s="26"/>
      <c r="Y67" s="25"/>
      <c r="Z67" s="27">
        <v>915066000</v>
      </c>
    </row>
    <row r="68" spans="1:26" ht="13.5" hidden="1">
      <c r="A68" s="37" t="s">
        <v>31</v>
      </c>
      <c r="B68" s="19">
        <v>200362</v>
      </c>
      <c r="C68" s="19"/>
      <c r="D68" s="20">
        <v>136325000</v>
      </c>
      <c r="E68" s="21">
        <v>200362000</v>
      </c>
      <c r="F68" s="21">
        <v>10699627</v>
      </c>
      <c r="G68" s="21">
        <v>7925591</v>
      </c>
      <c r="H68" s="21">
        <v>8298386</v>
      </c>
      <c r="I68" s="21">
        <v>26923604</v>
      </c>
      <c r="J68" s="21">
        <v>7604271</v>
      </c>
      <c r="K68" s="21">
        <v>7790869</v>
      </c>
      <c r="L68" s="21">
        <v>9233063</v>
      </c>
      <c r="M68" s="21">
        <v>24628203</v>
      </c>
      <c r="N68" s="21">
        <v>7984622</v>
      </c>
      <c r="O68" s="21">
        <v>21449856</v>
      </c>
      <c r="P68" s="21">
        <v>7163510</v>
      </c>
      <c r="Q68" s="21">
        <v>36597988</v>
      </c>
      <c r="R68" s="21">
        <v>7422107</v>
      </c>
      <c r="S68" s="21">
        <v>7575981</v>
      </c>
      <c r="T68" s="21">
        <v>7356928</v>
      </c>
      <c r="U68" s="21">
        <v>22355016</v>
      </c>
      <c r="V68" s="21">
        <v>110504811</v>
      </c>
      <c r="W68" s="21">
        <v>200362000</v>
      </c>
      <c r="X68" s="21"/>
      <c r="Y68" s="20"/>
      <c r="Z68" s="23">
        <v>200362000</v>
      </c>
    </row>
    <row r="69" spans="1:26" ht="13.5" hidden="1">
      <c r="A69" s="38" t="s">
        <v>32</v>
      </c>
      <c r="B69" s="19">
        <v>657988</v>
      </c>
      <c r="C69" s="19"/>
      <c r="D69" s="20">
        <v>855264000</v>
      </c>
      <c r="E69" s="21">
        <v>657988000</v>
      </c>
      <c r="F69" s="21">
        <v>29952280</v>
      </c>
      <c r="G69" s="21">
        <v>36568873</v>
      </c>
      <c r="H69" s="21">
        <v>41415250</v>
      </c>
      <c r="I69" s="21">
        <v>107936403</v>
      </c>
      <c r="J69" s="21">
        <v>35065114</v>
      </c>
      <c r="K69" s="21">
        <v>40999191</v>
      </c>
      <c r="L69" s="21">
        <v>31936679</v>
      </c>
      <c r="M69" s="21">
        <v>108000984</v>
      </c>
      <c r="N69" s="21">
        <v>38238539</v>
      </c>
      <c r="O69" s="21">
        <v>35797373</v>
      </c>
      <c r="P69" s="21">
        <v>34018514</v>
      </c>
      <c r="Q69" s="21">
        <v>108054426</v>
      </c>
      <c r="R69" s="21">
        <v>32049218</v>
      </c>
      <c r="S69" s="21">
        <v>42250024</v>
      </c>
      <c r="T69" s="21">
        <v>38691332</v>
      </c>
      <c r="U69" s="21">
        <v>112990574</v>
      </c>
      <c r="V69" s="21">
        <v>436982387</v>
      </c>
      <c r="W69" s="21">
        <v>657988000</v>
      </c>
      <c r="X69" s="21"/>
      <c r="Y69" s="20"/>
      <c r="Z69" s="23">
        <v>657988000</v>
      </c>
    </row>
    <row r="70" spans="1:26" ht="13.5" hidden="1">
      <c r="A70" s="39" t="s">
        <v>103</v>
      </c>
      <c r="B70" s="19">
        <v>335534</v>
      </c>
      <c r="C70" s="19"/>
      <c r="D70" s="20">
        <v>518737000</v>
      </c>
      <c r="E70" s="21">
        <v>335534000</v>
      </c>
      <c r="F70" s="21">
        <v>20247107</v>
      </c>
      <c r="G70" s="21">
        <v>23616932</v>
      </c>
      <c r="H70" s="21">
        <v>27728056</v>
      </c>
      <c r="I70" s="21">
        <v>71592095</v>
      </c>
      <c r="J70" s="21">
        <v>23674111</v>
      </c>
      <c r="K70" s="21">
        <v>26946672</v>
      </c>
      <c r="L70" s="21">
        <v>21061968</v>
      </c>
      <c r="M70" s="21">
        <v>71682751</v>
      </c>
      <c r="N70" s="21">
        <v>23785701</v>
      </c>
      <c r="O70" s="21">
        <v>23248655</v>
      </c>
      <c r="P70" s="21">
        <v>21172858</v>
      </c>
      <c r="Q70" s="21">
        <v>68207214</v>
      </c>
      <c r="R70" s="21">
        <v>20353721</v>
      </c>
      <c r="S70" s="21">
        <v>27385763</v>
      </c>
      <c r="T70" s="21">
        <v>23728762</v>
      </c>
      <c r="U70" s="21">
        <v>71468246</v>
      </c>
      <c r="V70" s="21">
        <v>282950306</v>
      </c>
      <c r="W70" s="21">
        <v>335534000</v>
      </c>
      <c r="X70" s="21"/>
      <c r="Y70" s="20"/>
      <c r="Z70" s="23">
        <v>335534000</v>
      </c>
    </row>
    <row r="71" spans="1:26" ht="13.5" hidden="1">
      <c r="A71" s="39" t="s">
        <v>104</v>
      </c>
      <c r="B71" s="19">
        <v>179833</v>
      </c>
      <c r="C71" s="19"/>
      <c r="D71" s="20">
        <v>183017000</v>
      </c>
      <c r="E71" s="21">
        <v>179833000</v>
      </c>
      <c r="F71" s="21">
        <v>4944039</v>
      </c>
      <c r="G71" s="21">
        <v>5962197</v>
      </c>
      <c r="H71" s="21">
        <v>7419674</v>
      </c>
      <c r="I71" s="21">
        <v>18325910</v>
      </c>
      <c r="J71" s="21">
        <v>6064828</v>
      </c>
      <c r="K71" s="21">
        <v>7741956</v>
      </c>
      <c r="L71" s="21">
        <v>6217323</v>
      </c>
      <c r="M71" s="21">
        <v>20024107</v>
      </c>
      <c r="N71" s="21">
        <v>8059553</v>
      </c>
      <c r="O71" s="21">
        <v>7135549</v>
      </c>
      <c r="P71" s="21">
        <v>6752447</v>
      </c>
      <c r="Q71" s="21">
        <v>21947549</v>
      </c>
      <c r="R71" s="21">
        <v>6826248</v>
      </c>
      <c r="S71" s="21">
        <v>8437771</v>
      </c>
      <c r="T71" s="21">
        <v>8714625</v>
      </c>
      <c r="U71" s="21">
        <v>23978644</v>
      </c>
      <c r="V71" s="21">
        <v>84276210</v>
      </c>
      <c r="W71" s="21">
        <v>179833000</v>
      </c>
      <c r="X71" s="21"/>
      <c r="Y71" s="20"/>
      <c r="Z71" s="23">
        <v>179833000</v>
      </c>
    </row>
    <row r="72" spans="1:26" ht="13.5" hidden="1">
      <c r="A72" s="39" t="s">
        <v>105</v>
      </c>
      <c r="B72" s="19">
        <v>88274</v>
      </c>
      <c r="C72" s="19"/>
      <c r="D72" s="20">
        <v>98230000</v>
      </c>
      <c r="E72" s="21">
        <v>88274000</v>
      </c>
      <c r="F72" s="21">
        <v>2937663</v>
      </c>
      <c r="G72" s="21">
        <v>4807976</v>
      </c>
      <c r="H72" s="21">
        <v>4099767</v>
      </c>
      <c r="I72" s="21">
        <v>11845406</v>
      </c>
      <c r="J72" s="21">
        <v>3332487</v>
      </c>
      <c r="K72" s="21">
        <v>3938835</v>
      </c>
      <c r="L72" s="21">
        <v>2855532</v>
      </c>
      <c r="M72" s="21">
        <v>10126854</v>
      </c>
      <c r="N72" s="21">
        <v>4182335</v>
      </c>
      <c r="O72" s="21">
        <v>3325168</v>
      </c>
      <c r="P72" s="21">
        <v>4022472</v>
      </c>
      <c r="Q72" s="21">
        <v>11529975</v>
      </c>
      <c r="R72" s="21">
        <v>3059868</v>
      </c>
      <c r="S72" s="21">
        <v>4130862</v>
      </c>
      <c r="T72" s="21">
        <v>4127732</v>
      </c>
      <c r="U72" s="21">
        <v>11318462</v>
      </c>
      <c r="V72" s="21">
        <v>44820697</v>
      </c>
      <c r="W72" s="21">
        <v>88274000</v>
      </c>
      <c r="X72" s="21"/>
      <c r="Y72" s="20"/>
      <c r="Z72" s="23">
        <v>88274000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54347</v>
      </c>
      <c r="C74" s="19"/>
      <c r="D74" s="20">
        <v>55280000</v>
      </c>
      <c r="E74" s="21">
        <v>54347000</v>
      </c>
      <c r="F74" s="21">
        <v>1823471</v>
      </c>
      <c r="G74" s="21">
        <v>2181768</v>
      </c>
      <c r="H74" s="21">
        <v>2167753</v>
      </c>
      <c r="I74" s="21">
        <v>6172992</v>
      </c>
      <c r="J74" s="21">
        <v>1993688</v>
      </c>
      <c r="K74" s="21">
        <v>2371728</v>
      </c>
      <c r="L74" s="21">
        <v>1801856</v>
      </c>
      <c r="M74" s="21">
        <v>6167272</v>
      </c>
      <c r="N74" s="21">
        <v>2210950</v>
      </c>
      <c r="O74" s="21">
        <v>2088001</v>
      </c>
      <c r="P74" s="21">
        <v>2070737</v>
      </c>
      <c r="Q74" s="21">
        <v>6369688</v>
      </c>
      <c r="R74" s="21">
        <v>1809381</v>
      </c>
      <c r="S74" s="21">
        <v>2295628</v>
      </c>
      <c r="T74" s="21">
        <v>2120213</v>
      </c>
      <c r="U74" s="21">
        <v>6225222</v>
      </c>
      <c r="V74" s="21">
        <v>24935174</v>
      </c>
      <c r="W74" s="21">
        <v>54347000</v>
      </c>
      <c r="X74" s="21"/>
      <c r="Y74" s="20"/>
      <c r="Z74" s="23">
        <v>54347000</v>
      </c>
    </row>
    <row r="75" spans="1:26" ht="13.5" hidden="1">
      <c r="A75" s="40" t="s">
        <v>110</v>
      </c>
      <c r="B75" s="28">
        <v>56716</v>
      </c>
      <c r="C75" s="28"/>
      <c r="D75" s="29">
        <v>73340000</v>
      </c>
      <c r="E75" s="30">
        <v>56716000</v>
      </c>
      <c r="F75" s="30">
        <v>5742867</v>
      </c>
      <c r="G75" s="30">
        <v>5883190</v>
      </c>
      <c r="H75" s="30">
        <v>6041628</v>
      </c>
      <c r="I75" s="30">
        <v>17667685</v>
      </c>
      <c r="J75" s="30">
        <v>5749811</v>
      </c>
      <c r="K75" s="30">
        <v>6307281</v>
      </c>
      <c r="L75" s="30">
        <v>6451839</v>
      </c>
      <c r="M75" s="30">
        <v>18508931</v>
      </c>
      <c r="N75" s="30">
        <v>6606971</v>
      </c>
      <c r="O75" s="30">
        <v>6716626</v>
      </c>
      <c r="P75" s="30">
        <v>6860409</v>
      </c>
      <c r="Q75" s="30">
        <v>20184006</v>
      </c>
      <c r="R75" s="30">
        <v>7024894</v>
      </c>
      <c r="S75" s="30">
        <v>7249738</v>
      </c>
      <c r="T75" s="30">
        <v>7354827</v>
      </c>
      <c r="U75" s="30">
        <v>21629459</v>
      </c>
      <c r="V75" s="30">
        <v>77990081</v>
      </c>
      <c r="W75" s="30">
        <v>56716000</v>
      </c>
      <c r="X75" s="30"/>
      <c r="Y75" s="29"/>
      <c r="Z75" s="31">
        <v>56716000</v>
      </c>
    </row>
    <row r="76" spans="1:26" ht="13.5" hidden="1">
      <c r="A76" s="42" t="s">
        <v>222</v>
      </c>
      <c r="B76" s="32">
        <v>915066</v>
      </c>
      <c r="C76" s="32">
        <v>625287874</v>
      </c>
      <c r="D76" s="33">
        <v>1075697000</v>
      </c>
      <c r="E76" s="34">
        <v>915068000</v>
      </c>
      <c r="F76" s="34">
        <v>46394774</v>
      </c>
      <c r="G76" s="34">
        <v>50377654</v>
      </c>
      <c r="H76" s="34">
        <v>55755264</v>
      </c>
      <c r="I76" s="34">
        <v>152527692</v>
      </c>
      <c r="J76" s="34">
        <v>48419196</v>
      </c>
      <c r="K76" s="34">
        <v>54907936</v>
      </c>
      <c r="L76" s="34">
        <v>47621581</v>
      </c>
      <c r="M76" s="34">
        <v>150948713</v>
      </c>
      <c r="N76" s="34">
        <v>52830132</v>
      </c>
      <c r="O76" s="34">
        <v>63963855</v>
      </c>
      <c r="P76" s="34">
        <v>48042433</v>
      </c>
      <c r="Q76" s="34">
        <v>164836420</v>
      </c>
      <c r="R76" s="34">
        <v>46496219</v>
      </c>
      <c r="S76" s="34">
        <v>57075743</v>
      </c>
      <c r="T76" s="34">
        <v>53403087</v>
      </c>
      <c r="U76" s="34">
        <v>156975049</v>
      </c>
      <c r="V76" s="34">
        <v>625287874</v>
      </c>
      <c r="W76" s="34">
        <v>915068000</v>
      </c>
      <c r="X76" s="34"/>
      <c r="Y76" s="33"/>
      <c r="Z76" s="35">
        <v>915068000</v>
      </c>
    </row>
    <row r="77" spans="1:26" ht="13.5" hidden="1">
      <c r="A77" s="37" t="s">
        <v>31</v>
      </c>
      <c r="B77" s="19">
        <v>200362</v>
      </c>
      <c r="C77" s="19">
        <v>110504811</v>
      </c>
      <c r="D77" s="20">
        <v>1075697000</v>
      </c>
      <c r="E77" s="21">
        <v>200362000</v>
      </c>
      <c r="F77" s="21">
        <v>10699627</v>
      </c>
      <c r="G77" s="21">
        <v>7925591</v>
      </c>
      <c r="H77" s="21">
        <v>8298386</v>
      </c>
      <c r="I77" s="21">
        <v>26923604</v>
      </c>
      <c r="J77" s="21">
        <v>7604271</v>
      </c>
      <c r="K77" s="21">
        <v>7790869</v>
      </c>
      <c r="L77" s="21">
        <v>9233063</v>
      </c>
      <c r="M77" s="21">
        <v>24628203</v>
      </c>
      <c r="N77" s="21">
        <v>7984622</v>
      </c>
      <c r="O77" s="21">
        <v>21449856</v>
      </c>
      <c r="P77" s="21">
        <v>7163510</v>
      </c>
      <c r="Q77" s="21">
        <v>36597988</v>
      </c>
      <c r="R77" s="21">
        <v>7422107</v>
      </c>
      <c r="S77" s="21">
        <v>7575981</v>
      </c>
      <c r="T77" s="21">
        <v>7356928</v>
      </c>
      <c r="U77" s="21">
        <v>22355016</v>
      </c>
      <c r="V77" s="21">
        <v>110504811</v>
      </c>
      <c r="W77" s="21">
        <v>200362000</v>
      </c>
      <c r="X77" s="21"/>
      <c r="Y77" s="20"/>
      <c r="Z77" s="23">
        <v>200362000</v>
      </c>
    </row>
    <row r="78" spans="1:26" ht="13.5" hidden="1">
      <c r="A78" s="38" t="s">
        <v>32</v>
      </c>
      <c r="B78" s="19">
        <v>657988</v>
      </c>
      <c r="C78" s="19">
        <v>436792982</v>
      </c>
      <c r="D78" s="20"/>
      <c r="E78" s="21">
        <v>657990000</v>
      </c>
      <c r="F78" s="21">
        <v>29952280</v>
      </c>
      <c r="G78" s="21">
        <v>36568873</v>
      </c>
      <c r="H78" s="21">
        <v>41415250</v>
      </c>
      <c r="I78" s="21">
        <v>107936403</v>
      </c>
      <c r="J78" s="21">
        <v>35065114</v>
      </c>
      <c r="K78" s="21">
        <v>40809786</v>
      </c>
      <c r="L78" s="21">
        <v>31936679</v>
      </c>
      <c r="M78" s="21">
        <v>107811579</v>
      </c>
      <c r="N78" s="21">
        <v>38238539</v>
      </c>
      <c r="O78" s="21">
        <v>35797373</v>
      </c>
      <c r="P78" s="21">
        <v>34018514</v>
      </c>
      <c r="Q78" s="21">
        <v>108054426</v>
      </c>
      <c r="R78" s="21">
        <v>32049218</v>
      </c>
      <c r="S78" s="21">
        <v>42250024</v>
      </c>
      <c r="T78" s="21">
        <v>38691332</v>
      </c>
      <c r="U78" s="21">
        <v>112990574</v>
      </c>
      <c r="V78" s="21">
        <v>436792982</v>
      </c>
      <c r="W78" s="21">
        <v>657990000</v>
      </c>
      <c r="X78" s="21"/>
      <c r="Y78" s="20"/>
      <c r="Z78" s="23">
        <v>657990000</v>
      </c>
    </row>
    <row r="79" spans="1:26" ht="13.5" hidden="1">
      <c r="A79" s="39" t="s">
        <v>103</v>
      </c>
      <c r="B79" s="19">
        <v>335534</v>
      </c>
      <c r="C79" s="19">
        <v>282950306</v>
      </c>
      <c r="D79" s="20"/>
      <c r="E79" s="21">
        <v>335534000</v>
      </c>
      <c r="F79" s="21">
        <v>20247107</v>
      </c>
      <c r="G79" s="21">
        <v>23616932</v>
      </c>
      <c r="H79" s="21">
        <v>27728056</v>
      </c>
      <c r="I79" s="21">
        <v>71592095</v>
      </c>
      <c r="J79" s="21">
        <v>23674111</v>
      </c>
      <c r="K79" s="21">
        <v>26946672</v>
      </c>
      <c r="L79" s="21">
        <v>21061968</v>
      </c>
      <c r="M79" s="21">
        <v>71682751</v>
      </c>
      <c r="N79" s="21">
        <v>23785701</v>
      </c>
      <c r="O79" s="21">
        <v>23248655</v>
      </c>
      <c r="P79" s="21">
        <v>21172858</v>
      </c>
      <c r="Q79" s="21">
        <v>68207214</v>
      </c>
      <c r="R79" s="21">
        <v>20353721</v>
      </c>
      <c r="S79" s="21">
        <v>27385763</v>
      </c>
      <c r="T79" s="21">
        <v>23728762</v>
      </c>
      <c r="U79" s="21">
        <v>71468246</v>
      </c>
      <c r="V79" s="21">
        <v>282950306</v>
      </c>
      <c r="W79" s="21">
        <v>335534000</v>
      </c>
      <c r="X79" s="21"/>
      <c r="Y79" s="20"/>
      <c r="Z79" s="23">
        <v>335534000</v>
      </c>
    </row>
    <row r="80" spans="1:26" ht="13.5" hidden="1">
      <c r="A80" s="39" t="s">
        <v>104</v>
      </c>
      <c r="B80" s="19">
        <v>179833</v>
      </c>
      <c r="C80" s="19">
        <v>84276210</v>
      </c>
      <c r="D80" s="20"/>
      <c r="E80" s="21">
        <v>179833000</v>
      </c>
      <c r="F80" s="21">
        <v>4944039</v>
      </c>
      <c r="G80" s="21">
        <v>5962197</v>
      </c>
      <c r="H80" s="21">
        <v>7419674</v>
      </c>
      <c r="I80" s="21">
        <v>18325910</v>
      </c>
      <c r="J80" s="21">
        <v>6064828</v>
      </c>
      <c r="K80" s="21">
        <v>7741956</v>
      </c>
      <c r="L80" s="21">
        <v>6217323</v>
      </c>
      <c r="M80" s="21">
        <v>20024107</v>
      </c>
      <c r="N80" s="21">
        <v>8059553</v>
      </c>
      <c r="O80" s="21">
        <v>7135549</v>
      </c>
      <c r="P80" s="21">
        <v>6752447</v>
      </c>
      <c r="Q80" s="21">
        <v>21947549</v>
      </c>
      <c r="R80" s="21">
        <v>6826248</v>
      </c>
      <c r="S80" s="21">
        <v>8437771</v>
      </c>
      <c r="T80" s="21">
        <v>8714625</v>
      </c>
      <c r="U80" s="21">
        <v>23978644</v>
      </c>
      <c r="V80" s="21">
        <v>84276210</v>
      </c>
      <c r="W80" s="21">
        <v>179833000</v>
      </c>
      <c r="X80" s="21"/>
      <c r="Y80" s="20"/>
      <c r="Z80" s="23">
        <v>179833000</v>
      </c>
    </row>
    <row r="81" spans="1:26" ht="13.5" hidden="1">
      <c r="A81" s="39" t="s">
        <v>105</v>
      </c>
      <c r="B81" s="19">
        <v>88274</v>
      </c>
      <c r="C81" s="19">
        <v>44820697</v>
      </c>
      <c r="D81" s="20"/>
      <c r="E81" s="21">
        <v>88274000</v>
      </c>
      <c r="F81" s="21">
        <v>2937663</v>
      </c>
      <c r="G81" s="21">
        <v>4807976</v>
      </c>
      <c r="H81" s="21">
        <v>4099767</v>
      </c>
      <c r="I81" s="21">
        <v>11845406</v>
      </c>
      <c r="J81" s="21">
        <v>3332487</v>
      </c>
      <c r="K81" s="21">
        <v>3938835</v>
      </c>
      <c r="L81" s="21">
        <v>2855532</v>
      </c>
      <c r="M81" s="21">
        <v>10126854</v>
      </c>
      <c r="N81" s="21">
        <v>4182335</v>
      </c>
      <c r="O81" s="21">
        <v>3325168</v>
      </c>
      <c r="P81" s="21">
        <v>4022472</v>
      </c>
      <c r="Q81" s="21">
        <v>11529975</v>
      </c>
      <c r="R81" s="21">
        <v>3059868</v>
      </c>
      <c r="S81" s="21">
        <v>4130862</v>
      </c>
      <c r="T81" s="21">
        <v>4127732</v>
      </c>
      <c r="U81" s="21">
        <v>11318462</v>
      </c>
      <c r="V81" s="21">
        <v>44820697</v>
      </c>
      <c r="W81" s="21">
        <v>88274000</v>
      </c>
      <c r="X81" s="21"/>
      <c r="Y81" s="20"/>
      <c r="Z81" s="23">
        <v>88274000</v>
      </c>
    </row>
    <row r="82" spans="1:26" ht="13.5" hidden="1">
      <c r="A82" s="39" t="s">
        <v>106</v>
      </c>
      <c r="B82" s="19">
        <v>54347</v>
      </c>
      <c r="C82" s="19">
        <v>24745769</v>
      </c>
      <c r="D82" s="20"/>
      <c r="E82" s="21">
        <v>54349000</v>
      </c>
      <c r="F82" s="21">
        <v>1823471</v>
      </c>
      <c r="G82" s="21">
        <v>2181768</v>
      </c>
      <c r="H82" s="21">
        <v>2167753</v>
      </c>
      <c r="I82" s="21">
        <v>6172992</v>
      </c>
      <c r="J82" s="21">
        <v>1993688</v>
      </c>
      <c r="K82" s="21">
        <v>2182323</v>
      </c>
      <c r="L82" s="21">
        <v>1801856</v>
      </c>
      <c r="M82" s="21">
        <v>5977867</v>
      </c>
      <c r="N82" s="21">
        <v>2210950</v>
      </c>
      <c r="O82" s="21">
        <v>2088001</v>
      </c>
      <c r="P82" s="21">
        <v>2070737</v>
      </c>
      <c r="Q82" s="21">
        <v>6369688</v>
      </c>
      <c r="R82" s="21">
        <v>1809381</v>
      </c>
      <c r="S82" s="21">
        <v>2295628</v>
      </c>
      <c r="T82" s="21">
        <v>2120213</v>
      </c>
      <c r="U82" s="21">
        <v>6225222</v>
      </c>
      <c r="V82" s="21">
        <v>24745769</v>
      </c>
      <c r="W82" s="21">
        <v>54349000</v>
      </c>
      <c r="X82" s="21"/>
      <c r="Y82" s="20"/>
      <c r="Z82" s="23">
        <v>54349000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56716</v>
      </c>
      <c r="C84" s="28">
        <v>77990081</v>
      </c>
      <c r="D84" s="29"/>
      <c r="E84" s="30">
        <v>56716000</v>
      </c>
      <c r="F84" s="30">
        <v>5742867</v>
      </c>
      <c r="G84" s="30">
        <v>5883190</v>
      </c>
      <c r="H84" s="30">
        <v>6041628</v>
      </c>
      <c r="I84" s="30">
        <v>17667685</v>
      </c>
      <c r="J84" s="30">
        <v>5749811</v>
      </c>
      <c r="K84" s="30">
        <v>6307281</v>
      </c>
      <c r="L84" s="30">
        <v>6451839</v>
      </c>
      <c r="M84" s="30">
        <v>18508931</v>
      </c>
      <c r="N84" s="30">
        <v>6606971</v>
      </c>
      <c r="O84" s="30">
        <v>6716626</v>
      </c>
      <c r="P84" s="30">
        <v>6860409</v>
      </c>
      <c r="Q84" s="30">
        <v>20184006</v>
      </c>
      <c r="R84" s="30">
        <v>7024894</v>
      </c>
      <c r="S84" s="30">
        <v>7249738</v>
      </c>
      <c r="T84" s="30">
        <v>7354827</v>
      </c>
      <c r="U84" s="30">
        <v>21629459</v>
      </c>
      <c r="V84" s="30">
        <v>77990081</v>
      </c>
      <c r="W84" s="30">
        <v>56716000</v>
      </c>
      <c r="X84" s="30"/>
      <c r="Y84" s="29"/>
      <c r="Z84" s="31">
        <v>56716000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850715</v>
      </c>
      <c r="D5" s="158">
        <f>SUM(D6:D8)</f>
        <v>0</v>
      </c>
      <c r="E5" s="159">
        <f t="shared" si="0"/>
        <v>623909000</v>
      </c>
      <c r="F5" s="105">
        <f t="shared" si="0"/>
        <v>860800000</v>
      </c>
      <c r="G5" s="105">
        <f t="shared" si="0"/>
        <v>251161796</v>
      </c>
      <c r="H5" s="105">
        <f t="shared" si="0"/>
        <v>25100093</v>
      </c>
      <c r="I5" s="105">
        <f t="shared" si="0"/>
        <v>27153795</v>
      </c>
      <c r="J5" s="105">
        <f t="shared" si="0"/>
        <v>303415684</v>
      </c>
      <c r="K5" s="105">
        <f t="shared" si="0"/>
        <v>21604583</v>
      </c>
      <c r="L5" s="105">
        <f t="shared" si="0"/>
        <v>29972282</v>
      </c>
      <c r="M5" s="105">
        <f t="shared" si="0"/>
        <v>167303748</v>
      </c>
      <c r="N5" s="105">
        <f t="shared" si="0"/>
        <v>218880613</v>
      </c>
      <c r="O5" s="105">
        <f t="shared" si="0"/>
        <v>25607962</v>
      </c>
      <c r="P5" s="105">
        <f t="shared" si="0"/>
        <v>41479478</v>
      </c>
      <c r="Q5" s="105">
        <f t="shared" si="0"/>
        <v>180872093</v>
      </c>
      <c r="R5" s="105">
        <f t="shared" si="0"/>
        <v>247959533</v>
      </c>
      <c r="S5" s="105">
        <f t="shared" si="0"/>
        <v>25289592</v>
      </c>
      <c r="T5" s="105">
        <f t="shared" si="0"/>
        <v>34383810</v>
      </c>
      <c r="U5" s="105">
        <f t="shared" si="0"/>
        <v>27237281</v>
      </c>
      <c r="V5" s="105">
        <f t="shared" si="0"/>
        <v>86910683</v>
      </c>
      <c r="W5" s="105">
        <f t="shared" si="0"/>
        <v>857166513</v>
      </c>
      <c r="X5" s="105">
        <f t="shared" si="0"/>
        <v>860800000</v>
      </c>
      <c r="Y5" s="105">
        <f t="shared" si="0"/>
        <v>-3633487</v>
      </c>
      <c r="Z5" s="142">
        <f>+IF(X5&lt;&gt;0,+(Y5/X5)*100,0)</f>
        <v>-0.42210583178438665</v>
      </c>
      <c r="AA5" s="158">
        <f>SUM(AA6:AA8)</f>
        <v>860800000</v>
      </c>
    </row>
    <row r="6" spans="1:27" ht="13.5">
      <c r="A6" s="143" t="s">
        <v>75</v>
      </c>
      <c r="B6" s="141"/>
      <c r="C6" s="160">
        <v>557222</v>
      </c>
      <c r="D6" s="160"/>
      <c r="E6" s="161">
        <v>392899000</v>
      </c>
      <c r="F6" s="65">
        <v>626426000</v>
      </c>
      <c r="G6" s="65">
        <v>224845089</v>
      </c>
      <c r="H6" s="65"/>
      <c r="I6" s="65">
        <v>1450000</v>
      </c>
      <c r="J6" s="65">
        <v>226295089</v>
      </c>
      <c r="K6" s="65">
        <v>1328956</v>
      </c>
      <c r="L6" s="65"/>
      <c r="M6" s="65">
        <v>140959024</v>
      </c>
      <c r="N6" s="65">
        <v>142287980</v>
      </c>
      <c r="O6" s="65"/>
      <c r="P6" s="65"/>
      <c r="Q6" s="65">
        <v>154592311</v>
      </c>
      <c r="R6" s="65">
        <v>154592311</v>
      </c>
      <c r="S6" s="65">
        <v>1396491</v>
      </c>
      <c r="T6" s="65"/>
      <c r="U6" s="65"/>
      <c r="V6" s="65">
        <v>1396491</v>
      </c>
      <c r="W6" s="65">
        <v>524571871</v>
      </c>
      <c r="X6" s="65">
        <v>626426000</v>
      </c>
      <c r="Y6" s="65">
        <v>-101854129</v>
      </c>
      <c r="Z6" s="145">
        <v>-16.26</v>
      </c>
      <c r="AA6" s="160">
        <v>626426000</v>
      </c>
    </row>
    <row r="7" spans="1:27" ht="13.5">
      <c r="A7" s="143" t="s">
        <v>76</v>
      </c>
      <c r="B7" s="141"/>
      <c r="C7" s="162">
        <v>69204</v>
      </c>
      <c r="D7" s="162"/>
      <c r="E7" s="163">
        <v>73340000</v>
      </c>
      <c r="F7" s="164">
        <v>234374000</v>
      </c>
      <c r="G7" s="164">
        <v>5742867</v>
      </c>
      <c r="H7" s="164">
        <v>5884370</v>
      </c>
      <c r="I7" s="164">
        <v>6149358</v>
      </c>
      <c r="J7" s="164">
        <v>17776595</v>
      </c>
      <c r="K7" s="164">
        <v>5757974</v>
      </c>
      <c r="L7" s="164">
        <v>6629403</v>
      </c>
      <c r="M7" s="164">
        <v>7001848</v>
      </c>
      <c r="N7" s="164">
        <v>19389225</v>
      </c>
      <c r="O7" s="164">
        <v>6870012</v>
      </c>
      <c r="P7" s="164">
        <v>6801531</v>
      </c>
      <c r="Q7" s="164">
        <v>7431813</v>
      </c>
      <c r="R7" s="164">
        <v>21103356</v>
      </c>
      <c r="S7" s="164">
        <v>7181137</v>
      </c>
      <c r="T7" s="164">
        <v>14748817</v>
      </c>
      <c r="U7" s="164">
        <v>7687835</v>
      </c>
      <c r="V7" s="164">
        <v>29617789</v>
      </c>
      <c r="W7" s="164">
        <v>87886965</v>
      </c>
      <c r="X7" s="164">
        <v>234374000</v>
      </c>
      <c r="Y7" s="164">
        <v>-146487035</v>
      </c>
      <c r="Z7" s="146">
        <v>-62.5</v>
      </c>
      <c r="AA7" s="162">
        <v>234374000</v>
      </c>
    </row>
    <row r="8" spans="1:27" ht="13.5">
      <c r="A8" s="143" t="s">
        <v>77</v>
      </c>
      <c r="B8" s="141"/>
      <c r="C8" s="160">
        <v>224289</v>
      </c>
      <c r="D8" s="160"/>
      <c r="E8" s="161">
        <v>157670000</v>
      </c>
      <c r="F8" s="65"/>
      <c r="G8" s="65">
        <v>20573840</v>
      </c>
      <c r="H8" s="65">
        <v>19215723</v>
      </c>
      <c r="I8" s="65">
        <v>19554437</v>
      </c>
      <c r="J8" s="65">
        <v>59344000</v>
      </c>
      <c r="K8" s="65">
        <v>14517653</v>
      </c>
      <c r="L8" s="65">
        <v>23342879</v>
      </c>
      <c r="M8" s="65">
        <v>19342876</v>
      </c>
      <c r="N8" s="65">
        <v>57203408</v>
      </c>
      <c r="O8" s="65">
        <v>18737950</v>
      </c>
      <c r="P8" s="65">
        <v>34677947</v>
      </c>
      <c r="Q8" s="65">
        <v>18847969</v>
      </c>
      <c r="R8" s="65">
        <v>72263866</v>
      </c>
      <c r="S8" s="65">
        <v>16711964</v>
      </c>
      <c r="T8" s="65">
        <v>19634993</v>
      </c>
      <c r="U8" s="65">
        <v>19549446</v>
      </c>
      <c r="V8" s="65">
        <v>55896403</v>
      </c>
      <c r="W8" s="65">
        <v>244707677</v>
      </c>
      <c r="X8" s="65"/>
      <c r="Y8" s="65">
        <v>244707677</v>
      </c>
      <c r="Z8" s="145">
        <v>0</v>
      </c>
      <c r="AA8" s="160"/>
    </row>
    <row r="9" spans="1:27" ht="13.5">
      <c r="A9" s="140" t="s">
        <v>78</v>
      </c>
      <c r="B9" s="141"/>
      <c r="C9" s="158">
        <f aca="true" t="shared" si="1" ref="C9:Y9">SUM(C10:C14)</f>
        <v>66727</v>
      </c>
      <c r="D9" s="158">
        <f>SUM(D10:D14)</f>
        <v>0</v>
      </c>
      <c r="E9" s="159">
        <f t="shared" si="1"/>
        <v>68043000</v>
      </c>
      <c r="F9" s="105">
        <f t="shared" si="1"/>
        <v>56642000</v>
      </c>
      <c r="G9" s="105">
        <f t="shared" si="1"/>
        <v>2918914</v>
      </c>
      <c r="H9" s="105">
        <f t="shared" si="1"/>
        <v>3343388</v>
      </c>
      <c r="I9" s="105">
        <f t="shared" si="1"/>
        <v>3221382</v>
      </c>
      <c r="J9" s="105">
        <f t="shared" si="1"/>
        <v>9483684</v>
      </c>
      <c r="K9" s="105">
        <f t="shared" si="1"/>
        <v>2747032</v>
      </c>
      <c r="L9" s="105">
        <f t="shared" si="1"/>
        <v>3186675</v>
      </c>
      <c r="M9" s="105">
        <f t="shared" si="1"/>
        <v>2864891</v>
      </c>
      <c r="N9" s="105">
        <f t="shared" si="1"/>
        <v>8798598</v>
      </c>
      <c r="O9" s="105">
        <f t="shared" si="1"/>
        <v>3573978</v>
      </c>
      <c r="P9" s="105">
        <f t="shared" si="1"/>
        <v>3123781</v>
      </c>
      <c r="Q9" s="105">
        <f t="shared" si="1"/>
        <v>3099609</v>
      </c>
      <c r="R9" s="105">
        <f t="shared" si="1"/>
        <v>9797368</v>
      </c>
      <c r="S9" s="105">
        <f t="shared" si="1"/>
        <v>2887068</v>
      </c>
      <c r="T9" s="105">
        <f t="shared" si="1"/>
        <v>3381254</v>
      </c>
      <c r="U9" s="105">
        <f t="shared" si="1"/>
        <v>3139134</v>
      </c>
      <c r="V9" s="105">
        <f t="shared" si="1"/>
        <v>9407456</v>
      </c>
      <c r="W9" s="105">
        <f t="shared" si="1"/>
        <v>37487106</v>
      </c>
      <c r="X9" s="105">
        <f t="shared" si="1"/>
        <v>56642000</v>
      </c>
      <c r="Y9" s="105">
        <f t="shared" si="1"/>
        <v>-19154894</v>
      </c>
      <c r="Z9" s="142">
        <f>+IF(X9&lt;&gt;0,+(Y9/X9)*100,0)</f>
        <v>-33.8174746654426</v>
      </c>
      <c r="AA9" s="158">
        <f>SUM(AA10:AA14)</f>
        <v>56642000</v>
      </c>
    </row>
    <row r="10" spans="1:27" ht="13.5">
      <c r="A10" s="143" t="s">
        <v>79</v>
      </c>
      <c r="B10" s="141"/>
      <c r="C10" s="160">
        <v>54347</v>
      </c>
      <c r="D10" s="160"/>
      <c r="E10" s="161">
        <v>55280000</v>
      </c>
      <c r="F10" s="65">
        <v>54347000</v>
      </c>
      <c r="G10" s="65">
        <v>1823471</v>
      </c>
      <c r="H10" s="65">
        <v>2181768</v>
      </c>
      <c r="I10" s="65">
        <v>2167753</v>
      </c>
      <c r="J10" s="65">
        <v>6172992</v>
      </c>
      <c r="K10" s="65">
        <v>1993688</v>
      </c>
      <c r="L10" s="65">
        <v>2182323</v>
      </c>
      <c r="M10" s="65">
        <v>1801856</v>
      </c>
      <c r="N10" s="65">
        <v>5977867</v>
      </c>
      <c r="O10" s="65">
        <v>2210950</v>
      </c>
      <c r="P10" s="65">
        <v>2088001</v>
      </c>
      <c r="Q10" s="65">
        <v>2070737</v>
      </c>
      <c r="R10" s="65">
        <v>6369688</v>
      </c>
      <c r="S10" s="65">
        <v>1809381</v>
      </c>
      <c r="T10" s="65">
        <v>2295628</v>
      </c>
      <c r="U10" s="65">
        <v>2120213</v>
      </c>
      <c r="V10" s="65">
        <v>6225222</v>
      </c>
      <c r="W10" s="65">
        <v>24745769</v>
      </c>
      <c r="X10" s="65">
        <v>54347000</v>
      </c>
      <c r="Y10" s="65">
        <v>-29601231</v>
      </c>
      <c r="Z10" s="145">
        <v>-54.47</v>
      </c>
      <c r="AA10" s="160">
        <v>54347000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>
        <v>0</v>
      </c>
      <c r="AA11" s="160"/>
    </row>
    <row r="12" spans="1:27" ht="13.5">
      <c r="A12" s="143" t="s">
        <v>81</v>
      </c>
      <c r="B12" s="141"/>
      <c r="C12" s="160">
        <v>2295</v>
      </c>
      <c r="D12" s="160"/>
      <c r="E12" s="161">
        <v>1763000</v>
      </c>
      <c r="F12" s="65">
        <v>2295000</v>
      </c>
      <c r="G12" s="65">
        <v>191707</v>
      </c>
      <c r="H12" s="65">
        <v>288275</v>
      </c>
      <c r="I12" s="65">
        <v>211627</v>
      </c>
      <c r="J12" s="65">
        <v>691609</v>
      </c>
      <c r="K12" s="65">
        <v>215864</v>
      </c>
      <c r="L12" s="65">
        <v>189405</v>
      </c>
      <c r="M12" s="65">
        <v>196123</v>
      </c>
      <c r="N12" s="65">
        <v>601392</v>
      </c>
      <c r="O12" s="65">
        <v>210636</v>
      </c>
      <c r="P12" s="65">
        <v>162735</v>
      </c>
      <c r="Q12" s="65">
        <v>166838</v>
      </c>
      <c r="R12" s="65">
        <v>540209</v>
      </c>
      <c r="S12" s="65">
        <v>197643</v>
      </c>
      <c r="T12" s="65">
        <v>230656</v>
      </c>
      <c r="U12" s="65">
        <v>164969</v>
      </c>
      <c r="V12" s="65">
        <v>593268</v>
      </c>
      <c r="W12" s="65">
        <v>2426478</v>
      </c>
      <c r="X12" s="65">
        <v>2295000</v>
      </c>
      <c r="Y12" s="65">
        <v>131478</v>
      </c>
      <c r="Z12" s="145">
        <v>5.73</v>
      </c>
      <c r="AA12" s="160">
        <v>2295000</v>
      </c>
    </row>
    <row r="13" spans="1:27" ht="13.5">
      <c r="A13" s="143" t="s">
        <v>82</v>
      </c>
      <c r="B13" s="141"/>
      <c r="C13" s="160">
        <v>10085</v>
      </c>
      <c r="D13" s="160"/>
      <c r="E13" s="161">
        <v>11000000</v>
      </c>
      <c r="F13" s="65"/>
      <c r="G13" s="65">
        <v>903736</v>
      </c>
      <c r="H13" s="65">
        <v>873345</v>
      </c>
      <c r="I13" s="65">
        <v>842002</v>
      </c>
      <c r="J13" s="65">
        <v>2619083</v>
      </c>
      <c r="K13" s="65">
        <v>537480</v>
      </c>
      <c r="L13" s="65">
        <v>814947</v>
      </c>
      <c r="M13" s="65">
        <v>866912</v>
      </c>
      <c r="N13" s="65">
        <v>2219339</v>
      </c>
      <c r="O13" s="65">
        <v>1152392</v>
      </c>
      <c r="P13" s="65">
        <v>873045</v>
      </c>
      <c r="Q13" s="65">
        <v>862034</v>
      </c>
      <c r="R13" s="65">
        <v>2887471</v>
      </c>
      <c r="S13" s="65">
        <v>880044</v>
      </c>
      <c r="T13" s="65">
        <v>854970</v>
      </c>
      <c r="U13" s="65">
        <v>853952</v>
      </c>
      <c r="V13" s="65">
        <v>2588966</v>
      </c>
      <c r="W13" s="65">
        <v>10314859</v>
      </c>
      <c r="X13" s="65"/>
      <c r="Y13" s="65">
        <v>10314859</v>
      </c>
      <c r="Z13" s="145">
        <v>0</v>
      </c>
      <c r="AA13" s="160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0</v>
      </c>
      <c r="F15" s="105">
        <f t="shared" si="2"/>
        <v>0</v>
      </c>
      <c r="G15" s="105">
        <f t="shared" si="2"/>
        <v>0</v>
      </c>
      <c r="H15" s="105">
        <f t="shared" si="2"/>
        <v>0</v>
      </c>
      <c r="I15" s="105">
        <f t="shared" si="2"/>
        <v>0</v>
      </c>
      <c r="J15" s="105">
        <f t="shared" si="2"/>
        <v>0</v>
      </c>
      <c r="K15" s="105">
        <f t="shared" si="2"/>
        <v>0</v>
      </c>
      <c r="L15" s="105">
        <f t="shared" si="2"/>
        <v>0</v>
      </c>
      <c r="M15" s="105">
        <f t="shared" si="2"/>
        <v>0</v>
      </c>
      <c r="N15" s="105">
        <f t="shared" si="2"/>
        <v>0</v>
      </c>
      <c r="O15" s="105">
        <f t="shared" si="2"/>
        <v>0</v>
      </c>
      <c r="P15" s="105">
        <f t="shared" si="2"/>
        <v>0</v>
      </c>
      <c r="Q15" s="105">
        <f t="shared" si="2"/>
        <v>0</v>
      </c>
      <c r="R15" s="105">
        <f t="shared" si="2"/>
        <v>0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0</v>
      </c>
      <c r="X15" s="105">
        <f t="shared" si="2"/>
        <v>0</v>
      </c>
      <c r="Y15" s="105">
        <f t="shared" si="2"/>
        <v>0</v>
      </c>
      <c r="Z15" s="142">
        <f>+IF(X15&lt;&gt;0,+(Y15/X15)*100,0)</f>
        <v>0</v>
      </c>
      <c r="AA15" s="158">
        <f>SUM(AA16:AA18)</f>
        <v>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>
        <v>0</v>
      </c>
      <c r="AA16" s="160"/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>
        <v>0</v>
      </c>
      <c r="AA17" s="160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603641</v>
      </c>
      <c r="D19" s="158">
        <f>SUM(D20:D23)</f>
        <v>0</v>
      </c>
      <c r="E19" s="159">
        <f t="shared" si="3"/>
        <v>799984000</v>
      </c>
      <c r="F19" s="105">
        <f t="shared" si="3"/>
        <v>603641000</v>
      </c>
      <c r="G19" s="105">
        <f t="shared" si="3"/>
        <v>28128809</v>
      </c>
      <c r="H19" s="105">
        <f t="shared" si="3"/>
        <v>34387105</v>
      </c>
      <c r="I19" s="105">
        <f t="shared" si="3"/>
        <v>39247497</v>
      </c>
      <c r="J19" s="105">
        <f t="shared" si="3"/>
        <v>101763411</v>
      </c>
      <c r="K19" s="105">
        <f t="shared" si="3"/>
        <v>33071426</v>
      </c>
      <c r="L19" s="105">
        <f t="shared" si="3"/>
        <v>38627463</v>
      </c>
      <c r="M19" s="105">
        <f t="shared" si="3"/>
        <v>30134823</v>
      </c>
      <c r="N19" s="105">
        <f t="shared" si="3"/>
        <v>101833712</v>
      </c>
      <c r="O19" s="105">
        <f t="shared" si="3"/>
        <v>36027589</v>
      </c>
      <c r="P19" s="105">
        <f t="shared" si="3"/>
        <v>33709372</v>
      </c>
      <c r="Q19" s="105">
        <f t="shared" si="3"/>
        <v>31947777</v>
      </c>
      <c r="R19" s="105">
        <f t="shared" si="3"/>
        <v>101684738</v>
      </c>
      <c r="S19" s="105">
        <f t="shared" si="3"/>
        <v>30239837</v>
      </c>
      <c r="T19" s="105">
        <f t="shared" si="3"/>
        <v>39954396</v>
      </c>
      <c r="U19" s="105">
        <f t="shared" si="3"/>
        <v>36571119</v>
      </c>
      <c r="V19" s="105">
        <f t="shared" si="3"/>
        <v>106765352</v>
      </c>
      <c r="W19" s="105">
        <f t="shared" si="3"/>
        <v>412047213</v>
      </c>
      <c r="X19" s="105">
        <f t="shared" si="3"/>
        <v>603641000</v>
      </c>
      <c r="Y19" s="105">
        <f t="shared" si="3"/>
        <v>-191593787</v>
      </c>
      <c r="Z19" s="142">
        <f>+IF(X19&lt;&gt;0,+(Y19/X19)*100,0)</f>
        <v>-31.739690809603722</v>
      </c>
      <c r="AA19" s="158">
        <f>SUM(AA20:AA23)</f>
        <v>603641000</v>
      </c>
    </row>
    <row r="20" spans="1:27" ht="13.5">
      <c r="A20" s="143" t="s">
        <v>89</v>
      </c>
      <c r="B20" s="141"/>
      <c r="C20" s="160">
        <v>335534</v>
      </c>
      <c r="D20" s="160"/>
      <c r="E20" s="161">
        <v>518737000</v>
      </c>
      <c r="F20" s="65">
        <v>335534000</v>
      </c>
      <c r="G20" s="65">
        <v>20247107</v>
      </c>
      <c r="H20" s="65">
        <v>23616932</v>
      </c>
      <c r="I20" s="65">
        <v>27728056</v>
      </c>
      <c r="J20" s="65">
        <v>71592095</v>
      </c>
      <c r="K20" s="65">
        <v>23674111</v>
      </c>
      <c r="L20" s="65">
        <v>26946672</v>
      </c>
      <c r="M20" s="65">
        <v>21061968</v>
      </c>
      <c r="N20" s="65">
        <v>71682751</v>
      </c>
      <c r="O20" s="65">
        <v>23785701</v>
      </c>
      <c r="P20" s="65">
        <v>23248655</v>
      </c>
      <c r="Q20" s="65">
        <v>21172858</v>
      </c>
      <c r="R20" s="65">
        <v>68207214</v>
      </c>
      <c r="S20" s="65">
        <v>20353721</v>
      </c>
      <c r="T20" s="65">
        <v>27385763</v>
      </c>
      <c r="U20" s="65">
        <v>23728762</v>
      </c>
      <c r="V20" s="65">
        <v>71468246</v>
      </c>
      <c r="W20" s="65">
        <v>282950306</v>
      </c>
      <c r="X20" s="65">
        <v>335534000</v>
      </c>
      <c r="Y20" s="65">
        <v>-52583694</v>
      </c>
      <c r="Z20" s="145">
        <v>-15.67</v>
      </c>
      <c r="AA20" s="160">
        <v>335534000</v>
      </c>
    </row>
    <row r="21" spans="1:27" ht="13.5">
      <c r="A21" s="143" t="s">
        <v>90</v>
      </c>
      <c r="B21" s="141"/>
      <c r="C21" s="160">
        <v>179833</v>
      </c>
      <c r="D21" s="160"/>
      <c r="E21" s="161">
        <v>183017000</v>
      </c>
      <c r="F21" s="65">
        <v>179833000</v>
      </c>
      <c r="G21" s="65">
        <v>4944039</v>
      </c>
      <c r="H21" s="65">
        <v>5962197</v>
      </c>
      <c r="I21" s="65">
        <v>7419674</v>
      </c>
      <c r="J21" s="65">
        <v>18325910</v>
      </c>
      <c r="K21" s="65">
        <v>6064828</v>
      </c>
      <c r="L21" s="65">
        <v>7741956</v>
      </c>
      <c r="M21" s="65">
        <v>6217323</v>
      </c>
      <c r="N21" s="65">
        <v>20024107</v>
      </c>
      <c r="O21" s="65">
        <v>8059553</v>
      </c>
      <c r="P21" s="65">
        <v>7135549</v>
      </c>
      <c r="Q21" s="65">
        <v>6752447</v>
      </c>
      <c r="R21" s="65">
        <v>21947549</v>
      </c>
      <c r="S21" s="65">
        <v>6826248</v>
      </c>
      <c r="T21" s="65">
        <v>8437771</v>
      </c>
      <c r="U21" s="65">
        <v>8714625</v>
      </c>
      <c r="V21" s="65">
        <v>23978644</v>
      </c>
      <c r="W21" s="65">
        <v>84276210</v>
      </c>
      <c r="X21" s="65">
        <v>179833000</v>
      </c>
      <c r="Y21" s="65">
        <v>-95556790</v>
      </c>
      <c r="Z21" s="145">
        <v>-53.14</v>
      </c>
      <c r="AA21" s="160">
        <v>179833000</v>
      </c>
    </row>
    <row r="22" spans="1:27" ht="13.5">
      <c r="A22" s="143" t="s">
        <v>91</v>
      </c>
      <c r="B22" s="141"/>
      <c r="C22" s="162">
        <v>88274</v>
      </c>
      <c r="D22" s="162"/>
      <c r="E22" s="163">
        <v>98230000</v>
      </c>
      <c r="F22" s="164">
        <v>88274000</v>
      </c>
      <c r="G22" s="164">
        <v>2937663</v>
      </c>
      <c r="H22" s="164">
        <v>4807976</v>
      </c>
      <c r="I22" s="164">
        <v>4099767</v>
      </c>
      <c r="J22" s="164">
        <v>11845406</v>
      </c>
      <c r="K22" s="164">
        <v>3332487</v>
      </c>
      <c r="L22" s="164">
        <v>3938835</v>
      </c>
      <c r="M22" s="164">
        <v>2855532</v>
      </c>
      <c r="N22" s="164">
        <v>10126854</v>
      </c>
      <c r="O22" s="164">
        <v>4182335</v>
      </c>
      <c r="P22" s="164">
        <v>3325168</v>
      </c>
      <c r="Q22" s="164">
        <v>4022472</v>
      </c>
      <c r="R22" s="164">
        <v>11529975</v>
      </c>
      <c r="S22" s="164">
        <v>3059868</v>
      </c>
      <c r="T22" s="164">
        <v>4130862</v>
      </c>
      <c r="U22" s="164">
        <v>4127732</v>
      </c>
      <c r="V22" s="164">
        <v>11318462</v>
      </c>
      <c r="W22" s="164">
        <v>44820697</v>
      </c>
      <c r="X22" s="164">
        <v>88274000</v>
      </c>
      <c r="Y22" s="164">
        <v>-43453303</v>
      </c>
      <c r="Z22" s="146">
        <v>-49.23</v>
      </c>
      <c r="AA22" s="162">
        <v>88274000</v>
      </c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>
        <v>0</v>
      </c>
      <c r="AA23" s="160"/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>
        <v>681549</v>
      </c>
      <c r="H24" s="105">
        <v>772286</v>
      </c>
      <c r="I24" s="105">
        <v>802133</v>
      </c>
      <c r="J24" s="105">
        <v>2255968</v>
      </c>
      <c r="K24" s="105">
        <v>850127</v>
      </c>
      <c r="L24" s="105">
        <v>803539</v>
      </c>
      <c r="M24" s="105">
        <v>915772</v>
      </c>
      <c r="N24" s="105">
        <v>2569438</v>
      </c>
      <c r="O24" s="105">
        <v>71785</v>
      </c>
      <c r="P24" s="105">
        <v>680426</v>
      </c>
      <c r="Q24" s="105">
        <v>694032</v>
      </c>
      <c r="R24" s="105">
        <v>1446243</v>
      </c>
      <c r="S24" s="105">
        <v>719292</v>
      </c>
      <c r="T24" s="105">
        <v>680697</v>
      </c>
      <c r="U24" s="105">
        <v>675038</v>
      </c>
      <c r="V24" s="105">
        <v>2075027</v>
      </c>
      <c r="W24" s="105">
        <v>8346676</v>
      </c>
      <c r="X24" s="105"/>
      <c r="Y24" s="105">
        <v>8346676</v>
      </c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1521083</v>
      </c>
      <c r="D25" s="177">
        <f>+D5+D9+D15+D19+D24</f>
        <v>0</v>
      </c>
      <c r="E25" s="178">
        <f t="shared" si="4"/>
        <v>1491936000</v>
      </c>
      <c r="F25" s="78">
        <f t="shared" si="4"/>
        <v>1521083000</v>
      </c>
      <c r="G25" s="78">
        <f t="shared" si="4"/>
        <v>282891068</v>
      </c>
      <c r="H25" s="78">
        <f t="shared" si="4"/>
        <v>63602872</v>
      </c>
      <c r="I25" s="78">
        <f t="shared" si="4"/>
        <v>70424807</v>
      </c>
      <c r="J25" s="78">
        <f t="shared" si="4"/>
        <v>416918747</v>
      </c>
      <c r="K25" s="78">
        <f t="shared" si="4"/>
        <v>58273168</v>
      </c>
      <c r="L25" s="78">
        <f t="shared" si="4"/>
        <v>72589959</v>
      </c>
      <c r="M25" s="78">
        <f t="shared" si="4"/>
        <v>201219234</v>
      </c>
      <c r="N25" s="78">
        <f t="shared" si="4"/>
        <v>332082361</v>
      </c>
      <c r="O25" s="78">
        <f t="shared" si="4"/>
        <v>65281314</v>
      </c>
      <c r="P25" s="78">
        <f t="shared" si="4"/>
        <v>78993057</v>
      </c>
      <c r="Q25" s="78">
        <f t="shared" si="4"/>
        <v>216613511</v>
      </c>
      <c r="R25" s="78">
        <f t="shared" si="4"/>
        <v>360887882</v>
      </c>
      <c r="S25" s="78">
        <f t="shared" si="4"/>
        <v>59135789</v>
      </c>
      <c r="T25" s="78">
        <f t="shared" si="4"/>
        <v>78400157</v>
      </c>
      <c r="U25" s="78">
        <f t="shared" si="4"/>
        <v>67622572</v>
      </c>
      <c r="V25" s="78">
        <f t="shared" si="4"/>
        <v>205158518</v>
      </c>
      <c r="W25" s="78">
        <f t="shared" si="4"/>
        <v>1315047508</v>
      </c>
      <c r="X25" s="78">
        <f t="shared" si="4"/>
        <v>1521083000</v>
      </c>
      <c r="Y25" s="78">
        <f t="shared" si="4"/>
        <v>-206035492</v>
      </c>
      <c r="Z25" s="179">
        <f>+IF(X25&lt;&gt;0,+(Y25/X25)*100,0)</f>
        <v>-13.545315541623962</v>
      </c>
      <c r="AA25" s="177">
        <f>+AA5+AA9+AA15+AA19+AA24</f>
        <v>1521083000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1048814</v>
      </c>
      <c r="D28" s="158">
        <f>SUM(D29:D31)</f>
        <v>0</v>
      </c>
      <c r="E28" s="159">
        <f t="shared" si="5"/>
        <v>906479000</v>
      </c>
      <c r="F28" s="105">
        <f t="shared" si="5"/>
        <v>1048814000</v>
      </c>
      <c r="G28" s="105">
        <f t="shared" si="5"/>
        <v>12044274</v>
      </c>
      <c r="H28" s="105">
        <f t="shared" si="5"/>
        <v>19522124</v>
      </c>
      <c r="I28" s="105">
        <f t="shared" si="5"/>
        <v>19832233</v>
      </c>
      <c r="J28" s="105">
        <f t="shared" si="5"/>
        <v>51398631</v>
      </c>
      <c r="K28" s="105">
        <f t="shared" si="5"/>
        <v>21036849</v>
      </c>
      <c r="L28" s="105">
        <f t="shared" si="5"/>
        <v>24144660</v>
      </c>
      <c r="M28" s="105">
        <f t="shared" si="5"/>
        <v>23879112</v>
      </c>
      <c r="N28" s="105">
        <f t="shared" si="5"/>
        <v>69060621</v>
      </c>
      <c r="O28" s="105">
        <f t="shared" si="5"/>
        <v>24746374</v>
      </c>
      <c r="P28" s="105">
        <f t="shared" si="5"/>
        <v>26617439</v>
      </c>
      <c r="Q28" s="105">
        <f t="shared" si="5"/>
        <v>24725370</v>
      </c>
      <c r="R28" s="105">
        <f t="shared" si="5"/>
        <v>76089183</v>
      </c>
      <c r="S28" s="105">
        <f t="shared" si="5"/>
        <v>20414627</v>
      </c>
      <c r="T28" s="105">
        <f t="shared" si="5"/>
        <v>22738852</v>
      </c>
      <c r="U28" s="105">
        <f t="shared" si="5"/>
        <v>25761190</v>
      </c>
      <c r="V28" s="105">
        <f t="shared" si="5"/>
        <v>68914669</v>
      </c>
      <c r="W28" s="105">
        <f t="shared" si="5"/>
        <v>265463104</v>
      </c>
      <c r="X28" s="105">
        <f t="shared" si="5"/>
        <v>1048814000</v>
      </c>
      <c r="Y28" s="105">
        <f t="shared" si="5"/>
        <v>-783350896</v>
      </c>
      <c r="Z28" s="142">
        <f>+IF(X28&lt;&gt;0,+(Y28/X28)*100,0)</f>
        <v>-74.68921047964653</v>
      </c>
      <c r="AA28" s="158">
        <f>SUM(AA29:AA31)</f>
        <v>1048814000</v>
      </c>
    </row>
    <row r="29" spans="1:27" ht="13.5">
      <c r="A29" s="143" t="s">
        <v>75</v>
      </c>
      <c r="B29" s="141"/>
      <c r="C29" s="160">
        <v>19144</v>
      </c>
      <c r="D29" s="160"/>
      <c r="E29" s="161">
        <v>15728000</v>
      </c>
      <c r="F29" s="65">
        <v>1018082000</v>
      </c>
      <c r="G29" s="65">
        <v>2913987</v>
      </c>
      <c r="H29" s="65">
        <v>6830637</v>
      </c>
      <c r="I29" s="65">
        <v>5619467</v>
      </c>
      <c r="J29" s="65">
        <v>15364091</v>
      </c>
      <c r="K29" s="65">
        <v>6432998</v>
      </c>
      <c r="L29" s="65">
        <v>8042821</v>
      </c>
      <c r="M29" s="65">
        <v>7211102</v>
      </c>
      <c r="N29" s="65">
        <v>21686921</v>
      </c>
      <c r="O29" s="65">
        <v>5816175</v>
      </c>
      <c r="P29" s="65">
        <v>6302646</v>
      </c>
      <c r="Q29" s="65">
        <v>5826671</v>
      </c>
      <c r="R29" s="65">
        <v>17945492</v>
      </c>
      <c r="S29" s="65">
        <v>5581871</v>
      </c>
      <c r="T29" s="65">
        <v>6897431</v>
      </c>
      <c r="U29" s="65">
        <v>9732314</v>
      </c>
      <c r="V29" s="65">
        <v>22211616</v>
      </c>
      <c r="W29" s="65">
        <v>77208120</v>
      </c>
      <c r="X29" s="65">
        <v>1018082000</v>
      </c>
      <c r="Y29" s="65">
        <v>-940873880</v>
      </c>
      <c r="Z29" s="145">
        <v>-92.42</v>
      </c>
      <c r="AA29" s="160">
        <v>1018082000</v>
      </c>
    </row>
    <row r="30" spans="1:27" ht="13.5">
      <c r="A30" s="143" t="s">
        <v>76</v>
      </c>
      <c r="B30" s="141"/>
      <c r="C30" s="162">
        <v>998938</v>
      </c>
      <c r="D30" s="162"/>
      <c r="E30" s="163">
        <v>886251000</v>
      </c>
      <c r="F30" s="164">
        <v>30732000</v>
      </c>
      <c r="G30" s="164">
        <v>2081227</v>
      </c>
      <c r="H30" s="164">
        <v>2851677</v>
      </c>
      <c r="I30" s="164">
        <v>3468222</v>
      </c>
      <c r="J30" s="164">
        <v>8401126</v>
      </c>
      <c r="K30" s="164">
        <v>4651316</v>
      </c>
      <c r="L30" s="164">
        <v>4934802</v>
      </c>
      <c r="M30" s="164">
        <v>6108236</v>
      </c>
      <c r="N30" s="164">
        <v>15694354</v>
      </c>
      <c r="O30" s="164">
        <v>9154205</v>
      </c>
      <c r="P30" s="164">
        <v>7660419</v>
      </c>
      <c r="Q30" s="164">
        <v>3447323</v>
      </c>
      <c r="R30" s="164">
        <v>20261947</v>
      </c>
      <c r="S30" s="164">
        <v>4374558</v>
      </c>
      <c r="T30" s="164">
        <v>4830892</v>
      </c>
      <c r="U30" s="164">
        <v>3071158</v>
      </c>
      <c r="V30" s="164">
        <v>12276608</v>
      </c>
      <c r="W30" s="164">
        <v>56634035</v>
      </c>
      <c r="X30" s="164">
        <v>30732000</v>
      </c>
      <c r="Y30" s="164">
        <v>25902035</v>
      </c>
      <c r="Z30" s="146">
        <v>84.28</v>
      </c>
      <c r="AA30" s="162">
        <v>30732000</v>
      </c>
    </row>
    <row r="31" spans="1:27" ht="13.5">
      <c r="A31" s="143" t="s">
        <v>77</v>
      </c>
      <c r="B31" s="141"/>
      <c r="C31" s="160">
        <v>30732</v>
      </c>
      <c r="D31" s="160"/>
      <c r="E31" s="161">
        <v>4500000</v>
      </c>
      <c r="F31" s="65"/>
      <c r="G31" s="65">
        <v>7049060</v>
      </c>
      <c r="H31" s="65">
        <v>9839810</v>
      </c>
      <c r="I31" s="65">
        <v>10744544</v>
      </c>
      <c r="J31" s="65">
        <v>27633414</v>
      </c>
      <c r="K31" s="65">
        <v>9952535</v>
      </c>
      <c r="L31" s="65">
        <v>11167037</v>
      </c>
      <c r="M31" s="65">
        <v>10559774</v>
      </c>
      <c r="N31" s="65">
        <v>31679346</v>
      </c>
      <c r="O31" s="65">
        <v>9775994</v>
      </c>
      <c r="P31" s="65">
        <v>12654374</v>
      </c>
      <c r="Q31" s="65">
        <v>15451376</v>
      </c>
      <c r="R31" s="65">
        <v>37881744</v>
      </c>
      <c r="S31" s="65">
        <v>10458198</v>
      </c>
      <c r="T31" s="65">
        <v>11010529</v>
      </c>
      <c r="U31" s="65">
        <v>12957718</v>
      </c>
      <c r="V31" s="65">
        <v>34426445</v>
      </c>
      <c r="W31" s="65">
        <v>131620949</v>
      </c>
      <c r="X31" s="65"/>
      <c r="Y31" s="65">
        <v>131620949</v>
      </c>
      <c r="Z31" s="145">
        <v>0</v>
      </c>
      <c r="AA31" s="160"/>
    </row>
    <row r="32" spans="1:27" ht="13.5">
      <c r="A32" s="140" t="s">
        <v>78</v>
      </c>
      <c r="B32" s="141"/>
      <c r="C32" s="158">
        <f aca="true" t="shared" si="6" ref="C32:Y32">SUM(C33:C37)</f>
        <v>0</v>
      </c>
      <c r="D32" s="158">
        <f>SUM(D33:D37)</f>
        <v>0</v>
      </c>
      <c r="E32" s="159">
        <f t="shared" si="6"/>
        <v>0</v>
      </c>
      <c r="F32" s="105">
        <f t="shared" si="6"/>
        <v>0</v>
      </c>
      <c r="G32" s="105">
        <f t="shared" si="6"/>
        <v>16418652</v>
      </c>
      <c r="H32" s="105">
        <f t="shared" si="6"/>
        <v>18381590</v>
      </c>
      <c r="I32" s="105">
        <f t="shared" si="6"/>
        <v>20719253</v>
      </c>
      <c r="J32" s="105">
        <f t="shared" si="6"/>
        <v>55519495</v>
      </c>
      <c r="K32" s="105">
        <f t="shared" si="6"/>
        <v>18403287</v>
      </c>
      <c r="L32" s="105">
        <f t="shared" si="6"/>
        <v>18507405</v>
      </c>
      <c r="M32" s="105">
        <f t="shared" si="6"/>
        <v>18730302</v>
      </c>
      <c r="N32" s="105">
        <f t="shared" si="6"/>
        <v>55640994</v>
      </c>
      <c r="O32" s="105">
        <f t="shared" si="6"/>
        <v>18955645</v>
      </c>
      <c r="P32" s="105">
        <f t="shared" si="6"/>
        <v>20195567</v>
      </c>
      <c r="Q32" s="105">
        <f t="shared" si="6"/>
        <v>19317329</v>
      </c>
      <c r="R32" s="105">
        <f t="shared" si="6"/>
        <v>58468541</v>
      </c>
      <c r="S32" s="105">
        <f t="shared" si="6"/>
        <v>18925939</v>
      </c>
      <c r="T32" s="105">
        <f t="shared" si="6"/>
        <v>19743329</v>
      </c>
      <c r="U32" s="105">
        <f t="shared" si="6"/>
        <v>20630287</v>
      </c>
      <c r="V32" s="105">
        <f t="shared" si="6"/>
        <v>59299555</v>
      </c>
      <c r="W32" s="105">
        <f t="shared" si="6"/>
        <v>228928585</v>
      </c>
      <c r="X32" s="105">
        <f t="shared" si="6"/>
        <v>0</v>
      </c>
      <c r="Y32" s="105">
        <f t="shared" si="6"/>
        <v>228928585</v>
      </c>
      <c r="Z32" s="142">
        <f>+IF(X32&lt;&gt;0,+(Y32/X32)*100,0)</f>
        <v>0</v>
      </c>
      <c r="AA32" s="158">
        <f>SUM(AA33:AA37)</f>
        <v>0</v>
      </c>
    </row>
    <row r="33" spans="1:27" ht="13.5">
      <c r="A33" s="143" t="s">
        <v>79</v>
      </c>
      <c r="B33" s="141"/>
      <c r="C33" s="160"/>
      <c r="D33" s="160"/>
      <c r="E33" s="161"/>
      <c r="F33" s="65"/>
      <c r="G33" s="65">
        <v>4277705</v>
      </c>
      <c r="H33" s="65">
        <v>5074828</v>
      </c>
      <c r="I33" s="65">
        <v>5470287</v>
      </c>
      <c r="J33" s="65">
        <v>14822820</v>
      </c>
      <c r="K33" s="65">
        <v>4932431</v>
      </c>
      <c r="L33" s="65">
        <v>4726963</v>
      </c>
      <c r="M33" s="65">
        <v>5194129</v>
      </c>
      <c r="N33" s="65">
        <v>14853523</v>
      </c>
      <c r="O33" s="65">
        <v>5487159</v>
      </c>
      <c r="P33" s="65">
        <v>5400284</v>
      </c>
      <c r="Q33" s="65">
        <v>4674813</v>
      </c>
      <c r="R33" s="65">
        <v>15562256</v>
      </c>
      <c r="S33" s="65">
        <v>5106503</v>
      </c>
      <c r="T33" s="65">
        <v>5386788</v>
      </c>
      <c r="U33" s="65">
        <v>5518808</v>
      </c>
      <c r="V33" s="65">
        <v>16012099</v>
      </c>
      <c r="W33" s="65">
        <v>61250698</v>
      </c>
      <c r="X33" s="65"/>
      <c r="Y33" s="65">
        <v>61250698</v>
      </c>
      <c r="Z33" s="145">
        <v>0</v>
      </c>
      <c r="AA33" s="160"/>
    </row>
    <row r="34" spans="1:27" ht="13.5">
      <c r="A34" s="143" t="s">
        <v>80</v>
      </c>
      <c r="B34" s="141"/>
      <c r="C34" s="160"/>
      <c r="D34" s="160"/>
      <c r="E34" s="161"/>
      <c r="F34" s="65"/>
      <c r="G34" s="65">
        <v>5675156</v>
      </c>
      <c r="H34" s="65">
        <v>5113416</v>
      </c>
      <c r="I34" s="65">
        <v>5261648</v>
      </c>
      <c r="J34" s="65">
        <v>16050220</v>
      </c>
      <c r="K34" s="65">
        <v>5370462</v>
      </c>
      <c r="L34" s="65">
        <v>4929718</v>
      </c>
      <c r="M34" s="65">
        <v>5128284</v>
      </c>
      <c r="N34" s="65">
        <v>15428464</v>
      </c>
      <c r="O34" s="65">
        <v>5069351</v>
      </c>
      <c r="P34" s="65">
        <v>5747563</v>
      </c>
      <c r="Q34" s="65">
        <v>5817649</v>
      </c>
      <c r="R34" s="65">
        <v>16634563</v>
      </c>
      <c r="S34" s="65">
        <v>5005302</v>
      </c>
      <c r="T34" s="65">
        <v>5156205</v>
      </c>
      <c r="U34" s="65">
        <v>4985788</v>
      </c>
      <c r="V34" s="65">
        <v>15147295</v>
      </c>
      <c r="W34" s="65">
        <v>63260542</v>
      </c>
      <c r="X34" s="65"/>
      <c r="Y34" s="65">
        <v>63260542</v>
      </c>
      <c r="Z34" s="145">
        <v>0</v>
      </c>
      <c r="AA34" s="160"/>
    </row>
    <row r="35" spans="1:27" ht="13.5">
      <c r="A35" s="143" t="s">
        <v>81</v>
      </c>
      <c r="B35" s="141"/>
      <c r="C35" s="160"/>
      <c r="D35" s="160"/>
      <c r="E35" s="161"/>
      <c r="F35" s="65"/>
      <c r="G35" s="65">
        <v>5338053</v>
      </c>
      <c r="H35" s="65">
        <v>6572332</v>
      </c>
      <c r="I35" s="65">
        <v>8613772</v>
      </c>
      <c r="J35" s="65">
        <v>20524157</v>
      </c>
      <c r="K35" s="65">
        <v>7219741</v>
      </c>
      <c r="L35" s="65">
        <v>7440442</v>
      </c>
      <c r="M35" s="65">
        <v>7208099</v>
      </c>
      <c r="N35" s="65">
        <v>21868282</v>
      </c>
      <c r="O35" s="65">
        <v>7166758</v>
      </c>
      <c r="P35" s="65">
        <v>7470879</v>
      </c>
      <c r="Q35" s="65">
        <v>7381929</v>
      </c>
      <c r="R35" s="65">
        <v>22019566</v>
      </c>
      <c r="S35" s="65">
        <v>7565226</v>
      </c>
      <c r="T35" s="65">
        <v>7999571</v>
      </c>
      <c r="U35" s="65">
        <v>8588723</v>
      </c>
      <c r="V35" s="65">
        <v>24153520</v>
      </c>
      <c r="W35" s="65">
        <v>88565525</v>
      </c>
      <c r="X35" s="65"/>
      <c r="Y35" s="65">
        <v>88565525</v>
      </c>
      <c r="Z35" s="145">
        <v>0</v>
      </c>
      <c r="AA35" s="160"/>
    </row>
    <row r="36" spans="1:27" ht="13.5">
      <c r="A36" s="143" t="s">
        <v>82</v>
      </c>
      <c r="B36" s="141"/>
      <c r="C36" s="160"/>
      <c r="D36" s="160"/>
      <c r="E36" s="161"/>
      <c r="F36" s="65"/>
      <c r="G36" s="65">
        <v>1127738</v>
      </c>
      <c r="H36" s="65">
        <v>1621014</v>
      </c>
      <c r="I36" s="65">
        <v>1373546</v>
      </c>
      <c r="J36" s="65">
        <v>4122298</v>
      </c>
      <c r="K36" s="65">
        <v>880653</v>
      </c>
      <c r="L36" s="65">
        <v>1410282</v>
      </c>
      <c r="M36" s="65">
        <v>1199790</v>
      </c>
      <c r="N36" s="65">
        <v>3490725</v>
      </c>
      <c r="O36" s="65">
        <v>1232377</v>
      </c>
      <c r="P36" s="65">
        <v>1576841</v>
      </c>
      <c r="Q36" s="65">
        <v>1442938</v>
      </c>
      <c r="R36" s="65">
        <v>4252156</v>
      </c>
      <c r="S36" s="65">
        <v>1248908</v>
      </c>
      <c r="T36" s="65">
        <v>1200765</v>
      </c>
      <c r="U36" s="65">
        <v>1536968</v>
      </c>
      <c r="V36" s="65">
        <v>3986641</v>
      </c>
      <c r="W36" s="65">
        <v>15851820</v>
      </c>
      <c r="X36" s="65"/>
      <c r="Y36" s="65">
        <v>15851820</v>
      </c>
      <c r="Z36" s="145">
        <v>0</v>
      </c>
      <c r="AA36" s="160"/>
    </row>
    <row r="37" spans="1:27" ht="13.5">
      <c r="A37" s="143" t="s">
        <v>83</v>
      </c>
      <c r="B37" s="141"/>
      <c r="C37" s="162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0</v>
      </c>
      <c r="D38" s="158">
        <f>SUM(D39:D41)</f>
        <v>0</v>
      </c>
      <c r="E38" s="159">
        <f t="shared" si="7"/>
        <v>0</v>
      </c>
      <c r="F38" s="105">
        <f t="shared" si="7"/>
        <v>0</v>
      </c>
      <c r="G38" s="105">
        <f t="shared" si="7"/>
        <v>4286082</v>
      </c>
      <c r="H38" s="105">
        <f t="shared" si="7"/>
        <v>4677619</v>
      </c>
      <c r="I38" s="105">
        <f t="shared" si="7"/>
        <v>5145545</v>
      </c>
      <c r="J38" s="105">
        <f t="shared" si="7"/>
        <v>14109246</v>
      </c>
      <c r="K38" s="105">
        <f t="shared" si="7"/>
        <v>4854377</v>
      </c>
      <c r="L38" s="105">
        <f t="shared" si="7"/>
        <v>5664868</v>
      </c>
      <c r="M38" s="105">
        <f t="shared" si="7"/>
        <v>6256718</v>
      </c>
      <c r="N38" s="105">
        <f t="shared" si="7"/>
        <v>16775963</v>
      </c>
      <c r="O38" s="105">
        <f t="shared" si="7"/>
        <v>4667234</v>
      </c>
      <c r="P38" s="105">
        <f t="shared" si="7"/>
        <v>6248191</v>
      </c>
      <c r="Q38" s="105">
        <f t="shared" si="7"/>
        <v>5031907</v>
      </c>
      <c r="R38" s="105">
        <f t="shared" si="7"/>
        <v>15947332</v>
      </c>
      <c r="S38" s="105">
        <f t="shared" si="7"/>
        <v>5434819</v>
      </c>
      <c r="T38" s="105">
        <f t="shared" si="7"/>
        <v>6512216</v>
      </c>
      <c r="U38" s="105">
        <f t="shared" si="7"/>
        <v>6035927</v>
      </c>
      <c r="V38" s="105">
        <f t="shared" si="7"/>
        <v>17982962</v>
      </c>
      <c r="W38" s="105">
        <f t="shared" si="7"/>
        <v>64815503</v>
      </c>
      <c r="X38" s="105">
        <f t="shared" si="7"/>
        <v>0</v>
      </c>
      <c r="Y38" s="105">
        <f t="shared" si="7"/>
        <v>64815503</v>
      </c>
      <c r="Z38" s="142">
        <f>+IF(X38&lt;&gt;0,+(Y38/X38)*100,0)</f>
        <v>0</v>
      </c>
      <c r="AA38" s="158">
        <f>SUM(AA39:AA41)</f>
        <v>0</v>
      </c>
    </row>
    <row r="39" spans="1:27" ht="13.5">
      <c r="A39" s="143" t="s">
        <v>85</v>
      </c>
      <c r="B39" s="141"/>
      <c r="C39" s="160"/>
      <c r="D39" s="160"/>
      <c r="E39" s="161"/>
      <c r="F39" s="65"/>
      <c r="G39" s="65">
        <v>589245</v>
      </c>
      <c r="H39" s="65">
        <v>588637</v>
      </c>
      <c r="I39" s="65">
        <v>694640</v>
      </c>
      <c r="J39" s="65">
        <v>1872522</v>
      </c>
      <c r="K39" s="65">
        <v>1040595</v>
      </c>
      <c r="L39" s="65">
        <v>1131579</v>
      </c>
      <c r="M39" s="65">
        <v>1904095</v>
      </c>
      <c r="N39" s="65">
        <v>4076269</v>
      </c>
      <c r="O39" s="65">
        <v>739336</v>
      </c>
      <c r="P39" s="65">
        <v>1023203</v>
      </c>
      <c r="Q39" s="65">
        <v>879369</v>
      </c>
      <c r="R39" s="65">
        <v>2641908</v>
      </c>
      <c r="S39" s="65">
        <v>901615</v>
      </c>
      <c r="T39" s="65">
        <v>1878476</v>
      </c>
      <c r="U39" s="65">
        <v>1300900</v>
      </c>
      <c r="V39" s="65">
        <v>4080991</v>
      </c>
      <c r="W39" s="65">
        <v>12671690</v>
      </c>
      <c r="X39" s="65"/>
      <c r="Y39" s="65">
        <v>12671690</v>
      </c>
      <c r="Z39" s="145">
        <v>0</v>
      </c>
      <c r="AA39" s="160"/>
    </row>
    <row r="40" spans="1:27" ht="13.5">
      <c r="A40" s="143" t="s">
        <v>86</v>
      </c>
      <c r="B40" s="141"/>
      <c r="C40" s="160"/>
      <c r="D40" s="160"/>
      <c r="E40" s="161"/>
      <c r="F40" s="65"/>
      <c r="G40" s="65">
        <v>3371582</v>
      </c>
      <c r="H40" s="65">
        <v>3503408</v>
      </c>
      <c r="I40" s="65">
        <v>4044173</v>
      </c>
      <c r="J40" s="65">
        <v>10919163</v>
      </c>
      <c r="K40" s="65">
        <v>3301708</v>
      </c>
      <c r="L40" s="65">
        <v>4190244</v>
      </c>
      <c r="M40" s="65">
        <v>4035698</v>
      </c>
      <c r="N40" s="65">
        <v>11527650</v>
      </c>
      <c r="O40" s="65">
        <v>3522946</v>
      </c>
      <c r="P40" s="65">
        <v>4750174</v>
      </c>
      <c r="Q40" s="65">
        <v>3818385</v>
      </c>
      <c r="R40" s="65">
        <v>12091505</v>
      </c>
      <c r="S40" s="65">
        <v>4224523</v>
      </c>
      <c r="T40" s="65">
        <v>4352433</v>
      </c>
      <c r="U40" s="65">
        <v>4408699</v>
      </c>
      <c r="V40" s="65">
        <v>12985655</v>
      </c>
      <c r="W40" s="65">
        <v>47523973</v>
      </c>
      <c r="X40" s="65"/>
      <c r="Y40" s="65">
        <v>47523973</v>
      </c>
      <c r="Z40" s="145">
        <v>0</v>
      </c>
      <c r="AA40" s="160"/>
    </row>
    <row r="41" spans="1:27" ht="13.5">
      <c r="A41" s="143" t="s">
        <v>87</v>
      </c>
      <c r="B41" s="141"/>
      <c r="C41" s="160"/>
      <c r="D41" s="160"/>
      <c r="E41" s="161"/>
      <c r="F41" s="65"/>
      <c r="G41" s="65">
        <v>325255</v>
      </c>
      <c r="H41" s="65">
        <v>585574</v>
      </c>
      <c r="I41" s="65">
        <v>406732</v>
      </c>
      <c r="J41" s="65">
        <v>1317561</v>
      </c>
      <c r="K41" s="65">
        <v>512074</v>
      </c>
      <c r="L41" s="65">
        <v>343045</v>
      </c>
      <c r="M41" s="65">
        <v>316925</v>
      </c>
      <c r="N41" s="65">
        <v>1172044</v>
      </c>
      <c r="O41" s="65">
        <v>404952</v>
      </c>
      <c r="P41" s="65">
        <v>474814</v>
      </c>
      <c r="Q41" s="65">
        <v>334153</v>
      </c>
      <c r="R41" s="65">
        <v>1213919</v>
      </c>
      <c r="S41" s="65">
        <v>308681</v>
      </c>
      <c r="T41" s="65">
        <v>281307</v>
      </c>
      <c r="U41" s="65">
        <v>326328</v>
      </c>
      <c r="V41" s="65">
        <v>916316</v>
      </c>
      <c r="W41" s="65">
        <v>4619840</v>
      </c>
      <c r="X41" s="65"/>
      <c r="Y41" s="65">
        <v>4619840</v>
      </c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438765</v>
      </c>
      <c r="D42" s="158">
        <f>SUM(D43:D46)</f>
        <v>0</v>
      </c>
      <c r="E42" s="159">
        <f t="shared" si="8"/>
        <v>433104000</v>
      </c>
      <c r="F42" s="105">
        <f t="shared" si="8"/>
        <v>438765000</v>
      </c>
      <c r="G42" s="105">
        <f t="shared" si="8"/>
        <v>102332941</v>
      </c>
      <c r="H42" s="105">
        <f t="shared" si="8"/>
        <v>22177449</v>
      </c>
      <c r="I42" s="105">
        <f t="shared" si="8"/>
        <v>38522272</v>
      </c>
      <c r="J42" s="105">
        <f t="shared" si="8"/>
        <v>163032662</v>
      </c>
      <c r="K42" s="105">
        <f t="shared" si="8"/>
        <v>18285769</v>
      </c>
      <c r="L42" s="105">
        <f t="shared" si="8"/>
        <v>23409407</v>
      </c>
      <c r="M42" s="105">
        <f t="shared" si="8"/>
        <v>52601314</v>
      </c>
      <c r="N42" s="105">
        <f t="shared" si="8"/>
        <v>94296490</v>
      </c>
      <c r="O42" s="105">
        <f t="shared" si="8"/>
        <v>10437512</v>
      </c>
      <c r="P42" s="105">
        <f t="shared" si="8"/>
        <v>32923406</v>
      </c>
      <c r="Q42" s="105">
        <f t="shared" si="8"/>
        <v>93280372</v>
      </c>
      <c r="R42" s="105">
        <f t="shared" si="8"/>
        <v>136641290</v>
      </c>
      <c r="S42" s="105">
        <f t="shared" si="8"/>
        <v>15570948</v>
      </c>
      <c r="T42" s="105">
        <f t="shared" si="8"/>
        <v>23743774</v>
      </c>
      <c r="U42" s="105">
        <f t="shared" si="8"/>
        <v>23186500</v>
      </c>
      <c r="V42" s="105">
        <f t="shared" si="8"/>
        <v>62501222</v>
      </c>
      <c r="W42" s="105">
        <f t="shared" si="8"/>
        <v>456471664</v>
      </c>
      <c r="X42" s="105">
        <f t="shared" si="8"/>
        <v>438765000</v>
      </c>
      <c r="Y42" s="105">
        <f t="shared" si="8"/>
        <v>17706664</v>
      </c>
      <c r="Z42" s="142">
        <f>+IF(X42&lt;&gt;0,+(Y42/X42)*100,0)</f>
        <v>4.03556892641847</v>
      </c>
      <c r="AA42" s="158">
        <f>SUM(AA43:AA46)</f>
        <v>438765000</v>
      </c>
    </row>
    <row r="43" spans="1:27" ht="13.5">
      <c r="A43" s="143" t="s">
        <v>89</v>
      </c>
      <c r="B43" s="141"/>
      <c r="C43" s="160">
        <v>231024</v>
      </c>
      <c r="D43" s="160"/>
      <c r="E43" s="161">
        <v>234674000</v>
      </c>
      <c r="F43" s="65">
        <v>231024000</v>
      </c>
      <c r="G43" s="65">
        <v>91285030</v>
      </c>
      <c r="H43" s="65">
        <v>4596910</v>
      </c>
      <c r="I43" s="65">
        <v>22171635</v>
      </c>
      <c r="J43" s="65">
        <v>118053575</v>
      </c>
      <c r="K43" s="65">
        <v>2982416</v>
      </c>
      <c r="L43" s="65">
        <v>4875954</v>
      </c>
      <c r="M43" s="65">
        <v>48856341</v>
      </c>
      <c r="N43" s="65">
        <v>56714711</v>
      </c>
      <c r="O43" s="65">
        <v>4828489</v>
      </c>
      <c r="P43" s="65">
        <v>4497030</v>
      </c>
      <c r="Q43" s="65">
        <v>80005510</v>
      </c>
      <c r="R43" s="65">
        <v>89331029</v>
      </c>
      <c r="S43" s="65">
        <v>4112943</v>
      </c>
      <c r="T43" s="65">
        <v>4199215</v>
      </c>
      <c r="U43" s="65">
        <v>4276416</v>
      </c>
      <c r="V43" s="65">
        <v>12588574</v>
      </c>
      <c r="W43" s="65">
        <v>276687889</v>
      </c>
      <c r="X43" s="65">
        <v>231024000</v>
      </c>
      <c r="Y43" s="65">
        <v>45663889</v>
      </c>
      <c r="Z43" s="145">
        <v>19.77</v>
      </c>
      <c r="AA43" s="160">
        <v>231024000</v>
      </c>
    </row>
    <row r="44" spans="1:27" ht="13.5">
      <c r="A44" s="143" t="s">
        <v>90</v>
      </c>
      <c r="B44" s="141"/>
      <c r="C44" s="160">
        <v>207741</v>
      </c>
      <c r="D44" s="160"/>
      <c r="E44" s="161">
        <v>198430000</v>
      </c>
      <c r="F44" s="65">
        <v>207741000</v>
      </c>
      <c r="G44" s="65">
        <v>9028824</v>
      </c>
      <c r="H44" s="65">
        <v>15088723</v>
      </c>
      <c r="I44" s="65">
        <v>13862730</v>
      </c>
      <c r="J44" s="65">
        <v>37980277</v>
      </c>
      <c r="K44" s="65">
        <v>13450904</v>
      </c>
      <c r="L44" s="65">
        <v>14719956</v>
      </c>
      <c r="M44" s="65">
        <v>1853115</v>
      </c>
      <c r="N44" s="65">
        <v>30023975</v>
      </c>
      <c r="O44" s="65">
        <v>3025208</v>
      </c>
      <c r="P44" s="65">
        <v>25442752</v>
      </c>
      <c r="Q44" s="65">
        <v>10173042</v>
      </c>
      <c r="R44" s="65">
        <v>38641002</v>
      </c>
      <c r="S44" s="65">
        <v>8884271</v>
      </c>
      <c r="T44" s="65">
        <v>16820817</v>
      </c>
      <c r="U44" s="65">
        <v>14845264</v>
      </c>
      <c r="V44" s="65">
        <v>40550352</v>
      </c>
      <c r="W44" s="65">
        <v>147195606</v>
      </c>
      <c r="X44" s="65">
        <v>207741000</v>
      </c>
      <c r="Y44" s="65">
        <v>-60545394</v>
      </c>
      <c r="Z44" s="145">
        <v>-29.14</v>
      </c>
      <c r="AA44" s="160">
        <v>207741000</v>
      </c>
    </row>
    <row r="45" spans="1:27" ht="13.5">
      <c r="A45" s="143" t="s">
        <v>91</v>
      </c>
      <c r="B45" s="141"/>
      <c r="C45" s="162"/>
      <c r="D45" s="162"/>
      <c r="E45" s="163"/>
      <c r="F45" s="164"/>
      <c r="G45" s="164">
        <v>2019087</v>
      </c>
      <c r="H45" s="164">
        <v>2491816</v>
      </c>
      <c r="I45" s="164">
        <v>2487907</v>
      </c>
      <c r="J45" s="164">
        <v>6998810</v>
      </c>
      <c r="K45" s="164">
        <v>1852449</v>
      </c>
      <c r="L45" s="164">
        <v>3813497</v>
      </c>
      <c r="M45" s="164">
        <v>1891858</v>
      </c>
      <c r="N45" s="164">
        <v>7557804</v>
      </c>
      <c r="O45" s="164">
        <v>2583815</v>
      </c>
      <c r="P45" s="164">
        <v>2983624</v>
      </c>
      <c r="Q45" s="164">
        <v>3101820</v>
      </c>
      <c r="R45" s="164">
        <v>8669259</v>
      </c>
      <c r="S45" s="164">
        <v>2573734</v>
      </c>
      <c r="T45" s="164">
        <v>2723742</v>
      </c>
      <c r="U45" s="164">
        <v>4064820</v>
      </c>
      <c r="V45" s="164">
        <v>9362296</v>
      </c>
      <c r="W45" s="164">
        <v>32588169</v>
      </c>
      <c r="X45" s="164"/>
      <c r="Y45" s="164">
        <v>32588169</v>
      </c>
      <c r="Z45" s="146">
        <v>0</v>
      </c>
      <c r="AA45" s="162"/>
    </row>
    <row r="46" spans="1:27" ht="13.5">
      <c r="A46" s="143" t="s">
        <v>92</v>
      </c>
      <c r="B46" s="141"/>
      <c r="C46" s="160"/>
      <c r="D46" s="160"/>
      <c r="E46" s="161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5">
        <v>0</v>
      </c>
      <c r="AA46" s="160"/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1487579</v>
      </c>
      <c r="D48" s="177">
        <f>+D28+D32+D38+D42+D47</f>
        <v>0</v>
      </c>
      <c r="E48" s="178">
        <f t="shared" si="9"/>
        <v>1339583000</v>
      </c>
      <c r="F48" s="78">
        <f t="shared" si="9"/>
        <v>1487579000</v>
      </c>
      <c r="G48" s="78">
        <f t="shared" si="9"/>
        <v>135081949</v>
      </c>
      <c r="H48" s="78">
        <f t="shared" si="9"/>
        <v>64758782</v>
      </c>
      <c r="I48" s="78">
        <f t="shared" si="9"/>
        <v>84219303</v>
      </c>
      <c r="J48" s="78">
        <f t="shared" si="9"/>
        <v>284060034</v>
      </c>
      <c r="K48" s="78">
        <f t="shared" si="9"/>
        <v>62580282</v>
      </c>
      <c r="L48" s="78">
        <f t="shared" si="9"/>
        <v>71726340</v>
      </c>
      <c r="M48" s="78">
        <f t="shared" si="9"/>
        <v>101467446</v>
      </c>
      <c r="N48" s="78">
        <f t="shared" si="9"/>
        <v>235774068</v>
      </c>
      <c r="O48" s="78">
        <f t="shared" si="9"/>
        <v>58806765</v>
      </c>
      <c r="P48" s="78">
        <f t="shared" si="9"/>
        <v>85984603</v>
      </c>
      <c r="Q48" s="78">
        <f t="shared" si="9"/>
        <v>142354978</v>
      </c>
      <c r="R48" s="78">
        <f t="shared" si="9"/>
        <v>287146346</v>
      </c>
      <c r="S48" s="78">
        <f t="shared" si="9"/>
        <v>60346333</v>
      </c>
      <c r="T48" s="78">
        <f t="shared" si="9"/>
        <v>72738171</v>
      </c>
      <c r="U48" s="78">
        <f t="shared" si="9"/>
        <v>75613904</v>
      </c>
      <c r="V48" s="78">
        <f t="shared" si="9"/>
        <v>208698408</v>
      </c>
      <c r="W48" s="78">
        <f t="shared" si="9"/>
        <v>1015678856</v>
      </c>
      <c r="X48" s="78">
        <f t="shared" si="9"/>
        <v>1487579000</v>
      </c>
      <c r="Y48" s="78">
        <f t="shared" si="9"/>
        <v>-471900144</v>
      </c>
      <c r="Z48" s="179">
        <f>+IF(X48&lt;&gt;0,+(Y48/X48)*100,0)</f>
        <v>-31.722694660249978</v>
      </c>
      <c r="AA48" s="177">
        <f>+AA28+AA32+AA38+AA42+AA47</f>
        <v>1487579000</v>
      </c>
    </row>
    <row r="49" spans="1:27" ht="13.5">
      <c r="A49" s="153" t="s">
        <v>49</v>
      </c>
      <c r="B49" s="154"/>
      <c r="C49" s="180">
        <f aca="true" t="shared" si="10" ref="C49:Y49">+C25-C48</f>
        <v>33504</v>
      </c>
      <c r="D49" s="180">
        <f>+D25-D48</f>
        <v>0</v>
      </c>
      <c r="E49" s="181">
        <f t="shared" si="10"/>
        <v>152353000</v>
      </c>
      <c r="F49" s="182">
        <f t="shared" si="10"/>
        <v>33504000</v>
      </c>
      <c r="G49" s="182">
        <f t="shared" si="10"/>
        <v>147809119</v>
      </c>
      <c r="H49" s="182">
        <f t="shared" si="10"/>
        <v>-1155910</v>
      </c>
      <c r="I49" s="182">
        <f t="shared" si="10"/>
        <v>-13794496</v>
      </c>
      <c r="J49" s="182">
        <f t="shared" si="10"/>
        <v>132858713</v>
      </c>
      <c r="K49" s="182">
        <f t="shared" si="10"/>
        <v>-4307114</v>
      </c>
      <c r="L49" s="182">
        <f t="shared" si="10"/>
        <v>863619</v>
      </c>
      <c r="M49" s="182">
        <f t="shared" si="10"/>
        <v>99751788</v>
      </c>
      <c r="N49" s="182">
        <f t="shared" si="10"/>
        <v>96308293</v>
      </c>
      <c r="O49" s="182">
        <f t="shared" si="10"/>
        <v>6474549</v>
      </c>
      <c r="P49" s="182">
        <f t="shared" si="10"/>
        <v>-6991546</v>
      </c>
      <c r="Q49" s="182">
        <f t="shared" si="10"/>
        <v>74258533</v>
      </c>
      <c r="R49" s="182">
        <f t="shared" si="10"/>
        <v>73741536</v>
      </c>
      <c r="S49" s="182">
        <f t="shared" si="10"/>
        <v>-1210544</v>
      </c>
      <c r="T49" s="182">
        <f t="shared" si="10"/>
        <v>5661986</v>
      </c>
      <c r="U49" s="182">
        <f t="shared" si="10"/>
        <v>-7991332</v>
      </c>
      <c r="V49" s="182">
        <f t="shared" si="10"/>
        <v>-3539890</v>
      </c>
      <c r="W49" s="182">
        <f t="shared" si="10"/>
        <v>299368652</v>
      </c>
      <c r="X49" s="182">
        <f>IF(F25=F48,0,X25-X48)</f>
        <v>33504000</v>
      </c>
      <c r="Y49" s="182">
        <f t="shared" si="10"/>
        <v>265864652</v>
      </c>
      <c r="Z49" s="183">
        <f>+IF(X49&lt;&gt;0,+(Y49/X49)*100,0)</f>
        <v>793.5310768863419</v>
      </c>
      <c r="AA49" s="180">
        <f>+AA25-AA48</f>
        <v>33504000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200362</v>
      </c>
      <c r="D5" s="160"/>
      <c r="E5" s="161">
        <v>136325000</v>
      </c>
      <c r="F5" s="65">
        <v>200362000</v>
      </c>
      <c r="G5" s="65">
        <v>10699627</v>
      </c>
      <c r="H5" s="65">
        <v>7925591</v>
      </c>
      <c r="I5" s="65">
        <v>8298386</v>
      </c>
      <c r="J5" s="65">
        <v>26923604</v>
      </c>
      <c r="K5" s="65">
        <v>7604271</v>
      </c>
      <c r="L5" s="65">
        <v>7790869</v>
      </c>
      <c r="M5" s="65">
        <v>9233063</v>
      </c>
      <c r="N5" s="65">
        <v>24628203</v>
      </c>
      <c r="O5" s="65">
        <v>7984622</v>
      </c>
      <c r="P5" s="65">
        <v>21449856</v>
      </c>
      <c r="Q5" s="65">
        <v>7163510</v>
      </c>
      <c r="R5" s="65">
        <v>36597988</v>
      </c>
      <c r="S5" s="65">
        <v>7422107</v>
      </c>
      <c r="T5" s="65">
        <v>7575981</v>
      </c>
      <c r="U5" s="65">
        <v>7356928</v>
      </c>
      <c r="V5" s="65">
        <v>22355016</v>
      </c>
      <c r="W5" s="65">
        <v>110504811</v>
      </c>
      <c r="X5" s="65">
        <v>200362000</v>
      </c>
      <c r="Y5" s="65">
        <v>-89857189</v>
      </c>
      <c r="Z5" s="145">
        <v>-44.85</v>
      </c>
      <c r="AA5" s="160">
        <v>200362000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335534</v>
      </c>
      <c r="D7" s="160"/>
      <c r="E7" s="161">
        <v>518737000</v>
      </c>
      <c r="F7" s="65">
        <v>335534000</v>
      </c>
      <c r="G7" s="65">
        <v>20247107</v>
      </c>
      <c r="H7" s="65">
        <v>23616932</v>
      </c>
      <c r="I7" s="65">
        <v>27728056</v>
      </c>
      <c r="J7" s="65">
        <v>71592095</v>
      </c>
      <c r="K7" s="65">
        <v>23674111</v>
      </c>
      <c r="L7" s="65">
        <v>26946672</v>
      </c>
      <c r="M7" s="65">
        <v>21061968</v>
      </c>
      <c r="N7" s="65">
        <v>71682751</v>
      </c>
      <c r="O7" s="65">
        <v>23785701</v>
      </c>
      <c r="P7" s="65">
        <v>23248655</v>
      </c>
      <c r="Q7" s="65">
        <v>21172858</v>
      </c>
      <c r="R7" s="65">
        <v>68207214</v>
      </c>
      <c r="S7" s="65">
        <v>20353721</v>
      </c>
      <c r="T7" s="65">
        <v>27385763</v>
      </c>
      <c r="U7" s="65">
        <v>23728762</v>
      </c>
      <c r="V7" s="65">
        <v>71468246</v>
      </c>
      <c r="W7" s="65">
        <v>282950306</v>
      </c>
      <c r="X7" s="65">
        <v>335534000</v>
      </c>
      <c r="Y7" s="65">
        <v>-52583694</v>
      </c>
      <c r="Z7" s="145">
        <v>-15.67</v>
      </c>
      <c r="AA7" s="160">
        <v>335534000</v>
      </c>
    </row>
    <row r="8" spans="1:27" ht="13.5">
      <c r="A8" s="198" t="s">
        <v>104</v>
      </c>
      <c r="B8" s="197" t="s">
        <v>96</v>
      </c>
      <c r="C8" s="160">
        <v>179833</v>
      </c>
      <c r="D8" s="160"/>
      <c r="E8" s="161">
        <v>183017000</v>
      </c>
      <c r="F8" s="65">
        <v>179833000</v>
      </c>
      <c r="G8" s="65">
        <v>4944039</v>
      </c>
      <c r="H8" s="65">
        <v>5962197</v>
      </c>
      <c r="I8" s="65">
        <v>7419674</v>
      </c>
      <c r="J8" s="65">
        <v>18325910</v>
      </c>
      <c r="K8" s="65">
        <v>6064828</v>
      </c>
      <c r="L8" s="65">
        <v>7741956</v>
      </c>
      <c r="M8" s="65">
        <v>6217323</v>
      </c>
      <c r="N8" s="65">
        <v>20024107</v>
      </c>
      <c r="O8" s="65">
        <v>8059553</v>
      </c>
      <c r="P8" s="65">
        <v>7135549</v>
      </c>
      <c r="Q8" s="65">
        <v>6752447</v>
      </c>
      <c r="R8" s="65">
        <v>21947549</v>
      </c>
      <c r="S8" s="65">
        <v>6826248</v>
      </c>
      <c r="T8" s="65">
        <v>8437771</v>
      </c>
      <c r="U8" s="65">
        <v>8714625</v>
      </c>
      <c r="V8" s="65">
        <v>23978644</v>
      </c>
      <c r="W8" s="65">
        <v>84276210</v>
      </c>
      <c r="X8" s="65">
        <v>179833000</v>
      </c>
      <c r="Y8" s="65">
        <v>-95556790</v>
      </c>
      <c r="Z8" s="145">
        <v>-53.14</v>
      </c>
      <c r="AA8" s="160">
        <v>179833000</v>
      </c>
    </row>
    <row r="9" spans="1:27" ht="13.5">
      <c r="A9" s="198" t="s">
        <v>105</v>
      </c>
      <c r="B9" s="197" t="s">
        <v>96</v>
      </c>
      <c r="C9" s="160">
        <v>88274</v>
      </c>
      <c r="D9" s="160"/>
      <c r="E9" s="161">
        <v>98230000</v>
      </c>
      <c r="F9" s="65">
        <v>88274000</v>
      </c>
      <c r="G9" s="65">
        <v>2937663</v>
      </c>
      <c r="H9" s="65">
        <v>4807976</v>
      </c>
      <c r="I9" s="65">
        <v>4099767</v>
      </c>
      <c r="J9" s="65">
        <v>11845406</v>
      </c>
      <c r="K9" s="65">
        <v>3332487</v>
      </c>
      <c r="L9" s="65">
        <v>3938835</v>
      </c>
      <c r="M9" s="65">
        <v>2855532</v>
      </c>
      <c r="N9" s="65">
        <v>10126854</v>
      </c>
      <c r="O9" s="65">
        <v>4182335</v>
      </c>
      <c r="P9" s="65">
        <v>3325168</v>
      </c>
      <c r="Q9" s="65">
        <v>4022472</v>
      </c>
      <c r="R9" s="65">
        <v>11529975</v>
      </c>
      <c r="S9" s="65">
        <v>3059868</v>
      </c>
      <c r="T9" s="65">
        <v>4130862</v>
      </c>
      <c r="U9" s="65">
        <v>4127732</v>
      </c>
      <c r="V9" s="65">
        <v>11318462</v>
      </c>
      <c r="W9" s="65">
        <v>44820697</v>
      </c>
      <c r="X9" s="65">
        <v>88274000</v>
      </c>
      <c r="Y9" s="65">
        <v>-43453303</v>
      </c>
      <c r="Z9" s="145">
        <v>-49.23</v>
      </c>
      <c r="AA9" s="160">
        <v>88274000</v>
      </c>
    </row>
    <row r="10" spans="1:27" ht="13.5">
      <c r="A10" s="198" t="s">
        <v>106</v>
      </c>
      <c r="B10" s="197" t="s">
        <v>96</v>
      </c>
      <c r="C10" s="160">
        <v>0</v>
      </c>
      <c r="D10" s="160"/>
      <c r="E10" s="161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199">
        <v>0</v>
      </c>
      <c r="AA10" s="135">
        <v>0</v>
      </c>
    </row>
    <row r="11" spans="1:27" ht="13.5">
      <c r="A11" s="198" t="s">
        <v>107</v>
      </c>
      <c r="B11" s="200"/>
      <c r="C11" s="160">
        <v>54347</v>
      </c>
      <c r="D11" s="160"/>
      <c r="E11" s="161">
        <v>55280000</v>
      </c>
      <c r="F11" s="65">
        <v>54347000</v>
      </c>
      <c r="G11" s="65">
        <v>1823471</v>
      </c>
      <c r="H11" s="65">
        <v>2181768</v>
      </c>
      <c r="I11" s="65">
        <v>2167753</v>
      </c>
      <c r="J11" s="65">
        <v>6172992</v>
      </c>
      <c r="K11" s="65">
        <v>1993688</v>
      </c>
      <c r="L11" s="65">
        <v>2371728</v>
      </c>
      <c r="M11" s="65">
        <v>1801856</v>
      </c>
      <c r="N11" s="65">
        <v>6167272</v>
      </c>
      <c r="O11" s="65">
        <v>2210950</v>
      </c>
      <c r="P11" s="65">
        <v>2088001</v>
      </c>
      <c r="Q11" s="65">
        <v>2070737</v>
      </c>
      <c r="R11" s="65">
        <v>6369688</v>
      </c>
      <c r="S11" s="65">
        <v>1809381</v>
      </c>
      <c r="T11" s="65">
        <v>2295628</v>
      </c>
      <c r="U11" s="65">
        <v>2120213</v>
      </c>
      <c r="V11" s="65">
        <v>6225222</v>
      </c>
      <c r="W11" s="65">
        <v>24935174</v>
      </c>
      <c r="X11" s="65">
        <v>54347000</v>
      </c>
      <c r="Y11" s="65">
        <v>-29411826</v>
      </c>
      <c r="Z11" s="145">
        <v>-54.12</v>
      </c>
      <c r="AA11" s="160">
        <v>54347000</v>
      </c>
    </row>
    <row r="12" spans="1:27" ht="13.5">
      <c r="A12" s="198" t="s">
        <v>108</v>
      </c>
      <c r="B12" s="200"/>
      <c r="C12" s="160">
        <v>10085</v>
      </c>
      <c r="D12" s="160"/>
      <c r="E12" s="161">
        <v>11000000</v>
      </c>
      <c r="F12" s="65">
        <v>10085000</v>
      </c>
      <c r="G12" s="65">
        <v>903736</v>
      </c>
      <c r="H12" s="65">
        <v>873345</v>
      </c>
      <c r="I12" s="65">
        <v>842002</v>
      </c>
      <c r="J12" s="65">
        <v>2619083</v>
      </c>
      <c r="K12" s="65">
        <v>537480</v>
      </c>
      <c r="L12" s="65">
        <v>814947</v>
      </c>
      <c r="M12" s="65">
        <v>866912</v>
      </c>
      <c r="N12" s="65">
        <v>2219339</v>
      </c>
      <c r="O12" s="65">
        <v>1152392</v>
      </c>
      <c r="P12" s="65">
        <v>873045</v>
      </c>
      <c r="Q12" s="65">
        <v>862034</v>
      </c>
      <c r="R12" s="65">
        <v>2887471</v>
      </c>
      <c r="S12" s="65">
        <v>880044</v>
      </c>
      <c r="T12" s="65">
        <v>854970</v>
      </c>
      <c r="U12" s="65">
        <v>853952</v>
      </c>
      <c r="V12" s="65">
        <v>2588966</v>
      </c>
      <c r="W12" s="65">
        <v>10314859</v>
      </c>
      <c r="X12" s="65">
        <v>10085000</v>
      </c>
      <c r="Y12" s="65">
        <v>229859</v>
      </c>
      <c r="Z12" s="145">
        <v>2.28</v>
      </c>
      <c r="AA12" s="160">
        <v>10085000</v>
      </c>
    </row>
    <row r="13" spans="1:27" ht="13.5">
      <c r="A13" s="196" t="s">
        <v>109</v>
      </c>
      <c r="B13" s="200"/>
      <c r="C13" s="160">
        <v>5534</v>
      </c>
      <c r="D13" s="160"/>
      <c r="E13" s="161">
        <v>0</v>
      </c>
      <c r="F13" s="65">
        <v>5534000</v>
      </c>
      <c r="G13" s="65">
        <v>0</v>
      </c>
      <c r="H13" s="65">
        <v>1180</v>
      </c>
      <c r="I13" s="65">
        <v>107730</v>
      </c>
      <c r="J13" s="65">
        <v>108910</v>
      </c>
      <c r="K13" s="65">
        <v>8163</v>
      </c>
      <c r="L13" s="65">
        <v>322122</v>
      </c>
      <c r="M13" s="65">
        <v>550009</v>
      </c>
      <c r="N13" s="65">
        <v>880294</v>
      </c>
      <c r="O13" s="65">
        <v>263041</v>
      </c>
      <c r="P13" s="65">
        <v>84905</v>
      </c>
      <c r="Q13" s="65">
        <v>571404</v>
      </c>
      <c r="R13" s="65">
        <v>919350</v>
      </c>
      <c r="S13" s="65">
        <v>156243</v>
      </c>
      <c r="T13" s="65">
        <v>7499079</v>
      </c>
      <c r="U13" s="65">
        <v>333008</v>
      </c>
      <c r="V13" s="65">
        <v>7988330</v>
      </c>
      <c r="W13" s="65">
        <v>9896884</v>
      </c>
      <c r="X13" s="65">
        <v>5534000</v>
      </c>
      <c r="Y13" s="65">
        <v>4362884</v>
      </c>
      <c r="Z13" s="145">
        <v>78.84</v>
      </c>
      <c r="AA13" s="160">
        <v>5534000</v>
      </c>
    </row>
    <row r="14" spans="1:27" ht="13.5">
      <c r="A14" s="196" t="s">
        <v>110</v>
      </c>
      <c r="B14" s="200"/>
      <c r="C14" s="160">
        <v>56716</v>
      </c>
      <c r="D14" s="160"/>
      <c r="E14" s="161">
        <v>73340000</v>
      </c>
      <c r="F14" s="65">
        <v>56716000</v>
      </c>
      <c r="G14" s="65">
        <v>5742867</v>
      </c>
      <c r="H14" s="65">
        <v>5883190</v>
      </c>
      <c r="I14" s="65">
        <v>6041628</v>
      </c>
      <c r="J14" s="65">
        <v>17667685</v>
      </c>
      <c r="K14" s="65">
        <v>5749811</v>
      </c>
      <c r="L14" s="65">
        <v>6307281</v>
      </c>
      <c r="M14" s="65">
        <v>6451839</v>
      </c>
      <c r="N14" s="65">
        <v>18508931</v>
      </c>
      <c r="O14" s="65">
        <v>6606971</v>
      </c>
      <c r="P14" s="65">
        <v>6716626</v>
      </c>
      <c r="Q14" s="65">
        <v>6860409</v>
      </c>
      <c r="R14" s="65">
        <v>20184006</v>
      </c>
      <c r="S14" s="65">
        <v>7024894</v>
      </c>
      <c r="T14" s="65">
        <v>7249738</v>
      </c>
      <c r="U14" s="65">
        <v>7354827</v>
      </c>
      <c r="V14" s="65">
        <v>21629459</v>
      </c>
      <c r="W14" s="65">
        <v>77990081</v>
      </c>
      <c r="X14" s="65">
        <v>56716000</v>
      </c>
      <c r="Y14" s="65">
        <v>21274081</v>
      </c>
      <c r="Z14" s="145">
        <v>37.51</v>
      </c>
      <c r="AA14" s="160">
        <v>56716000</v>
      </c>
    </row>
    <row r="15" spans="1:27" ht="13.5">
      <c r="A15" s="196" t="s">
        <v>111</v>
      </c>
      <c r="B15" s="200"/>
      <c r="C15" s="160">
        <v>9</v>
      </c>
      <c r="D15" s="160"/>
      <c r="E15" s="161">
        <v>0</v>
      </c>
      <c r="F15" s="65">
        <v>9000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9000</v>
      </c>
      <c r="Y15" s="65">
        <v>-9000</v>
      </c>
      <c r="Z15" s="145">
        <v>-100</v>
      </c>
      <c r="AA15" s="160">
        <v>9000</v>
      </c>
    </row>
    <row r="16" spans="1:27" ht="13.5">
      <c r="A16" s="196" t="s">
        <v>112</v>
      </c>
      <c r="B16" s="200"/>
      <c r="C16" s="160">
        <v>2287</v>
      </c>
      <c r="D16" s="160"/>
      <c r="E16" s="161">
        <v>1763000</v>
      </c>
      <c r="F16" s="65">
        <v>2287000</v>
      </c>
      <c r="G16" s="65">
        <v>191707</v>
      </c>
      <c r="H16" s="65">
        <v>288275</v>
      </c>
      <c r="I16" s="65">
        <v>211627</v>
      </c>
      <c r="J16" s="65">
        <v>691609</v>
      </c>
      <c r="K16" s="65">
        <v>215864</v>
      </c>
      <c r="L16" s="65">
        <v>0</v>
      </c>
      <c r="M16" s="65">
        <v>196123</v>
      </c>
      <c r="N16" s="65">
        <v>411987</v>
      </c>
      <c r="O16" s="65">
        <v>210636</v>
      </c>
      <c r="P16" s="65">
        <v>162735</v>
      </c>
      <c r="Q16" s="65">
        <v>166838</v>
      </c>
      <c r="R16" s="65">
        <v>540209</v>
      </c>
      <c r="S16" s="65">
        <v>197643</v>
      </c>
      <c r="T16" s="65">
        <v>230656</v>
      </c>
      <c r="U16" s="65">
        <v>164969</v>
      </c>
      <c r="V16" s="65">
        <v>593268</v>
      </c>
      <c r="W16" s="65">
        <v>2237073</v>
      </c>
      <c r="X16" s="65">
        <v>2287000</v>
      </c>
      <c r="Y16" s="65">
        <v>-49927</v>
      </c>
      <c r="Z16" s="145">
        <v>-2.18</v>
      </c>
      <c r="AA16" s="160">
        <v>2287000</v>
      </c>
    </row>
    <row r="17" spans="1:27" ht="13.5">
      <c r="A17" s="196" t="s">
        <v>113</v>
      </c>
      <c r="B17" s="200"/>
      <c r="C17" s="160">
        <v>8</v>
      </c>
      <c r="D17" s="160"/>
      <c r="E17" s="161">
        <v>0</v>
      </c>
      <c r="F17" s="65">
        <v>8000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8000</v>
      </c>
      <c r="Y17" s="65">
        <v>-8000</v>
      </c>
      <c r="Z17" s="145">
        <v>-100</v>
      </c>
      <c r="AA17" s="160">
        <v>8000</v>
      </c>
    </row>
    <row r="18" spans="1:27" ht="13.5">
      <c r="A18" s="198" t="s">
        <v>114</v>
      </c>
      <c r="B18" s="197"/>
      <c r="C18" s="160">
        <v>6945</v>
      </c>
      <c r="D18" s="160"/>
      <c r="E18" s="161">
        <v>6000000</v>
      </c>
      <c r="F18" s="65">
        <v>6945000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6945000</v>
      </c>
      <c r="Y18" s="65">
        <v>-6945000</v>
      </c>
      <c r="Z18" s="145">
        <v>-100</v>
      </c>
      <c r="AA18" s="160">
        <v>6945000</v>
      </c>
    </row>
    <row r="19" spans="1:27" ht="13.5">
      <c r="A19" s="196" t="s">
        <v>34</v>
      </c>
      <c r="B19" s="200"/>
      <c r="C19" s="160">
        <v>360917</v>
      </c>
      <c r="D19" s="160"/>
      <c r="E19" s="161">
        <v>392899000</v>
      </c>
      <c r="F19" s="65">
        <v>360917000</v>
      </c>
      <c r="G19" s="65">
        <v>161561000</v>
      </c>
      <c r="H19" s="65">
        <v>0</v>
      </c>
      <c r="I19" s="65">
        <v>1450000</v>
      </c>
      <c r="J19" s="65">
        <v>163011000</v>
      </c>
      <c r="K19" s="65">
        <v>790000</v>
      </c>
      <c r="L19" s="65">
        <v>0</v>
      </c>
      <c r="M19" s="65">
        <v>88408000</v>
      </c>
      <c r="N19" s="65">
        <v>89198000</v>
      </c>
      <c r="O19" s="65">
        <v>0</v>
      </c>
      <c r="P19" s="65">
        <v>0</v>
      </c>
      <c r="Q19" s="65">
        <v>97664000</v>
      </c>
      <c r="R19" s="65">
        <v>97664000</v>
      </c>
      <c r="S19" s="65">
        <v>0</v>
      </c>
      <c r="T19" s="65">
        <v>0</v>
      </c>
      <c r="U19" s="65">
        <v>0</v>
      </c>
      <c r="V19" s="65">
        <v>0</v>
      </c>
      <c r="W19" s="65">
        <v>349873000</v>
      </c>
      <c r="X19" s="65">
        <v>360917000</v>
      </c>
      <c r="Y19" s="65">
        <v>-11044000</v>
      </c>
      <c r="Z19" s="145">
        <v>-3.06</v>
      </c>
      <c r="AA19" s="160">
        <v>360917000</v>
      </c>
    </row>
    <row r="20" spans="1:27" ht="13.5">
      <c r="A20" s="196" t="s">
        <v>35</v>
      </c>
      <c r="B20" s="200" t="s">
        <v>96</v>
      </c>
      <c r="C20" s="160">
        <v>23927</v>
      </c>
      <c r="D20" s="160"/>
      <c r="E20" s="161">
        <v>15345000</v>
      </c>
      <c r="F20" s="59">
        <v>23927000</v>
      </c>
      <c r="G20" s="59">
        <v>10555762</v>
      </c>
      <c r="H20" s="59">
        <v>12062418</v>
      </c>
      <c r="I20" s="59">
        <v>12058184</v>
      </c>
      <c r="J20" s="59">
        <v>34676364</v>
      </c>
      <c r="K20" s="59">
        <v>7763509</v>
      </c>
      <c r="L20" s="59">
        <v>16355549</v>
      </c>
      <c r="M20" s="59">
        <v>11025585</v>
      </c>
      <c r="N20" s="59">
        <v>35144643</v>
      </c>
      <c r="O20" s="59">
        <v>10825113</v>
      </c>
      <c r="P20" s="59">
        <v>13908517</v>
      </c>
      <c r="Q20" s="59">
        <v>12378491</v>
      </c>
      <c r="R20" s="59">
        <v>37112121</v>
      </c>
      <c r="S20" s="59">
        <v>10009149</v>
      </c>
      <c r="T20" s="59">
        <v>12739709</v>
      </c>
      <c r="U20" s="59">
        <v>12867556</v>
      </c>
      <c r="V20" s="59">
        <v>35616414</v>
      </c>
      <c r="W20" s="59">
        <v>142549542</v>
      </c>
      <c r="X20" s="59">
        <v>23927000</v>
      </c>
      <c r="Y20" s="59">
        <v>118622542</v>
      </c>
      <c r="Z20" s="199">
        <v>495.77</v>
      </c>
      <c r="AA20" s="135">
        <v>23927000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1324778</v>
      </c>
      <c r="D22" s="203">
        <f>SUM(D5:D21)</f>
        <v>0</v>
      </c>
      <c r="E22" s="204">
        <f t="shared" si="0"/>
        <v>1491936000</v>
      </c>
      <c r="F22" s="205">
        <f t="shared" si="0"/>
        <v>1324778000</v>
      </c>
      <c r="G22" s="205">
        <f t="shared" si="0"/>
        <v>219606979</v>
      </c>
      <c r="H22" s="205">
        <f t="shared" si="0"/>
        <v>63602872</v>
      </c>
      <c r="I22" s="205">
        <f t="shared" si="0"/>
        <v>70424807</v>
      </c>
      <c r="J22" s="205">
        <f t="shared" si="0"/>
        <v>353634658</v>
      </c>
      <c r="K22" s="205">
        <f t="shared" si="0"/>
        <v>57734212</v>
      </c>
      <c r="L22" s="205">
        <f t="shared" si="0"/>
        <v>72589959</v>
      </c>
      <c r="M22" s="205">
        <f t="shared" si="0"/>
        <v>148668210</v>
      </c>
      <c r="N22" s="205">
        <f t="shared" si="0"/>
        <v>278992381</v>
      </c>
      <c r="O22" s="205">
        <f t="shared" si="0"/>
        <v>65281314</v>
      </c>
      <c r="P22" s="205">
        <f t="shared" si="0"/>
        <v>78993057</v>
      </c>
      <c r="Q22" s="205">
        <f t="shared" si="0"/>
        <v>159685200</v>
      </c>
      <c r="R22" s="205">
        <f t="shared" si="0"/>
        <v>303959571</v>
      </c>
      <c r="S22" s="205">
        <f t="shared" si="0"/>
        <v>57739298</v>
      </c>
      <c r="T22" s="205">
        <f t="shared" si="0"/>
        <v>78400157</v>
      </c>
      <c r="U22" s="205">
        <f t="shared" si="0"/>
        <v>67622572</v>
      </c>
      <c r="V22" s="205">
        <f t="shared" si="0"/>
        <v>203762027</v>
      </c>
      <c r="W22" s="205">
        <f t="shared" si="0"/>
        <v>1140348637</v>
      </c>
      <c r="X22" s="205">
        <f t="shared" si="0"/>
        <v>1324778000</v>
      </c>
      <c r="Y22" s="205">
        <f t="shared" si="0"/>
        <v>-184429363</v>
      </c>
      <c r="Z22" s="206">
        <f>+IF(X22&lt;&gt;0,+(Y22/X22)*100,0)</f>
        <v>-13.921529720451275</v>
      </c>
      <c r="AA22" s="203">
        <f>SUM(AA5:AA21)</f>
        <v>1324778000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391344</v>
      </c>
      <c r="D25" s="160"/>
      <c r="E25" s="161">
        <v>414909000</v>
      </c>
      <c r="F25" s="65">
        <v>391344000</v>
      </c>
      <c r="G25" s="65">
        <v>35447026</v>
      </c>
      <c r="H25" s="65">
        <v>35362247</v>
      </c>
      <c r="I25" s="65">
        <v>37911925</v>
      </c>
      <c r="J25" s="65">
        <v>108721198</v>
      </c>
      <c r="K25" s="65">
        <v>35037527</v>
      </c>
      <c r="L25" s="65">
        <v>34967705</v>
      </c>
      <c r="M25" s="65">
        <v>35501935</v>
      </c>
      <c r="N25" s="65">
        <v>105507167</v>
      </c>
      <c r="O25" s="65">
        <v>35980530</v>
      </c>
      <c r="P25" s="65">
        <v>39053096</v>
      </c>
      <c r="Q25" s="65">
        <v>36035507</v>
      </c>
      <c r="R25" s="65">
        <v>111069133</v>
      </c>
      <c r="S25" s="65">
        <v>35806122</v>
      </c>
      <c r="T25" s="65">
        <v>36536803</v>
      </c>
      <c r="U25" s="65">
        <v>36738190</v>
      </c>
      <c r="V25" s="65">
        <v>109081115</v>
      </c>
      <c r="W25" s="65">
        <v>434378613</v>
      </c>
      <c r="X25" s="65">
        <v>391344000</v>
      </c>
      <c r="Y25" s="65">
        <v>43034613</v>
      </c>
      <c r="Z25" s="145">
        <v>11</v>
      </c>
      <c r="AA25" s="160">
        <v>391344000</v>
      </c>
    </row>
    <row r="26" spans="1:27" ht="13.5">
      <c r="A26" s="198" t="s">
        <v>38</v>
      </c>
      <c r="B26" s="197"/>
      <c r="C26" s="160">
        <v>19144</v>
      </c>
      <c r="D26" s="160"/>
      <c r="E26" s="161">
        <v>15728000</v>
      </c>
      <c r="F26" s="65">
        <v>19144000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19144000</v>
      </c>
      <c r="Y26" s="65">
        <v>-19144000</v>
      </c>
      <c r="Z26" s="145">
        <v>-100</v>
      </c>
      <c r="AA26" s="160">
        <v>19144000</v>
      </c>
    </row>
    <row r="27" spans="1:27" ht="13.5">
      <c r="A27" s="198" t="s">
        <v>118</v>
      </c>
      <c r="B27" s="197" t="s">
        <v>99</v>
      </c>
      <c r="C27" s="160">
        <v>0</v>
      </c>
      <c r="D27" s="160"/>
      <c r="E27" s="161">
        <v>355899000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145">
        <v>0</v>
      </c>
      <c r="AA27" s="160">
        <v>0</v>
      </c>
    </row>
    <row r="28" spans="1:27" ht="13.5">
      <c r="A28" s="198" t="s">
        <v>39</v>
      </c>
      <c r="B28" s="197" t="s">
        <v>96</v>
      </c>
      <c r="C28" s="160">
        <v>408270</v>
      </c>
      <c r="D28" s="160"/>
      <c r="E28" s="161">
        <v>4500000</v>
      </c>
      <c r="F28" s="65">
        <v>408270000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408270000</v>
      </c>
      <c r="Y28" s="65">
        <v>-408270000</v>
      </c>
      <c r="Z28" s="145">
        <v>-100</v>
      </c>
      <c r="AA28" s="160">
        <v>408270000</v>
      </c>
    </row>
    <row r="29" spans="1:27" ht="13.5">
      <c r="A29" s="198" t="s">
        <v>40</v>
      </c>
      <c r="B29" s="197"/>
      <c r="C29" s="160">
        <v>45020</v>
      </c>
      <c r="D29" s="160"/>
      <c r="E29" s="161">
        <v>0</v>
      </c>
      <c r="F29" s="65">
        <v>45020000</v>
      </c>
      <c r="G29" s="65">
        <v>0</v>
      </c>
      <c r="H29" s="65">
        <v>0</v>
      </c>
      <c r="I29" s="65">
        <v>0</v>
      </c>
      <c r="J29" s="65">
        <v>0</v>
      </c>
      <c r="K29" s="65">
        <v>1200000</v>
      </c>
      <c r="L29" s="65">
        <v>0</v>
      </c>
      <c r="M29" s="65">
        <v>0</v>
      </c>
      <c r="N29" s="65">
        <v>1200000</v>
      </c>
      <c r="O29" s="65">
        <v>300000</v>
      </c>
      <c r="P29" s="65">
        <v>0</v>
      </c>
      <c r="Q29" s="65">
        <v>300000</v>
      </c>
      <c r="R29" s="65">
        <v>600000</v>
      </c>
      <c r="S29" s="65">
        <v>3625</v>
      </c>
      <c r="T29" s="65">
        <v>900000</v>
      </c>
      <c r="U29" s="65">
        <v>0</v>
      </c>
      <c r="V29" s="65">
        <v>903625</v>
      </c>
      <c r="W29" s="65">
        <v>2703625</v>
      </c>
      <c r="X29" s="65">
        <v>45020000</v>
      </c>
      <c r="Y29" s="65">
        <v>-42316375</v>
      </c>
      <c r="Z29" s="145">
        <v>-93.99</v>
      </c>
      <c r="AA29" s="160">
        <v>45020000</v>
      </c>
    </row>
    <row r="30" spans="1:27" ht="13.5">
      <c r="A30" s="198" t="s">
        <v>119</v>
      </c>
      <c r="B30" s="197" t="s">
        <v>96</v>
      </c>
      <c r="C30" s="160">
        <v>436038</v>
      </c>
      <c r="D30" s="160"/>
      <c r="E30" s="161">
        <v>433104000</v>
      </c>
      <c r="F30" s="65">
        <v>436038000</v>
      </c>
      <c r="G30" s="65">
        <v>96321777</v>
      </c>
      <c r="H30" s="65">
        <v>13158505</v>
      </c>
      <c r="I30" s="65">
        <v>29470579</v>
      </c>
      <c r="J30" s="65">
        <v>138950861</v>
      </c>
      <c r="K30" s="65">
        <v>12640544</v>
      </c>
      <c r="L30" s="65">
        <v>13573969</v>
      </c>
      <c r="M30" s="65">
        <v>45988334</v>
      </c>
      <c r="N30" s="65">
        <v>72202847</v>
      </c>
      <c r="O30" s="65">
        <v>1052942</v>
      </c>
      <c r="P30" s="65">
        <v>23879698</v>
      </c>
      <c r="Q30" s="65">
        <v>80804398</v>
      </c>
      <c r="R30" s="65">
        <v>105737038</v>
      </c>
      <c r="S30" s="65">
        <v>6140797</v>
      </c>
      <c r="T30" s="65">
        <v>12405349</v>
      </c>
      <c r="U30" s="65">
        <v>13451417</v>
      </c>
      <c r="V30" s="65">
        <v>31997563</v>
      </c>
      <c r="W30" s="65">
        <v>348888309</v>
      </c>
      <c r="X30" s="65">
        <v>436038000</v>
      </c>
      <c r="Y30" s="65">
        <v>-87149691</v>
      </c>
      <c r="Z30" s="145">
        <v>-19.99</v>
      </c>
      <c r="AA30" s="160">
        <v>436038000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30732000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30732000</v>
      </c>
      <c r="Y31" s="65">
        <v>-30732000</v>
      </c>
      <c r="Z31" s="145">
        <v>-100</v>
      </c>
      <c r="AA31" s="160">
        <v>30732000</v>
      </c>
    </row>
    <row r="32" spans="1:27" ht="13.5">
      <c r="A32" s="198" t="s">
        <v>122</v>
      </c>
      <c r="B32" s="197"/>
      <c r="C32" s="160">
        <v>2727</v>
      </c>
      <c r="D32" s="160"/>
      <c r="E32" s="161">
        <v>0</v>
      </c>
      <c r="F32" s="65">
        <v>2727000</v>
      </c>
      <c r="G32" s="65">
        <v>218155</v>
      </c>
      <c r="H32" s="65">
        <v>220663</v>
      </c>
      <c r="I32" s="65">
        <v>218987</v>
      </c>
      <c r="J32" s="65">
        <v>657805</v>
      </c>
      <c r="K32" s="65">
        <v>0</v>
      </c>
      <c r="L32" s="65">
        <v>172313</v>
      </c>
      <c r="M32" s="65">
        <v>0</v>
      </c>
      <c r="N32" s="65">
        <v>172313</v>
      </c>
      <c r="O32" s="65">
        <v>261152</v>
      </c>
      <c r="P32" s="65">
        <v>373912</v>
      </c>
      <c r="Q32" s="65">
        <v>2313977</v>
      </c>
      <c r="R32" s="65">
        <v>2949041</v>
      </c>
      <c r="S32" s="65">
        <v>0</v>
      </c>
      <c r="T32" s="65">
        <v>2321946</v>
      </c>
      <c r="U32" s="65">
        <v>0</v>
      </c>
      <c r="V32" s="65">
        <v>2321946</v>
      </c>
      <c r="W32" s="65">
        <v>6101105</v>
      </c>
      <c r="X32" s="65">
        <v>2727000</v>
      </c>
      <c r="Y32" s="65">
        <v>3374105</v>
      </c>
      <c r="Z32" s="145">
        <v>123.73</v>
      </c>
      <c r="AA32" s="160">
        <v>2727000</v>
      </c>
    </row>
    <row r="33" spans="1:27" ht="13.5">
      <c r="A33" s="198" t="s">
        <v>42</v>
      </c>
      <c r="B33" s="197"/>
      <c r="C33" s="160">
        <v>0</v>
      </c>
      <c r="D33" s="160"/>
      <c r="E33" s="161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145">
        <v>0</v>
      </c>
      <c r="AA33" s="160">
        <v>0</v>
      </c>
    </row>
    <row r="34" spans="1:27" ht="13.5">
      <c r="A34" s="198" t="s">
        <v>43</v>
      </c>
      <c r="B34" s="197" t="s">
        <v>123</v>
      </c>
      <c r="C34" s="160">
        <v>185036</v>
      </c>
      <c r="D34" s="160"/>
      <c r="E34" s="161">
        <v>115443000</v>
      </c>
      <c r="F34" s="65">
        <v>154304000</v>
      </c>
      <c r="G34" s="65">
        <v>3094991</v>
      </c>
      <c r="H34" s="65">
        <v>16017367</v>
      </c>
      <c r="I34" s="65">
        <v>16617812</v>
      </c>
      <c r="J34" s="65">
        <v>35730170</v>
      </c>
      <c r="K34" s="65">
        <v>13702211</v>
      </c>
      <c r="L34" s="65">
        <v>23012353</v>
      </c>
      <c r="M34" s="65">
        <v>19977177</v>
      </c>
      <c r="N34" s="65">
        <v>56691741</v>
      </c>
      <c r="O34" s="65">
        <v>21212141</v>
      </c>
      <c r="P34" s="65">
        <v>22677897</v>
      </c>
      <c r="Q34" s="65">
        <v>22901096</v>
      </c>
      <c r="R34" s="65">
        <v>66791134</v>
      </c>
      <c r="S34" s="65">
        <v>18395789</v>
      </c>
      <c r="T34" s="65">
        <v>20574073</v>
      </c>
      <c r="U34" s="65">
        <v>25424297</v>
      </c>
      <c r="V34" s="65">
        <v>64394159</v>
      </c>
      <c r="W34" s="65">
        <v>223607204</v>
      </c>
      <c r="X34" s="65">
        <v>154304000</v>
      </c>
      <c r="Y34" s="65">
        <v>69303204</v>
      </c>
      <c r="Z34" s="145">
        <v>44.91</v>
      </c>
      <c r="AA34" s="160">
        <v>154304000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1487579</v>
      </c>
      <c r="D36" s="203">
        <f>SUM(D25:D35)</f>
        <v>0</v>
      </c>
      <c r="E36" s="204">
        <f t="shared" si="1"/>
        <v>1339583000</v>
      </c>
      <c r="F36" s="205">
        <f t="shared" si="1"/>
        <v>1487579000</v>
      </c>
      <c r="G36" s="205">
        <f t="shared" si="1"/>
        <v>135081949</v>
      </c>
      <c r="H36" s="205">
        <f t="shared" si="1"/>
        <v>64758782</v>
      </c>
      <c r="I36" s="205">
        <f t="shared" si="1"/>
        <v>84219303</v>
      </c>
      <c r="J36" s="205">
        <f t="shared" si="1"/>
        <v>284060034</v>
      </c>
      <c r="K36" s="205">
        <f t="shared" si="1"/>
        <v>62580282</v>
      </c>
      <c r="L36" s="205">
        <f t="shared" si="1"/>
        <v>71726340</v>
      </c>
      <c r="M36" s="205">
        <f t="shared" si="1"/>
        <v>101467446</v>
      </c>
      <c r="N36" s="205">
        <f t="shared" si="1"/>
        <v>235774068</v>
      </c>
      <c r="O36" s="205">
        <f t="shared" si="1"/>
        <v>58806765</v>
      </c>
      <c r="P36" s="205">
        <f t="shared" si="1"/>
        <v>85984603</v>
      </c>
      <c r="Q36" s="205">
        <f t="shared" si="1"/>
        <v>142354978</v>
      </c>
      <c r="R36" s="205">
        <f t="shared" si="1"/>
        <v>287146346</v>
      </c>
      <c r="S36" s="205">
        <f t="shared" si="1"/>
        <v>60346333</v>
      </c>
      <c r="T36" s="205">
        <f t="shared" si="1"/>
        <v>72738171</v>
      </c>
      <c r="U36" s="205">
        <f t="shared" si="1"/>
        <v>75613904</v>
      </c>
      <c r="V36" s="205">
        <f t="shared" si="1"/>
        <v>208698408</v>
      </c>
      <c r="W36" s="205">
        <f t="shared" si="1"/>
        <v>1015678856</v>
      </c>
      <c r="X36" s="205">
        <f t="shared" si="1"/>
        <v>1487579000</v>
      </c>
      <c r="Y36" s="205">
        <f t="shared" si="1"/>
        <v>-471900144</v>
      </c>
      <c r="Z36" s="206">
        <f>+IF(X36&lt;&gt;0,+(Y36/X36)*100,0)</f>
        <v>-31.722694660249978</v>
      </c>
      <c r="AA36" s="203">
        <f>SUM(AA25:AA35)</f>
        <v>1487579000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-162801</v>
      </c>
      <c r="D38" s="214">
        <f>+D22-D36</f>
        <v>0</v>
      </c>
      <c r="E38" s="215">
        <f t="shared" si="2"/>
        <v>152353000</v>
      </c>
      <c r="F38" s="111">
        <f t="shared" si="2"/>
        <v>-162801000</v>
      </c>
      <c r="G38" s="111">
        <f t="shared" si="2"/>
        <v>84525030</v>
      </c>
      <c r="H38" s="111">
        <f t="shared" si="2"/>
        <v>-1155910</v>
      </c>
      <c r="I38" s="111">
        <f t="shared" si="2"/>
        <v>-13794496</v>
      </c>
      <c r="J38" s="111">
        <f t="shared" si="2"/>
        <v>69574624</v>
      </c>
      <c r="K38" s="111">
        <f t="shared" si="2"/>
        <v>-4846070</v>
      </c>
      <c r="L38" s="111">
        <f t="shared" si="2"/>
        <v>863619</v>
      </c>
      <c r="M38" s="111">
        <f t="shared" si="2"/>
        <v>47200764</v>
      </c>
      <c r="N38" s="111">
        <f t="shared" si="2"/>
        <v>43218313</v>
      </c>
      <c r="O38" s="111">
        <f t="shared" si="2"/>
        <v>6474549</v>
      </c>
      <c r="P38" s="111">
        <f t="shared" si="2"/>
        <v>-6991546</v>
      </c>
      <c r="Q38" s="111">
        <f t="shared" si="2"/>
        <v>17330222</v>
      </c>
      <c r="R38" s="111">
        <f t="shared" si="2"/>
        <v>16813225</v>
      </c>
      <c r="S38" s="111">
        <f t="shared" si="2"/>
        <v>-2607035</v>
      </c>
      <c r="T38" s="111">
        <f t="shared" si="2"/>
        <v>5661986</v>
      </c>
      <c r="U38" s="111">
        <f t="shared" si="2"/>
        <v>-7991332</v>
      </c>
      <c r="V38" s="111">
        <f t="shared" si="2"/>
        <v>-4936381</v>
      </c>
      <c r="W38" s="111">
        <f t="shared" si="2"/>
        <v>124669781</v>
      </c>
      <c r="X38" s="111">
        <f>IF(F22=F36,0,X22-X36)</f>
        <v>-162801000</v>
      </c>
      <c r="Y38" s="111">
        <f t="shared" si="2"/>
        <v>287470781</v>
      </c>
      <c r="Z38" s="216">
        <f>+IF(X38&lt;&gt;0,+(Y38/X38)*100,0)</f>
        <v>-176.5780191767864</v>
      </c>
      <c r="AA38" s="214">
        <f>+AA22-AA36</f>
        <v>-162801000</v>
      </c>
    </row>
    <row r="39" spans="1:27" ht="13.5">
      <c r="A39" s="196" t="s">
        <v>46</v>
      </c>
      <c r="B39" s="200"/>
      <c r="C39" s="160">
        <v>196305</v>
      </c>
      <c r="D39" s="160"/>
      <c r="E39" s="161">
        <v>0</v>
      </c>
      <c r="F39" s="65">
        <v>196305000</v>
      </c>
      <c r="G39" s="65">
        <v>63284089</v>
      </c>
      <c r="H39" s="65">
        <v>0</v>
      </c>
      <c r="I39" s="65">
        <v>0</v>
      </c>
      <c r="J39" s="65">
        <v>63284089</v>
      </c>
      <c r="K39" s="65">
        <v>538956</v>
      </c>
      <c r="L39" s="65">
        <v>0</v>
      </c>
      <c r="M39" s="65">
        <v>52551024</v>
      </c>
      <c r="N39" s="65">
        <v>53089980</v>
      </c>
      <c r="O39" s="65">
        <v>0</v>
      </c>
      <c r="P39" s="65">
        <v>0</v>
      </c>
      <c r="Q39" s="65">
        <v>56928311</v>
      </c>
      <c r="R39" s="65">
        <v>56928311</v>
      </c>
      <c r="S39" s="65">
        <v>1396491</v>
      </c>
      <c r="T39" s="65">
        <v>0</v>
      </c>
      <c r="U39" s="65">
        <v>0</v>
      </c>
      <c r="V39" s="65">
        <v>1396491</v>
      </c>
      <c r="W39" s="65">
        <v>174698871</v>
      </c>
      <c r="X39" s="65">
        <v>196305000</v>
      </c>
      <c r="Y39" s="65">
        <v>-21606129</v>
      </c>
      <c r="Z39" s="145">
        <v>-11.01</v>
      </c>
      <c r="AA39" s="160">
        <v>196305000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33504</v>
      </c>
      <c r="D42" s="221">
        <f>SUM(D38:D41)</f>
        <v>0</v>
      </c>
      <c r="E42" s="222">
        <f t="shared" si="3"/>
        <v>152353000</v>
      </c>
      <c r="F42" s="93">
        <f t="shared" si="3"/>
        <v>33504000</v>
      </c>
      <c r="G42" s="93">
        <f t="shared" si="3"/>
        <v>147809119</v>
      </c>
      <c r="H42" s="93">
        <f t="shared" si="3"/>
        <v>-1155910</v>
      </c>
      <c r="I42" s="93">
        <f t="shared" si="3"/>
        <v>-13794496</v>
      </c>
      <c r="J42" s="93">
        <f t="shared" si="3"/>
        <v>132858713</v>
      </c>
      <c r="K42" s="93">
        <f t="shared" si="3"/>
        <v>-4307114</v>
      </c>
      <c r="L42" s="93">
        <f t="shared" si="3"/>
        <v>863619</v>
      </c>
      <c r="M42" s="93">
        <f t="shared" si="3"/>
        <v>99751788</v>
      </c>
      <c r="N42" s="93">
        <f t="shared" si="3"/>
        <v>96308293</v>
      </c>
      <c r="O42" s="93">
        <f t="shared" si="3"/>
        <v>6474549</v>
      </c>
      <c r="P42" s="93">
        <f t="shared" si="3"/>
        <v>-6991546</v>
      </c>
      <c r="Q42" s="93">
        <f t="shared" si="3"/>
        <v>74258533</v>
      </c>
      <c r="R42" s="93">
        <f t="shared" si="3"/>
        <v>73741536</v>
      </c>
      <c r="S42" s="93">
        <f t="shared" si="3"/>
        <v>-1210544</v>
      </c>
      <c r="T42" s="93">
        <f t="shared" si="3"/>
        <v>5661986</v>
      </c>
      <c r="U42" s="93">
        <f t="shared" si="3"/>
        <v>-7991332</v>
      </c>
      <c r="V42" s="93">
        <f t="shared" si="3"/>
        <v>-3539890</v>
      </c>
      <c r="W42" s="93">
        <f t="shared" si="3"/>
        <v>299368652</v>
      </c>
      <c r="X42" s="93">
        <f t="shared" si="3"/>
        <v>33504000</v>
      </c>
      <c r="Y42" s="93">
        <f t="shared" si="3"/>
        <v>265864652</v>
      </c>
      <c r="Z42" s="223">
        <f>+IF(X42&lt;&gt;0,+(Y42/X42)*100,0)</f>
        <v>793.5310768863419</v>
      </c>
      <c r="AA42" s="221">
        <f>SUM(AA38:AA41)</f>
        <v>33504000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33504</v>
      </c>
      <c r="D44" s="225">
        <f>+D42-D43</f>
        <v>0</v>
      </c>
      <c r="E44" s="226">
        <f t="shared" si="4"/>
        <v>152353000</v>
      </c>
      <c r="F44" s="82">
        <f t="shared" si="4"/>
        <v>33504000</v>
      </c>
      <c r="G44" s="82">
        <f t="shared" si="4"/>
        <v>147809119</v>
      </c>
      <c r="H44" s="82">
        <f t="shared" si="4"/>
        <v>-1155910</v>
      </c>
      <c r="I44" s="82">
        <f t="shared" si="4"/>
        <v>-13794496</v>
      </c>
      <c r="J44" s="82">
        <f t="shared" si="4"/>
        <v>132858713</v>
      </c>
      <c r="K44" s="82">
        <f t="shared" si="4"/>
        <v>-4307114</v>
      </c>
      <c r="L44" s="82">
        <f t="shared" si="4"/>
        <v>863619</v>
      </c>
      <c r="M44" s="82">
        <f t="shared" si="4"/>
        <v>99751788</v>
      </c>
      <c r="N44" s="82">
        <f t="shared" si="4"/>
        <v>96308293</v>
      </c>
      <c r="O44" s="82">
        <f t="shared" si="4"/>
        <v>6474549</v>
      </c>
      <c r="P44" s="82">
        <f t="shared" si="4"/>
        <v>-6991546</v>
      </c>
      <c r="Q44" s="82">
        <f t="shared" si="4"/>
        <v>74258533</v>
      </c>
      <c r="R44" s="82">
        <f t="shared" si="4"/>
        <v>73741536</v>
      </c>
      <c r="S44" s="82">
        <f t="shared" si="4"/>
        <v>-1210544</v>
      </c>
      <c r="T44" s="82">
        <f t="shared" si="4"/>
        <v>5661986</v>
      </c>
      <c r="U44" s="82">
        <f t="shared" si="4"/>
        <v>-7991332</v>
      </c>
      <c r="V44" s="82">
        <f t="shared" si="4"/>
        <v>-3539890</v>
      </c>
      <c r="W44" s="82">
        <f t="shared" si="4"/>
        <v>299368652</v>
      </c>
      <c r="X44" s="82">
        <f t="shared" si="4"/>
        <v>33504000</v>
      </c>
      <c r="Y44" s="82">
        <f t="shared" si="4"/>
        <v>265864652</v>
      </c>
      <c r="Z44" s="227">
        <f>+IF(X44&lt;&gt;0,+(Y44/X44)*100,0)</f>
        <v>793.5310768863419</v>
      </c>
      <c r="AA44" s="225">
        <f>+AA42-AA43</f>
        <v>33504000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33504</v>
      </c>
      <c r="D46" s="221">
        <f>SUM(D44:D45)</f>
        <v>0</v>
      </c>
      <c r="E46" s="222">
        <f t="shared" si="5"/>
        <v>152353000</v>
      </c>
      <c r="F46" s="93">
        <f t="shared" si="5"/>
        <v>33504000</v>
      </c>
      <c r="G46" s="93">
        <f t="shared" si="5"/>
        <v>147809119</v>
      </c>
      <c r="H46" s="93">
        <f t="shared" si="5"/>
        <v>-1155910</v>
      </c>
      <c r="I46" s="93">
        <f t="shared" si="5"/>
        <v>-13794496</v>
      </c>
      <c r="J46" s="93">
        <f t="shared" si="5"/>
        <v>132858713</v>
      </c>
      <c r="K46" s="93">
        <f t="shared" si="5"/>
        <v>-4307114</v>
      </c>
      <c r="L46" s="93">
        <f t="shared" si="5"/>
        <v>863619</v>
      </c>
      <c r="M46" s="93">
        <f t="shared" si="5"/>
        <v>99751788</v>
      </c>
      <c r="N46" s="93">
        <f t="shared" si="5"/>
        <v>96308293</v>
      </c>
      <c r="O46" s="93">
        <f t="shared" si="5"/>
        <v>6474549</v>
      </c>
      <c r="P46" s="93">
        <f t="shared" si="5"/>
        <v>-6991546</v>
      </c>
      <c r="Q46" s="93">
        <f t="shared" si="5"/>
        <v>74258533</v>
      </c>
      <c r="R46" s="93">
        <f t="shared" si="5"/>
        <v>73741536</v>
      </c>
      <c r="S46" s="93">
        <f t="shared" si="5"/>
        <v>-1210544</v>
      </c>
      <c r="T46" s="93">
        <f t="shared" si="5"/>
        <v>5661986</v>
      </c>
      <c r="U46" s="93">
        <f t="shared" si="5"/>
        <v>-7991332</v>
      </c>
      <c r="V46" s="93">
        <f t="shared" si="5"/>
        <v>-3539890</v>
      </c>
      <c r="W46" s="93">
        <f t="shared" si="5"/>
        <v>299368652</v>
      </c>
      <c r="X46" s="93">
        <f t="shared" si="5"/>
        <v>33504000</v>
      </c>
      <c r="Y46" s="93">
        <f t="shared" si="5"/>
        <v>265864652</v>
      </c>
      <c r="Z46" s="223">
        <f>+IF(X46&lt;&gt;0,+(Y46/X46)*100,0)</f>
        <v>793.5310768863419</v>
      </c>
      <c r="AA46" s="221">
        <f>SUM(AA44:AA45)</f>
        <v>33504000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33504</v>
      </c>
      <c r="D48" s="232">
        <f>SUM(D46:D47)</f>
        <v>0</v>
      </c>
      <c r="E48" s="233">
        <f t="shared" si="6"/>
        <v>152353000</v>
      </c>
      <c r="F48" s="234">
        <f t="shared" si="6"/>
        <v>33504000</v>
      </c>
      <c r="G48" s="234">
        <f t="shared" si="6"/>
        <v>147809119</v>
      </c>
      <c r="H48" s="235">
        <f t="shared" si="6"/>
        <v>-1155910</v>
      </c>
      <c r="I48" s="235">
        <f t="shared" si="6"/>
        <v>-13794496</v>
      </c>
      <c r="J48" s="235">
        <f t="shared" si="6"/>
        <v>132858713</v>
      </c>
      <c r="K48" s="235">
        <f t="shared" si="6"/>
        <v>-4307114</v>
      </c>
      <c r="L48" s="235">
        <f t="shared" si="6"/>
        <v>863619</v>
      </c>
      <c r="M48" s="234">
        <f t="shared" si="6"/>
        <v>99751788</v>
      </c>
      <c r="N48" s="234">
        <f t="shared" si="6"/>
        <v>96308293</v>
      </c>
      <c r="O48" s="235">
        <f t="shared" si="6"/>
        <v>6474549</v>
      </c>
      <c r="P48" s="235">
        <f t="shared" si="6"/>
        <v>-6991546</v>
      </c>
      <c r="Q48" s="235">
        <f t="shared" si="6"/>
        <v>74258533</v>
      </c>
      <c r="R48" s="235">
        <f t="shared" si="6"/>
        <v>73741536</v>
      </c>
      <c r="S48" s="235">
        <f t="shared" si="6"/>
        <v>-1210544</v>
      </c>
      <c r="T48" s="234">
        <f t="shared" si="6"/>
        <v>5661986</v>
      </c>
      <c r="U48" s="234">
        <f t="shared" si="6"/>
        <v>-7991332</v>
      </c>
      <c r="V48" s="235">
        <f t="shared" si="6"/>
        <v>-3539890</v>
      </c>
      <c r="W48" s="235">
        <f t="shared" si="6"/>
        <v>299368652</v>
      </c>
      <c r="X48" s="235">
        <f t="shared" si="6"/>
        <v>33504000</v>
      </c>
      <c r="Y48" s="235">
        <f t="shared" si="6"/>
        <v>265864652</v>
      </c>
      <c r="Z48" s="236">
        <f>+IF(X48&lt;&gt;0,+(Y48/X48)*100,0)</f>
        <v>793.5310768863419</v>
      </c>
      <c r="AA48" s="237">
        <f>SUM(AA46:AA47)</f>
        <v>33504000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367182625</v>
      </c>
      <c r="D5" s="158">
        <f>SUM(D6:D8)</f>
        <v>0</v>
      </c>
      <c r="E5" s="159">
        <f t="shared" si="0"/>
        <v>7498000</v>
      </c>
      <c r="F5" s="105">
        <f t="shared" si="0"/>
        <v>338278135</v>
      </c>
      <c r="G5" s="105">
        <f t="shared" si="0"/>
        <v>0</v>
      </c>
      <c r="H5" s="105">
        <f t="shared" si="0"/>
        <v>0</v>
      </c>
      <c r="I5" s="105">
        <f t="shared" si="0"/>
        <v>0</v>
      </c>
      <c r="J5" s="105">
        <f t="shared" si="0"/>
        <v>0</v>
      </c>
      <c r="K5" s="105">
        <f t="shared" si="0"/>
        <v>0</v>
      </c>
      <c r="L5" s="105">
        <f t="shared" si="0"/>
        <v>0</v>
      </c>
      <c r="M5" s="105">
        <f t="shared" si="0"/>
        <v>0</v>
      </c>
      <c r="N5" s="105">
        <f t="shared" si="0"/>
        <v>0</v>
      </c>
      <c r="O5" s="105">
        <f t="shared" si="0"/>
        <v>0</v>
      </c>
      <c r="P5" s="105">
        <f t="shared" si="0"/>
        <v>0</v>
      </c>
      <c r="Q5" s="105">
        <f t="shared" si="0"/>
        <v>0</v>
      </c>
      <c r="R5" s="105">
        <f t="shared" si="0"/>
        <v>0</v>
      </c>
      <c r="S5" s="105">
        <f t="shared" si="0"/>
        <v>0</v>
      </c>
      <c r="T5" s="105">
        <f t="shared" si="0"/>
        <v>0</v>
      </c>
      <c r="U5" s="105">
        <f t="shared" si="0"/>
        <v>0</v>
      </c>
      <c r="V5" s="105">
        <f t="shared" si="0"/>
        <v>0</v>
      </c>
      <c r="W5" s="105">
        <f t="shared" si="0"/>
        <v>0</v>
      </c>
      <c r="X5" s="105">
        <f t="shared" si="0"/>
        <v>338278135</v>
      </c>
      <c r="Y5" s="105">
        <f t="shared" si="0"/>
        <v>-338278135</v>
      </c>
      <c r="Z5" s="142">
        <f>+IF(X5&lt;&gt;0,+(Y5/X5)*100,0)</f>
        <v>-100</v>
      </c>
      <c r="AA5" s="158">
        <f>SUM(AA6:AA8)</f>
        <v>338278135</v>
      </c>
    </row>
    <row r="6" spans="1:27" ht="13.5">
      <c r="A6" s="143" t="s">
        <v>75</v>
      </c>
      <c r="B6" s="141"/>
      <c r="C6" s="160">
        <v>362774147</v>
      </c>
      <c r="D6" s="160"/>
      <c r="E6" s="161">
        <v>7498000</v>
      </c>
      <c r="F6" s="65">
        <v>335411895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>
        <v>335411895</v>
      </c>
      <c r="Y6" s="65">
        <v>-335411895</v>
      </c>
      <c r="Z6" s="145">
        <v>-100</v>
      </c>
      <c r="AA6" s="67">
        <v>335411895</v>
      </c>
    </row>
    <row r="7" spans="1:27" ht="13.5">
      <c r="A7" s="143" t="s">
        <v>76</v>
      </c>
      <c r="B7" s="141"/>
      <c r="C7" s="162">
        <v>1542238</v>
      </c>
      <c r="D7" s="162"/>
      <c r="E7" s="163"/>
      <c r="F7" s="164">
        <v>1848944</v>
      </c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>
        <v>1848944</v>
      </c>
      <c r="Y7" s="164">
        <v>-1848944</v>
      </c>
      <c r="Z7" s="146">
        <v>-100</v>
      </c>
      <c r="AA7" s="239">
        <v>1848944</v>
      </c>
    </row>
    <row r="8" spans="1:27" ht="13.5">
      <c r="A8" s="143" t="s">
        <v>77</v>
      </c>
      <c r="B8" s="141"/>
      <c r="C8" s="160">
        <v>2866240</v>
      </c>
      <c r="D8" s="160"/>
      <c r="E8" s="161"/>
      <c r="F8" s="65">
        <v>1017296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>
        <v>1017296</v>
      </c>
      <c r="Y8" s="65">
        <v>-1017296</v>
      </c>
      <c r="Z8" s="145">
        <v>-100</v>
      </c>
      <c r="AA8" s="67">
        <v>1017296</v>
      </c>
    </row>
    <row r="9" spans="1:27" ht="13.5">
      <c r="A9" s="140" t="s">
        <v>78</v>
      </c>
      <c r="B9" s="141"/>
      <c r="C9" s="158">
        <f aca="true" t="shared" si="1" ref="C9:Y9">SUM(C10:C14)</f>
        <v>552883</v>
      </c>
      <c r="D9" s="158">
        <f>SUM(D10:D14)</f>
        <v>0</v>
      </c>
      <c r="E9" s="159">
        <f t="shared" si="1"/>
        <v>19890000</v>
      </c>
      <c r="F9" s="105">
        <f t="shared" si="1"/>
        <v>14552883</v>
      </c>
      <c r="G9" s="105">
        <f t="shared" si="1"/>
        <v>9316884</v>
      </c>
      <c r="H9" s="105">
        <f t="shared" si="1"/>
        <v>0</v>
      </c>
      <c r="I9" s="105">
        <f t="shared" si="1"/>
        <v>3114361</v>
      </c>
      <c r="J9" s="105">
        <f t="shared" si="1"/>
        <v>12431245</v>
      </c>
      <c r="K9" s="105">
        <f t="shared" si="1"/>
        <v>152401</v>
      </c>
      <c r="L9" s="105">
        <f t="shared" si="1"/>
        <v>1247894</v>
      </c>
      <c r="M9" s="105">
        <f t="shared" si="1"/>
        <v>2525383</v>
      </c>
      <c r="N9" s="105">
        <f t="shared" si="1"/>
        <v>3925678</v>
      </c>
      <c r="O9" s="105">
        <f t="shared" si="1"/>
        <v>0</v>
      </c>
      <c r="P9" s="105">
        <f t="shared" si="1"/>
        <v>3185895</v>
      </c>
      <c r="Q9" s="105">
        <f t="shared" si="1"/>
        <v>670572</v>
      </c>
      <c r="R9" s="105">
        <f t="shared" si="1"/>
        <v>3856467</v>
      </c>
      <c r="S9" s="105">
        <f t="shared" si="1"/>
        <v>1781160</v>
      </c>
      <c r="T9" s="105">
        <f t="shared" si="1"/>
        <v>880189</v>
      </c>
      <c r="U9" s="105">
        <f t="shared" si="1"/>
        <v>0</v>
      </c>
      <c r="V9" s="105">
        <f t="shared" si="1"/>
        <v>2661349</v>
      </c>
      <c r="W9" s="105">
        <f t="shared" si="1"/>
        <v>22874739</v>
      </c>
      <c r="X9" s="105">
        <f t="shared" si="1"/>
        <v>14552883</v>
      </c>
      <c r="Y9" s="105">
        <f t="shared" si="1"/>
        <v>8321856</v>
      </c>
      <c r="Z9" s="142">
        <f>+IF(X9&lt;&gt;0,+(Y9/X9)*100,0)</f>
        <v>57.183556000553295</v>
      </c>
      <c r="AA9" s="107">
        <f>SUM(AA10:AA14)</f>
        <v>14552883</v>
      </c>
    </row>
    <row r="10" spans="1:27" ht="13.5">
      <c r="A10" s="143" t="s">
        <v>79</v>
      </c>
      <c r="B10" s="141"/>
      <c r="C10" s="160">
        <v>191040</v>
      </c>
      <c r="D10" s="160"/>
      <c r="E10" s="161">
        <v>5103000</v>
      </c>
      <c r="F10" s="65">
        <v>191040</v>
      </c>
      <c r="G10" s="65">
        <v>5043322</v>
      </c>
      <c r="H10" s="65"/>
      <c r="I10" s="65">
        <v>2141833</v>
      </c>
      <c r="J10" s="65">
        <v>7185155</v>
      </c>
      <c r="K10" s="65">
        <v>152401</v>
      </c>
      <c r="L10" s="65">
        <v>1247894</v>
      </c>
      <c r="M10" s="65">
        <v>198313</v>
      </c>
      <c r="N10" s="65">
        <v>1598608</v>
      </c>
      <c r="O10" s="65"/>
      <c r="P10" s="65">
        <v>1961256</v>
      </c>
      <c r="Q10" s="65"/>
      <c r="R10" s="65">
        <v>1961256</v>
      </c>
      <c r="S10" s="65">
        <v>1731517</v>
      </c>
      <c r="T10" s="65">
        <v>656323</v>
      </c>
      <c r="U10" s="65"/>
      <c r="V10" s="65">
        <v>2387840</v>
      </c>
      <c r="W10" s="65">
        <v>13132859</v>
      </c>
      <c r="X10" s="65">
        <v>191040</v>
      </c>
      <c r="Y10" s="65">
        <v>12941819</v>
      </c>
      <c r="Z10" s="145">
        <v>6774.4</v>
      </c>
      <c r="AA10" s="67">
        <v>191040</v>
      </c>
    </row>
    <row r="11" spans="1:27" ht="13.5">
      <c r="A11" s="143" t="s">
        <v>80</v>
      </c>
      <c r="B11" s="141"/>
      <c r="C11" s="160"/>
      <c r="D11" s="160"/>
      <c r="E11" s="161">
        <v>14787000</v>
      </c>
      <c r="F11" s="65">
        <v>14000000</v>
      </c>
      <c r="G11" s="65">
        <v>4141123</v>
      </c>
      <c r="H11" s="65"/>
      <c r="I11" s="65">
        <v>972528</v>
      </c>
      <c r="J11" s="65">
        <v>5113651</v>
      </c>
      <c r="K11" s="65"/>
      <c r="L11" s="65"/>
      <c r="M11" s="65">
        <v>2010771</v>
      </c>
      <c r="N11" s="65">
        <v>2010771</v>
      </c>
      <c r="O11" s="65"/>
      <c r="P11" s="65">
        <v>420941</v>
      </c>
      <c r="Q11" s="65">
        <v>670572</v>
      </c>
      <c r="R11" s="65">
        <v>1091513</v>
      </c>
      <c r="S11" s="65">
        <v>49643</v>
      </c>
      <c r="T11" s="65"/>
      <c r="U11" s="65"/>
      <c r="V11" s="65">
        <v>49643</v>
      </c>
      <c r="W11" s="65">
        <v>8265578</v>
      </c>
      <c r="X11" s="65">
        <v>14000000</v>
      </c>
      <c r="Y11" s="65">
        <v>-5734422</v>
      </c>
      <c r="Z11" s="145">
        <v>-40.96</v>
      </c>
      <c r="AA11" s="67">
        <v>14000000</v>
      </c>
    </row>
    <row r="12" spans="1:27" ht="13.5">
      <c r="A12" s="143" t="s">
        <v>81</v>
      </c>
      <c r="B12" s="141"/>
      <c r="C12" s="160"/>
      <c r="D12" s="160"/>
      <c r="E12" s="161"/>
      <c r="F12" s="65"/>
      <c r="G12" s="65">
        <v>132439</v>
      </c>
      <c r="H12" s="65"/>
      <c r="I12" s="65"/>
      <c r="J12" s="65">
        <v>132439</v>
      </c>
      <c r="K12" s="65"/>
      <c r="L12" s="65"/>
      <c r="M12" s="65">
        <v>316299</v>
      </c>
      <c r="N12" s="65">
        <v>316299</v>
      </c>
      <c r="O12" s="65"/>
      <c r="P12" s="65">
        <v>803698</v>
      </c>
      <c r="Q12" s="65"/>
      <c r="R12" s="65">
        <v>803698</v>
      </c>
      <c r="S12" s="65"/>
      <c r="T12" s="65">
        <v>223866</v>
      </c>
      <c r="U12" s="65"/>
      <c r="V12" s="65">
        <v>223866</v>
      </c>
      <c r="W12" s="65">
        <v>1476302</v>
      </c>
      <c r="X12" s="65"/>
      <c r="Y12" s="65">
        <v>1476302</v>
      </c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>
        <v>361843</v>
      </c>
      <c r="D14" s="162"/>
      <c r="E14" s="163"/>
      <c r="F14" s="164">
        <v>361843</v>
      </c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>
        <v>361843</v>
      </c>
      <c r="Y14" s="164">
        <v>-361843</v>
      </c>
      <c r="Z14" s="146">
        <v>-100</v>
      </c>
      <c r="AA14" s="239">
        <v>361843</v>
      </c>
    </row>
    <row r="15" spans="1:27" ht="13.5">
      <c r="A15" s="140" t="s">
        <v>84</v>
      </c>
      <c r="B15" s="147"/>
      <c r="C15" s="158">
        <f aca="true" t="shared" si="2" ref="C15:Y15">SUM(C16:C18)</f>
        <v>179980456</v>
      </c>
      <c r="D15" s="158">
        <f>SUM(D16:D18)</f>
        <v>0</v>
      </c>
      <c r="E15" s="159">
        <f t="shared" si="2"/>
        <v>99889000</v>
      </c>
      <c r="F15" s="105">
        <f t="shared" si="2"/>
        <v>179980456</v>
      </c>
      <c r="G15" s="105">
        <f t="shared" si="2"/>
        <v>18174369</v>
      </c>
      <c r="H15" s="105">
        <f t="shared" si="2"/>
        <v>4808834</v>
      </c>
      <c r="I15" s="105">
        <f t="shared" si="2"/>
        <v>7187678</v>
      </c>
      <c r="J15" s="105">
        <f t="shared" si="2"/>
        <v>30170881</v>
      </c>
      <c r="K15" s="105">
        <f t="shared" si="2"/>
        <v>1625046</v>
      </c>
      <c r="L15" s="105">
        <f t="shared" si="2"/>
        <v>4960945</v>
      </c>
      <c r="M15" s="105">
        <f t="shared" si="2"/>
        <v>7804133</v>
      </c>
      <c r="N15" s="105">
        <f t="shared" si="2"/>
        <v>14390124</v>
      </c>
      <c r="O15" s="105">
        <f t="shared" si="2"/>
        <v>380146</v>
      </c>
      <c r="P15" s="105">
        <f t="shared" si="2"/>
        <v>7658805</v>
      </c>
      <c r="Q15" s="105">
        <f t="shared" si="2"/>
        <v>3628142</v>
      </c>
      <c r="R15" s="105">
        <f t="shared" si="2"/>
        <v>11667093</v>
      </c>
      <c r="S15" s="105">
        <f t="shared" si="2"/>
        <v>2538059</v>
      </c>
      <c r="T15" s="105">
        <f t="shared" si="2"/>
        <v>6704203</v>
      </c>
      <c r="U15" s="105">
        <f t="shared" si="2"/>
        <v>0</v>
      </c>
      <c r="V15" s="105">
        <f t="shared" si="2"/>
        <v>9242262</v>
      </c>
      <c r="W15" s="105">
        <f t="shared" si="2"/>
        <v>65470360</v>
      </c>
      <c r="X15" s="105">
        <f t="shared" si="2"/>
        <v>179980456</v>
      </c>
      <c r="Y15" s="105">
        <f t="shared" si="2"/>
        <v>-114510096</v>
      </c>
      <c r="Z15" s="142">
        <f>+IF(X15&lt;&gt;0,+(Y15/X15)*100,0)</f>
        <v>-63.62362811215457</v>
      </c>
      <c r="AA15" s="107">
        <f>SUM(AA16:AA18)</f>
        <v>179980456</v>
      </c>
    </row>
    <row r="16" spans="1:27" ht="13.5">
      <c r="A16" s="143" t="s">
        <v>85</v>
      </c>
      <c r="B16" s="141"/>
      <c r="C16" s="160">
        <v>2822309</v>
      </c>
      <c r="D16" s="160"/>
      <c r="E16" s="161">
        <v>10175000</v>
      </c>
      <c r="F16" s="65">
        <v>2822309</v>
      </c>
      <c r="G16" s="65">
        <v>2543328</v>
      </c>
      <c r="H16" s="65">
        <v>305415</v>
      </c>
      <c r="I16" s="65">
        <v>232115</v>
      </c>
      <c r="J16" s="65">
        <v>3080858</v>
      </c>
      <c r="K16" s="65"/>
      <c r="L16" s="65">
        <v>263278</v>
      </c>
      <c r="M16" s="65">
        <v>394917</v>
      </c>
      <c r="N16" s="65">
        <v>658195</v>
      </c>
      <c r="O16" s="65"/>
      <c r="P16" s="65">
        <v>368589</v>
      </c>
      <c r="Q16" s="65">
        <v>184294</v>
      </c>
      <c r="R16" s="65">
        <v>552883</v>
      </c>
      <c r="S16" s="65"/>
      <c r="T16" s="65">
        <v>400574</v>
      </c>
      <c r="U16" s="65"/>
      <c r="V16" s="65">
        <v>400574</v>
      </c>
      <c r="W16" s="65">
        <v>4692510</v>
      </c>
      <c r="X16" s="65">
        <v>2822309</v>
      </c>
      <c r="Y16" s="65">
        <v>1870201</v>
      </c>
      <c r="Z16" s="145">
        <v>66.26</v>
      </c>
      <c r="AA16" s="67">
        <v>2822309</v>
      </c>
    </row>
    <row r="17" spans="1:27" ht="13.5">
      <c r="A17" s="143" t="s">
        <v>86</v>
      </c>
      <c r="B17" s="141"/>
      <c r="C17" s="160">
        <v>177158147</v>
      </c>
      <c r="D17" s="160"/>
      <c r="E17" s="161">
        <v>89714000</v>
      </c>
      <c r="F17" s="65">
        <v>177158147</v>
      </c>
      <c r="G17" s="65">
        <v>15631041</v>
      </c>
      <c r="H17" s="65">
        <v>4503419</v>
      </c>
      <c r="I17" s="65">
        <v>6955563</v>
      </c>
      <c r="J17" s="65">
        <v>27090023</v>
      </c>
      <c r="K17" s="65">
        <v>1625046</v>
      </c>
      <c r="L17" s="65">
        <v>4697667</v>
      </c>
      <c r="M17" s="65">
        <v>7409216</v>
      </c>
      <c r="N17" s="65">
        <v>13731929</v>
      </c>
      <c r="O17" s="65">
        <v>380146</v>
      </c>
      <c r="P17" s="65">
        <v>7290216</v>
      </c>
      <c r="Q17" s="65">
        <v>3443848</v>
      </c>
      <c r="R17" s="65">
        <v>11114210</v>
      </c>
      <c r="S17" s="65">
        <v>2538059</v>
      </c>
      <c r="T17" s="65">
        <v>6303629</v>
      </c>
      <c r="U17" s="65"/>
      <c r="V17" s="65">
        <v>8841688</v>
      </c>
      <c r="W17" s="65">
        <v>60777850</v>
      </c>
      <c r="X17" s="65">
        <v>177158147</v>
      </c>
      <c r="Y17" s="65">
        <v>-116380297</v>
      </c>
      <c r="Z17" s="145">
        <v>-65.69</v>
      </c>
      <c r="AA17" s="67">
        <v>177158147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9506017</v>
      </c>
      <c r="D19" s="158">
        <f>SUM(D20:D23)</f>
        <v>0</v>
      </c>
      <c r="E19" s="159">
        <f t="shared" si="3"/>
        <v>75306000</v>
      </c>
      <c r="F19" s="105">
        <f t="shared" si="3"/>
        <v>21910507</v>
      </c>
      <c r="G19" s="105">
        <f t="shared" si="3"/>
        <v>3277371</v>
      </c>
      <c r="H19" s="105">
        <f t="shared" si="3"/>
        <v>25722197</v>
      </c>
      <c r="I19" s="105">
        <f t="shared" si="3"/>
        <v>5634940</v>
      </c>
      <c r="J19" s="105">
        <f t="shared" si="3"/>
        <v>34634508</v>
      </c>
      <c r="K19" s="105">
        <f t="shared" si="3"/>
        <v>2552862</v>
      </c>
      <c r="L19" s="105">
        <f t="shared" si="3"/>
        <v>1765515</v>
      </c>
      <c r="M19" s="105">
        <f t="shared" si="3"/>
        <v>3901194</v>
      </c>
      <c r="N19" s="105">
        <f t="shared" si="3"/>
        <v>8219571</v>
      </c>
      <c r="O19" s="105">
        <f t="shared" si="3"/>
        <v>0</v>
      </c>
      <c r="P19" s="105">
        <f t="shared" si="3"/>
        <v>14265707</v>
      </c>
      <c r="Q19" s="105">
        <f t="shared" si="3"/>
        <v>9075404</v>
      </c>
      <c r="R19" s="105">
        <f t="shared" si="3"/>
        <v>23341111</v>
      </c>
      <c r="S19" s="105">
        <f t="shared" si="3"/>
        <v>12728829</v>
      </c>
      <c r="T19" s="105">
        <f t="shared" si="3"/>
        <v>6807168</v>
      </c>
      <c r="U19" s="105">
        <f t="shared" si="3"/>
        <v>6796316</v>
      </c>
      <c r="V19" s="105">
        <f t="shared" si="3"/>
        <v>26332313</v>
      </c>
      <c r="W19" s="105">
        <f t="shared" si="3"/>
        <v>92527503</v>
      </c>
      <c r="X19" s="105">
        <f t="shared" si="3"/>
        <v>21910507</v>
      </c>
      <c r="Y19" s="105">
        <f t="shared" si="3"/>
        <v>70616996</v>
      </c>
      <c r="Z19" s="142">
        <f>+IF(X19&lt;&gt;0,+(Y19/X19)*100,0)</f>
        <v>322.2974073580315</v>
      </c>
      <c r="AA19" s="107">
        <f>SUM(AA20:AA23)</f>
        <v>21910507</v>
      </c>
    </row>
    <row r="20" spans="1:27" ht="13.5">
      <c r="A20" s="143" t="s">
        <v>89</v>
      </c>
      <c r="B20" s="141"/>
      <c r="C20" s="160">
        <v>460507</v>
      </c>
      <c r="D20" s="160"/>
      <c r="E20" s="161">
        <v>13350000</v>
      </c>
      <c r="F20" s="65">
        <v>4710507</v>
      </c>
      <c r="G20" s="65"/>
      <c r="H20" s="65"/>
      <c r="I20" s="65"/>
      <c r="J20" s="65"/>
      <c r="K20" s="65"/>
      <c r="L20" s="65"/>
      <c r="M20" s="65"/>
      <c r="N20" s="65"/>
      <c r="O20" s="65"/>
      <c r="P20" s="65">
        <v>529476</v>
      </c>
      <c r="Q20" s="65"/>
      <c r="R20" s="65">
        <v>529476</v>
      </c>
      <c r="S20" s="65"/>
      <c r="T20" s="65"/>
      <c r="U20" s="65"/>
      <c r="V20" s="65"/>
      <c r="W20" s="65">
        <v>529476</v>
      </c>
      <c r="X20" s="65">
        <v>4710507</v>
      </c>
      <c r="Y20" s="65">
        <v>-4181031</v>
      </c>
      <c r="Z20" s="145">
        <v>-88.76</v>
      </c>
      <c r="AA20" s="67">
        <v>4710507</v>
      </c>
    </row>
    <row r="21" spans="1:27" ht="13.5">
      <c r="A21" s="143" t="s">
        <v>90</v>
      </c>
      <c r="B21" s="141"/>
      <c r="C21" s="160"/>
      <c r="D21" s="160"/>
      <c r="E21" s="161">
        <v>1310000</v>
      </c>
      <c r="F21" s="65">
        <v>6000000</v>
      </c>
      <c r="G21" s="65"/>
      <c r="H21" s="65"/>
      <c r="I21" s="65">
        <v>1501231</v>
      </c>
      <c r="J21" s="65">
        <v>1501231</v>
      </c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>
        <v>1501231</v>
      </c>
      <c r="X21" s="65">
        <v>6000000</v>
      </c>
      <c r="Y21" s="65">
        <v>-4498769</v>
      </c>
      <c r="Z21" s="145">
        <v>-74.98</v>
      </c>
      <c r="AA21" s="67">
        <v>6000000</v>
      </c>
    </row>
    <row r="22" spans="1:27" ht="13.5">
      <c r="A22" s="143" t="s">
        <v>91</v>
      </c>
      <c r="B22" s="141"/>
      <c r="C22" s="162">
        <v>9045510</v>
      </c>
      <c r="D22" s="162"/>
      <c r="E22" s="163">
        <v>60646000</v>
      </c>
      <c r="F22" s="164">
        <v>11200000</v>
      </c>
      <c r="G22" s="164">
        <v>3277371</v>
      </c>
      <c r="H22" s="164">
        <v>25722197</v>
      </c>
      <c r="I22" s="164">
        <v>4133709</v>
      </c>
      <c r="J22" s="164">
        <v>33133277</v>
      </c>
      <c r="K22" s="164">
        <v>2552862</v>
      </c>
      <c r="L22" s="164">
        <v>1765515</v>
      </c>
      <c r="M22" s="164">
        <v>3901194</v>
      </c>
      <c r="N22" s="164">
        <v>8219571</v>
      </c>
      <c r="O22" s="164"/>
      <c r="P22" s="164">
        <v>13736231</v>
      </c>
      <c r="Q22" s="164">
        <v>9075404</v>
      </c>
      <c r="R22" s="164">
        <v>22811635</v>
      </c>
      <c r="S22" s="164">
        <v>12728829</v>
      </c>
      <c r="T22" s="164">
        <v>6807168</v>
      </c>
      <c r="U22" s="164">
        <v>6796316</v>
      </c>
      <c r="V22" s="164">
        <v>26332313</v>
      </c>
      <c r="W22" s="164">
        <v>90496796</v>
      </c>
      <c r="X22" s="164">
        <v>11200000</v>
      </c>
      <c r="Y22" s="164">
        <v>79296796</v>
      </c>
      <c r="Z22" s="146">
        <v>708.01</v>
      </c>
      <c r="AA22" s="239">
        <v>11200000</v>
      </c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>
        <v>2055000</v>
      </c>
      <c r="F24" s="105">
        <v>2500000</v>
      </c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>
        <v>2500000</v>
      </c>
      <c r="Y24" s="105">
        <v>-2500000</v>
      </c>
      <c r="Z24" s="142">
        <v>-100</v>
      </c>
      <c r="AA24" s="107">
        <v>2500000</v>
      </c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557221981</v>
      </c>
      <c r="D25" s="232">
        <f>+D5+D9+D15+D19+D24</f>
        <v>0</v>
      </c>
      <c r="E25" s="245">
        <f t="shared" si="4"/>
        <v>204638000</v>
      </c>
      <c r="F25" s="234">
        <f t="shared" si="4"/>
        <v>557221981</v>
      </c>
      <c r="G25" s="234">
        <f t="shared" si="4"/>
        <v>30768624</v>
      </c>
      <c r="H25" s="234">
        <f t="shared" si="4"/>
        <v>30531031</v>
      </c>
      <c r="I25" s="234">
        <f t="shared" si="4"/>
        <v>15936979</v>
      </c>
      <c r="J25" s="234">
        <f t="shared" si="4"/>
        <v>77236634</v>
      </c>
      <c r="K25" s="234">
        <f t="shared" si="4"/>
        <v>4330309</v>
      </c>
      <c r="L25" s="234">
        <f t="shared" si="4"/>
        <v>7974354</v>
      </c>
      <c r="M25" s="234">
        <f t="shared" si="4"/>
        <v>14230710</v>
      </c>
      <c r="N25" s="234">
        <f t="shared" si="4"/>
        <v>26535373</v>
      </c>
      <c r="O25" s="234">
        <f t="shared" si="4"/>
        <v>380146</v>
      </c>
      <c r="P25" s="234">
        <f t="shared" si="4"/>
        <v>25110407</v>
      </c>
      <c r="Q25" s="234">
        <f t="shared" si="4"/>
        <v>13374118</v>
      </c>
      <c r="R25" s="234">
        <f t="shared" si="4"/>
        <v>38864671</v>
      </c>
      <c r="S25" s="234">
        <f t="shared" si="4"/>
        <v>17048048</v>
      </c>
      <c r="T25" s="234">
        <f t="shared" si="4"/>
        <v>14391560</v>
      </c>
      <c r="U25" s="234">
        <f t="shared" si="4"/>
        <v>6796316</v>
      </c>
      <c r="V25" s="234">
        <f t="shared" si="4"/>
        <v>38235924</v>
      </c>
      <c r="W25" s="234">
        <f t="shared" si="4"/>
        <v>180872602</v>
      </c>
      <c r="X25" s="234">
        <f t="shared" si="4"/>
        <v>557221981</v>
      </c>
      <c r="Y25" s="234">
        <f t="shared" si="4"/>
        <v>-376349379</v>
      </c>
      <c r="Z25" s="246">
        <f>+IF(X25&lt;&gt;0,+(Y25/X25)*100,0)</f>
        <v>-67.54029665602872</v>
      </c>
      <c r="AA25" s="247">
        <f>+AA5+AA9+AA15+AA19+AA24</f>
        <v>557221981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557221981</v>
      </c>
      <c r="D28" s="160"/>
      <c r="E28" s="161">
        <v>192352000</v>
      </c>
      <c r="F28" s="65">
        <v>515771981</v>
      </c>
      <c r="G28" s="65">
        <v>30357070</v>
      </c>
      <c r="H28" s="65">
        <v>30531031</v>
      </c>
      <c r="I28" s="65">
        <v>14019478</v>
      </c>
      <c r="J28" s="65">
        <v>74907579</v>
      </c>
      <c r="K28" s="65">
        <v>4330309</v>
      </c>
      <c r="L28" s="65">
        <v>7974354</v>
      </c>
      <c r="M28" s="65">
        <v>14230710</v>
      </c>
      <c r="N28" s="65">
        <v>26535373</v>
      </c>
      <c r="O28" s="65"/>
      <c r="P28" s="65">
        <v>24860430</v>
      </c>
      <c r="Q28" s="65">
        <v>13374118</v>
      </c>
      <c r="R28" s="65">
        <v>38234548</v>
      </c>
      <c r="S28" s="65">
        <v>17048048</v>
      </c>
      <c r="T28" s="65">
        <v>14391560</v>
      </c>
      <c r="U28" s="65">
        <v>6796316</v>
      </c>
      <c r="V28" s="65">
        <v>38235924</v>
      </c>
      <c r="W28" s="65">
        <v>177913424</v>
      </c>
      <c r="X28" s="65">
        <v>515771981</v>
      </c>
      <c r="Y28" s="65">
        <v>-337858557</v>
      </c>
      <c r="Z28" s="145">
        <v>-65.51</v>
      </c>
      <c r="AA28" s="160">
        <v>515771981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557221981</v>
      </c>
      <c r="D32" s="225">
        <f>SUM(D28:D31)</f>
        <v>0</v>
      </c>
      <c r="E32" s="226">
        <f t="shared" si="5"/>
        <v>192352000</v>
      </c>
      <c r="F32" s="82">
        <f t="shared" si="5"/>
        <v>515771981</v>
      </c>
      <c r="G32" s="82">
        <f t="shared" si="5"/>
        <v>30357070</v>
      </c>
      <c r="H32" s="82">
        <f t="shared" si="5"/>
        <v>30531031</v>
      </c>
      <c r="I32" s="82">
        <f t="shared" si="5"/>
        <v>14019478</v>
      </c>
      <c r="J32" s="82">
        <f t="shared" si="5"/>
        <v>74907579</v>
      </c>
      <c r="K32" s="82">
        <f t="shared" si="5"/>
        <v>4330309</v>
      </c>
      <c r="L32" s="82">
        <f t="shared" si="5"/>
        <v>7974354</v>
      </c>
      <c r="M32" s="82">
        <f t="shared" si="5"/>
        <v>14230710</v>
      </c>
      <c r="N32" s="82">
        <f t="shared" si="5"/>
        <v>26535373</v>
      </c>
      <c r="O32" s="82">
        <f t="shared" si="5"/>
        <v>0</v>
      </c>
      <c r="P32" s="82">
        <f t="shared" si="5"/>
        <v>24860430</v>
      </c>
      <c r="Q32" s="82">
        <f t="shared" si="5"/>
        <v>13374118</v>
      </c>
      <c r="R32" s="82">
        <f t="shared" si="5"/>
        <v>38234548</v>
      </c>
      <c r="S32" s="82">
        <f t="shared" si="5"/>
        <v>17048048</v>
      </c>
      <c r="T32" s="82">
        <f t="shared" si="5"/>
        <v>14391560</v>
      </c>
      <c r="U32" s="82">
        <f t="shared" si="5"/>
        <v>6796316</v>
      </c>
      <c r="V32" s="82">
        <f t="shared" si="5"/>
        <v>38235924</v>
      </c>
      <c r="W32" s="82">
        <f t="shared" si="5"/>
        <v>177913424</v>
      </c>
      <c r="X32" s="82">
        <f t="shared" si="5"/>
        <v>515771981</v>
      </c>
      <c r="Y32" s="82">
        <f t="shared" si="5"/>
        <v>-337858557</v>
      </c>
      <c r="Z32" s="227">
        <f>+IF(X32&lt;&gt;0,+(Y32/X32)*100,0)</f>
        <v>-65.50541119836441</v>
      </c>
      <c r="AA32" s="84">
        <f>SUM(AA28:AA31)</f>
        <v>515771981</v>
      </c>
    </row>
    <row r="33" spans="1:27" ht="13.5">
      <c r="A33" s="252" t="s">
        <v>51</v>
      </c>
      <c r="B33" s="141" t="s">
        <v>141</v>
      </c>
      <c r="C33" s="160"/>
      <c r="D33" s="160"/>
      <c r="E33" s="161">
        <v>12286000</v>
      </c>
      <c r="F33" s="65"/>
      <c r="G33" s="65">
        <v>411554</v>
      </c>
      <c r="H33" s="65"/>
      <c r="I33" s="65">
        <v>1917500</v>
      </c>
      <c r="J33" s="65">
        <v>2329054</v>
      </c>
      <c r="K33" s="65"/>
      <c r="L33" s="65"/>
      <c r="M33" s="65"/>
      <c r="N33" s="65"/>
      <c r="O33" s="65">
        <v>380146</v>
      </c>
      <c r="P33" s="65">
        <v>249977</v>
      </c>
      <c r="Q33" s="65"/>
      <c r="R33" s="65">
        <v>630123</v>
      </c>
      <c r="S33" s="65"/>
      <c r="T33" s="65"/>
      <c r="U33" s="65"/>
      <c r="V33" s="65"/>
      <c r="W33" s="65">
        <v>2959177</v>
      </c>
      <c r="X33" s="65"/>
      <c r="Y33" s="65">
        <v>2959177</v>
      </c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/>
      <c r="D35" s="160"/>
      <c r="E35" s="161"/>
      <c r="F35" s="65">
        <v>41450000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>
        <v>41450000</v>
      </c>
      <c r="Y35" s="65">
        <v>-41450000</v>
      </c>
      <c r="Z35" s="145">
        <v>-100</v>
      </c>
      <c r="AA35" s="67">
        <v>41450000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557221981</v>
      </c>
      <c r="D36" s="237">
        <f>SUM(D32:D35)</f>
        <v>0</v>
      </c>
      <c r="E36" s="233">
        <f t="shared" si="6"/>
        <v>204638000</v>
      </c>
      <c r="F36" s="235">
        <f t="shared" si="6"/>
        <v>557221981</v>
      </c>
      <c r="G36" s="235">
        <f t="shared" si="6"/>
        <v>30768624</v>
      </c>
      <c r="H36" s="235">
        <f t="shared" si="6"/>
        <v>30531031</v>
      </c>
      <c r="I36" s="235">
        <f t="shared" si="6"/>
        <v>15936978</v>
      </c>
      <c r="J36" s="235">
        <f t="shared" si="6"/>
        <v>77236633</v>
      </c>
      <c r="K36" s="235">
        <f t="shared" si="6"/>
        <v>4330309</v>
      </c>
      <c r="L36" s="235">
        <f t="shared" si="6"/>
        <v>7974354</v>
      </c>
      <c r="M36" s="235">
        <f t="shared" si="6"/>
        <v>14230710</v>
      </c>
      <c r="N36" s="235">
        <f t="shared" si="6"/>
        <v>26535373</v>
      </c>
      <c r="O36" s="235">
        <f t="shared" si="6"/>
        <v>380146</v>
      </c>
      <c r="P36" s="235">
        <f t="shared" si="6"/>
        <v>25110407</v>
      </c>
      <c r="Q36" s="235">
        <f t="shared" si="6"/>
        <v>13374118</v>
      </c>
      <c r="R36" s="235">
        <f t="shared" si="6"/>
        <v>38864671</v>
      </c>
      <c r="S36" s="235">
        <f t="shared" si="6"/>
        <v>17048048</v>
      </c>
      <c r="T36" s="235">
        <f t="shared" si="6"/>
        <v>14391560</v>
      </c>
      <c r="U36" s="235">
        <f t="shared" si="6"/>
        <v>6796316</v>
      </c>
      <c r="V36" s="235">
        <f t="shared" si="6"/>
        <v>38235924</v>
      </c>
      <c r="W36" s="235">
        <f t="shared" si="6"/>
        <v>180872601</v>
      </c>
      <c r="X36" s="235">
        <f t="shared" si="6"/>
        <v>557221981</v>
      </c>
      <c r="Y36" s="235">
        <f t="shared" si="6"/>
        <v>-376349380</v>
      </c>
      <c r="Z36" s="236">
        <f>+IF(X36&lt;&gt;0,+(Y36/X36)*100,0)</f>
        <v>-67.54029683549041</v>
      </c>
      <c r="AA36" s="254">
        <f>SUM(AA32:AA35)</f>
        <v>557221981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35279</v>
      </c>
      <c r="D6" s="160"/>
      <c r="E6" s="64">
        <v>35429000</v>
      </c>
      <c r="F6" s="65">
        <v>35279000</v>
      </c>
      <c r="G6" s="65">
        <v>69586887</v>
      </c>
      <c r="H6" s="65">
        <v>-27471</v>
      </c>
      <c r="I6" s="65">
        <v>-18481</v>
      </c>
      <c r="J6" s="65">
        <v>69540935</v>
      </c>
      <c r="K6" s="65">
        <v>1610</v>
      </c>
      <c r="L6" s="65"/>
      <c r="M6" s="65">
        <v>78971</v>
      </c>
      <c r="N6" s="65">
        <v>80581</v>
      </c>
      <c r="O6" s="65">
        <v>16154</v>
      </c>
      <c r="P6" s="65">
        <v>-27528</v>
      </c>
      <c r="Q6" s="65">
        <v>49062</v>
      </c>
      <c r="R6" s="65">
        <v>37688</v>
      </c>
      <c r="S6" s="65">
        <v>-13354</v>
      </c>
      <c r="T6" s="65">
        <v>4183</v>
      </c>
      <c r="U6" s="65">
        <v>52528</v>
      </c>
      <c r="V6" s="65">
        <v>43357</v>
      </c>
      <c r="W6" s="65">
        <v>69702561</v>
      </c>
      <c r="X6" s="65">
        <v>35279000</v>
      </c>
      <c r="Y6" s="65">
        <v>34423561</v>
      </c>
      <c r="Z6" s="145">
        <v>97.58</v>
      </c>
      <c r="AA6" s="67">
        <v>35279000</v>
      </c>
    </row>
    <row r="7" spans="1:27" ht="13.5">
      <c r="A7" s="264" t="s">
        <v>147</v>
      </c>
      <c r="B7" s="197" t="s">
        <v>72</v>
      </c>
      <c r="C7" s="160">
        <v>16213</v>
      </c>
      <c r="D7" s="160"/>
      <c r="E7" s="64">
        <v>16088000</v>
      </c>
      <c r="F7" s="65">
        <v>16213000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>
        <v>16213000</v>
      </c>
      <c r="Y7" s="65">
        <v>-16213000</v>
      </c>
      <c r="Z7" s="145">
        <v>-100</v>
      </c>
      <c r="AA7" s="67">
        <v>16213000</v>
      </c>
    </row>
    <row r="8" spans="1:27" ht="13.5">
      <c r="A8" s="264" t="s">
        <v>148</v>
      </c>
      <c r="B8" s="197" t="s">
        <v>72</v>
      </c>
      <c r="C8" s="160">
        <v>103804</v>
      </c>
      <c r="D8" s="160"/>
      <c r="E8" s="64">
        <v>180007000</v>
      </c>
      <c r="F8" s="65">
        <v>103804000</v>
      </c>
      <c r="G8" s="65">
        <v>31272333</v>
      </c>
      <c r="H8" s="65">
        <v>67931</v>
      </c>
      <c r="I8" s="65">
        <v>93888</v>
      </c>
      <c r="J8" s="65">
        <v>31434152</v>
      </c>
      <c r="K8" s="65">
        <v>107633</v>
      </c>
      <c r="L8" s="65"/>
      <c r="M8" s="65">
        <v>155973</v>
      </c>
      <c r="N8" s="65">
        <v>263606</v>
      </c>
      <c r="O8" s="65">
        <v>176567</v>
      </c>
      <c r="P8" s="65">
        <v>196945</v>
      </c>
      <c r="Q8" s="65">
        <v>233291</v>
      </c>
      <c r="R8" s="65">
        <v>606803</v>
      </c>
      <c r="S8" s="65">
        <v>263422</v>
      </c>
      <c r="T8" s="65">
        <v>320551</v>
      </c>
      <c r="U8" s="65">
        <v>344656</v>
      </c>
      <c r="V8" s="65">
        <v>928629</v>
      </c>
      <c r="W8" s="65">
        <v>33233190</v>
      </c>
      <c r="X8" s="65">
        <v>103804000</v>
      </c>
      <c r="Y8" s="65">
        <v>-70570810</v>
      </c>
      <c r="Z8" s="145">
        <v>-67.98</v>
      </c>
      <c r="AA8" s="67">
        <v>103804000</v>
      </c>
    </row>
    <row r="9" spans="1:27" ht="13.5">
      <c r="A9" s="264" t="s">
        <v>149</v>
      </c>
      <c r="B9" s="197"/>
      <c r="C9" s="160">
        <v>12266</v>
      </c>
      <c r="D9" s="160"/>
      <c r="E9" s="64">
        <v>13469000</v>
      </c>
      <c r="F9" s="65">
        <v>12266000</v>
      </c>
      <c r="G9" s="65">
        <v>7313089</v>
      </c>
      <c r="H9" s="65">
        <v>2650</v>
      </c>
      <c r="I9" s="65">
        <v>2467</v>
      </c>
      <c r="J9" s="65">
        <v>7318206</v>
      </c>
      <c r="K9" s="65">
        <v>599</v>
      </c>
      <c r="L9" s="65"/>
      <c r="M9" s="65">
        <v>-303</v>
      </c>
      <c r="N9" s="65">
        <v>296</v>
      </c>
      <c r="O9" s="65">
        <v>-850</v>
      </c>
      <c r="P9" s="65">
        <v>-4126</v>
      </c>
      <c r="Q9" s="65">
        <v>-8324</v>
      </c>
      <c r="R9" s="65">
        <v>-13300</v>
      </c>
      <c r="S9" s="65">
        <v>-15577</v>
      </c>
      <c r="T9" s="65">
        <v>-24004</v>
      </c>
      <c r="U9" s="65">
        <v>-24693</v>
      </c>
      <c r="V9" s="65">
        <v>-64274</v>
      </c>
      <c r="W9" s="65">
        <v>7240928</v>
      </c>
      <c r="X9" s="65">
        <v>12266000</v>
      </c>
      <c r="Y9" s="65">
        <v>-5025072</v>
      </c>
      <c r="Z9" s="145">
        <v>-40.97</v>
      </c>
      <c r="AA9" s="67">
        <v>12266000</v>
      </c>
    </row>
    <row r="10" spans="1:27" ht="13.5">
      <c r="A10" s="264" t="s">
        <v>150</v>
      </c>
      <c r="B10" s="197"/>
      <c r="C10" s="160"/>
      <c r="D10" s="160"/>
      <c r="E10" s="64"/>
      <c r="F10" s="65"/>
      <c r="G10" s="164">
        <v>55000000</v>
      </c>
      <c r="H10" s="164"/>
      <c r="I10" s="164"/>
      <c r="J10" s="65">
        <v>55000000</v>
      </c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>
        <v>55000000</v>
      </c>
      <c r="X10" s="65"/>
      <c r="Y10" s="164">
        <v>55000000</v>
      </c>
      <c r="Z10" s="146"/>
      <c r="AA10" s="239"/>
    </row>
    <row r="11" spans="1:27" ht="13.5">
      <c r="A11" s="264" t="s">
        <v>151</v>
      </c>
      <c r="B11" s="197" t="s">
        <v>96</v>
      </c>
      <c r="C11" s="160">
        <v>7791</v>
      </c>
      <c r="D11" s="160"/>
      <c r="E11" s="64">
        <v>8901000</v>
      </c>
      <c r="F11" s="65">
        <v>7791000</v>
      </c>
      <c r="G11" s="65">
        <v>149353</v>
      </c>
      <c r="H11" s="65"/>
      <c r="I11" s="65"/>
      <c r="J11" s="65">
        <v>149353</v>
      </c>
      <c r="K11" s="65"/>
      <c r="L11" s="65"/>
      <c r="M11" s="65"/>
      <c r="N11" s="65"/>
      <c r="O11" s="65"/>
      <c r="P11" s="65"/>
      <c r="Q11" s="65"/>
      <c r="R11" s="65"/>
      <c r="S11" s="65"/>
      <c r="T11" s="65">
        <v>7789</v>
      </c>
      <c r="U11" s="65">
        <v>7789</v>
      </c>
      <c r="V11" s="65">
        <v>15578</v>
      </c>
      <c r="W11" s="65">
        <v>164931</v>
      </c>
      <c r="X11" s="65">
        <v>7791000</v>
      </c>
      <c r="Y11" s="65">
        <v>-7626069</v>
      </c>
      <c r="Z11" s="145">
        <v>-97.88</v>
      </c>
      <c r="AA11" s="67">
        <v>7791000</v>
      </c>
    </row>
    <row r="12" spans="1:27" ht="13.5">
      <c r="A12" s="265" t="s">
        <v>56</v>
      </c>
      <c r="B12" s="266"/>
      <c r="C12" s="177">
        <f aca="true" t="shared" si="0" ref="C12:Y12">SUM(C6:C11)</f>
        <v>175353</v>
      </c>
      <c r="D12" s="177">
        <f>SUM(D6:D11)</f>
        <v>0</v>
      </c>
      <c r="E12" s="77">
        <f t="shared" si="0"/>
        <v>253894000</v>
      </c>
      <c r="F12" s="78">
        <f t="shared" si="0"/>
        <v>175353000</v>
      </c>
      <c r="G12" s="78">
        <f t="shared" si="0"/>
        <v>163321662</v>
      </c>
      <c r="H12" s="78">
        <f t="shared" si="0"/>
        <v>43110</v>
      </c>
      <c r="I12" s="78">
        <f t="shared" si="0"/>
        <v>77874</v>
      </c>
      <c r="J12" s="78">
        <f t="shared" si="0"/>
        <v>163442646</v>
      </c>
      <c r="K12" s="78">
        <f t="shared" si="0"/>
        <v>109842</v>
      </c>
      <c r="L12" s="78">
        <f t="shared" si="0"/>
        <v>0</v>
      </c>
      <c r="M12" s="78">
        <f t="shared" si="0"/>
        <v>234641</v>
      </c>
      <c r="N12" s="78">
        <f t="shared" si="0"/>
        <v>344483</v>
      </c>
      <c r="O12" s="78">
        <f t="shared" si="0"/>
        <v>191871</v>
      </c>
      <c r="P12" s="78">
        <f t="shared" si="0"/>
        <v>165291</v>
      </c>
      <c r="Q12" s="78">
        <f t="shared" si="0"/>
        <v>274029</v>
      </c>
      <c r="R12" s="78">
        <f t="shared" si="0"/>
        <v>631191</v>
      </c>
      <c r="S12" s="78">
        <f t="shared" si="0"/>
        <v>234491</v>
      </c>
      <c r="T12" s="78">
        <f t="shared" si="0"/>
        <v>308519</v>
      </c>
      <c r="U12" s="78">
        <f t="shared" si="0"/>
        <v>380280</v>
      </c>
      <c r="V12" s="78">
        <f t="shared" si="0"/>
        <v>923290</v>
      </c>
      <c r="W12" s="78">
        <f t="shared" si="0"/>
        <v>165341610</v>
      </c>
      <c r="X12" s="78">
        <f t="shared" si="0"/>
        <v>175353000</v>
      </c>
      <c r="Y12" s="78">
        <f t="shared" si="0"/>
        <v>-10011390</v>
      </c>
      <c r="Z12" s="179">
        <f>+IF(X12&lt;&gt;0,+(Y12/X12)*100,0)</f>
        <v>-5.709277856666267</v>
      </c>
      <c r="AA12" s="79">
        <f>SUM(AA6:AA11)</f>
        <v>175353000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>
        <v>458</v>
      </c>
      <c r="D15" s="160"/>
      <c r="E15" s="64">
        <v>295000</v>
      </c>
      <c r="F15" s="65">
        <v>458000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>
        <v>458000</v>
      </c>
      <c r="Y15" s="65">
        <v>-458000</v>
      </c>
      <c r="Z15" s="145">
        <v>-100</v>
      </c>
      <c r="AA15" s="67">
        <v>458000</v>
      </c>
    </row>
    <row r="16" spans="1:27" ht="13.5">
      <c r="A16" s="264" t="s">
        <v>154</v>
      </c>
      <c r="B16" s="197"/>
      <c r="C16" s="160">
        <v>291</v>
      </c>
      <c r="D16" s="160"/>
      <c r="E16" s="64"/>
      <c r="F16" s="65">
        <v>291000</v>
      </c>
      <c r="G16" s="164"/>
      <c r="H16" s="164">
        <v>117900</v>
      </c>
      <c r="I16" s="164">
        <v>119700</v>
      </c>
      <c r="J16" s="65">
        <v>237600</v>
      </c>
      <c r="K16" s="164">
        <v>119700</v>
      </c>
      <c r="L16" s="164"/>
      <c r="M16" s="65">
        <v>120536</v>
      </c>
      <c r="N16" s="164">
        <v>240236</v>
      </c>
      <c r="O16" s="164">
        <v>196786</v>
      </c>
      <c r="P16" s="164">
        <v>196786</v>
      </c>
      <c r="Q16" s="65">
        <v>197343</v>
      </c>
      <c r="R16" s="164">
        <v>590915</v>
      </c>
      <c r="S16" s="164">
        <v>256126</v>
      </c>
      <c r="T16" s="65">
        <v>271264</v>
      </c>
      <c r="U16" s="164">
        <v>39821</v>
      </c>
      <c r="V16" s="164">
        <v>567211</v>
      </c>
      <c r="W16" s="164">
        <v>1635962</v>
      </c>
      <c r="X16" s="65">
        <v>291000</v>
      </c>
      <c r="Y16" s="164">
        <v>1344962</v>
      </c>
      <c r="Z16" s="146">
        <v>462.19</v>
      </c>
      <c r="AA16" s="239">
        <v>291000</v>
      </c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1108970</v>
      </c>
      <c r="D19" s="160"/>
      <c r="E19" s="64">
        <v>782559000</v>
      </c>
      <c r="F19" s="65">
        <v>1108970000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>
        <v>-8</v>
      </c>
      <c r="T19" s="65">
        <v>1109535</v>
      </c>
      <c r="U19" s="65">
        <v>1109401</v>
      </c>
      <c r="V19" s="65">
        <v>2218928</v>
      </c>
      <c r="W19" s="65">
        <v>2218928</v>
      </c>
      <c r="X19" s="65">
        <v>1108970000</v>
      </c>
      <c r="Y19" s="65">
        <v>-1106751072</v>
      </c>
      <c r="Z19" s="145">
        <v>-99.8</v>
      </c>
      <c r="AA19" s="67">
        <v>1108970000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1109719</v>
      </c>
      <c r="D24" s="177">
        <f>SUM(D15:D23)</f>
        <v>0</v>
      </c>
      <c r="E24" s="81">
        <f t="shared" si="1"/>
        <v>782854000</v>
      </c>
      <c r="F24" s="82">
        <f t="shared" si="1"/>
        <v>1109719000</v>
      </c>
      <c r="G24" s="82">
        <f t="shared" si="1"/>
        <v>0</v>
      </c>
      <c r="H24" s="82">
        <f t="shared" si="1"/>
        <v>117900</v>
      </c>
      <c r="I24" s="82">
        <f t="shared" si="1"/>
        <v>119700</v>
      </c>
      <c r="J24" s="82">
        <f t="shared" si="1"/>
        <v>237600</v>
      </c>
      <c r="K24" s="82">
        <f t="shared" si="1"/>
        <v>119700</v>
      </c>
      <c r="L24" s="82">
        <f t="shared" si="1"/>
        <v>0</v>
      </c>
      <c r="M24" s="82">
        <f t="shared" si="1"/>
        <v>120536</v>
      </c>
      <c r="N24" s="82">
        <f t="shared" si="1"/>
        <v>240236</v>
      </c>
      <c r="O24" s="82">
        <f t="shared" si="1"/>
        <v>196786</v>
      </c>
      <c r="P24" s="82">
        <f t="shared" si="1"/>
        <v>196786</v>
      </c>
      <c r="Q24" s="82">
        <f t="shared" si="1"/>
        <v>197343</v>
      </c>
      <c r="R24" s="82">
        <f t="shared" si="1"/>
        <v>590915</v>
      </c>
      <c r="S24" s="82">
        <f t="shared" si="1"/>
        <v>256118</v>
      </c>
      <c r="T24" s="82">
        <f t="shared" si="1"/>
        <v>1380799</v>
      </c>
      <c r="U24" s="82">
        <f t="shared" si="1"/>
        <v>1149222</v>
      </c>
      <c r="V24" s="82">
        <f t="shared" si="1"/>
        <v>2786139</v>
      </c>
      <c r="W24" s="82">
        <f t="shared" si="1"/>
        <v>3854890</v>
      </c>
      <c r="X24" s="82">
        <f t="shared" si="1"/>
        <v>1109719000</v>
      </c>
      <c r="Y24" s="82">
        <f t="shared" si="1"/>
        <v>-1105864110</v>
      </c>
      <c r="Z24" s="227">
        <f>+IF(X24&lt;&gt;0,+(Y24/X24)*100,0)</f>
        <v>-99.65262467345337</v>
      </c>
      <c r="AA24" s="84">
        <f>SUM(AA15:AA23)</f>
        <v>1109719000</v>
      </c>
    </row>
    <row r="25" spans="1:27" ht="13.5">
      <c r="A25" s="265" t="s">
        <v>162</v>
      </c>
      <c r="B25" s="266"/>
      <c r="C25" s="177">
        <f aca="true" t="shared" si="2" ref="C25:Y25">+C12+C24</f>
        <v>1285072</v>
      </c>
      <c r="D25" s="177">
        <f>+D12+D24</f>
        <v>0</v>
      </c>
      <c r="E25" s="77">
        <f t="shared" si="2"/>
        <v>1036748000</v>
      </c>
      <c r="F25" s="78">
        <f t="shared" si="2"/>
        <v>1285072000</v>
      </c>
      <c r="G25" s="78">
        <f t="shared" si="2"/>
        <v>163321662</v>
      </c>
      <c r="H25" s="78">
        <f t="shared" si="2"/>
        <v>161010</v>
      </c>
      <c r="I25" s="78">
        <f t="shared" si="2"/>
        <v>197574</v>
      </c>
      <c r="J25" s="78">
        <f t="shared" si="2"/>
        <v>163680246</v>
      </c>
      <c r="K25" s="78">
        <f t="shared" si="2"/>
        <v>229542</v>
      </c>
      <c r="L25" s="78">
        <f t="shared" si="2"/>
        <v>0</v>
      </c>
      <c r="M25" s="78">
        <f t="shared" si="2"/>
        <v>355177</v>
      </c>
      <c r="N25" s="78">
        <f t="shared" si="2"/>
        <v>584719</v>
      </c>
      <c r="O25" s="78">
        <f t="shared" si="2"/>
        <v>388657</v>
      </c>
      <c r="P25" s="78">
        <f t="shared" si="2"/>
        <v>362077</v>
      </c>
      <c r="Q25" s="78">
        <f t="shared" si="2"/>
        <v>471372</v>
      </c>
      <c r="R25" s="78">
        <f t="shared" si="2"/>
        <v>1222106</v>
      </c>
      <c r="S25" s="78">
        <f t="shared" si="2"/>
        <v>490609</v>
      </c>
      <c r="T25" s="78">
        <f t="shared" si="2"/>
        <v>1689318</v>
      </c>
      <c r="U25" s="78">
        <f t="shared" si="2"/>
        <v>1529502</v>
      </c>
      <c r="V25" s="78">
        <f t="shared" si="2"/>
        <v>3709429</v>
      </c>
      <c r="W25" s="78">
        <f t="shared" si="2"/>
        <v>169196500</v>
      </c>
      <c r="X25" s="78">
        <f t="shared" si="2"/>
        <v>1285072000</v>
      </c>
      <c r="Y25" s="78">
        <f t="shared" si="2"/>
        <v>-1115875500</v>
      </c>
      <c r="Z25" s="179">
        <f>+IF(X25&lt;&gt;0,+(Y25/X25)*100,0)</f>
        <v>-86.83369492137406</v>
      </c>
      <c r="AA25" s="79">
        <f>+AA12+AA24</f>
        <v>1285072000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19841</v>
      </c>
      <c r="D30" s="160"/>
      <c r="E30" s="64">
        <v>37727000</v>
      </c>
      <c r="F30" s="65">
        <v>19841000</v>
      </c>
      <c r="G30" s="65"/>
      <c r="H30" s="65"/>
      <c r="I30" s="65"/>
      <c r="J30" s="65"/>
      <c r="K30" s="65">
        <v>938</v>
      </c>
      <c r="L30" s="65"/>
      <c r="M30" s="65">
        <v>938</v>
      </c>
      <c r="N30" s="65">
        <v>1876</v>
      </c>
      <c r="O30" s="65">
        <v>938</v>
      </c>
      <c r="P30" s="65">
        <v>938</v>
      </c>
      <c r="Q30" s="65">
        <v>938</v>
      </c>
      <c r="R30" s="65">
        <v>2814</v>
      </c>
      <c r="S30" s="65">
        <v>2621</v>
      </c>
      <c r="T30" s="65">
        <v>-32478</v>
      </c>
      <c r="U30" s="65">
        <v>-32478</v>
      </c>
      <c r="V30" s="65">
        <v>-62335</v>
      </c>
      <c r="W30" s="65">
        <v>-57645</v>
      </c>
      <c r="X30" s="65">
        <v>19841000</v>
      </c>
      <c r="Y30" s="65">
        <v>-19898645</v>
      </c>
      <c r="Z30" s="145">
        <v>-100.29</v>
      </c>
      <c r="AA30" s="67">
        <v>19841000</v>
      </c>
    </row>
    <row r="31" spans="1:27" ht="13.5">
      <c r="A31" s="264" t="s">
        <v>166</v>
      </c>
      <c r="B31" s="197"/>
      <c r="C31" s="160">
        <v>26995</v>
      </c>
      <c r="D31" s="160"/>
      <c r="E31" s="64">
        <v>29983000</v>
      </c>
      <c r="F31" s="65">
        <v>26995000</v>
      </c>
      <c r="G31" s="65">
        <v>44181</v>
      </c>
      <c r="H31" s="65">
        <v>-191</v>
      </c>
      <c r="I31" s="65">
        <v>-319</v>
      </c>
      <c r="J31" s="65">
        <v>43671</v>
      </c>
      <c r="K31" s="65">
        <v>-239</v>
      </c>
      <c r="L31" s="65"/>
      <c r="M31" s="65">
        <v>-433</v>
      </c>
      <c r="N31" s="65">
        <v>-672</v>
      </c>
      <c r="O31" s="65">
        <v>-491</v>
      </c>
      <c r="P31" s="65">
        <v>495</v>
      </c>
      <c r="Q31" s="65">
        <v>-516</v>
      </c>
      <c r="R31" s="65">
        <v>-512</v>
      </c>
      <c r="S31" s="65">
        <v>-1272</v>
      </c>
      <c r="T31" s="65">
        <v>-27561</v>
      </c>
      <c r="U31" s="65">
        <v>-27937</v>
      </c>
      <c r="V31" s="65">
        <v>-56770</v>
      </c>
      <c r="W31" s="65">
        <v>-14283</v>
      </c>
      <c r="X31" s="65">
        <v>26995000</v>
      </c>
      <c r="Y31" s="65">
        <v>-27009283</v>
      </c>
      <c r="Z31" s="145">
        <v>-100.05</v>
      </c>
      <c r="AA31" s="67">
        <v>26995000</v>
      </c>
    </row>
    <row r="32" spans="1:27" ht="13.5">
      <c r="A32" s="264" t="s">
        <v>167</v>
      </c>
      <c r="B32" s="197" t="s">
        <v>94</v>
      </c>
      <c r="C32" s="160">
        <v>664367</v>
      </c>
      <c r="D32" s="160"/>
      <c r="E32" s="64">
        <v>449218000</v>
      </c>
      <c r="F32" s="65">
        <v>664367000</v>
      </c>
      <c r="G32" s="65">
        <v>59555291</v>
      </c>
      <c r="H32" s="65">
        <v>69191</v>
      </c>
      <c r="I32" s="65">
        <v>68908</v>
      </c>
      <c r="J32" s="65">
        <v>59693390</v>
      </c>
      <c r="K32" s="65">
        <v>67100</v>
      </c>
      <c r="L32" s="65"/>
      <c r="M32" s="65">
        <v>20515</v>
      </c>
      <c r="N32" s="65">
        <v>87615</v>
      </c>
      <c r="O32" s="65">
        <v>20154</v>
      </c>
      <c r="P32" s="65">
        <v>27775</v>
      </c>
      <c r="Q32" s="65">
        <v>-18622</v>
      </c>
      <c r="R32" s="65">
        <v>29307</v>
      </c>
      <c r="S32" s="65">
        <v>-92917</v>
      </c>
      <c r="T32" s="65">
        <v>-525823</v>
      </c>
      <c r="U32" s="65">
        <v>-562056</v>
      </c>
      <c r="V32" s="65">
        <v>-1180796</v>
      </c>
      <c r="W32" s="65">
        <v>58629516</v>
      </c>
      <c r="X32" s="65">
        <v>664367000</v>
      </c>
      <c r="Y32" s="65">
        <v>-605737484</v>
      </c>
      <c r="Z32" s="145">
        <v>-91.18</v>
      </c>
      <c r="AA32" s="67">
        <v>664367000</v>
      </c>
    </row>
    <row r="33" spans="1:27" ht="13.5">
      <c r="A33" s="264" t="s">
        <v>168</v>
      </c>
      <c r="B33" s="197"/>
      <c r="C33" s="160">
        <v>8060</v>
      </c>
      <c r="D33" s="160"/>
      <c r="E33" s="64">
        <v>3628000</v>
      </c>
      <c r="F33" s="65">
        <v>8060000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>
        <v>-49795</v>
      </c>
      <c r="U33" s="65">
        <v>-49795</v>
      </c>
      <c r="V33" s="65">
        <v>-99590</v>
      </c>
      <c r="W33" s="65">
        <v>-99590</v>
      </c>
      <c r="X33" s="65">
        <v>8060000</v>
      </c>
      <c r="Y33" s="65">
        <v>-8159590</v>
      </c>
      <c r="Z33" s="145">
        <v>-101.24</v>
      </c>
      <c r="AA33" s="67">
        <v>8060000</v>
      </c>
    </row>
    <row r="34" spans="1:27" ht="13.5">
      <c r="A34" s="265" t="s">
        <v>58</v>
      </c>
      <c r="B34" s="266"/>
      <c r="C34" s="177">
        <f aca="true" t="shared" si="3" ref="C34:Y34">SUM(C29:C33)</f>
        <v>719263</v>
      </c>
      <c r="D34" s="177">
        <f>SUM(D29:D33)</f>
        <v>0</v>
      </c>
      <c r="E34" s="77">
        <f t="shared" si="3"/>
        <v>520556000</v>
      </c>
      <c r="F34" s="78">
        <f t="shared" si="3"/>
        <v>719263000</v>
      </c>
      <c r="G34" s="78">
        <f t="shared" si="3"/>
        <v>59599472</v>
      </c>
      <c r="H34" s="78">
        <f t="shared" si="3"/>
        <v>69000</v>
      </c>
      <c r="I34" s="78">
        <f t="shared" si="3"/>
        <v>68589</v>
      </c>
      <c r="J34" s="78">
        <f t="shared" si="3"/>
        <v>59737061</v>
      </c>
      <c r="K34" s="78">
        <f t="shared" si="3"/>
        <v>67799</v>
      </c>
      <c r="L34" s="78">
        <f t="shared" si="3"/>
        <v>0</v>
      </c>
      <c r="M34" s="78">
        <f t="shared" si="3"/>
        <v>21020</v>
      </c>
      <c r="N34" s="78">
        <f t="shared" si="3"/>
        <v>88819</v>
      </c>
      <c r="O34" s="78">
        <f t="shared" si="3"/>
        <v>20601</v>
      </c>
      <c r="P34" s="78">
        <f t="shared" si="3"/>
        <v>29208</v>
      </c>
      <c r="Q34" s="78">
        <f t="shared" si="3"/>
        <v>-18200</v>
      </c>
      <c r="R34" s="78">
        <f t="shared" si="3"/>
        <v>31609</v>
      </c>
      <c r="S34" s="78">
        <f t="shared" si="3"/>
        <v>-91568</v>
      </c>
      <c r="T34" s="78">
        <f t="shared" si="3"/>
        <v>-635657</v>
      </c>
      <c r="U34" s="78">
        <f t="shared" si="3"/>
        <v>-672266</v>
      </c>
      <c r="V34" s="78">
        <f t="shared" si="3"/>
        <v>-1399491</v>
      </c>
      <c r="W34" s="78">
        <f t="shared" si="3"/>
        <v>58457998</v>
      </c>
      <c r="X34" s="78">
        <f t="shared" si="3"/>
        <v>719263000</v>
      </c>
      <c r="Y34" s="78">
        <f t="shared" si="3"/>
        <v>-660805002</v>
      </c>
      <c r="Z34" s="179">
        <f>+IF(X34&lt;&gt;0,+(Y34/X34)*100,0)</f>
        <v>-91.87251422636781</v>
      </c>
      <c r="AA34" s="79">
        <f>SUM(AA29:AA33)</f>
        <v>719263000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1770</v>
      </c>
      <c r="D37" s="160"/>
      <c r="E37" s="64">
        <v>52897000</v>
      </c>
      <c r="F37" s="65">
        <v>1770000</v>
      </c>
      <c r="G37" s="65"/>
      <c r="H37" s="65">
        <v>35668</v>
      </c>
      <c r="I37" s="65">
        <v>50831</v>
      </c>
      <c r="J37" s="65">
        <v>86499</v>
      </c>
      <c r="K37" s="65">
        <v>58005</v>
      </c>
      <c r="L37" s="65"/>
      <c r="M37" s="65">
        <v>81040</v>
      </c>
      <c r="N37" s="65">
        <v>139045</v>
      </c>
      <c r="O37" s="65">
        <v>81394</v>
      </c>
      <c r="P37" s="65">
        <v>106798</v>
      </c>
      <c r="Q37" s="65">
        <v>121477</v>
      </c>
      <c r="R37" s="65">
        <v>309669</v>
      </c>
      <c r="S37" s="65">
        <v>132971</v>
      </c>
      <c r="T37" s="65">
        <v>160955</v>
      </c>
      <c r="U37" s="65">
        <v>161961</v>
      </c>
      <c r="V37" s="65">
        <v>455887</v>
      </c>
      <c r="W37" s="65">
        <v>991100</v>
      </c>
      <c r="X37" s="65">
        <v>1770000</v>
      </c>
      <c r="Y37" s="65">
        <v>-778900</v>
      </c>
      <c r="Z37" s="145">
        <v>-44.01</v>
      </c>
      <c r="AA37" s="67">
        <v>1770000</v>
      </c>
    </row>
    <row r="38" spans="1:27" ht="13.5">
      <c r="A38" s="264" t="s">
        <v>168</v>
      </c>
      <c r="B38" s="197"/>
      <c r="C38" s="160">
        <v>34335</v>
      </c>
      <c r="D38" s="160"/>
      <c r="E38" s="64">
        <v>2826000</v>
      </c>
      <c r="F38" s="65">
        <v>34335000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>
        <v>-27290</v>
      </c>
      <c r="U38" s="65"/>
      <c r="V38" s="65">
        <v>-27290</v>
      </c>
      <c r="W38" s="65">
        <v>-27290</v>
      </c>
      <c r="X38" s="65">
        <v>34335000</v>
      </c>
      <c r="Y38" s="65">
        <v>-34362290</v>
      </c>
      <c r="Z38" s="145">
        <v>-100.08</v>
      </c>
      <c r="AA38" s="67">
        <v>34335000</v>
      </c>
    </row>
    <row r="39" spans="1:27" ht="13.5">
      <c r="A39" s="265" t="s">
        <v>59</v>
      </c>
      <c r="B39" s="268"/>
      <c r="C39" s="177">
        <f aca="true" t="shared" si="4" ref="C39:Y39">SUM(C37:C38)</f>
        <v>36105</v>
      </c>
      <c r="D39" s="177">
        <f>SUM(D37:D38)</f>
        <v>0</v>
      </c>
      <c r="E39" s="81">
        <f t="shared" si="4"/>
        <v>55723000</v>
      </c>
      <c r="F39" s="82">
        <f t="shared" si="4"/>
        <v>36105000</v>
      </c>
      <c r="G39" s="82">
        <f t="shared" si="4"/>
        <v>0</v>
      </c>
      <c r="H39" s="82">
        <f t="shared" si="4"/>
        <v>35668</v>
      </c>
      <c r="I39" s="82">
        <f t="shared" si="4"/>
        <v>50831</v>
      </c>
      <c r="J39" s="82">
        <f t="shared" si="4"/>
        <v>86499</v>
      </c>
      <c r="K39" s="82">
        <f t="shared" si="4"/>
        <v>58005</v>
      </c>
      <c r="L39" s="82">
        <f t="shared" si="4"/>
        <v>0</v>
      </c>
      <c r="M39" s="82">
        <f t="shared" si="4"/>
        <v>81040</v>
      </c>
      <c r="N39" s="82">
        <f t="shared" si="4"/>
        <v>139045</v>
      </c>
      <c r="O39" s="82">
        <f t="shared" si="4"/>
        <v>81394</v>
      </c>
      <c r="P39" s="82">
        <f t="shared" si="4"/>
        <v>106798</v>
      </c>
      <c r="Q39" s="82">
        <f t="shared" si="4"/>
        <v>121477</v>
      </c>
      <c r="R39" s="82">
        <f t="shared" si="4"/>
        <v>309669</v>
      </c>
      <c r="S39" s="82">
        <f t="shared" si="4"/>
        <v>132971</v>
      </c>
      <c r="T39" s="82">
        <f t="shared" si="4"/>
        <v>133665</v>
      </c>
      <c r="U39" s="82">
        <f t="shared" si="4"/>
        <v>161961</v>
      </c>
      <c r="V39" s="82">
        <f t="shared" si="4"/>
        <v>428597</v>
      </c>
      <c r="W39" s="82">
        <f t="shared" si="4"/>
        <v>963810</v>
      </c>
      <c r="X39" s="82">
        <f t="shared" si="4"/>
        <v>36105000</v>
      </c>
      <c r="Y39" s="82">
        <f t="shared" si="4"/>
        <v>-35141190</v>
      </c>
      <c r="Z39" s="227">
        <f>+IF(X39&lt;&gt;0,+(Y39/X39)*100,0)</f>
        <v>-97.33053593685085</v>
      </c>
      <c r="AA39" s="84">
        <f>SUM(AA37:AA38)</f>
        <v>36105000</v>
      </c>
    </row>
    <row r="40" spans="1:27" ht="13.5">
      <c r="A40" s="265" t="s">
        <v>170</v>
      </c>
      <c r="B40" s="266"/>
      <c r="C40" s="177">
        <f aca="true" t="shared" si="5" ref="C40:Y40">+C34+C39</f>
        <v>755368</v>
      </c>
      <c r="D40" s="177">
        <f>+D34+D39</f>
        <v>0</v>
      </c>
      <c r="E40" s="77">
        <f t="shared" si="5"/>
        <v>576279000</v>
      </c>
      <c r="F40" s="78">
        <f t="shared" si="5"/>
        <v>755368000</v>
      </c>
      <c r="G40" s="78">
        <f t="shared" si="5"/>
        <v>59599472</v>
      </c>
      <c r="H40" s="78">
        <f t="shared" si="5"/>
        <v>104668</v>
      </c>
      <c r="I40" s="78">
        <f t="shared" si="5"/>
        <v>119420</v>
      </c>
      <c r="J40" s="78">
        <f t="shared" si="5"/>
        <v>59823560</v>
      </c>
      <c r="K40" s="78">
        <f t="shared" si="5"/>
        <v>125804</v>
      </c>
      <c r="L40" s="78">
        <f t="shared" si="5"/>
        <v>0</v>
      </c>
      <c r="M40" s="78">
        <f t="shared" si="5"/>
        <v>102060</v>
      </c>
      <c r="N40" s="78">
        <f t="shared" si="5"/>
        <v>227864</v>
      </c>
      <c r="O40" s="78">
        <f t="shared" si="5"/>
        <v>101995</v>
      </c>
      <c r="P40" s="78">
        <f t="shared" si="5"/>
        <v>136006</v>
      </c>
      <c r="Q40" s="78">
        <f t="shared" si="5"/>
        <v>103277</v>
      </c>
      <c r="R40" s="78">
        <f t="shared" si="5"/>
        <v>341278</v>
      </c>
      <c r="S40" s="78">
        <f t="shared" si="5"/>
        <v>41403</v>
      </c>
      <c r="T40" s="78">
        <f t="shared" si="5"/>
        <v>-501992</v>
      </c>
      <c r="U40" s="78">
        <f t="shared" si="5"/>
        <v>-510305</v>
      </c>
      <c r="V40" s="78">
        <f t="shared" si="5"/>
        <v>-970894</v>
      </c>
      <c r="W40" s="78">
        <f t="shared" si="5"/>
        <v>59421808</v>
      </c>
      <c r="X40" s="78">
        <f t="shared" si="5"/>
        <v>755368000</v>
      </c>
      <c r="Y40" s="78">
        <f t="shared" si="5"/>
        <v>-695946192</v>
      </c>
      <c r="Z40" s="179">
        <f>+IF(X40&lt;&gt;0,+(Y40/X40)*100,0)</f>
        <v>-92.13339617246163</v>
      </c>
      <c r="AA40" s="79">
        <f>+AA34+AA39</f>
        <v>755368000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529704</v>
      </c>
      <c r="D42" s="272">
        <f>+D25-D40</f>
        <v>0</v>
      </c>
      <c r="E42" s="273">
        <f t="shared" si="6"/>
        <v>460469000</v>
      </c>
      <c r="F42" s="274">
        <f t="shared" si="6"/>
        <v>529704000</v>
      </c>
      <c r="G42" s="274">
        <f t="shared" si="6"/>
        <v>103722190</v>
      </c>
      <c r="H42" s="274">
        <f t="shared" si="6"/>
        <v>56342</v>
      </c>
      <c r="I42" s="274">
        <f t="shared" si="6"/>
        <v>78154</v>
      </c>
      <c r="J42" s="274">
        <f t="shared" si="6"/>
        <v>103856686</v>
      </c>
      <c r="K42" s="274">
        <f t="shared" si="6"/>
        <v>103738</v>
      </c>
      <c r="L42" s="274">
        <f t="shared" si="6"/>
        <v>0</v>
      </c>
      <c r="M42" s="274">
        <f t="shared" si="6"/>
        <v>253117</v>
      </c>
      <c r="N42" s="274">
        <f t="shared" si="6"/>
        <v>356855</v>
      </c>
      <c r="O42" s="274">
        <f t="shared" si="6"/>
        <v>286662</v>
      </c>
      <c r="P42" s="274">
        <f t="shared" si="6"/>
        <v>226071</v>
      </c>
      <c r="Q42" s="274">
        <f t="shared" si="6"/>
        <v>368095</v>
      </c>
      <c r="R42" s="274">
        <f t="shared" si="6"/>
        <v>880828</v>
      </c>
      <c r="S42" s="274">
        <f t="shared" si="6"/>
        <v>449206</v>
      </c>
      <c r="T42" s="274">
        <f t="shared" si="6"/>
        <v>2191310</v>
      </c>
      <c r="U42" s="274">
        <f t="shared" si="6"/>
        <v>2039807</v>
      </c>
      <c r="V42" s="274">
        <f t="shared" si="6"/>
        <v>4680323</v>
      </c>
      <c r="W42" s="274">
        <f t="shared" si="6"/>
        <v>109774692</v>
      </c>
      <c r="X42" s="274">
        <f t="shared" si="6"/>
        <v>529704000</v>
      </c>
      <c r="Y42" s="274">
        <f t="shared" si="6"/>
        <v>-419929308</v>
      </c>
      <c r="Z42" s="275">
        <f>+IF(X42&lt;&gt;0,+(Y42/X42)*100,0)</f>
        <v>-79.27621992660052</v>
      </c>
      <c r="AA42" s="276">
        <f>+AA25-AA40</f>
        <v>529704000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/>
      <c r="D45" s="160"/>
      <c r="E45" s="64"/>
      <c r="F45" s="65"/>
      <c r="G45" s="65">
        <v>103722190</v>
      </c>
      <c r="H45" s="65"/>
      <c r="I45" s="65"/>
      <c r="J45" s="65">
        <v>103722190</v>
      </c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>
        <v>103722190</v>
      </c>
      <c r="X45" s="65"/>
      <c r="Y45" s="65">
        <v>103722190</v>
      </c>
      <c r="Z45" s="144"/>
      <c r="AA45" s="67"/>
    </row>
    <row r="46" spans="1:27" ht="13.5">
      <c r="A46" s="264" t="s">
        <v>174</v>
      </c>
      <c r="B46" s="197" t="s">
        <v>94</v>
      </c>
      <c r="C46" s="160"/>
      <c r="D46" s="160"/>
      <c r="E46" s="64">
        <v>356673000</v>
      </c>
      <c r="F46" s="65"/>
      <c r="G46" s="65"/>
      <c r="H46" s="65">
        <v>-265679</v>
      </c>
      <c r="I46" s="65">
        <v>-316995</v>
      </c>
      <c r="J46" s="65">
        <v>-582674</v>
      </c>
      <c r="K46" s="65">
        <v>-355347</v>
      </c>
      <c r="L46" s="65"/>
      <c r="M46" s="65">
        <v>-457238</v>
      </c>
      <c r="N46" s="65">
        <v>-812585</v>
      </c>
      <c r="O46" s="65">
        <v>-490651</v>
      </c>
      <c r="P46" s="65">
        <v>-413093</v>
      </c>
      <c r="Q46" s="65">
        <v>-574650</v>
      </c>
      <c r="R46" s="65">
        <v>-1478394</v>
      </c>
      <c r="S46" s="65">
        <v>545459</v>
      </c>
      <c r="T46" s="65">
        <v>-1187324</v>
      </c>
      <c r="U46" s="65">
        <v>-1019195</v>
      </c>
      <c r="V46" s="65">
        <v>-1661060</v>
      </c>
      <c r="W46" s="65">
        <v>-4534713</v>
      </c>
      <c r="X46" s="65"/>
      <c r="Y46" s="65">
        <v>-4534713</v>
      </c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0</v>
      </c>
      <c r="D48" s="232">
        <f>SUM(D45:D47)</f>
        <v>0</v>
      </c>
      <c r="E48" s="279">
        <f t="shared" si="7"/>
        <v>356673000</v>
      </c>
      <c r="F48" s="234">
        <f t="shared" si="7"/>
        <v>0</v>
      </c>
      <c r="G48" s="234">
        <f t="shared" si="7"/>
        <v>103722190</v>
      </c>
      <c r="H48" s="234">
        <f t="shared" si="7"/>
        <v>-265679</v>
      </c>
      <c r="I48" s="234">
        <f t="shared" si="7"/>
        <v>-316995</v>
      </c>
      <c r="J48" s="234">
        <f t="shared" si="7"/>
        <v>103139516</v>
      </c>
      <c r="K48" s="234">
        <f t="shared" si="7"/>
        <v>-355347</v>
      </c>
      <c r="L48" s="234">
        <f t="shared" si="7"/>
        <v>0</v>
      </c>
      <c r="M48" s="234">
        <f t="shared" si="7"/>
        <v>-457238</v>
      </c>
      <c r="N48" s="234">
        <f t="shared" si="7"/>
        <v>-812585</v>
      </c>
      <c r="O48" s="234">
        <f t="shared" si="7"/>
        <v>-490651</v>
      </c>
      <c r="P48" s="234">
        <f t="shared" si="7"/>
        <v>-413093</v>
      </c>
      <c r="Q48" s="234">
        <f t="shared" si="7"/>
        <v>-574650</v>
      </c>
      <c r="R48" s="234">
        <f t="shared" si="7"/>
        <v>-1478394</v>
      </c>
      <c r="S48" s="234">
        <f t="shared" si="7"/>
        <v>545459</v>
      </c>
      <c r="T48" s="234">
        <f t="shared" si="7"/>
        <v>-1187324</v>
      </c>
      <c r="U48" s="234">
        <f t="shared" si="7"/>
        <v>-1019195</v>
      </c>
      <c r="V48" s="234">
        <f t="shared" si="7"/>
        <v>-1661060</v>
      </c>
      <c r="W48" s="234">
        <f t="shared" si="7"/>
        <v>99187477</v>
      </c>
      <c r="X48" s="234">
        <f t="shared" si="7"/>
        <v>0</v>
      </c>
      <c r="Y48" s="234">
        <f t="shared" si="7"/>
        <v>99187477</v>
      </c>
      <c r="Z48" s="280">
        <f>+IF(X48&lt;&gt;0,+(Y48/X48)*100,0)</f>
        <v>0</v>
      </c>
      <c r="AA48" s="247">
        <f>SUM(AA45:AA47)</f>
        <v>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901602</v>
      </c>
      <c r="D6" s="160">
        <v>702588672</v>
      </c>
      <c r="E6" s="64">
        <v>1075697000</v>
      </c>
      <c r="F6" s="65">
        <v>901607000</v>
      </c>
      <c r="G6" s="65">
        <v>52303112</v>
      </c>
      <c r="H6" s="65">
        <v>57718502</v>
      </c>
      <c r="I6" s="65">
        <v>62825449</v>
      </c>
      <c r="J6" s="65">
        <v>172847063</v>
      </c>
      <c r="K6" s="65">
        <v>51186238</v>
      </c>
      <c r="L6" s="65">
        <v>65960556</v>
      </c>
      <c r="M6" s="65">
        <v>53258362</v>
      </c>
      <c r="N6" s="65">
        <v>170405156</v>
      </c>
      <c r="O6" s="65">
        <v>58411302</v>
      </c>
      <c r="P6" s="65">
        <v>72191526</v>
      </c>
      <c r="Q6" s="65">
        <v>54589387</v>
      </c>
      <c r="R6" s="65">
        <v>185192215</v>
      </c>
      <c r="S6" s="65">
        <v>50558161</v>
      </c>
      <c r="T6" s="65">
        <v>63651340</v>
      </c>
      <c r="U6" s="65">
        <v>59934737</v>
      </c>
      <c r="V6" s="65">
        <v>174144238</v>
      </c>
      <c r="W6" s="65">
        <v>702588672</v>
      </c>
      <c r="X6" s="65">
        <v>901607000</v>
      </c>
      <c r="Y6" s="65">
        <v>-199018328</v>
      </c>
      <c r="Z6" s="145">
        <v>-22.07</v>
      </c>
      <c r="AA6" s="67">
        <v>901607000</v>
      </c>
    </row>
    <row r="7" spans="1:27" ht="13.5">
      <c r="A7" s="264" t="s">
        <v>181</v>
      </c>
      <c r="B7" s="197" t="s">
        <v>72</v>
      </c>
      <c r="C7" s="160">
        <v>360917</v>
      </c>
      <c r="D7" s="160">
        <v>349873000</v>
      </c>
      <c r="E7" s="64">
        <v>392899000</v>
      </c>
      <c r="F7" s="65">
        <v>360917000</v>
      </c>
      <c r="G7" s="65">
        <v>161561000</v>
      </c>
      <c r="H7" s="65"/>
      <c r="I7" s="65">
        <v>1450000</v>
      </c>
      <c r="J7" s="65">
        <v>163011000</v>
      </c>
      <c r="K7" s="65">
        <v>790000</v>
      </c>
      <c r="L7" s="65"/>
      <c r="M7" s="65">
        <v>88408000</v>
      </c>
      <c r="N7" s="65">
        <v>89198000</v>
      </c>
      <c r="O7" s="65"/>
      <c r="P7" s="65"/>
      <c r="Q7" s="65">
        <v>97664000</v>
      </c>
      <c r="R7" s="65">
        <v>97664000</v>
      </c>
      <c r="S7" s="65"/>
      <c r="T7" s="65"/>
      <c r="U7" s="65"/>
      <c r="V7" s="65"/>
      <c r="W7" s="65">
        <v>349873000</v>
      </c>
      <c r="X7" s="65">
        <v>360917000</v>
      </c>
      <c r="Y7" s="65">
        <v>-11044000</v>
      </c>
      <c r="Z7" s="145">
        <v>-3.06</v>
      </c>
      <c r="AA7" s="67">
        <v>360917000</v>
      </c>
    </row>
    <row r="8" spans="1:27" ht="13.5">
      <c r="A8" s="264" t="s">
        <v>182</v>
      </c>
      <c r="B8" s="197" t="s">
        <v>72</v>
      </c>
      <c r="C8" s="160">
        <v>196305</v>
      </c>
      <c r="D8" s="160">
        <v>174698871</v>
      </c>
      <c r="E8" s="64">
        <v>177182000</v>
      </c>
      <c r="F8" s="65">
        <v>196305000</v>
      </c>
      <c r="G8" s="65">
        <v>63284089</v>
      </c>
      <c r="H8" s="65"/>
      <c r="I8" s="65"/>
      <c r="J8" s="65">
        <v>63284089</v>
      </c>
      <c r="K8" s="65">
        <v>538956</v>
      </c>
      <c r="L8" s="65"/>
      <c r="M8" s="65">
        <v>52551024</v>
      </c>
      <c r="N8" s="65">
        <v>53089980</v>
      </c>
      <c r="O8" s="65"/>
      <c r="P8" s="65"/>
      <c r="Q8" s="65">
        <v>56928311</v>
      </c>
      <c r="R8" s="65">
        <v>56928311</v>
      </c>
      <c r="S8" s="65">
        <v>1396491</v>
      </c>
      <c r="T8" s="65"/>
      <c r="U8" s="65"/>
      <c r="V8" s="65">
        <v>1396491</v>
      </c>
      <c r="W8" s="65">
        <v>174698871</v>
      </c>
      <c r="X8" s="65">
        <v>196305000</v>
      </c>
      <c r="Y8" s="65">
        <v>-21606129</v>
      </c>
      <c r="Z8" s="145">
        <v>-11.01</v>
      </c>
      <c r="AA8" s="67">
        <v>196305000</v>
      </c>
    </row>
    <row r="9" spans="1:27" ht="13.5">
      <c r="A9" s="264" t="s">
        <v>183</v>
      </c>
      <c r="B9" s="197"/>
      <c r="C9" s="160">
        <v>62250</v>
      </c>
      <c r="D9" s="160">
        <v>87886965</v>
      </c>
      <c r="E9" s="64">
        <v>50000000</v>
      </c>
      <c r="F9" s="65">
        <v>62250000</v>
      </c>
      <c r="G9" s="65">
        <v>5742867</v>
      </c>
      <c r="H9" s="65">
        <v>5884370</v>
      </c>
      <c r="I9" s="65">
        <v>6149358</v>
      </c>
      <c r="J9" s="65">
        <v>17776595</v>
      </c>
      <c r="K9" s="65">
        <v>5757974</v>
      </c>
      <c r="L9" s="65">
        <v>6629403</v>
      </c>
      <c r="M9" s="65">
        <v>7001848</v>
      </c>
      <c r="N9" s="65">
        <v>19389225</v>
      </c>
      <c r="O9" s="65">
        <v>6870012</v>
      </c>
      <c r="P9" s="65">
        <v>6801531</v>
      </c>
      <c r="Q9" s="65">
        <v>7431813</v>
      </c>
      <c r="R9" s="65">
        <v>21103356</v>
      </c>
      <c r="S9" s="65">
        <v>7181137</v>
      </c>
      <c r="T9" s="65">
        <v>14748817</v>
      </c>
      <c r="U9" s="65">
        <v>7687835</v>
      </c>
      <c r="V9" s="65">
        <v>29617789</v>
      </c>
      <c r="W9" s="65">
        <v>87886965</v>
      </c>
      <c r="X9" s="65">
        <v>62250000</v>
      </c>
      <c r="Y9" s="65">
        <v>25636965</v>
      </c>
      <c r="Z9" s="145">
        <v>41.18</v>
      </c>
      <c r="AA9" s="67">
        <v>62250000</v>
      </c>
    </row>
    <row r="10" spans="1:27" ht="13.5">
      <c r="A10" s="264" t="s">
        <v>184</v>
      </c>
      <c r="B10" s="197"/>
      <c r="C10" s="160">
        <v>9</v>
      </c>
      <c r="D10" s="160"/>
      <c r="E10" s="64"/>
      <c r="F10" s="65">
        <v>11000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>
        <v>11000</v>
      </c>
      <c r="Y10" s="65">
        <v>-11000</v>
      </c>
      <c r="Z10" s="145">
        <v>-100</v>
      </c>
      <c r="AA10" s="67">
        <v>11000</v>
      </c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-1487579</v>
      </c>
      <c r="D12" s="160">
        <v>-1013465223</v>
      </c>
      <c r="E12" s="64">
        <v>1104081000</v>
      </c>
      <c r="F12" s="65">
        <v>-1487579000</v>
      </c>
      <c r="G12" s="65">
        <v>-135081950</v>
      </c>
      <c r="H12" s="65">
        <v>-64758782</v>
      </c>
      <c r="I12" s="65">
        <v>-84219304</v>
      </c>
      <c r="J12" s="65">
        <v>-284060036</v>
      </c>
      <c r="K12" s="65">
        <v>-61380282</v>
      </c>
      <c r="L12" s="65">
        <v>-71726338</v>
      </c>
      <c r="M12" s="65">
        <v>-101467447</v>
      </c>
      <c r="N12" s="65">
        <v>-234574067</v>
      </c>
      <c r="O12" s="65">
        <v>-58506765</v>
      </c>
      <c r="P12" s="65">
        <v>-86243688</v>
      </c>
      <c r="Q12" s="65">
        <v>-142285884</v>
      </c>
      <c r="R12" s="65">
        <v>-287036337</v>
      </c>
      <c r="S12" s="65">
        <v>-60342708</v>
      </c>
      <c r="T12" s="65">
        <v>-71838171</v>
      </c>
      <c r="U12" s="65">
        <v>-75613904</v>
      </c>
      <c r="V12" s="65">
        <v>-207794783</v>
      </c>
      <c r="W12" s="65">
        <v>-1013465223</v>
      </c>
      <c r="X12" s="65">
        <v>-1487579000</v>
      </c>
      <c r="Y12" s="65">
        <v>474113777</v>
      </c>
      <c r="Z12" s="145">
        <v>-31.87</v>
      </c>
      <c r="AA12" s="67">
        <v>-1487579000</v>
      </c>
    </row>
    <row r="13" spans="1:27" ht="13.5">
      <c r="A13" s="264" t="s">
        <v>40</v>
      </c>
      <c r="B13" s="197"/>
      <c r="C13" s="160"/>
      <c r="D13" s="160">
        <v>-2703625</v>
      </c>
      <c r="E13" s="64"/>
      <c r="F13" s="65"/>
      <c r="G13" s="65"/>
      <c r="H13" s="65"/>
      <c r="I13" s="65"/>
      <c r="J13" s="65"/>
      <c r="K13" s="65">
        <v>-1200000</v>
      </c>
      <c r="L13" s="65"/>
      <c r="M13" s="65"/>
      <c r="N13" s="65">
        <v>-1200000</v>
      </c>
      <c r="O13" s="65">
        <v>-300000</v>
      </c>
      <c r="P13" s="65"/>
      <c r="Q13" s="65">
        <v>-300000</v>
      </c>
      <c r="R13" s="65">
        <v>-600000</v>
      </c>
      <c r="S13" s="65">
        <v>-3625</v>
      </c>
      <c r="T13" s="65">
        <v>-900000</v>
      </c>
      <c r="U13" s="65"/>
      <c r="V13" s="65">
        <v>-903625</v>
      </c>
      <c r="W13" s="65">
        <v>-2703625</v>
      </c>
      <c r="X13" s="65"/>
      <c r="Y13" s="65">
        <v>-2703625</v>
      </c>
      <c r="Z13" s="145"/>
      <c r="AA13" s="67"/>
    </row>
    <row r="14" spans="1:27" ht="13.5">
      <c r="A14" s="264" t="s">
        <v>42</v>
      </c>
      <c r="B14" s="197" t="s">
        <v>72</v>
      </c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33504</v>
      </c>
      <c r="D15" s="177">
        <f>SUM(D6:D14)</f>
        <v>298878660</v>
      </c>
      <c r="E15" s="77">
        <f t="shared" si="0"/>
        <v>2799859000</v>
      </c>
      <c r="F15" s="78">
        <f t="shared" si="0"/>
        <v>33511000</v>
      </c>
      <c r="G15" s="78">
        <f t="shared" si="0"/>
        <v>147809118</v>
      </c>
      <c r="H15" s="78">
        <f t="shared" si="0"/>
        <v>-1155910</v>
      </c>
      <c r="I15" s="78">
        <f t="shared" si="0"/>
        <v>-13794497</v>
      </c>
      <c r="J15" s="78">
        <f t="shared" si="0"/>
        <v>132858711</v>
      </c>
      <c r="K15" s="78">
        <f t="shared" si="0"/>
        <v>-4307114</v>
      </c>
      <c r="L15" s="78">
        <f t="shared" si="0"/>
        <v>863621</v>
      </c>
      <c r="M15" s="78">
        <f t="shared" si="0"/>
        <v>99751787</v>
      </c>
      <c r="N15" s="78">
        <f t="shared" si="0"/>
        <v>96308294</v>
      </c>
      <c r="O15" s="78">
        <f t="shared" si="0"/>
        <v>6474549</v>
      </c>
      <c r="P15" s="78">
        <f t="shared" si="0"/>
        <v>-7250631</v>
      </c>
      <c r="Q15" s="78">
        <f t="shared" si="0"/>
        <v>74027627</v>
      </c>
      <c r="R15" s="78">
        <f t="shared" si="0"/>
        <v>73251545</v>
      </c>
      <c r="S15" s="78">
        <f t="shared" si="0"/>
        <v>-1210544</v>
      </c>
      <c r="T15" s="78">
        <f t="shared" si="0"/>
        <v>5661986</v>
      </c>
      <c r="U15" s="78">
        <f t="shared" si="0"/>
        <v>-7991332</v>
      </c>
      <c r="V15" s="78">
        <f t="shared" si="0"/>
        <v>-3539890</v>
      </c>
      <c r="W15" s="78">
        <f t="shared" si="0"/>
        <v>298878660</v>
      </c>
      <c r="X15" s="78">
        <f t="shared" si="0"/>
        <v>33511000</v>
      </c>
      <c r="Y15" s="78">
        <f t="shared" si="0"/>
        <v>265367660</v>
      </c>
      <c r="Z15" s="179">
        <f>+IF(X15&lt;&gt;0,+(Y15/X15)*100,0)</f>
        <v>791.8822476201843</v>
      </c>
      <c r="AA15" s="79">
        <f>SUM(AA6:AA14)</f>
        <v>33511000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/>
      <c r="D24" s="160">
        <v>-180872602</v>
      </c>
      <c r="E24" s="64">
        <v>27455000</v>
      </c>
      <c r="F24" s="65"/>
      <c r="G24" s="65">
        <v>-30768624</v>
      </c>
      <c r="H24" s="65">
        <v>-30531031</v>
      </c>
      <c r="I24" s="65">
        <v>-15936979</v>
      </c>
      <c r="J24" s="65">
        <v>-77236634</v>
      </c>
      <c r="K24" s="65">
        <v>-4330309</v>
      </c>
      <c r="L24" s="65">
        <v>-7974354</v>
      </c>
      <c r="M24" s="65">
        <v>-14230710</v>
      </c>
      <c r="N24" s="65">
        <v>-26535373</v>
      </c>
      <c r="O24" s="65">
        <v>-380146</v>
      </c>
      <c r="P24" s="65">
        <v>-25110407</v>
      </c>
      <c r="Q24" s="65">
        <v>-13374118</v>
      </c>
      <c r="R24" s="65">
        <v>-38864671</v>
      </c>
      <c r="S24" s="65">
        <v>-17048048</v>
      </c>
      <c r="T24" s="65">
        <v>-14391560</v>
      </c>
      <c r="U24" s="65">
        <v>-6796316</v>
      </c>
      <c r="V24" s="65">
        <v>-38235924</v>
      </c>
      <c r="W24" s="65">
        <v>-180872602</v>
      </c>
      <c r="X24" s="65"/>
      <c r="Y24" s="65">
        <v>-180872602</v>
      </c>
      <c r="Z24" s="145"/>
      <c r="AA24" s="67"/>
    </row>
    <row r="25" spans="1:27" ht="13.5">
      <c r="A25" s="265" t="s">
        <v>194</v>
      </c>
      <c r="B25" s="266"/>
      <c r="C25" s="177">
        <f aca="true" t="shared" si="1" ref="C25:Y25">SUM(C19:C24)</f>
        <v>0</v>
      </c>
      <c r="D25" s="177">
        <f>SUM(D19:D24)</f>
        <v>-180872602</v>
      </c>
      <c r="E25" s="77">
        <f t="shared" si="1"/>
        <v>27455000</v>
      </c>
      <c r="F25" s="78">
        <f t="shared" si="1"/>
        <v>0</v>
      </c>
      <c r="G25" s="78">
        <f t="shared" si="1"/>
        <v>-30768624</v>
      </c>
      <c r="H25" s="78">
        <f t="shared" si="1"/>
        <v>-30531031</v>
      </c>
      <c r="I25" s="78">
        <f t="shared" si="1"/>
        <v>-15936979</v>
      </c>
      <c r="J25" s="78">
        <f t="shared" si="1"/>
        <v>-77236634</v>
      </c>
      <c r="K25" s="78">
        <f t="shared" si="1"/>
        <v>-4330309</v>
      </c>
      <c r="L25" s="78">
        <f t="shared" si="1"/>
        <v>-7974354</v>
      </c>
      <c r="M25" s="78">
        <f t="shared" si="1"/>
        <v>-14230710</v>
      </c>
      <c r="N25" s="78">
        <f t="shared" si="1"/>
        <v>-26535373</v>
      </c>
      <c r="O25" s="78">
        <f t="shared" si="1"/>
        <v>-380146</v>
      </c>
      <c r="P25" s="78">
        <f t="shared" si="1"/>
        <v>-25110407</v>
      </c>
      <c r="Q25" s="78">
        <f t="shared" si="1"/>
        <v>-13374118</v>
      </c>
      <c r="R25" s="78">
        <f t="shared" si="1"/>
        <v>-38864671</v>
      </c>
      <c r="S25" s="78">
        <f t="shared" si="1"/>
        <v>-17048048</v>
      </c>
      <c r="T25" s="78">
        <f t="shared" si="1"/>
        <v>-14391560</v>
      </c>
      <c r="U25" s="78">
        <f t="shared" si="1"/>
        <v>-6796316</v>
      </c>
      <c r="V25" s="78">
        <f t="shared" si="1"/>
        <v>-38235924</v>
      </c>
      <c r="W25" s="78">
        <f t="shared" si="1"/>
        <v>-180872602</v>
      </c>
      <c r="X25" s="78">
        <f t="shared" si="1"/>
        <v>0</v>
      </c>
      <c r="Y25" s="78">
        <f t="shared" si="1"/>
        <v>-180872602</v>
      </c>
      <c r="Z25" s="179">
        <f>+IF(X25&lt;&gt;0,+(Y25/X25)*100,0)</f>
        <v>0</v>
      </c>
      <c r="AA25" s="79">
        <f>SUM(AA19:AA24)</f>
        <v>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0</v>
      </c>
      <c r="D34" s="177">
        <f>SUM(D29:D33)</f>
        <v>0</v>
      </c>
      <c r="E34" s="77">
        <f t="shared" si="2"/>
        <v>0</v>
      </c>
      <c r="F34" s="78">
        <f t="shared" si="2"/>
        <v>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0</v>
      </c>
      <c r="Y34" s="78">
        <f t="shared" si="2"/>
        <v>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33504</v>
      </c>
      <c r="D36" s="158">
        <f>+D15+D25+D34</f>
        <v>118006058</v>
      </c>
      <c r="E36" s="104">
        <f t="shared" si="3"/>
        <v>2827314000</v>
      </c>
      <c r="F36" s="105">
        <f t="shared" si="3"/>
        <v>33511000</v>
      </c>
      <c r="G36" s="105">
        <f t="shared" si="3"/>
        <v>117040494</v>
      </c>
      <c r="H36" s="105">
        <f t="shared" si="3"/>
        <v>-31686941</v>
      </c>
      <c r="I36" s="105">
        <f t="shared" si="3"/>
        <v>-29731476</v>
      </c>
      <c r="J36" s="105">
        <f t="shared" si="3"/>
        <v>55622077</v>
      </c>
      <c r="K36" s="105">
        <f t="shared" si="3"/>
        <v>-8637423</v>
      </c>
      <c r="L36" s="105">
        <f t="shared" si="3"/>
        <v>-7110733</v>
      </c>
      <c r="M36" s="105">
        <f t="shared" si="3"/>
        <v>85521077</v>
      </c>
      <c r="N36" s="105">
        <f t="shared" si="3"/>
        <v>69772921</v>
      </c>
      <c r="O36" s="105">
        <f t="shared" si="3"/>
        <v>6094403</v>
      </c>
      <c r="P36" s="105">
        <f t="shared" si="3"/>
        <v>-32361038</v>
      </c>
      <c r="Q36" s="105">
        <f t="shared" si="3"/>
        <v>60653509</v>
      </c>
      <c r="R36" s="105">
        <f t="shared" si="3"/>
        <v>34386874</v>
      </c>
      <c r="S36" s="105">
        <f t="shared" si="3"/>
        <v>-18258592</v>
      </c>
      <c r="T36" s="105">
        <f t="shared" si="3"/>
        <v>-8729574</v>
      </c>
      <c r="U36" s="105">
        <f t="shared" si="3"/>
        <v>-14787648</v>
      </c>
      <c r="V36" s="105">
        <f t="shared" si="3"/>
        <v>-41775814</v>
      </c>
      <c r="W36" s="105">
        <f t="shared" si="3"/>
        <v>118006058</v>
      </c>
      <c r="X36" s="105">
        <f t="shared" si="3"/>
        <v>33511000</v>
      </c>
      <c r="Y36" s="105">
        <f t="shared" si="3"/>
        <v>84495058</v>
      </c>
      <c r="Z36" s="142">
        <f>+IF(X36&lt;&gt;0,+(Y36/X36)*100,0)</f>
        <v>252.14126107845186</v>
      </c>
      <c r="AA36" s="107">
        <f>+AA15+AA25+AA34</f>
        <v>33511000</v>
      </c>
    </row>
    <row r="37" spans="1:27" ht="13.5">
      <c r="A37" s="264" t="s">
        <v>202</v>
      </c>
      <c r="B37" s="197" t="s">
        <v>96</v>
      </c>
      <c r="C37" s="158">
        <v>12714</v>
      </c>
      <c r="D37" s="158"/>
      <c r="E37" s="104"/>
      <c r="F37" s="105">
        <v>12714000</v>
      </c>
      <c r="G37" s="105"/>
      <c r="H37" s="105">
        <v>117040494</v>
      </c>
      <c r="I37" s="105">
        <v>85353553</v>
      </c>
      <c r="J37" s="105"/>
      <c r="K37" s="105">
        <v>55622077</v>
      </c>
      <c r="L37" s="105">
        <v>46984654</v>
      </c>
      <c r="M37" s="105">
        <v>39873921</v>
      </c>
      <c r="N37" s="105">
        <v>55622077</v>
      </c>
      <c r="O37" s="105">
        <v>125394998</v>
      </c>
      <c r="P37" s="105">
        <v>131489401</v>
      </c>
      <c r="Q37" s="105">
        <v>99128363</v>
      </c>
      <c r="R37" s="105">
        <v>125394998</v>
      </c>
      <c r="S37" s="105">
        <v>159781872</v>
      </c>
      <c r="T37" s="105">
        <v>141523280</v>
      </c>
      <c r="U37" s="105">
        <v>132793706</v>
      </c>
      <c r="V37" s="105">
        <v>159781872</v>
      </c>
      <c r="W37" s="105"/>
      <c r="X37" s="105">
        <v>12714000</v>
      </c>
      <c r="Y37" s="105">
        <v>-12714000</v>
      </c>
      <c r="Z37" s="142">
        <v>-100</v>
      </c>
      <c r="AA37" s="107">
        <v>12714000</v>
      </c>
    </row>
    <row r="38" spans="1:27" ht="13.5">
      <c r="A38" s="282" t="s">
        <v>203</v>
      </c>
      <c r="B38" s="271" t="s">
        <v>96</v>
      </c>
      <c r="C38" s="272">
        <v>46218</v>
      </c>
      <c r="D38" s="272">
        <v>118006058</v>
      </c>
      <c r="E38" s="273">
        <v>2827314000</v>
      </c>
      <c r="F38" s="274">
        <v>46225000</v>
      </c>
      <c r="G38" s="274">
        <v>117040494</v>
      </c>
      <c r="H38" s="274">
        <v>85353553</v>
      </c>
      <c r="I38" s="274">
        <v>55622077</v>
      </c>
      <c r="J38" s="274">
        <v>55622077</v>
      </c>
      <c r="K38" s="274">
        <v>46984654</v>
      </c>
      <c r="L38" s="274">
        <v>39873921</v>
      </c>
      <c r="M38" s="274">
        <v>125394998</v>
      </c>
      <c r="N38" s="274">
        <v>125394998</v>
      </c>
      <c r="O38" s="274">
        <v>131489401</v>
      </c>
      <c r="P38" s="274">
        <v>99128363</v>
      </c>
      <c r="Q38" s="274">
        <v>159781872</v>
      </c>
      <c r="R38" s="274">
        <v>159781872</v>
      </c>
      <c r="S38" s="274">
        <v>141523280</v>
      </c>
      <c r="T38" s="274">
        <v>132793706</v>
      </c>
      <c r="U38" s="274">
        <v>118006058</v>
      </c>
      <c r="V38" s="274">
        <v>118006058</v>
      </c>
      <c r="W38" s="274">
        <v>118006058</v>
      </c>
      <c r="X38" s="274">
        <v>46225000</v>
      </c>
      <c r="Y38" s="274">
        <v>71781058</v>
      </c>
      <c r="Z38" s="275">
        <v>155.29</v>
      </c>
      <c r="AA38" s="276">
        <v>46225000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2012-08-02T07:01:59Z</dcterms:created>
  <dcterms:modified xsi:type="dcterms:W3CDTF">2012-08-02T07:01:59Z</dcterms:modified>
  <cp:category/>
  <cp:version/>
  <cp:contentType/>
  <cp:contentStatus/>
</cp:coreProperties>
</file>