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<sst xmlns="http://schemas.openxmlformats.org/spreadsheetml/2006/main" count="536" uniqueCount="252">
  <si>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Gauteng: Mogale City(GT481)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</si>
  <si>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</si>
  <si>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</si>
  <si>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</si>
  <si>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</si>
  <si>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</si>
  <si>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</si>
  <si>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</si>
  <si>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</si>
  <si>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</si>
  <si>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</si>
  <si>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</si>
  <si>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</si>
  <si>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</si>
  <si>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</si>
  <si>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</si>
  <si>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</si>
  <si>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</si>
  <si>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</si>
  <si>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</si>
  <si>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</si>
  <si>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</si>
  <si>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</si>
  <si>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</si>
  <si>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</si>
  <si>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</si>
  <si>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</si>
  <si>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</si>
  <si>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</si>
  <si>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</si>
  <si>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</si>
  <si>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</si>
  <si>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</si>
  <si>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</si>
  <si>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</si>
  <si>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</si>
  <si>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</si>
  <si>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</si>
  <si>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</si>
  <si>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</si>
  <si>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</si>
  <si>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</si>
  <si>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</si>
  <si>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</si>
  <si>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</si>
  <si>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</si>
  <si>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</si>
  <si>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</si>
  <si>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</si>
  <si>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</si>
  <si>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</si>
  <si>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</si>
  <si>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</si>
  <si>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</si>
  <si>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</si>
  <si>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</si>
  <si>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</si>
  <si>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</si>
  <si>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</si>
  <si>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</si>
  <si>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</si>
  <si>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</si>
  <si>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</si>
  <si>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</si>
  <si>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</si>
  <si>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</si>
  <si>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</si>
  <si>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</si>
  <si>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</si>
  <si>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</si>
  <si>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Mogale City(GT481)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</si>
  <si>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</si>
  <si>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</si>
  <si>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</si>
  <si>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</si>
  <si>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</si>
  <si>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</si>
  <si>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</si>
  <si>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</si>
  <si>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</si>
  <si>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</si>
  <si>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</si>
  <si>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</si>
  <si>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</si>
  <si>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</si>
  <si>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</si>
  <si>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</si>
  <si>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</si>
  <si>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</si>
  <si>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</si>
  <si>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</si>
  <si>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</si>
  <si>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</si>
  <si>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</si>
  <si>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</si>
  <si>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</si>
  <si>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</si>
  <si>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</si>
  <si>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</si>
  <si>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</si>
  <si>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Mogale City(GT481)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</si>
  <si>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</si>
  <si>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</si>
  <si>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</si>
  <si>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</si>
  <si>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</si>
  <si>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</si>
  <si>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</si>
  <si>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</si>
  <si>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</si>
  <si>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</si>
  <si>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</si>
  <si>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</si>
  <si>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</si>
  <si>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</si>
  <si>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</si>
  <si>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</si>
  <si>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</si>
  <si>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</si>
  <si>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</si>
  <si>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</si>
  <si>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</si>
  <si>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</si>
  <si>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</si>
  <si>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</si>
  <si>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</si>
  <si>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</si>
  <si>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</si>
  <si>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</si>
  <si>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</si>
  <si>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</si>
  <si>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</si>
  <si>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</si>
  <si>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Gauteng: Mogale City(GT481)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</si>
  <si>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</si>
  <si>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</si>
  <si>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</si>
  <si>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</si>
  <si>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</si>
  <si>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</si>
  <si>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</si>
  <si>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</si>
  <si>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</si>
  <si>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Gauteng: Mogale City(GT481)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</si>
  <si>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</si>
  <si>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</si>
  <si>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</si>
  <si>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</si>
  <si>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</si>
  <si>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</si>
  <si>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</si>
  <si>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</si>
  <si>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</si>
  <si>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</si>
  <si>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</si>
  <si>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</si>
  <si>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</si>
  <si>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</si>
  <si>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</si>
  <si>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</si>
  <si>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</si>
  <si>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</si>
  <si>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</si>
  <si>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</si>
  <si>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</si>
  <si>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</si>
  <si>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</si>
  <si>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</si>
  <si>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</si>
  <si>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</si>
  <si>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</si>
  <si>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</si>
  <si>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</si>
  <si>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</si>
  <si>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</si>
  <si>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</si>
  <si>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</si>
  <si>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Mogale City(GT481)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</si>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</sst>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229601031</v>
      </c>
      <c r="C5" s="19"/>
      <c r="D5" s="64">
        <v>253084000</v>
      </c>
      <c r="E5" s="65">
        <v>392741143</v>
      </c>
      <c r="F5" s="65">
        <v>20148710</v>
      </c>
      <c r="G5" s="65">
        <v>21315331</v>
      </c>
      <c r="H5" s="65">
        <v>20334737</v>
      </c>
      <c r="I5" s="65">
        <v>61798778</v>
      </c>
      <c r="J5" s="65">
        <v>17992789</v>
      </c>
      <c r="K5" s="65">
        <v>20299310</v>
      </c>
      <c r="L5" s="65">
        <v>20714420</v>
      </c>
      <c r="M5" s="65">
        <v>59006519</v>
      </c>
      <c r="N5" s="65">
        <v>20185178</v>
      </c>
      <c r="O5" s="65">
        <v>21879435</v>
      </c>
      <c r="P5" s="65">
        <v>20246970</v>
      </c>
      <c r="Q5" s="65">
        <v>62311583</v>
      </c>
      <c r="R5" s="65">
        <v>20308850</v>
      </c>
      <c r="S5" s="65">
        <v>20631009</v>
      </c>
      <c r="T5" s="65">
        <v>19765739</v>
      </c>
      <c r="U5" s="65">
        <v>60705598</v>
      </c>
      <c r="V5" s="65">
        <v>243822478</v>
      </c>
      <c r="W5" s="65">
        <v>392741143</v>
      </c>
      <c r="X5" s="65">
        <v>-148918665</v>
      </c>
      <c r="Y5" s="66">
        <v>-37.92</v>
      </c>
      <c r="Z5" s="67">
        <v>392741143</v>
      </c>
    </row>
    <row r="6" spans="1:26" ht="13.5">
      <c r="A6" s="63" t="s">
        <v>32</v>
      </c>
      <c r="B6" s="19">
        <v>790204861</v>
      </c>
      <c r="C6" s="19"/>
      <c r="D6" s="64">
        <v>963514878</v>
      </c>
      <c r="E6" s="65">
        <v>845228338</v>
      </c>
      <c r="F6" s="65">
        <v>73435728</v>
      </c>
      <c r="G6" s="65">
        <v>88325014</v>
      </c>
      <c r="H6" s="65">
        <v>90028444</v>
      </c>
      <c r="I6" s="65">
        <v>251789186</v>
      </c>
      <c r="J6" s="65">
        <v>84473651</v>
      </c>
      <c r="K6" s="65">
        <v>79964940</v>
      </c>
      <c r="L6" s="65">
        <v>78671916</v>
      </c>
      <c r="M6" s="65">
        <v>243110507</v>
      </c>
      <c r="N6" s="65">
        <v>73357735</v>
      </c>
      <c r="O6" s="65">
        <v>77980776</v>
      </c>
      <c r="P6" s="65">
        <v>70696331</v>
      </c>
      <c r="Q6" s="65">
        <v>222034842</v>
      </c>
      <c r="R6" s="65">
        <v>80397083</v>
      </c>
      <c r="S6" s="65">
        <v>77634473</v>
      </c>
      <c r="T6" s="65">
        <v>80411856</v>
      </c>
      <c r="U6" s="65">
        <v>238443412</v>
      </c>
      <c r="V6" s="65">
        <v>955377947</v>
      </c>
      <c r="W6" s="65">
        <v>845228338</v>
      </c>
      <c r="X6" s="65">
        <v>110149609</v>
      </c>
      <c r="Y6" s="66">
        <v>13.03</v>
      </c>
      <c r="Z6" s="67">
        <v>845228338</v>
      </c>
    </row>
    <row r="7" spans="1:26" ht="13.5">
      <c r="A7" s="63" t="s">
        <v>33</v>
      </c>
      <c r="B7" s="19">
        <v>7443563</v>
      </c>
      <c r="C7" s="19"/>
      <c r="D7" s="64">
        <v>2272052</v>
      </c>
      <c r="E7" s="65">
        <v>534306</v>
      </c>
      <c r="F7" s="65">
        <v>10830</v>
      </c>
      <c r="G7" s="65">
        <v>83368</v>
      </c>
      <c r="H7" s="65">
        <v>106419</v>
      </c>
      <c r="I7" s="65">
        <v>200617</v>
      </c>
      <c r="J7" s="65">
        <v>7173</v>
      </c>
      <c r="K7" s="65">
        <v>0</v>
      </c>
      <c r="L7" s="65">
        <v>7153</v>
      </c>
      <c r="M7" s="65">
        <v>14326</v>
      </c>
      <c r="N7" s="65">
        <v>319364</v>
      </c>
      <c r="O7" s="65">
        <v>0</v>
      </c>
      <c r="P7" s="65">
        <v>35754</v>
      </c>
      <c r="Q7" s="65">
        <v>355118</v>
      </c>
      <c r="R7" s="65">
        <v>0</v>
      </c>
      <c r="S7" s="65">
        <v>21572</v>
      </c>
      <c r="T7" s="65">
        <v>389593</v>
      </c>
      <c r="U7" s="65">
        <v>411165</v>
      </c>
      <c r="V7" s="65">
        <v>981226</v>
      </c>
      <c r="W7" s="65">
        <v>534306</v>
      </c>
      <c r="X7" s="65">
        <v>446920</v>
      </c>
      <c r="Y7" s="66">
        <v>83.64</v>
      </c>
      <c r="Z7" s="67">
        <v>534306</v>
      </c>
    </row>
    <row r="8" spans="1:26" ht="13.5">
      <c r="A8" s="63" t="s">
        <v>34</v>
      </c>
      <c r="B8" s="19">
        <v>193385120</v>
      </c>
      <c r="C8" s="19"/>
      <c r="D8" s="64">
        <v>200723782</v>
      </c>
      <c r="E8" s="65">
        <v>213882333</v>
      </c>
      <c r="F8" s="65">
        <v>0</v>
      </c>
      <c r="G8" s="65">
        <v>79709257</v>
      </c>
      <c r="H8" s="65">
        <v>494302</v>
      </c>
      <c r="I8" s="65">
        <v>80203559</v>
      </c>
      <c r="J8" s="65">
        <v>727483</v>
      </c>
      <c r="K8" s="65">
        <v>60694545</v>
      </c>
      <c r="L8" s="65">
        <v>657627</v>
      </c>
      <c r="M8" s="65">
        <v>62079655</v>
      </c>
      <c r="N8" s="65">
        <v>1801954</v>
      </c>
      <c r="O8" s="65">
        <v>2630736</v>
      </c>
      <c r="P8" s="65">
        <v>48286397</v>
      </c>
      <c r="Q8" s="65">
        <v>52719087</v>
      </c>
      <c r="R8" s="65">
        <v>999888</v>
      </c>
      <c r="S8" s="65">
        <v>675148</v>
      </c>
      <c r="T8" s="65">
        <v>740449</v>
      </c>
      <c r="U8" s="65">
        <v>2415485</v>
      </c>
      <c r="V8" s="65">
        <v>197417786</v>
      </c>
      <c r="W8" s="65">
        <v>213882333</v>
      </c>
      <c r="X8" s="65">
        <v>-16464547</v>
      </c>
      <c r="Y8" s="66">
        <v>-7.7</v>
      </c>
      <c r="Z8" s="67">
        <v>213882333</v>
      </c>
    </row>
    <row r="9" spans="1:26" ht="13.5">
      <c r="A9" s="63" t="s">
        <v>35</v>
      </c>
      <c r="B9" s="19">
        <v>136629870</v>
      </c>
      <c r="C9" s="19"/>
      <c r="D9" s="64">
        <v>68416807</v>
      </c>
      <c r="E9" s="65">
        <v>93643239</v>
      </c>
      <c r="F9" s="65">
        <v>10248576</v>
      </c>
      <c r="G9" s="65">
        <v>8032891</v>
      </c>
      <c r="H9" s="65">
        <v>6304711</v>
      </c>
      <c r="I9" s="65">
        <v>24586178</v>
      </c>
      <c r="J9" s="65">
        <v>6354262</v>
      </c>
      <c r="K9" s="65">
        <v>6217543</v>
      </c>
      <c r="L9" s="65">
        <v>6558194</v>
      </c>
      <c r="M9" s="65">
        <v>19129999</v>
      </c>
      <c r="N9" s="65">
        <v>2591633</v>
      </c>
      <c r="O9" s="65">
        <v>10148494</v>
      </c>
      <c r="P9" s="65">
        <v>5386210</v>
      </c>
      <c r="Q9" s="65">
        <v>18126337</v>
      </c>
      <c r="R9" s="65">
        <v>2416680</v>
      </c>
      <c r="S9" s="65">
        <v>6312163</v>
      </c>
      <c r="T9" s="65">
        <v>33580368</v>
      </c>
      <c r="U9" s="65">
        <v>42309211</v>
      </c>
      <c r="V9" s="65">
        <v>104151725</v>
      </c>
      <c r="W9" s="65">
        <v>93643239</v>
      </c>
      <c r="X9" s="65">
        <v>10508486</v>
      </c>
      <c r="Y9" s="66">
        <v>11.22</v>
      </c>
      <c r="Z9" s="67">
        <v>93643239</v>
      </c>
    </row>
    <row r="10" spans="1:26" ht="25.5">
      <c r="A10" s="68" t="s">
        <v>213</v>
      </c>
      <c r="B10" s="69">
        <f>SUM(B5:B9)</f>
        <v>1357264445</v>
      </c>
      <c r="C10" s="69">
        <f>SUM(C5:C9)</f>
        <v>0</v>
      </c>
      <c r="D10" s="70">
        <f aca="true" t="shared" si="0" ref="D10:Z10">SUM(D5:D9)</f>
        <v>1488011519</v>
      </c>
      <c r="E10" s="71">
        <f t="shared" si="0"/>
        <v>1546029359</v>
      </c>
      <c r="F10" s="71">
        <f t="shared" si="0"/>
        <v>103843844</v>
      </c>
      <c r="G10" s="71">
        <f t="shared" si="0"/>
        <v>197465861</v>
      </c>
      <c r="H10" s="71">
        <f t="shared" si="0"/>
        <v>117268613</v>
      </c>
      <c r="I10" s="71">
        <f t="shared" si="0"/>
        <v>418578318</v>
      </c>
      <c r="J10" s="71">
        <f t="shared" si="0"/>
        <v>109555358</v>
      </c>
      <c r="K10" s="71">
        <f t="shared" si="0"/>
        <v>167176338</v>
      </c>
      <c r="L10" s="71">
        <f t="shared" si="0"/>
        <v>106609310</v>
      </c>
      <c r="M10" s="71">
        <f t="shared" si="0"/>
        <v>383341006</v>
      </c>
      <c r="N10" s="71">
        <f t="shared" si="0"/>
        <v>98255864</v>
      </c>
      <c r="O10" s="71">
        <f t="shared" si="0"/>
        <v>112639441</v>
      </c>
      <c r="P10" s="71">
        <f t="shared" si="0"/>
        <v>144651662</v>
      </c>
      <c r="Q10" s="71">
        <f t="shared" si="0"/>
        <v>355546967</v>
      </c>
      <c r="R10" s="71">
        <f t="shared" si="0"/>
        <v>104122501</v>
      </c>
      <c r="S10" s="71">
        <f t="shared" si="0"/>
        <v>105274365</v>
      </c>
      <c r="T10" s="71">
        <f t="shared" si="0"/>
        <v>134888005</v>
      </c>
      <c r="U10" s="71">
        <f t="shared" si="0"/>
        <v>344284871</v>
      </c>
      <c r="V10" s="71">
        <f t="shared" si="0"/>
        <v>1501751162</v>
      </c>
      <c r="W10" s="71">
        <f t="shared" si="0"/>
        <v>1546029359</v>
      </c>
      <c r="X10" s="71">
        <f t="shared" si="0"/>
        <v>-44278197</v>
      </c>
      <c r="Y10" s="72">
        <f>+IF(W10&lt;&gt;0,(X10/W10)*100,0)</f>
        <v>-2.863994576961976</v>
      </c>
      <c r="Z10" s="73">
        <f t="shared" si="0"/>
        <v>1546029359</v>
      </c>
    </row>
    <row r="11" spans="1:26" ht="13.5">
      <c r="A11" s="63" t="s">
        <v>37</v>
      </c>
      <c r="B11" s="19">
        <v>373286628</v>
      </c>
      <c r="C11" s="19"/>
      <c r="D11" s="64">
        <v>418215161</v>
      </c>
      <c r="E11" s="65">
        <v>406311612</v>
      </c>
      <c r="F11" s="65">
        <v>31373614</v>
      </c>
      <c r="G11" s="65">
        <v>32608691</v>
      </c>
      <c r="H11" s="65">
        <v>32735199</v>
      </c>
      <c r="I11" s="65">
        <v>96717504</v>
      </c>
      <c r="J11" s="65">
        <v>32819023</v>
      </c>
      <c r="K11" s="65">
        <v>50146255</v>
      </c>
      <c r="L11" s="65">
        <v>32710836</v>
      </c>
      <c r="M11" s="65">
        <v>115676114</v>
      </c>
      <c r="N11" s="65">
        <v>32031129</v>
      </c>
      <c r="O11" s="65">
        <v>32120520</v>
      </c>
      <c r="P11" s="65">
        <v>31765184</v>
      </c>
      <c r="Q11" s="65">
        <v>95916833</v>
      </c>
      <c r="R11" s="65">
        <v>32075040</v>
      </c>
      <c r="S11" s="65">
        <v>32754435</v>
      </c>
      <c r="T11" s="65">
        <v>33277781</v>
      </c>
      <c r="U11" s="65">
        <v>98107256</v>
      </c>
      <c r="V11" s="65">
        <v>406417707</v>
      </c>
      <c r="W11" s="65">
        <v>406311612</v>
      </c>
      <c r="X11" s="65">
        <v>106095</v>
      </c>
      <c r="Y11" s="66">
        <v>0.03</v>
      </c>
      <c r="Z11" s="67">
        <v>406311612</v>
      </c>
    </row>
    <row r="12" spans="1:26" ht="13.5">
      <c r="A12" s="63" t="s">
        <v>38</v>
      </c>
      <c r="B12" s="19">
        <v>16313074</v>
      </c>
      <c r="C12" s="19"/>
      <c r="D12" s="64">
        <v>19312096</v>
      </c>
      <c r="E12" s="65">
        <v>19312096</v>
      </c>
      <c r="F12" s="65">
        <v>1413802</v>
      </c>
      <c r="G12" s="65">
        <v>1431003</v>
      </c>
      <c r="H12" s="65">
        <v>1430116</v>
      </c>
      <c r="I12" s="65">
        <v>4274921</v>
      </c>
      <c r="J12" s="65">
        <v>1426390</v>
      </c>
      <c r="K12" s="65">
        <v>1427962</v>
      </c>
      <c r="L12" s="65">
        <v>1427187</v>
      </c>
      <c r="M12" s="65">
        <v>4281539</v>
      </c>
      <c r="N12" s="65">
        <v>1930004</v>
      </c>
      <c r="O12" s="65">
        <v>1490940</v>
      </c>
      <c r="P12" s="65">
        <v>1500964</v>
      </c>
      <c r="Q12" s="65">
        <v>4921908</v>
      </c>
      <c r="R12" s="65">
        <v>1492974</v>
      </c>
      <c r="S12" s="65">
        <v>1489878</v>
      </c>
      <c r="T12" s="65">
        <v>1492986</v>
      </c>
      <c r="U12" s="65">
        <v>4475838</v>
      </c>
      <c r="V12" s="65">
        <v>17954206</v>
      </c>
      <c r="W12" s="65">
        <v>19312096</v>
      </c>
      <c r="X12" s="65">
        <v>-1357890</v>
      </c>
      <c r="Y12" s="66">
        <v>-7.03</v>
      </c>
      <c r="Z12" s="67">
        <v>19312096</v>
      </c>
    </row>
    <row r="13" spans="1:26" ht="13.5">
      <c r="A13" s="63" t="s">
        <v>214</v>
      </c>
      <c r="B13" s="19">
        <v>209307267</v>
      </c>
      <c r="C13" s="19"/>
      <c r="D13" s="64">
        <v>10453189</v>
      </c>
      <c r="E13" s="65">
        <v>209307267</v>
      </c>
      <c r="F13" s="65">
        <v>871099</v>
      </c>
      <c r="G13" s="65">
        <v>871100</v>
      </c>
      <c r="H13" s="65">
        <v>871101</v>
      </c>
      <c r="I13" s="65">
        <v>2613300</v>
      </c>
      <c r="J13" s="65">
        <v>871101</v>
      </c>
      <c r="K13" s="65">
        <v>871099</v>
      </c>
      <c r="L13" s="65">
        <v>871101</v>
      </c>
      <c r="M13" s="65">
        <v>2613301</v>
      </c>
      <c r="N13" s="65">
        <v>558729</v>
      </c>
      <c r="O13" s="65">
        <v>133440484</v>
      </c>
      <c r="P13" s="65">
        <v>17442282</v>
      </c>
      <c r="Q13" s="65">
        <v>151441495</v>
      </c>
      <c r="R13" s="65">
        <v>17442272</v>
      </c>
      <c r="S13" s="65">
        <v>17442272</v>
      </c>
      <c r="T13" s="65">
        <v>17442272</v>
      </c>
      <c r="U13" s="65">
        <v>52326816</v>
      </c>
      <c r="V13" s="65">
        <v>208994912</v>
      </c>
      <c r="W13" s="65">
        <v>209307267</v>
      </c>
      <c r="X13" s="65">
        <v>-312355</v>
      </c>
      <c r="Y13" s="66">
        <v>-0.15</v>
      </c>
      <c r="Z13" s="67">
        <v>209307267</v>
      </c>
    </row>
    <row r="14" spans="1:26" ht="13.5">
      <c r="A14" s="63" t="s">
        <v>40</v>
      </c>
      <c r="B14" s="19">
        <v>33209416</v>
      </c>
      <c r="C14" s="19"/>
      <c r="D14" s="64">
        <v>22983573</v>
      </c>
      <c r="E14" s="65">
        <v>25308849</v>
      </c>
      <c r="F14" s="65">
        <v>792251</v>
      </c>
      <c r="G14" s="65">
        <v>1814710</v>
      </c>
      <c r="H14" s="65">
        <v>7006861</v>
      </c>
      <c r="I14" s="65">
        <v>9613822</v>
      </c>
      <c r="J14" s="65">
        <v>885364</v>
      </c>
      <c r="K14" s="65">
        <v>1740725</v>
      </c>
      <c r="L14" s="65">
        <v>793508</v>
      </c>
      <c r="M14" s="65">
        <v>3419597</v>
      </c>
      <c r="N14" s="65">
        <v>810502</v>
      </c>
      <c r="O14" s="65">
        <v>1663952</v>
      </c>
      <c r="P14" s="65">
        <v>0</v>
      </c>
      <c r="Q14" s="65">
        <v>2474454</v>
      </c>
      <c r="R14" s="65">
        <v>8228829</v>
      </c>
      <c r="S14" s="65">
        <v>1659884</v>
      </c>
      <c r="T14" s="65">
        <v>1814748</v>
      </c>
      <c r="U14" s="65">
        <v>11703461</v>
      </c>
      <c r="V14" s="65">
        <v>27211334</v>
      </c>
      <c r="W14" s="65">
        <v>25308849</v>
      </c>
      <c r="X14" s="65">
        <v>1902485</v>
      </c>
      <c r="Y14" s="66">
        <v>7.52</v>
      </c>
      <c r="Z14" s="67">
        <v>25308849</v>
      </c>
    </row>
    <row r="15" spans="1:26" ht="13.5">
      <c r="A15" s="63" t="s">
        <v>41</v>
      </c>
      <c r="B15" s="19">
        <v>437900851</v>
      </c>
      <c r="C15" s="19"/>
      <c r="D15" s="64">
        <v>484452446</v>
      </c>
      <c r="E15" s="65">
        <v>549582727</v>
      </c>
      <c r="F15" s="65">
        <v>0</v>
      </c>
      <c r="G15" s="65">
        <v>63888834</v>
      </c>
      <c r="H15" s="65">
        <v>50641769</v>
      </c>
      <c r="I15" s="65">
        <v>114530603</v>
      </c>
      <c r="J15" s="65">
        <v>13158838</v>
      </c>
      <c r="K15" s="65">
        <v>61036834</v>
      </c>
      <c r="L15" s="65">
        <v>49790494</v>
      </c>
      <c r="M15" s="65">
        <v>123986166</v>
      </c>
      <c r="N15" s="65">
        <v>29726087</v>
      </c>
      <c r="O15" s="65">
        <v>38401623</v>
      </c>
      <c r="P15" s="65">
        <v>60808466</v>
      </c>
      <c r="Q15" s="65">
        <v>128936176</v>
      </c>
      <c r="R15" s="65">
        <v>21638209</v>
      </c>
      <c r="S15" s="65">
        <v>30799749</v>
      </c>
      <c r="T15" s="65">
        <v>120968217</v>
      </c>
      <c r="U15" s="65">
        <v>173406175</v>
      </c>
      <c r="V15" s="65">
        <v>540859120</v>
      </c>
      <c r="W15" s="65">
        <v>549582727</v>
      </c>
      <c r="X15" s="65">
        <v>-8723607</v>
      </c>
      <c r="Y15" s="66">
        <v>-1.59</v>
      </c>
      <c r="Z15" s="67">
        <v>549582727</v>
      </c>
    </row>
    <row r="16" spans="1:26" ht="13.5">
      <c r="A16" s="74" t="s">
        <v>42</v>
      </c>
      <c r="B16" s="19">
        <v>4739135</v>
      </c>
      <c r="C16" s="19"/>
      <c r="D16" s="64">
        <v>7235605</v>
      </c>
      <c r="E16" s="65">
        <v>18163665</v>
      </c>
      <c r="F16" s="65">
        <v>490386</v>
      </c>
      <c r="G16" s="65">
        <v>578322</v>
      </c>
      <c r="H16" s="65">
        <v>805702</v>
      </c>
      <c r="I16" s="65">
        <v>1874410</v>
      </c>
      <c r="J16" s="65">
        <v>786130</v>
      </c>
      <c r="K16" s="65">
        <v>1099493</v>
      </c>
      <c r="L16" s="65">
        <v>1172117</v>
      </c>
      <c r="M16" s="65">
        <v>3057740</v>
      </c>
      <c r="N16" s="65">
        <v>1304562</v>
      </c>
      <c r="O16" s="65">
        <v>3153324</v>
      </c>
      <c r="P16" s="65">
        <v>1943496</v>
      </c>
      <c r="Q16" s="65">
        <v>6401382</v>
      </c>
      <c r="R16" s="65">
        <v>1984872</v>
      </c>
      <c r="S16" s="65">
        <v>1864906</v>
      </c>
      <c r="T16" s="65">
        <v>2818572</v>
      </c>
      <c r="U16" s="65">
        <v>6668350</v>
      </c>
      <c r="V16" s="65">
        <v>18001882</v>
      </c>
      <c r="W16" s="65">
        <v>18163665</v>
      </c>
      <c r="X16" s="65">
        <v>-161783</v>
      </c>
      <c r="Y16" s="66">
        <v>-0.89</v>
      </c>
      <c r="Z16" s="67">
        <v>18163665</v>
      </c>
    </row>
    <row r="17" spans="1:26" ht="13.5">
      <c r="A17" s="63" t="s">
        <v>43</v>
      </c>
      <c r="B17" s="19">
        <v>409649955</v>
      </c>
      <c r="C17" s="19"/>
      <c r="D17" s="64">
        <v>411959977</v>
      </c>
      <c r="E17" s="65">
        <v>435909834</v>
      </c>
      <c r="F17" s="65">
        <v>21398656</v>
      </c>
      <c r="G17" s="65">
        <v>28974634</v>
      </c>
      <c r="H17" s="65">
        <v>41872278</v>
      </c>
      <c r="I17" s="65">
        <v>92245568</v>
      </c>
      <c r="J17" s="65">
        <v>33670254</v>
      </c>
      <c r="K17" s="65">
        <v>46757751</v>
      </c>
      <c r="L17" s="65">
        <v>29446520</v>
      </c>
      <c r="M17" s="65">
        <v>109874525</v>
      </c>
      <c r="N17" s="65">
        <v>41981444</v>
      </c>
      <c r="O17" s="65">
        <v>21614582</v>
      </c>
      <c r="P17" s="65">
        <v>39027317</v>
      </c>
      <c r="Q17" s="65">
        <v>102623343</v>
      </c>
      <c r="R17" s="65">
        <v>43530326</v>
      </c>
      <c r="S17" s="65">
        <v>39915168</v>
      </c>
      <c r="T17" s="65">
        <v>52041675</v>
      </c>
      <c r="U17" s="65">
        <v>135487169</v>
      </c>
      <c r="V17" s="65">
        <v>440230605</v>
      </c>
      <c r="W17" s="65">
        <v>435909834</v>
      </c>
      <c r="X17" s="65">
        <v>4320771</v>
      </c>
      <c r="Y17" s="66">
        <v>0.99</v>
      </c>
      <c r="Z17" s="67">
        <v>435909834</v>
      </c>
    </row>
    <row r="18" spans="1:26" ht="13.5">
      <c r="A18" s="75" t="s">
        <v>44</v>
      </c>
      <c r="B18" s="76">
        <f>SUM(B11:B17)</f>
        <v>1484406326</v>
      </c>
      <c r="C18" s="76">
        <f>SUM(C11:C17)</f>
        <v>0</v>
      </c>
      <c r="D18" s="77">
        <f aca="true" t="shared" si="1" ref="D18:Z18">SUM(D11:D17)</f>
        <v>1374612047</v>
      </c>
      <c r="E18" s="78">
        <f t="shared" si="1"/>
        <v>1663896050</v>
      </c>
      <c r="F18" s="78">
        <f t="shared" si="1"/>
        <v>56339808</v>
      </c>
      <c r="G18" s="78">
        <f t="shared" si="1"/>
        <v>130167294</v>
      </c>
      <c r="H18" s="78">
        <f t="shared" si="1"/>
        <v>135363026</v>
      </c>
      <c r="I18" s="78">
        <f t="shared" si="1"/>
        <v>321870128</v>
      </c>
      <c r="J18" s="78">
        <f t="shared" si="1"/>
        <v>83617100</v>
      </c>
      <c r="K18" s="78">
        <f t="shared" si="1"/>
        <v>163080119</v>
      </c>
      <c r="L18" s="78">
        <f t="shared" si="1"/>
        <v>116211763</v>
      </c>
      <c r="M18" s="78">
        <f t="shared" si="1"/>
        <v>362908982</v>
      </c>
      <c r="N18" s="78">
        <f t="shared" si="1"/>
        <v>108342457</v>
      </c>
      <c r="O18" s="78">
        <f t="shared" si="1"/>
        <v>231885425</v>
      </c>
      <c r="P18" s="78">
        <f t="shared" si="1"/>
        <v>152487709</v>
      </c>
      <c r="Q18" s="78">
        <f t="shared" si="1"/>
        <v>492715591</v>
      </c>
      <c r="R18" s="78">
        <f t="shared" si="1"/>
        <v>126392522</v>
      </c>
      <c r="S18" s="78">
        <f t="shared" si="1"/>
        <v>125926292</v>
      </c>
      <c r="T18" s="78">
        <f t="shared" si="1"/>
        <v>229856251</v>
      </c>
      <c r="U18" s="78">
        <f t="shared" si="1"/>
        <v>482175065</v>
      </c>
      <c r="V18" s="78">
        <f t="shared" si="1"/>
        <v>1659669766</v>
      </c>
      <c r="W18" s="78">
        <f t="shared" si="1"/>
        <v>1663896050</v>
      </c>
      <c r="X18" s="78">
        <f t="shared" si="1"/>
        <v>-4226284</v>
      </c>
      <c r="Y18" s="72">
        <f>+IF(W18&lt;&gt;0,(X18/W18)*100,0)</f>
        <v>-0.2539992807843976</v>
      </c>
      <c r="Z18" s="79">
        <f t="shared" si="1"/>
        <v>1663896050</v>
      </c>
    </row>
    <row r="19" spans="1:26" ht="13.5">
      <c r="A19" s="75" t="s">
        <v>45</v>
      </c>
      <c r="B19" s="80">
        <f>+B10-B18</f>
        <v>-127141881</v>
      </c>
      <c r="C19" s="80">
        <f>+C10-C18</f>
        <v>0</v>
      </c>
      <c r="D19" s="81">
        <f aca="true" t="shared" si="2" ref="D19:Z19">+D10-D18</f>
        <v>113399472</v>
      </c>
      <c r="E19" s="82">
        <f t="shared" si="2"/>
        <v>-117866691</v>
      </c>
      <c r="F19" s="82">
        <f t="shared" si="2"/>
        <v>47504036</v>
      </c>
      <c r="G19" s="82">
        <f t="shared" si="2"/>
        <v>67298567</v>
      </c>
      <c r="H19" s="82">
        <f t="shared" si="2"/>
        <v>-18094413</v>
      </c>
      <c r="I19" s="82">
        <f t="shared" si="2"/>
        <v>96708190</v>
      </c>
      <c r="J19" s="82">
        <f t="shared" si="2"/>
        <v>25938258</v>
      </c>
      <c r="K19" s="82">
        <f t="shared" si="2"/>
        <v>4096219</v>
      </c>
      <c r="L19" s="82">
        <f t="shared" si="2"/>
        <v>-9602453</v>
      </c>
      <c r="M19" s="82">
        <f t="shared" si="2"/>
        <v>20432024</v>
      </c>
      <c r="N19" s="82">
        <f t="shared" si="2"/>
        <v>-10086593</v>
      </c>
      <c r="O19" s="82">
        <f t="shared" si="2"/>
        <v>-119245984</v>
      </c>
      <c r="P19" s="82">
        <f t="shared" si="2"/>
        <v>-7836047</v>
      </c>
      <c r="Q19" s="82">
        <f t="shared" si="2"/>
        <v>-137168624</v>
      </c>
      <c r="R19" s="82">
        <f t="shared" si="2"/>
        <v>-22270021</v>
      </c>
      <c r="S19" s="82">
        <f t="shared" si="2"/>
        <v>-20651927</v>
      </c>
      <c r="T19" s="82">
        <f t="shared" si="2"/>
        <v>-94968246</v>
      </c>
      <c r="U19" s="82">
        <f t="shared" si="2"/>
        <v>-137890194</v>
      </c>
      <c r="V19" s="82">
        <f t="shared" si="2"/>
        <v>-157918604</v>
      </c>
      <c r="W19" s="82">
        <f>IF(E10=E18,0,W10-W18)</f>
        <v>-117866691</v>
      </c>
      <c r="X19" s="82">
        <f t="shared" si="2"/>
        <v>-40051913</v>
      </c>
      <c r="Y19" s="83">
        <f>+IF(W19&lt;&gt;0,(X19/W19)*100,0)</f>
        <v>33.98068840330811</v>
      </c>
      <c r="Z19" s="84">
        <f t="shared" si="2"/>
        <v>-117866691</v>
      </c>
    </row>
    <row r="20" spans="1:26" ht="13.5">
      <c r="A20" s="63" t="s">
        <v>46</v>
      </c>
      <c r="B20" s="19">
        <v>67421160</v>
      </c>
      <c r="C20" s="19"/>
      <c r="D20" s="64">
        <v>115424179</v>
      </c>
      <c r="E20" s="65">
        <v>102105697</v>
      </c>
      <c r="F20" s="65">
        <v>0</v>
      </c>
      <c r="G20" s="65">
        <v>0</v>
      </c>
      <c r="H20" s="65">
        <v>579922</v>
      </c>
      <c r="I20" s="65">
        <v>579922</v>
      </c>
      <c r="J20" s="65">
        <v>22120922</v>
      </c>
      <c r="K20" s="65">
        <v>5322775</v>
      </c>
      <c r="L20" s="65">
        <v>10385175</v>
      </c>
      <c r="M20" s="65">
        <v>37828872</v>
      </c>
      <c r="N20" s="65">
        <v>1764431</v>
      </c>
      <c r="O20" s="65">
        <v>4411311</v>
      </c>
      <c r="P20" s="65">
        <v>3284309</v>
      </c>
      <c r="Q20" s="65">
        <v>9460051</v>
      </c>
      <c r="R20" s="65">
        <v>11952437</v>
      </c>
      <c r="S20" s="65">
        <v>7967465</v>
      </c>
      <c r="T20" s="65">
        <v>5902286</v>
      </c>
      <c r="U20" s="65">
        <v>25822188</v>
      </c>
      <c r="V20" s="65">
        <v>73691033</v>
      </c>
      <c r="W20" s="65">
        <v>102105697</v>
      </c>
      <c r="X20" s="65">
        <v>-28414664</v>
      </c>
      <c r="Y20" s="66">
        <v>-27.83</v>
      </c>
      <c r="Z20" s="67">
        <v>102105697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-59720721</v>
      </c>
      <c r="C22" s="91">
        <f>SUM(C19:C21)</f>
        <v>0</v>
      </c>
      <c r="D22" s="92">
        <f aca="true" t="shared" si="3" ref="D22:Z22">SUM(D19:D21)</f>
        <v>228823651</v>
      </c>
      <c r="E22" s="93">
        <f t="shared" si="3"/>
        <v>-15760994</v>
      </c>
      <c r="F22" s="93">
        <f t="shared" si="3"/>
        <v>47504036</v>
      </c>
      <c r="G22" s="93">
        <f t="shared" si="3"/>
        <v>67298567</v>
      </c>
      <c r="H22" s="93">
        <f t="shared" si="3"/>
        <v>-17514491</v>
      </c>
      <c r="I22" s="93">
        <f t="shared" si="3"/>
        <v>97288112</v>
      </c>
      <c r="J22" s="93">
        <f t="shared" si="3"/>
        <v>48059180</v>
      </c>
      <c r="K22" s="93">
        <f t="shared" si="3"/>
        <v>9418994</v>
      </c>
      <c r="L22" s="93">
        <f t="shared" si="3"/>
        <v>782722</v>
      </c>
      <c r="M22" s="93">
        <f t="shared" si="3"/>
        <v>58260896</v>
      </c>
      <c r="N22" s="93">
        <f t="shared" si="3"/>
        <v>-8322162</v>
      </c>
      <c r="O22" s="93">
        <f t="shared" si="3"/>
        <v>-114834673</v>
      </c>
      <c r="P22" s="93">
        <f t="shared" si="3"/>
        <v>-4551738</v>
      </c>
      <c r="Q22" s="93">
        <f t="shared" si="3"/>
        <v>-127708573</v>
      </c>
      <c r="R22" s="93">
        <f t="shared" si="3"/>
        <v>-10317584</v>
      </c>
      <c r="S22" s="93">
        <f t="shared" si="3"/>
        <v>-12684462</v>
      </c>
      <c r="T22" s="93">
        <f t="shared" si="3"/>
        <v>-89065960</v>
      </c>
      <c r="U22" s="93">
        <f t="shared" si="3"/>
        <v>-112068006</v>
      </c>
      <c r="V22" s="93">
        <f t="shared" si="3"/>
        <v>-84227571</v>
      </c>
      <c r="W22" s="93">
        <f t="shared" si="3"/>
        <v>-15760994</v>
      </c>
      <c r="X22" s="93">
        <f t="shared" si="3"/>
        <v>-68466577</v>
      </c>
      <c r="Y22" s="94">
        <f>+IF(W22&lt;&gt;0,(X22/W22)*100,0)</f>
        <v>434.40519677883265</v>
      </c>
      <c r="Z22" s="95">
        <f t="shared" si="3"/>
        <v>-15760994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-59720721</v>
      </c>
      <c r="C24" s="80">
        <f>SUM(C22:C23)</f>
        <v>0</v>
      </c>
      <c r="D24" s="81">
        <f aca="true" t="shared" si="4" ref="D24:Z24">SUM(D22:D23)</f>
        <v>228823651</v>
      </c>
      <c r="E24" s="82">
        <f t="shared" si="4"/>
        <v>-15760994</v>
      </c>
      <c r="F24" s="82">
        <f t="shared" si="4"/>
        <v>47504036</v>
      </c>
      <c r="G24" s="82">
        <f t="shared" si="4"/>
        <v>67298567</v>
      </c>
      <c r="H24" s="82">
        <f t="shared" si="4"/>
        <v>-17514491</v>
      </c>
      <c r="I24" s="82">
        <f t="shared" si="4"/>
        <v>97288112</v>
      </c>
      <c r="J24" s="82">
        <f t="shared" si="4"/>
        <v>48059180</v>
      </c>
      <c r="K24" s="82">
        <f t="shared" si="4"/>
        <v>9418994</v>
      </c>
      <c r="L24" s="82">
        <f t="shared" si="4"/>
        <v>782722</v>
      </c>
      <c r="M24" s="82">
        <f t="shared" si="4"/>
        <v>58260896</v>
      </c>
      <c r="N24" s="82">
        <f t="shared" si="4"/>
        <v>-8322162</v>
      </c>
      <c r="O24" s="82">
        <f t="shared" si="4"/>
        <v>-114834673</v>
      </c>
      <c r="P24" s="82">
        <f t="shared" si="4"/>
        <v>-4551738</v>
      </c>
      <c r="Q24" s="82">
        <f t="shared" si="4"/>
        <v>-127708573</v>
      </c>
      <c r="R24" s="82">
        <f t="shared" si="4"/>
        <v>-10317584</v>
      </c>
      <c r="S24" s="82">
        <f t="shared" si="4"/>
        <v>-12684462</v>
      </c>
      <c r="T24" s="82">
        <f t="shared" si="4"/>
        <v>-89065960</v>
      </c>
      <c r="U24" s="82">
        <f t="shared" si="4"/>
        <v>-112068006</v>
      </c>
      <c r="V24" s="82">
        <f t="shared" si="4"/>
        <v>-84227571</v>
      </c>
      <c r="W24" s="82">
        <f t="shared" si="4"/>
        <v>-15760994</v>
      </c>
      <c r="X24" s="82">
        <f t="shared" si="4"/>
        <v>-68466577</v>
      </c>
      <c r="Y24" s="83">
        <f>+IF(W24&lt;&gt;0,(X24/W24)*100,0)</f>
        <v>434.40519677883265</v>
      </c>
      <c r="Z24" s="84">
        <f t="shared" si="4"/>
        <v>-15760994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150794782</v>
      </c>
      <c r="C27" s="22"/>
      <c r="D27" s="104">
        <v>226212769</v>
      </c>
      <c r="E27" s="105">
        <v>176951393</v>
      </c>
      <c r="F27" s="105">
        <v>0</v>
      </c>
      <c r="G27" s="105">
        <v>1425837</v>
      </c>
      <c r="H27" s="105">
        <v>24346849</v>
      </c>
      <c r="I27" s="105">
        <v>25772686</v>
      </c>
      <c r="J27" s="105">
        <v>8018961</v>
      </c>
      <c r="K27" s="105">
        <v>19946445</v>
      </c>
      <c r="L27" s="105">
        <v>4619544</v>
      </c>
      <c r="M27" s="105">
        <v>32584950</v>
      </c>
      <c r="N27" s="105">
        <v>11645989</v>
      </c>
      <c r="O27" s="105">
        <v>7073213</v>
      </c>
      <c r="P27" s="105">
        <v>14455553</v>
      </c>
      <c r="Q27" s="105">
        <v>33174755</v>
      </c>
      <c r="R27" s="105">
        <v>8438226</v>
      </c>
      <c r="S27" s="105">
        <v>20344706</v>
      </c>
      <c r="T27" s="105">
        <v>19439771</v>
      </c>
      <c r="U27" s="105">
        <v>48222703</v>
      </c>
      <c r="V27" s="105">
        <v>139755094</v>
      </c>
      <c r="W27" s="105">
        <v>176951393</v>
      </c>
      <c r="X27" s="105">
        <v>-37196299</v>
      </c>
      <c r="Y27" s="106">
        <v>-21.02</v>
      </c>
      <c r="Z27" s="107">
        <v>176951393</v>
      </c>
    </row>
    <row r="28" spans="1:26" ht="13.5">
      <c r="A28" s="108" t="s">
        <v>46</v>
      </c>
      <c r="B28" s="19">
        <v>73837663</v>
      </c>
      <c r="C28" s="19"/>
      <c r="D28" s="64">
        <v>115424178</v>
      </c>
      <c r="E28" s="65">
        <v>102105697</v>
      </c>
      <c r="F28" s="65">
        <v>0</v>
      </c>
      <c r="G28" s="65">
        <v>579922</v>
      </c>
      <c r="H28" s="65">
        <v>22205982</v>
      </c>
      <c r="I28" s="65">
        <v>22785904</v>
      </c>
      <c r="J28" s="65">
        <v>6238359</v>
      </c>
      <c r="K28" s="65">
        <v>9604881</v>
      </c>
      <c r="L28" s="65">
        <v>1764432</v>
      </c>
      <c r="M28" s="65">
        <v>17607672</v>
      </c>
      <c r="N28" s="65">
        <v>4929664</v>
      </c>
      <c r="O28" s="65">
        <v>3008938</v>
      </c>
      <c r="P28" s="65">
        <v>9987143</v>
      </c>
      <c r="Q28" s="65">
        <v>17925745</v>
      </c>
      <c r="R28" s="65">
        <v>7967464</v>
      </c>
      <c r="S28" s="65">
        <v>6283869</v>
      </c>
      <c r="T28" s="65">
        <v>14077573</v>
      </c>
      <c r="U28" s="65">
        <v>28328906</v>
      </c>
      <c r="V28" s="65">
        <v>86648227</v>
      </c>
      <c r="W28" s="65">
        <v>102105697</v>
      </c>
      <c r="X28" s="65">
        <v>-15457470</v>
      </c>
      <c r="Y28" s="66">
        <v>-15.14</v>
      </c>
      <c r="Z28" s="67">
        <v>102105697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35462975</v>
      </c>
      <c r="C30" s="19"/>
      <c r="D30" s="64">
        <v>0</v>
      </c>
      <c r="E30" s="65">
        <v>8075340</v>
      </c>
      <c r="F30" s="65">
        <v>0</v>
      </c>
      <c r="G30" s="65">
        <v>0</v>
      </c>
      <c r="H30" s="65">
        <v>0</v>
      </c>
      <c r="I30" s="65">
        <v>0</v>
      </c>
      <c r="J30" s="65">
        <v>294435</v>
      </c>
      <c r="K30" s="65">
        <v>0</v>
      </c>
      <c r="L30" s="65">
        <v>-264445</v>
      </c>
      <c r="M30" s="65">
        <v>29990</v>
      </c>
      <c r="N30" s="65">
        <v>373479</v>
      </c>
      <c r="O30" s="65">
        <v>0</v>
      </c>
      <c r="P30" s="65">
        <v>217956</v>
      </c>
      <c r="Q30" s="65">
        <v>591435</v>
      </c>
      <c r="R30" s="65">
        <v>-15837</v>
      </c>
      <c r="S30" s="65">
        <v>0</v>
      </c>
      <c r="T30" s="65">
        <v>0</v>
      </c>
      <c r="U30" s="65">
        <v>-15837</v>
      </c>
      <c r="V30" s="65">
        <v>605588</v>
      </c>
      <c r="W30" s="65">
        <v>8075340</v>
      </c>
      <c r="X30" s="65">
        <v>-7469752</v>
      </c>
      <c r="Y30" s="66">
        <v>-92.5</v>
      </c>
      <c r="Z30" s="67">
        <v>8075340</v>
      </c>
    </row>
    <row r="31" spans="1:26" ht="13.5">
      <c r="A31" s="63" t="s">
        <v>53</v>
      </c>
      <c r="B31" s="19">
        <v>41494144</v>
      </c>
      <c r="C31" s="19"/>
      <c r="D31" s="64">
        <v>110788592</v>
      </c>
      <c r="E31" s="65">
        <v>66770356</v>
      </c>
      <c r="F31" s="65">
        <v>0</v>
      </c>
      <c r="G31" s="65">
        <v>845915</v>
      </c>
      <c r="H31" s="65">
        <v>2140867</v>
      </c>
      <c r="I31" s="65">
        <v>2986782</v>
      </c>
      <c r="J31" s="65">
        <v>1486167</v>
      </c>
      <c r="K31" s="65">
        <v>10341564</v>
      </c>
      <c r="L31" s="65">
        <v>3119557</v>
      </c>
      <c r="M31" s="65">
        <v>14947288</v>
      </c>
      <c r="N31" s="65">
        <v>6342846</v>
      </c>
      <c r="O31" s="65">
        <v>4064275</v>
      </c>
      <c r="P31" s="65">
        <v>4250454</v>
      </c>
      <c r="Q31" s="65">
        <v>14657575</v>
      </c>
      <c r="R31" s="65">
        <v>486599</v>
      </c>
      <c r="S31" s="65">
        <v>14060837</v>
      </c>
      <c r="T31" s="65">
        <v>5362198</v>
      </c>
      <c r="U31" s="65">
        <v>19909634</v>
      </c>
      <c r="V31" s="65">
        <v>52501279</v>
      </c>
      <c r="W31" s="65">
        <v>66770356</v>
      </c>
      <c r="X31" s="65">
        <v>-14269077</v>
      </c>
      <c r="Y31" s="66">
        <v>-21.37</v>
      </c>
      <c r="Z31" s="67">
        <v>66770356</v>
      </c>
    </row>
    <row r="32" spans="1:26" ht="13.5">
      <c r="A32" s="75" t="s">
        <v>54</v>
      </c>
      <c r="B32" s="22">
        <f>SUM(B28:B31)</f>
        <v>150794782</v>
      </c>
      <c r="C32" s="22">
        <f>SUM(C28:C31)</f>
        <v>0</v>
      </c>
      <c r="D32" s="104">
        <f aca="true" t="shared" si="5" ref="D32:Z32">SUM(D28:D31)</f>
        <v>226212770</v>
      </c>
      <c r="E32" s="105">
        <f t="shared" si="5"/>
        <v>176951393</v>
      </c>
      <c r="F32" s="105">
        <f t="shared" si="5"/>
        <v>0</v>
      </c>
      <c r="G32" s="105">
        <f t="shared" si="5"/>
        <v>1425837</v>
      </c>
      <c r="H32" s="105">
        <f t="shared" si="5"/>
        <v>24346849</v>
      </c>
      <c r="I32" s="105">
        <f t="shared" si="5"/>
        <v>25772686</v>
      </c>
      <c r="J32" s="105">
        <f t="shared" si="5"/>
        <v>8018961</v>
      </c>
      <c r="K32" s="105">
        <f t="shared" si="5"/>
        <v>19946445</v>
      </c>
      <c r="L32" s="105">
        <f t="shared" si="5"/>
        <v>4619544</v>
      </c>
      <c r="M32" s="105">
        <f t="shared" si="5"/>
        <v>32584950</v>
      </c>
      <c r="N32" s="105">
        <f t="shared" si="5"/>
        <v>11645989</v>
      </c>
      <c r="O32" s="105">
        <f t="shared" si="5"/>
        <v>7073213</v>
      </c>
      <c r="P32" s="105">
        <f t="shared" si="5"/>
        <v>14455553</v>
      </c>
      <c r="Q32" s="105">
        <f t="shared" si="5"/>
        <v>33174755</v>
      </c>
      <c r="R32" s="105">
        <f t="shared" si="5"/>
        <v>8438226</v>
      </c>
      <c r="S32" s="105">
        <f t="shared" si="5"/>
        <v>20344706</v>
      </c>
      <c r="T32" s="105">
        <f t="shared" si="5"/>
        <v>19439771</v>
      </c>
      <c r="U32" s="105">
        <f t="shared" si="5"/>
        <v>48222703</v>
      </c>
      <c r="V32" s="105">
        <f t="shared" si="5"/>
        <v>139755094</v>
      </c>
      <c r="W32" s="105">
        <f t="shared" si="5"/>
        <v>176951393</v>
      </c>
      <c r="X32" s="105">
        <f t="shared" si="5"/>
        <v>-37196299</v>
      </c>
      <c r="Y32" s="106">
        <f>+IF(W32&lt;&gt;0,(X32/W32)*100,0)</f>
        <v>-21.02063078983504</v>
      </c>
      <c r="Z32" s="107">
        <f t="shared" si="5"/>
        <v>176951393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377249789</v>
      </c>
      <c r="C35" s="19"/>
      <c r="D35" s="64">
        <v>443268003</v>
      </c>
      <c r="E35" s="65">
        <v>426292262</v>
      </c>
      <c r="F35" s="65">
        <v>484079493</v>
      </c>
      <c r="G35" s="65">
        <v>323395691</v>
      </c>
      <c r="H35" s="65">
        <v>337865341</v>
      </c>
      <c r="I35" s="65">
        <v>1145340525</v>
      </c>
      <c r="J35" s="65">
        <v>331782424</v>
      </c>
      <c r="K35" s="65">
        <v>344345135</v>
      </c>
      <c r="L35" s="65">
        <v>368747746</v>
      </c>
      <c r="M35" s="65">
        <v>1044875305</v>
      </c>
      <c r="N35" s="65">
        <v>359980910</v>
      </c>
      <c r="O35" s="65">
        <v>331427615</v>
      </c>
      <c r="P35" s="65">
        <v>333836948</v>
      </c>
      <c r="Q35" s="65">
        <v>1025245473</v>
      </c>
      <c r="R35" s="65">
        <v>263786676</v>
      </c>
      <c r="S35" s="65">
        <v>354993907</v>
      </c>
      <c r="T35" s="65">
        <v>383923422</v>
      </c>
      <c r="U35" s="65">
        <v>1002704005</v>
      </c>
      <c r="V35" s="65">
        <v>4218165308</v>
      </c>
      <c r="W35" s="65">
        <v>426292262</v>
      </c>
      <c r="X35" s="65">
        <v>3791873046</v>
      </c>
      <c r="Y35" s="66">
        <v>889.5</v>
      </c>
      <c r="Z35" s="67">
        <v>426292262</v>
      </c>
    </row>
    <row r="36" spans="1:26" ht="13.5">
      <c r="A36" s="63" t="s">
        <v>57</v>
      </c>
      <c r="B36" s="19">
        <v>5400005580</v>
      </c>
      <c r="C36" s="19"/>
      <c r="D36" s="64">
        <v>5278961053</v>
      </c>
      <c r="E36" s="65">
        <v>6102006305</v>
      </c>
      <c r="F36" s="65">
        <v>5434130370</v>
      </c>
      <c r="G36" s="65">
        <v>5181457669</v>
      </c>
      <c r="H36" s="65">
        <v>5191117862</v>
      </c>
      <c r="I36" s="65">
        <v>15806705901</v>
      </c>
      <c r="J36" s="65">
        <v>5190821247</v>
      </c>
      <c r="K36" s="65">
        <v>5503022090</v>
      </c>
      <c r="L36" s="65">
        <v>5517741935</v>
      </c>
      <c r="M36" s="65">
        <v>16211585272</v>
      </c>
      <c r="N36" s="65">
        <v>5515812299</v>
      </c>
      <c r="O36" s="65">
        <v>5524461290</v>
      </c>
      <c r="P36" s="65">
        <v>5545332172</v>
      </c>
      <c r="Q36" s="65">
        <v>16585605761</v>
      </c>
      <c r="R36" s="65">
        <v>5596997415</v>
      </c>
      <c r="S36" s="65">
        <v>5628475812</v>
      </c>
      <c r="T36" s="65">
        <v>5865397077</v>
      </c>
      <c r="U36" s="65">
        <v>17090870304</v>
      </c>
      <c r="V36" s="65">
        <v>65694767238</v>
      </c>
      <c r="W36" s="65">
        <v>6102006305</v>
      </c>
      <c r="X36" s="65">
        <v>59592760933</v>
      </c>
      <c r="Y36" s="66">
        <v>976.61</v>
      </c>
      <c r="Z36" s="67">
        <v>6102006305</v>
      </c>
    </row>
    <row r="37" spans="1:26" ht="13.5">
      <c r="A37" s="63" t="s">
        <v>58</v>
      </c>
      <c r="B37" s="19">
        <v>451713232</v>
      </c>
      <c r="C37" s="19"/>
      <c r="D37" s="64">
        <v>404317785</v>
      </c>
      <c r="E37" s="65">
        <v>510435952</v>
      </c>
      <c r="F37" s="65">
        <v>285114108</v>
      </c>
      <c r="G37" s="65">
        <v>294856288</v>
      </c>
      <c r="H37" s="65">
        <v>311550694</v>
      </c>
      <c r="I37" s="65">
        <v>891521090</v>
      </c>
      <c r="J37" s="65">
        <v>321982203</v>
      </c>
      <c r="K37" s="65">
        <v>333138196</v>
      </c>
      <c r="L37" s="65">
        <v>364422404</v>
      </c>
      <c r="M37" s="65">
        <v>1019542803</v>
      </c>
      <c r="N37" s="65">
        <v>318728024</v>
      </c>
      <c r="O37" s="65">
        <v>322834817</v>
      </c>
      <c r="P37" s="65">
        <v>319881989</v>
      </c>
      <c r="Q37" s="65">
        <v>961444830</v>
      </c>
      <c r="R37" s="65">
        <v>337068735</v>
      </c>
      <c r="S37" s="65">
        <v>342368475</v>
      </c>
      <c r="T37" s="65">
        <v>420808209</v>
      </c>
      <c r="U37" s="65">
        <v>1100245419</v>
      </c>
      <c r="V37" s="65">
        <v>3972754142</v>
      </c>
      <c r="W37" s="65">
        <v>510435952</v>
      </c>
      <c r="X37" s="65">
        <v>3462318190</v>
      </c>
      <c r="Y37" s="66">
        <v>678.31</v>
      </c>
      <c r="Z37" s="67">
        <v>510435952</v>
      </c>
    </row>
    <row r="38" spans="1:26" ht="13.5">
      <c r="A38" s="63" t="s">
        <v>59</v>
      </c>
      <c r="B38" s="19">
        <v>337066561</v>
      </c>
      <c r="C38" s="19"/>
      <c r="D38" s="64">
        <v>277359711</v>
      </c>
      <c r="E38" s="65">
        <v>380885214</v>
      </c>
      <c r="F38" s="65">
        <v>336632900</v>
      </c>
      <c r="G38" s="65">
        <v>334771698</v>
      </c>
      <c r="H38" s="65">
        <v>334604290</v>
      </c>
      <c r="I38" s="65">
        <v>1006008888</v>
      </c>
      <c r="J38" s="65">
        <v>334604290</v>
      </c>
      <c r="K38" s="65">
        <v>332937382</v>
      </c>
      <c r="L38" s="65">
        <v>332460033</v>
      </c>
      <c r="M38" s="65">
        <v>1000001705</v>
      </c>
      <c r="N38" s="65">
        <v>332131368</v>
      </c>
      <c r="O38" s="65">
        <v>330168156</v>
      </c>
      <c r="P38" s="65">
        <v>330375478</v>
      </c>
      <c r="Q38" s="65">
        <v>992675002</v>
      </c>
      <c r="R38" s="65">
        <v>329610084</v>
      </c>
      <c r="S38" s="65">
        <v>327906190</v>
      </c>
      <c r="T38" s="65">
        <v>328333663</v>
      </c>
      <c r="U38" s="65">
        <v>985849937</v>
      </c>
      <c r="V38" s="65">
        <v>3984535532</v>
      </c>
      <c r="W38" s="65">
        <v>380885214</v>
      </c>
      <c r="X38" s="65">
        <v>3603650318</v>
      </c>
      <c r="Y38" s="66">
        <v>946.13</v>
      </c>
      <c r="Z38" s="67">
        <v>380885214</v>
      </c>
    </row>
    <row r="39" spans="1:26" ht="13.5">
      <c r="A39" s="63" t="s">
        <v>60</v>
      </c>
      <c r="B39" s="19">
        <v>4988475576</v>
      </c>
      <c r="C39" s="19"/>
      <c r="D39" s="64">
        <v>5093499658</v>
      </c>
      <c r="E39" s="65">
        <v>5636977401</v>
      </c>
      <c r="F39" s="65">
        <v>5296462855</v>
      </c>
      <c r="G39" s="65">
        <v>4875225374</v>
      </c>
      <c r="H39" s="65">
        <v>4882828219</v>
      </c>
      <c r="I39" s="65">
        <v>15054516448</v>
      </c>
      <c r="J39" s="65">
        <v>4866017178</v>
      </c>
      <c r="K39" s="65">
        <v>5181291647</v>
      </c>
      <c r="L39" s="65">
        <v>5189607244</v>
      </c>
      <c r="M39" s="65">
        <v>15236916069</v>
      </c>
      <c r="N39" s="65">
        <v>5224933817</v>
      </c>
      <c r="O39" s="65">
        <v>5202885932</v>
      </c>
      <c r="P39" s="65">
        <v>5228911653</v>
      </c>
      <c r="Q39" s="65">
        <v>15656731402</v>
      </c>
      <c r="R39" s="65">
        <v>5194105272</v>
      </c>
      <c r="S39" s="65">
        <v>5313195054</v>
      </c>
      <c r="T39" s="65">
        <v>5500178627</v>
      </c>
      <c r="U39" s="65">
        <v>16007478953</v>
      </c>
      <c r="V39" s="65">
        <v>61955642872</v>
      </c>
      <c r="W39" s="65">
        <v>5636977401</v>
      </c>
      <c r="X39" s="65">
        <v>56318665471</v>
      </c>
      <c r="Y39" s="66">
        <v>999.09</v>
      </c>
      <c r="Z39" s="67">
        <v>5636977401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215450325</v>
      </c>
      <c r="C42" s="19">
        <v>159713998</v>
      </c>
      <c r="D42" s="64">
        <v>243883207</v>
      </c>
      <c r="E42" s="65">
        <v>147813237</v>
      </c>
      <c r="F42" s="65">
        <v>22647086</v>
      </c>
      <c r="G42" s="65">
        <v>15353128</v>
      </c>
      <c r="H42" s="65">
        <v>8423497</v>
      </c>
      <c r="I42" s="65">
        <v>46423711</v>
      </c>
      <c r="J42" s="65">
        <v>8357764</v>
      </c>
      <c r="K42" s="65">
        <v>50717449</v>
      </c>
      <c r="L42" s="65">
        <v>-24863018</v>
      </c>
      <c r="M42" s="65">
        <v>34212195</v>
      </c>
      <c r="N42" s="65">
        <v>13630215</v>
      </c>
      <c r="O42" s="65">
        <v>16486634</v>
      </c>
      <c r="P42" s="65">
        <v>40277204</v>
      </c>
      <c r="Q42" s="65">
        <v>70394053</v>
      </c>
      <c r="R42" s="65">
        <v>-17353552</v>
      </c>
      <c r="S42" s="65">
        <v>17047277</v>
      </c>
      <c r="T42" s="65">
        <v>8990314</v>
      </c>
      <c r="U42" s="65">
        <v>8684039</v>
      </c>
      <c r="V42" s="65">
        <v>159713998</v>
      </c>
      <c r="W42" s="65">
        <v>147813237</v>
      </c>
      <c r="X42" s="65">
        <v>11900761</v>
      </c>
      <c r="Y42" s="66">
        <v>8.05</v>
      </c>
      <c r="Z42" s="67">
        <v>147813237</v>
      </c>
    </row>
    <row r="43" spans="1:26" ht="13.5">
      <c r="A43" s="63" t="s">
        <v>63</v>
      </c>
      <c r="B43" s="19">
        <v>-307398159</v>
      </c>
      <c r="C43" s="19">
        <v>-145788235</v>
      </c>
      <c r="D43" s="64">
        <v>-226837500</v>
      </c>
      <c r="E43" s="65">
        <v>-154104258</v>
      </c>
      <c r="F43" s="65">
        <v>-11496771</v>
      </c>
      <c r="G43" s="65">
        <v>-21723518</v>
      </c>
      <c r="H43" s="65">
        <v>-20432925</v>
      </c>
      <c r="I43" s="65">
        <v>-53653214</v>
      </c>
      <c r="J43" s="65">
        <v>-14729426</v>
      </c>
      <c r="K43" s="65">
        <v>-18220425</v>
      </c>
      <c r="L43" s="65">
        <v>-6825081</v>
      </c>
      <c r="M43" s="65">
        <v>-39774932</v>
      </c>
      <c r="N43" s="65">
        <v>-1340576</v>
      </c>
      <c r="O43" s="65">
        <v>-13479618</v>
      </c>
      <c r="P43" s="65">
        <v>-14180267</v>
      </c>
      <c r="Q43" s="65">
        <v>-29000461</v>
      </c>
      <c r="R43" s="65">
        <v>-13685775</v>
      </c>
      <c r="S43" s="65">
        <v>-7973008</v>
      </c>
      <c r="T43" s="65">
        <v>-1700845</v>
      </c>
      <c r="U43" s="65">
        <v>-23359628</v>
      </c>
      <c r="V43" s="65">
        <v>-145788235</v>
      </c>
      <c r="W43" s="65">
        <v>-154104258</v>
      </c>
      <c r="X43" s="65">
        <v>8316023</v>
      </c>
      <c r="Y43" s="66">
        <v>-5.4</v>
      </c>
      <c r="Z43" s="67">
        <v>-154104258</v>
      </c>
    </row>
    <row r="44" spans="1:26" ht="13.5">
      <c r="A44" s="63" t="s">
        <v>64</v>
      </c>
      <c r="B44" s="19">
        <v>42292982</v>
      </c>
      <c r="C44" s="19">
        <v>-9501851</v>
      </c>
      <c r="D44" s="64">
        <v>-12264670</v>
      </c>
      <c r="E44" s="65">
        <v>-11198603</v>
      </c>
      <c r="F44" s="65">
        <v>-12496</v>
      </c>
      <c r="G44" s="65">
        <v>-2228219</v>
      </c>
      <c r="H44" s="65">
        <v>-467731</v>
      </c>
      <c r="I44" s="65">
        <v>-2708446</v>
      </c>
      <c r="J44" s="65">
        <v>-436521</v>
      </c>
      <c r="K44" s="65">
        <v>-2012143</v>
      </c>
      <c r="L44" s="65">
        <v>0</v>
      </c>
      <c r="M44" s="65">
        <v>-2448664</v>
      </c>
      <c r="N44" s="65">
        <v>-1056037</v>
      </c>
      <c r="O44" s="65">
        <v>-2042967</v>
      </c>
      <c r="P44" s="65">
        <v>0</v>
      </c>
      <c r="Q44" s="65">
        <v>-3099004</v>
      </c>
      <c r="R44" s="65">
        <v>-938216</v>
      </c>
      <c r="S44" s="65">
        <v>-307521</v>
      </c>
      <c r="T44" s="65">
        <v>0</v>
      </c>
      <c r="U44" s="65">
        <v>-1245737</v>
      </c>
      <c r="V44" s="65">
        <v>-9501851</v>
      </c>
      <c r="W44" s="65">
        <v>-11198603</v>
      </c>
      <c r="X44" s="65">
        <v>1696752</v>
      </c>
      <c r="Y44" s="66">
        <v>-15.15</v>
      </c>
      <c r="Z44" s="67">
        <v>-11198603</v>
      </c>
    </row>
    <row r="45" spans="1:26" ht="13.5">
      <c r="A45" s="75" t="s">
        <v>65</v>
      </c>
      <c r="B45" s="22">
        <v>39335662</v>
      </c>
      <c r="C45" s="22">
        <v>22073224</v>
      </c>
      <c r="D45" s="104">
        <v>30520275</v>
      </c>
      <c r="E45" s="105">
        <v>159690</v>
      </c>
      <c r="F45" s="105">
        <v>28787131</v>
      </c>
      <c r="G45" s="105">
        <v>20188522</v>
      </c>
      <c r="H45" s="105">
        <v>7711363</v>
      </c>
      <c r="I45" s="105">
        <v>7711363</v>
      </c>
      <c r="J45" s="105">
        <v>903180</v>
      </c>
      <c r="K45" s="105">
        <v>31388061</v>
      </c>
      <c r="L45" s="105">
        <v>-300038</v>
      </c>
      <c r="M45" s="105">
        <v>-300038</v>
      </c>
      <c r="N45" s="105">
        <v>10933564</v>
      </c>
      <c r="O45" s="105">
        <v>11897613</v>
      </c>
      <c r="P45" s="105">
        <v>37994550</v>
      </c>
      <c r="Q45" s="105">
        <v>37994550</v>
      </c>
      <c r="R45" s="105">
        <v>6017007</v>
      </c>
      <c r="S45" s="105">
        <v>14783755</v>
      </c>
      <c r="T45" s="105">
        <v>22073224</v>
      </c>
      <c r="U45" s="105">
        <v>22073224</v>
      </c>
      <c r="V45" s="105">
        <v>22073224</v>
      </c>
      <c r="W45" s="105">
        <v>159690</v>
      </c>
      <c r="X45" s="105">
        <v>21913534</v>
      </c>
      <c r="Y45" s="106">
        <v>13722.55</v>
      </c>
      <c r="Z45" s="107">
        <v>159690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217386900</v>
      </c>
      <c r="C49" s="57"/>
      <c r="D49" s="134">
        <v>10797799</v>
      </c>
      <c r="E49" s="59">
        <v>6789611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864106838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139560425</v>
      </c>
      <c r="C51" s="57"/>
      <c r="D51" s="134">
        <v>370578</v>
      </c>
      <c r="E51" s="59">
        <v>104122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145443312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98.81357407151056</v>
      </c>
      <c r="C58" s="5">
        <f>IF(C67=0,0,+(C76/C67)*100)</f>
        <v>0</v>
      </c>
      <c r="D58" s="6">
        <f aca="true" t="shared" si="6" ref="D58:Z58">IF(D67=0,0,+(D76/D67)*100)</f>
        <v>94.60657926061805</v>
      </c>
      <c r="E58" s="7">
        <f t="shared" si="6"/>
        <v>94.38616391008637</v>
      </c>
      <c r="F58" s="7">
        <f t="shared" si="6"/>
        <v>93.1130663647088</v>
      </c>
      <c r="G58" s="7">
        <f t="shared" si="6"/>
        <v>90.7508564975063</v>
      </c>
      <c r="H58" s="7">
        <f t="shared" si="6"/>
        <v>97.48656119888744</v>
      </c>
      <c r="I58" s="7">
        <f t="shared" si="6"/>
        <v>93.82637049470141</v>
      </c>
      <c r="J58" s="7">
        <f t="shared" si="6"/>
        <v>84.96927544134525</v>
      </c>
      <c r="K58" s="7">
        <f t="shared" si="6"/>
        <v>100.07408469987887</v>
      </c>
      <c r="L58" s="7">
        <f t="shared" si="6"/>
        <v>88.69678719114262</v>
      </c>
      <c r="M58" s="7">
        <f t="shared" si="6"/>
        <v>91.18769290229172</v>
      </c>
      <c r="N58" s="7">
        <f t="shared" si="6"/>
        <v>110.89148418318244</v>
      </c>
      <c r="O58" s="7">
        <f t="shared" si="6"/>
        <v>101.01072438166001</v>
      </c>
      <c r="P58" s="7">
        <f t="shared" si="6"/>
        <v>109.76347207632679</v>
      </c>
      <c r="Q58" s="7">
        <f t="shared" si="6"/>
        <v>107.0607430328955</v>
      </c>
      <c r="R58" s="7">
        <f t="shared" si="6"/>
        <v>81.36878440219391</v>
      </c>
      <c r="S58" s="7">
        <f t="shared" si="6"/>
        <v>100.40545327647325</v>
      </c>
      <c r="T58" s="7">
        <f t="shared" si="6"/>
        <v>94.87115679516361</v>
      </c>
      <c r="U58" s="7">
        <f t="shared" si="6"/>
        <v>92.15637208837</v>
      </c>
      <c r="V58" s="7">
        <f t="shared" si="6"/>
        <v>95.8829294103712</v>
      </c>
      <c r="W58" s="7">
        <f t="shared" si="6"/>
        <v>94.38616391008637</v>
      </c>
      <c r="X58" s="7">
        <f t="shared" si="6"/>
        <v>0</v>
      </c>
      <c r="Y58" s="7">
        <f t="shared" si="6"/>
        <v>0</v>
      </c>
      <c r="Z58" s="8">
        <f t="shared" si="6"/>
        <v>94.38616391008637</v>
      </c>
    </row>
    <row r="59" spans="1:26" ht="13.5">
      <c r="A59" s="37" t="s">
        <v>31</v>
      </c>
      <c r="B59" s="9">
        <f aca="true" t="shared" si="7" ref="B59:Z66">IF(B68=0,0,+(B77/B68)*100)</f>
        <v>94.67527783008953</v>
      </c>
      <c r="C59" s="9">
        <f t="shared" si="7"/>
        <v>0</v>
      </c>
      <c r="D59" s="2">
        <f t="shared" si="7"/>
        <v>92.99981903241613</v>
      </c>
      <c r="E59" s="10">
        <f t="shared" si="7"/>
        <v>58.08815426297214</v>
      </c>
      <c r="F59" s="10">
        <f t="shared" si="7"/>
        <v>109.04610270334925</v>
      </c>
      <c r="G59" s="10">
        <f t="shared" si="7"/>
        <v>96.30516645507406</v>
      </c>
      <c r="H59" s="10">
        <f t="shared" si="7"/>
        <v>102.39463141323147</v>
      </c>
      <c r="I59" s="10">
        <f t="shared" si="7"/>
        <v>102.46291115982909</v>
      </c>
      <c r="J59" s="10">
        <f t="shared" si="7"/>
        <v>101.48846851924958</v>
      </c>
      <c r="K59" s="10">
        <f t="shared" si="7"/>
        <v>127.00159266497235</v>
      </c>
      <c r="L59" s="10">
        <f t="shared" si="7"/>
        <v>90.78220872223312</v>
      </c>
      <c r="M59" s="10">
        <f t="shared" si="7"/>
        <v>106.50697933901168</v>
      </c>
      <c r="N59" s="10">
        <f t="shared" si="7"/>
        <v>163.35156420220818</v>
      </c>
      <c r="O59" s="10">
        <f t="shared" si="7"/>
        <v>135.25794427506926</v>
      </c>
      <c r="P59" s="10">
        <f t="shared" si="7"/>
        <v>170.29703209912398</v>
      </c>
      <c r="Q59" s="10">
        <f t="shared" si="7"/>
        <v>155.74386386556733</v>
      </c>
      <c r="R59" s="10">
        <f t="shared" si="7"/>
        <v>85.55330311662158</v>
      </c>
      <c r="S59" s="10">
        <f t="shared" si="7"/>
        <v>116.81265322505554</v>
      </c>
      <c r="T59" s="10">
        <f t="shared" si="7"/>
        <v>119.83122917893432</v>
      </c>
      <c r="U59" s="10">
        <f t="shared" si="7"/>
        <v>107.3377928012504</v>
      </c>
      <c r="V59" s="10">
        <f t="shared" si="7"/>
        <v>118.27186991348681</v>
      </c>
      <c r="W59" s="10">
        <f t="shared" si="7"/>
        <v>58.08815426297214</v>
      </c>
      <c r="X59" s="10">
        <f t="shared" si="7"/>
        <v>0</v>
      </c>
      <c r="Y59" s="10">
        <f t="shared" si="7"/>
        <v>0</v>
      </c>
      <c r="Z59" s="11">
        <f t="shared" si="7"/>
        <v>58.08815426297214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94.99014035982535</v>
      </c>
      <c r="E60" s="13">
        <f t="shared" si="7"/>
        <v>111.17197670199268</v>
      </c>
      <c r="F60" s="13">
        <f t="shared" si="7"/>
        <v>88.61582743484206</v>
      </c>
      <c r="G60" s="13">
        <f t="shared" si="7"/>
        <v>89.26896632023178</v>
      </c>
      <c r="H60" s="13">
        <f t="shared" si="7"/>
        <v>96.35630157064583</v>
      </c>
      <c r="I60" s="13">
        <f t="shared" si="7"/>
        <v>91.61258577642012</v>
      </c>
      <c r="J60" s="13">
        <f t="shared" si="7"/>
        <v>81.20959043193243</v>
      </c>
      <c r="K60" s="13">
        <f t="shared" si="7"/>
        <v>93.23947970197939</v>
      </c>
      <c r="L60" s="13">
        <f t="shared" si="7"/>
        <v>88.02285811877265</v>
      </c>
      <c r="M60" s="13">
        <f t="shared" si="7"/>
        <v>87.37132410324001</v>
      </c>
      <c r="N60" s="13">
        <f t="shared" si="7"/>
        <v>96.61942670394608</v>
      </c>
      <c r="O60" s="13">
        <f t="shared" si="7"/>
        <v>91.41275793408366</v>
      </c>
      <c r="P60" s="13">
        <f t="shared" si="7"/>
        <v>92.51646736801659</v>
      </c>
      <c r="Q60" s="13">
        <f t="shared" si="7"/>
        <v>93.48440412788909</v>
      </c>
      <c r="R60" s="13">
        <f t="shared" si="7"/>
        <v>80.201852597065</v>
      </c>
      <c r="S60" s="13">
        <f t="shared" si="7"/>
        <v>97.28243663095388</v>
      </c>
      <c r="T60" s="13">
        <f t="shared" si="7"/>
        <v>87.52583698602852</v>
      </c>
      <c r="U60" s="13">
        <f t="shared" si="7"/>
        <v>88.23301312262718</v>
      </c>
      <c r="V60" s="13">
        <f t="shared" si="7"/>
        <v>90.12487798192814</v>
      </c>
      <c r="W60" s="13">
        <f t="shared" si="7"/>
        <v>111.17197670199268</v>
      </c>
      <c r="X60" s="13">
        <f t="shared" si="7"/>
        <v>0</v>
      </c>
      <c r="Y60" s="13">
        <f t="shared" si="7"/>
        <v>0</v>
      </c>
      <c r="Z60" s="14">
        <f t="shared" si="7"/>
        <v>111.17197670199268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93.32978433289611</v>
      </c>
      <c r="E61" s="13">
        <f t="shared" si="7"/>
        <v>94.28807003033918</v>
      </c>
      <c r="F61" s="13">
        <f t="shared" si="7"/>
        <v>89.1651744860224</v>
      </c>
      <c r="G61" s="13">
        <f t="shared" si="7"/>
        <v>89.16109761905497</v>
      </c>
      <c r="H61" s="13">
        <f t="shared" si="7"/>
        <v>94.93246900237008</v>
      </c>
      <c r="I61" s="13">
        <f t="shared" si="7"/>
        <v>91.24666959456931</v>
      </c>
      <c r="J61" s="13">
        <f t="shared" si="7"/>
        <v>69.56990065379367</v>
      </c>
      <c r="K61" s="13">
        <f t="shared" si="7"/>
        <v>98.680726600102</v>
      </c>
      <c r="L61" s="13">
        <f t="shared" si="7"/>
        <v>87.34208580154586</v>
      </c>
      <c r="M61" s="13">
        <f t="shared" si="7"/>
        <v>83.36044515838066</v>
      </c>
      <c r="N61" s="13">
        <f t="shared" si="7"/>
        <v>101.40058936298956</v>
      </c>
      <c r="O61" s="13">
        <f t="shared" si="7"/>
        <v>96.9953111850213</v>
      </c>
      <c r="P61" s="13">
        <f t="shared" si="7"/>
        <v>93.84251113011872</v>
      </c>
      <c r="Q61" s="13">
        <f t="shared" si="7"/>
        <v>97.43547894160616</v>
      </c>
      <c r="R61" s="13">
        <f t="shared" si="7"/>
        <v>89.0360216876828</v>
      </c>
      <c r="S61" s="13">
        <f t="shared" si="7"/>
        <v>96.94163142691711</v>
      </c>
      <c r="T61" s="13">
        <f t="shared" si="7"/>
        <v>96.68294014415306</v>
      </c>
      <c r="U61" s="13">
        <f t="shared" si="7"/>
        <v>94.1817970473198</v>
      </c>
      <c r="V61" s="13">
        <f t="shared" si="7"/>
        <v>91.22325539560121</v>
      </c>
      <c r="W61" s="13">
        <f t="shared" si="7"/>
        <v>94.28807003033918</v>
      </c>
      <c r="X61" s="13">
        <f t="shared" si="7"/>
        <v>0</v>
      </c>
      <c r="Y61" s="13">
        <f t="shared" si="7"/>
        <v>0</v>
      </c>
      <c r="Z61" s="14">
        <f t="shared" si="7"/>
        <v>94.28807003033918</v>
      </c>
    </row>
    <row r="62" spans="1:26" ht="13.5">
      <c r="A62" s="39" t="s">
        <v>104</v>
      </c>
      <c r="B62" s="12">
        <f t="shared" si="7"/>
        <v>87.86701551138056</v>
      </c>
      <c r="C62" s="12">
        <f t="shared" si="7"/>
        <v>0</v>
      </c>
      <c r="D62" s="3">
        <f t="shared" si="7"/>
        <v>93.6361446940927</v>
      </c>
      <c r="E62" s="13">
        <f t="shared" si="7"/>
        <v>94.5619441697293</v>
      </c>
      <c r="F62" s="13">
        <f t="shared" si="7"/>
        <v>93.1582713967176</v>
      </c>
      <c r="G62" s="13">
        <f t="shared" si="7"/>
        <v>86.31118774347578</v>
      </c>
      <c r="H62" s="13">
        <f t="shared" si="7"/>
        <v>101.00697844461668</v>
      </c>
      <c r="I62" s="13">
        <f t="shared" si="7"/>
        <v>93.66163341239229</v>
      </c>
      <c r="J62" s="13">
        <f t="shared" si="7"/>
        <v>735.918499795054</v>
      </c>
      <c r="K62" s="13">
        <f t="shared" si="7"/>
        <v>86.89413015233292</v>
      </c>
      <c r="L62" s="13">
        <f t="shared" si="7"/>
        <v>102.95318143025696</v>
      </c>
      <c r="M62" s="13">
        <f t="shared" si="7"/>
        <v>124.86513031378246</v>
      </c>
      <c r="N62" s="13">
        <f t="shared" si="7"/>
        <v>94.04411221536324</v>
      </c>
      <c r="O62" s="13">
        <f t="shared" si="7"/>
        <v>93.98625051451953</v>
      </c>
      <c r="P62" s="13">
        <f t="shared" si="7"/>
        <v>78.96752686327495</v>
      </c>
      <c r="Q62" s="13">
        <f t="shared" si="7"/>
        <v>89.26215224761839</v>
      </c>
      <c r="R62" s="13">
        <f t="shared" si="7"/>
        <v>75.45774362035793</v>
      </c>
      <c r="S62" s="13">
        <f t="shared" si="7"/>
        <v>98.09892379957641</v>
      </c>
      <c r="T62" s="13">
        <f t="shared" si="7"/>
        <v>84.87102734201356</v>
      </c>
      <c r="U62" s="13">
        <f t="shared" si="7"/>
        <v>86.58193653586171</v>
      </c>
      <c r="V62" s="13">
        <f t="shared" si="7"/>
        <v>96.98958279279277</v>
      </c>
      <c r="W62" s="13">
        <f t="shared" si="7"/>
        <v>94.5619441697293</v>
      </c>
      <c r="X62" s="13">
        <f t="shared" si="7"/>
        <v>0</v>
      </c>
      <c r="Y62" s="13">
        <f t="shared" si="7"/>
        <v>0</v>
      </c>
      <c r="Z62" s="14">
        <f t="shared" si="7"/>
        <v>94.5619441697293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92.99999435346318</v>
      </c>
      <c r="E63" s="13">
        <f t="shared" si="7"/>
        <v>93.99999957470608</v>
      </c>
      <c r="F63" s="13">
        <f t="shared" si="7"/>
        <v>82.10174369333689</v>
      </c>
      <c r="G63" s="13">
        <f t="shared" si="7"/>
        <v>75.9943588431403</v>
      </c>
      <c r="H63" s="13">
        <f t="shared" si="7"/>
        <v>96.96372911713128</v>
      </c>
      <c r="I63" s="13">
        <f t="shared" si="7"/>
        <v>84.93383328652439</v>
      </c>
      <c r="J63" s="13">
        <f t="shared" si="7"/>
        <v>73.24754937035506</v>
      </c>
      <c r="K63" s="13">
        <f t="shared" si="7"/>
        <v>75.72799969129589</v>
      </c>
      <c r="L63" s="13">
        <f t="shared" si="7"/>
        <v>57.88290985306701</v>
      </c>
      <c r="M63" s="13">
        <f t="shared" si="7"/>
        <v>68.98273681058753</v>
      </c>
      <c r="N63" s="13">
        <f t="shared" si="7"/>
        <v>94.0158365220647</v>
      </c>
      <c r="O63" s="13">
        <f t="shared" si="7"/>
        <v>70.30951575920649</v>
      </c>
      <c r="P63" s="13">
        <f t="shared" si="7"/>
        <v>96.39659850155753</v>
      </c>
      <c r="Q63" s="13">
        <f t="shared" si="7"/>
        <v>86.65548364660769</v>
      </c>
      <c r="R63" s="13">
        <f t="shared" si="7"/>
        <v>63.39105106734018</v>
      </c>
      <c r="S63" s="13">
        <f t="shared" si="7"/>
        <v>94.09825784583496</v>
      </c>
      <c r="T63" s="13">
        <f t="shared" si="7"/>
        <v>73.91253886057413</v>
      </c>
      <c r="U63" s="13">
        <f t="shared" si="7"/>
        <v>77.12888002400275</v>
      </c>
      <c r="V63" s="13">
        <f t="shared" si="7"/>
        <v>79.39693082364026</v>
      </c>
      <c r="W63" s="13">
        <f t="shared" si="7"/>
        <v>93.99999957470608</v>
      </c>
      <c r="X63" s="13">
        <f t="shared" si="7"/>
        <v>0</v>
      </c>
      <c r="Y63" s="13">
        <f t="shared" si="7"/>
        <v>0</v>
      </c>
      <c r="Z63" s="14">
        <f t="shared" si="7"/>
        <v>93.99999957470608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88.50436704044516</v>
      </c>
      <c r="E64" s="13">
        <f t="shared" si="7"/>
        <v>84.56745773911496</v>
      </c>
      <c r="F64" s="13">
        <f t="shared" si="7"/>
        <v>63.676215174308545</v>
      </c>
      <c r="G64" s="13">
        <f t="shared" si="7"/>
        <v>66.91746637897953</v>
      </c>
      <c r="H64" s="13">
        <f t="shared" si="7"/>
        <v>64.79210847701539</v>
      </c>
      <c r="I64" s="13">
        <f t="shared" si="7"/>
        <v>65.10920493966206</v>
      </c>
      <c r="J64" s="13">
        <f t="shared" si="7"/>
        <v>62.874227534199655</v>
      </c>
      <c r="K64" s="13">
        <f t="shared" si="7"/>
        <v>76.37604252531119</v>
      </c>
      <c r="L64" s="13">
        <f t="shared" si="7"/>
        <v>53.910114262083155</v>
      </c>
      <c r="M64" s="13">
        <f t="shared" si="7"/>
        <v>64.44591896439094</v>
      </c>
      <c r="N64" s="13">
        <f t="shared" si="7"/>
        <v>56.94835993627545</v>
      </c>
      <c r="O64" s="13">
        <f t="shared" si="7"/>
        <v>52.573466213713814</v>
      </c>
      <c r="P64" s="13">
        <f t="shared" si="7"/>
        <v>80.59055371891515</v>
      </c>
      <c r="Q64" s="13">
        <f t="shared" si="7"/>
        <v>61.81962834247343</v>
      </c>
      <c r="R64" s="13">
        <f t="shared" si="7"/>
        <v>46.22023825928513</v>
      </c>
      <c r="S64" s="13">
        <f t="shared" si="7"/>
        <v>78.79357660565675</v>
      </c>
      <c r="T64" s="13">
        <f t="shared" si="7"/>
        <v>54.79705911975022</v>
      </c>
      <c r="U64" s="13">
        <f t="shared" si="7"/>
        <v>58.10923631450575</v>
      </c>
      <c r="V64" s="13">
        <f t="shared" si="7"/>
        <v>62.15399539268991</v>
      </c>
      <c r="W64" s="13">
        <f t="shared" si="7"/>
        <v>84.56745773911496</v>
      </c>
      <c r="X64" s="13">
        <f t="shared" si="7"/>
        <v>0</v>
      </c>
      <c r="Y64" s="13">
        <f t="shared" si="7"/>
        <v>0</v>
      </c>
      <c r="Z64" s="14">
        <f t="shared" si="7"/>
        <v>84.56745773911496</v>
      </c>
    </row>
    <row r="65" spans="1:26" ht="13.5">
      <c r="A65" s="39" t="s">
        <v>107</v>
      </c>
      <c r="B65" s="12">
        <f t="shared" si="7"/>
        <v>2749749.464012251</v>
      </c>
      <c r="C65" s="12">
        <f t="shared" si="7"/>
        <v>0</v>
      </c>
      <c r="D65" s="3">
        <f t="shared" si="7"/>
        <v>234.66028895906135</v>
      </c>
      <c r="E65" s="13">
        <f t="shared" si="7"/>
        <v>-15.333619526235276</v>
      </c>
      <c r="F65" s="13">
        <f t="shared" si="7"/>
        <v>192.59006243730067</v>
      </c>
      <c r="G65" s="13">
        <f t="shared" si="7"/>
        <v>1937.8574790288199</v>
      </c>
      <c r="H65" s="13">
        <f t="shared" si="7"/>
        <v>245.7905826059892</v>
      </c>
      <c r="I65" s="13">
        <f t="shared" si="7"/>
        <v>320.99106902020543</v>
      </c>
      <c r="J65" s="13">
        <f t="shared" si="7"/>
        <v>78.81371826915723</v>
      </c>
      <c r="K65" s="13">
        <f t="shared" si="7"/>
        <v>131.38099786151588</v>
      </c>
      <c r="L65" s="13">
        <f t="shared" si="7"/>
        <v>987.4203237789769</v>
      </c>
      <c r="M65" s="13">
        <f t="shared" si="7"/>
        <v>152.9323485265739</v>
      </c>
      <c r="N65" s="13">
        <f t="shared" si="7"/>
        <v>202.45024732543425</v>
      </c>
      <c r="O65" s="13">
        <f t="shared" si="7"/>
        <v>509.75848840826046</v>
      </c>
      <c r="P65" s="13">
        <f t="shared" si="7"/>
        <v>324.43944564706607</v>
      </c>
      <c r="Q65" s="13">
        <f t="shared" si="7"/>
        <v>300.675801671606</v>
      </c>
      <c r="R65" s="13">
        <f t="shared" si="7"/>
        <v>68.82295044443597</v>
      </c>
      <c r="S65" s="13">
        <f t="shared" si="7"/>
        <v>-4734.288653733099</v>
      </c>
      <c r="T65" s="13">
        <f t="shared" si="7"/>
        <v>54.93544532322081</v>
      </c>
      <c r="U65" s="13">
        <f t="shared" si="7"/>
        <v>95.60477709718054</v>
      </c>
      <c r="V65" s="13">
        <f t="shared" si="7"/>
        <v>190.67962228768707</v>
      </c>
      <c r="W65" s="13">
        <f t="shared" si="7"/>
        <v>-15.333619526235276</v>
      </c>
      <c r="X65" s="13">
        <f t="shared" si="7"/>
        <v>0</v>
      </c>
      <c r="Y65" s="13">
        <f t="shared" si="7"/>
        <v>0</v>
      </c>
      <c r="Z65" s="14">
        <f t="shared" si="7"/>
        <v>-15.333619526235276</v>
      </c>
    </row>
    <row r="66" spans="1:26" ht="13.5">
      <c r="A66" s="40" t="s">
        <v>110</v>
      </c>
      <c r="B66" s="15">
        <f t="shared" si="7"/>
        <v>100.49631994354252</v>
      </c>
      <c r="C66" s="15">
        <f t="shared" si="7"/>
        <v>0</v>
      </c>
      <c r="D66" s="4">
        <f t="shared" si="7"/>
        <v>100.00008727717046</v>
      </c>
      <c r="E66" s="16">
        <f t="shared" si="7"/>
        <v>100.00000827059536</v>
      </c>
      <c r="F66" s="16">
        <f t="shared" si="7"/>
        <v>99.96761357347819</v>
      </c>
      <c r="G66" s="16">
        <f t="shared" si="7"/>
        <v>101.31299684302613</v>
      </c>
      <c r="H66" s="16">
        <f t="shared" si="7"/>
        <v>99.03803873766638</v>
      </c>
      <c r="I66" s="16">
        <f t="shared" si="7"/>
        <v>100.07921885979239</v>
      </c>
      <c r="J66" s="16">
        <f t="shared" si="7"/>
        <v>99.76042764283022</v>
      </c>
      <c r="K66" s="16">
        <f t="shared" si="7"/>
        <v>99.887328486999</v>
      </c>
      <c r="L66" s="16">
        <f t="shared" si="7"/>
        <v>104.58129473130889</v>
      </c>
      <c r="M66" s="16">
        <f t="shared" si="7"/>
        <v>101.01003697747144</v>
      </c>
      <c r="N66" s="16">
        <f t="shared" si="7"/>
        <v>96.61631636474404</v>
      </c>
      <c r="O66" s="16">
        <f t="shared" si="7"/>
        <v>99.96315483077014</v>
      </c>
      <c r="P66" s="16">
        <f t="shared" si="7"/>
        <v>99.95344239194367</v>
      </c>
      <c r="Q66" s="16">
        <f t="shared" si="7"/>
        <v>98.74000094088294</v>
      </c>
      <c r="R66" s="16">
        <f t="shared" si="7"/>
        <v>100.29758525314027</v>
      </c>
      <c r="S66" s="16">
        <f t="shared" si="7"/>
        <v>0</v>
      </c>
      <c r="T66" s="16">
        <f t="shared" si="7"/>
        <v>370.58383466849534</v>
      </c>
      <c r="U66" s="16">
        <f t="shared" si="7"/>
        <v>99.98311003866111</v>
      </c>
      <c r="V66" s="16">
        <f t="shared" si="7"/>
        <v>99.98358315481998</v>
      </c>
      <c r="W66" s="16">
        <f t="shared" si="7"/>
        <v>100.00000827059536</v>
      </c>
      <c r="X66" s="16">
        <f t="shared" si="7"/>
        <v>0</v>
      </c>
      <c r="Y66" s="16">
        <f t="shared" si="7"/>
        <v>0</v>
      </c>
      <c r="Z66" s="17">
        <f t="shared" si="7"/>
        <v>100.00000827059536</v>
      </c>
    </row>
    <row r="67" spans="1:26" ht="13.5" hidden="1">
      <c r="A67" s="41" t="s">
        <v>221</v>
      </c>
      <c r="B67" s="24">
        <v>1027315967</v>
      </c>
      <c r="C67" s="24"/>
      <c r="D67" s="25">
        <v>1223473528</v>
      </c>
      <c r="E67" s="26">
        <v>1250060509</v>
      </c>
      <c r="F67" s="26">
        <v>94930681</v>
      </c>
      <c r="G67" s="26">
        <v>110823440</v>
      </c>
      <c r="H67" s="26">
        <v>111620820</v>
      </c>
      <c r="I67" s="26">
        <v>317374941</v>
      </c>
      <c r="J67" s="26">
        <v>103843477</v>
      </c>
      <c r="K67" s="26">
        <v>100698255</v>
      </c>
      <c r="L67" s="26">
        <v>100004611</v>
      </c>
      <c r="M67" s="26">
        <v>304546343</v>
      </c>
      <c r="N67" s="26">
        <v>94380048</v>
      </c>
      <c r="O67" s="26">
        <v>100674429</v>
      </c>
      <c r="P67" s="26">
        <v>91587664</v>
      </c>
      <c r="Q67" s="26">
        <v>286642141</v>
      </c>
      <c r="R67" s="26">
        <v>101172690</v>
      </c>
      <c r="S67" s="26">
        <v>99222037</v>
      </c>
      <c r="T67" s="26">
        <v>100530486</v>
      </c>
      <c r="U67" s="26">
        <v>300925213</v>
      </c>
      <c r="V67" s="26">
        <v>1209488638</v>
      </c>
      <c r="W67" s="26">
        <v>1250060509</v>
      </c>
      <c r="X67" s="26"/>
      <c r="Y67" s="25"/>
      <c r="Z67" s="27">
        <v>1250060509</v>
      </c>
    </row>
    <row r="68" spans="1:26" ht="13.5" hidden="1">
      <c r="A68" s="37" t="s">
        <v>31</v>
      </c>
      <c r="B68" s="19">
        <v>229601031</v>
      </c>
      <c r="C68" s="19"/>
      <c r="D68" s="20">
        <v>253084000</v>
      </c>
      <c r="E68" s="21">
        <v>392741143</v>
      </c>
      <c r="F68" s="21">
        <v>20148710</v>
      </c>
      <c r="G68" s="21">
        <v>21315331</v>
      </c>
      <c r="H68" s="21">
        <v>20334737</v>
      </c>
      <c r="I68" s="21">
        <v>61798778</v>
      </c>
      <c r="J68" s="21">
        <v>17992789</v>
      </c>
      <c r="K68" s="21">
        <v>20299310</v>
      </c>
      <c r="L68" s="21">
        <v>20714420</v>
      </c>
      <c r="M68" s="21">
        <v>59006519</v>
      </c>
      <c r="N68" s="21">
        <v>20185178</v>
      </c>
      <c r="O68" s="21">
        <v>21879435</v>
      </c>
      <c r="P68" s="21">
        <v>20246970</v>
      </c>
      <c r="Q68" s="21">
        <v>62311583</v>
      </c>
      <c r="R68" s="21">
        <v>20308850</v>
      </c>
      <c r="S68" s="21">
        <v>20631009</v>
      </c>
      <c r="T68" s="21">
        <v>19765739</v>
      </c>
      <c r="U68" s="21">
        <v>60705598</v>
      </c>
      <c r="V68" s="21">
        <v>243822478</v>
      </c>
      <c r="W68" s="21">
        <v>392741143</v>
      </c>
      <c r="X68" s="21"/>
      <c r="Y68" s="20"/>
      <c r="Z68" s="23">
        <v>392741143</v>
      </c>
    </row>
    <row r="69" spans="1:26" ht="13.5" hidden="1">
      <c r="A69" s="38" t="s">
        <v>32</v>
      </c>
      <c r="B69" s="19">
        <v>790204861</v>
      </c>
      <c r="C69" s="19"/>
      <c r="D69" s="20">
        <v>963514878</v>
      </c>
      <c r="E69" s="21">
        <v>845228338</v>
      </c>
      <c r="F69" s="21">
        <v>73435728</v>
      </c>
      <c r="G69" s="21">
        <v>88325014</v>
      </c>
      <c r="H69" s="21">
        <v>90028444</v>
      </c>
      <c r="I69" s="21">
        <v>251789186</v>
      </c>
      <c r="J69" s="21">
        <v>84473651</v>
      </c>
      <c r="K69" s="21">
        <v>79964940</v>
      </c>
      <c r="L69" s="21">
        <v>78671916</v>
      </c>
      <c r="M69" s="21">
        <v>243110507</v>
      </c>
      <c r="N69" s="21">
        <v>73357735</v>
      </c>
      <c r="O69" s="21">
        <v>77980776</v>
      </c>
      <c r="P69" s="21">
        <v>70696331</v>
      </c>
      <c r="Q69" s="21">
        <v>222034842</v>
      </c>
      <c r="R69" s="21">
        <v>80397083</v>
      </c>
      <c r="S69" s="21">
        <v>77634473</v>
      </c>
      <c r="T69" s="21">
        <v>80411856</v>
      </c>
      <c r="U69" s="21">
        <v>238443412</v>
      </c>
      <c r="V69" s="21">
        <v>955377947</v>
      </c>
      <c r="W69" s="21">
        <v>845228338</v>
      </c>
      <c r="X69" s="21"/>
      <c r="Y69" s="20"/>
      <c r="Z69" s="23">
        <v>845228338</v>
      </c>
    </row>
    <row r="70" spans="1:26" ht="13.5" hidden="1">
      <c r="A70" s="39" t="s">
        <v>103</v>
      </c>
      <c r="B70" s="19">
        <v>506842585</v>
      </c>
      <c r="C70" s="19"/>
      <c r="D70" s="20">
        <v>628067923</v>
      </c>
      <c r="E70" s="21">
        <v>653369390</v>
      </c>
      <c r="F70" s="21">
        <v>47395401</v>
      </c>
      <c r="G70" s="21">
        <v>61839269</v>
      </c>
      <c r="H70" s="21">
        <v>61756899</v>
      </c>
      <c r="I70" s="21">
        <v>170991569</v>
      </c>
      <c r="J70" s="21">
        <v>68848326</v>
      </c>
      <c r="K70" s="21">
        <v>48803076</v>
      </c>
      <c r="L70" s="21">
        <v>50677362</v>
      </c>
      <c r="M70" s="21">
        <v>168328764</v>
      </c>
      <c r="N70" s="21">
        <v>46171206</v>
      </c>
      <c r="O70" s="21">
        <v>48876742</v>
      </c>
      <c r="P70" s="21">
        <v>44965603</v>
      </c>
      <c r="Q70" s="21">
        <v>140013551</v>
      </c>
      <c r="R70" s="21">
        <v>51428823</v>
      </c>
      <c r="S70" s="21">
        <v>50503102</v>
      </c>
      <c r="T70" s="21">
        <v>50081490</v>
      </c>
      <c r="U70" s="21">
        <v>152013415</v>
      </c>
      <c r="V70" s="21">
        <v>631347299</v>
      </c>
      <c r="W70" s="21">
        <v>653369390</v>
      </c>
      <c r="X70" s="21"/>
      <c r="Y70" s="20"/>
      <c r="Z70" s="23">
        <v>653369390</v>
      </c>
    </row>
    <row r="71" spans="1:26" ht="13.5" hidden="1">
      <c r="A71" s="39" t="s">
        <v>104</v>
      </c>
      <c r="B71" s="19">
        <v>147986763</v>
      </c>
      <c r="C71" s="19"/>
      <c r="D71" s="20">
        <v>171680789</v>
      </c>
      <c r="E71" s="21">
        <v>171780969</v>
      </c>
      <c r="F71" s="21">
        <v>11955502</v>
      </c>
      <c r="G71" s="21">
        <v>13541131</v>
      </c>
      <c r="H71" s="21">
        <v>14369821</v>
      </c>
      <c r="I71" s="21">
        <v>39866454</v>
      </c>
      <c r="J71" s="21">
        <v>1463800</v>
      </c>
      <c r="K71" s="21">
        <v>15212405</v>
      </c>
      <c r="L71" s="21">
        <v>14459220</v>
      </c>
      <c r="M71" s="21">
        <v>31135425</v>
      </c>
      <c r="N71" s="21">
        <v>13401730</v>
      </c>
      <c r="O71" s="21">
        <v>14178276</v>
      </c>
      <c r="P71" s="21">
        <v>12731508</v>
      </c>
      <c r="Q71" s="21">
        <v>40311514</v>
      </c>
      <c r="R71" s="21">
        <v>12958564</v>
      </c>
      <c r="S71" s="21">
        <v>14487636</v>
      </c>
      <c r="T71" s="21">
        <v>13268006</v>
      </c>
      <c r="U71" s="21">
        <v>40714206</v>
      </c>
      <c r="V71" s="21">
        <v>152027599</v>
      </c>
      <c r="W71" s="21">
        <v>171780969</v>
      </c>
      <c r="X71" s="21"/>
      <c r="Y71" s="20"/>
      <c r="Z71" s="23">
        <v>171780969</v>
      </c>
    </row>
    <row r="72" spans="1:26" ht="13.5" hidden="1">
      <c r="A72" s="39" t="s">
        <v>105</v>
      </c>
      <c r="B72" s="19">
        <v>73858560</v>
      </c>
      <c r="C72" s="19"/>
      <c r="D72" s="20">
        <v>82528462</v>
      </c>
      <c r="E72" s="21">
        <v>84647344</v>
      </c>
      <c r="F72" s="21">
        <v>7227475</v>
      </c>
      <c r="G72" s="21">
        <v>7241777</v>
      </c>
      <c r="H72" s="21">
        <v>7082899</v>
      </c>
      <c r="I72" s="21">
        <v>21552151</v>
      </c>
      <c r="J72" s="21">
        <v>6079458</v>
      </c>
      <c r="K72" s="21">
        <v>7878094</v>
      </c>
      <c r="L72" s="21">
        <v>7123315</v>
      </c>
      <c r="M72" s="21">
        <v>21080867</v>
      </c>
      <c r="N72" s="21">
        <v>6452932</v>
      </c>
      <c r="O72" s="21">
        <v>7039060</v>
      </c>
      <c r="P72" s="21">
        <v>6936002</v>
      </c>
      <c r="Q72" s="21">
        <v>20427994</v>
      </c>
      <c r="R72" s="21">
        <v>7079280</v>
      </c>
      <c r="S72" s="21">
        <v>7066998</v>
      </c>
      <c r="T72" s="21">
        <v>7047953</v>
      </c>
      <c r="U72" s="21">
        <v>21194231</v>
      </c>
      <c r="V72" s="21">
        <v>84255243</v>
      </c>
      <c r="W72" s="21">
        <v>84647344</v>
      </c>
      <c r="X72" s="21"/>
      <c r="Y72" s="20"/>
      <c r="Z72" s="23">
        <v>84647344</v>
      </c>
    </row>
    <row r="73" spans="1:26" ht="13.5" hidden="1">
      <c r="A73" s="39" t="s">
        <v>106</v>
      </c>
      <c r="B73" s="19">
        <v>61516300</v>
      </c>
      <c r="C73" s="19"/>
      <c r="D73" s="20">
        <v>67783549</v>
      </c>
      <c r="E73" s="21">
        <v>71769912</v>
      </c>
      <c r="F73" s="21">
        <v>5788758</v>
      </c>
      <c r="G73" s="21">
        <v>5558353</v>
      </c>
      <c r="H73" s="21">
        <v>5536878</v>
      </c>
      <c r="I73" s="21">
        <v>16883989</v>
      </c>
      <c r="J73" s="21">
        <v>5597497</v>
      </c>
      <c r="K73" s="21">
        <v>6161601</v>
      </c>
      <c r="L73" s="21">
        <v>6142020</v>
      </c>
      <c r="M73" s="21">
        <v>17901118</v>
      </c>
      <c r="N73" s="21">
        <v>6497339</v>
      </c>
      <c r="O73" s="21">
        <v>7568411</v>
      </c>
      <c r="P73" s="21">
        <v>5414173</v>
      </c>
      <c r="Q73" s="21">
        <v>19479923</v>
      </c>
      <c r="R73" s="21">
        <v>7619766</v>
      </c>
      <c r="S73" s="21">
        <v>5603953</v>
      </c>
      <c r="T73" s="21">
        <v>7645330</v>
      </c>
      <c r="U73" s="21">
        <v>20869049</v>
      </c>
      <c r="V73" s="21">
        <v>75134079</v>
      </c>
      <c r="W73" s="21">
        <v>71769912</v>
      </c>
      <c r="X73" s="21"/>
      <c r="Y73" s="20"/>
      <c r="Z73" s="23">
        <v>71769912</v>
      </c>
    </row>
    <row r="74" spans="1:26" ht="13.5" hidden="1">
      <c r="A74" s="39" t="s">
        <v>107</v>
      </c>
      <c r="B74" s="19">
        <v>653</v>
      </c>
      <c r="C74" s="19"/>
      <c r="D74" s="20">
        <v>13454155</v>
      </c>
      <c r="E74" s="21">
        <v>-136339277</v>
      </c>
      <c r="F74" s="21">
        <v>1068592</v>
      </c>
      <c r="G74" s="21">
        <v>144484</v>
      </c>
      <c r="H74" s="21">
        <v>1281947</v>
      </c>
      <c r="I74" s="21">
        <v>2495023</v>
      </c>
      <c r="J74" s="21">
        <v>2484570</v>
      </c>
      <c r="K74" s="21">
        <v>1909764</v>
      </c>
      <c r="L74" s="21">
        <v>269999</v>
      </c>
      <c r="M74" s="21">
        <v>4664333</v>
      </c>
      <c r="N74" s="21">
        <v>834528</v>
      </c>
      <c r="O74" s="21">
        <v>318287</v>
      </c>
      <c r="P74" s="21">
        <v>649045</v>
      </c>
      <c r="Q74" s="21">
        <v>1801860</v>
      </c>
      <c r="R74" s="21">
        <v>1310650</v>
      </c>
      <c r="S74" s="21">
        <v>-27216</v>
      </c>
      <c r="T74" s="21">
        <v>2369077</v>
      </c>
      <c r="U74" s="21">
        <v>3652511</v>
      </c>
      <c r="V74" s="21">
        <v>12613727</v>
      </c>
      <c r="W74" s="21">
        <v>-136339277</v>
      </c>
      <c r="X74" s="21"/>
      <c r="Y74" s="20"/>
      <c r="Z74" s="23">
        <v>-136339277</v>
      </c>
    </row>
    <row r="75" spans="1:26" ht="13.5" hidden="1">
      <c r="A75" s="40" t="s">
        <v>110</v>
      </c>
      <c r="B75" s="28">
        <v>7510075</v>
      </c>
      <c r="C75" s="28"/>
      <c r="D75" s="29">
        <v>6874650</v>
      </c>
      <c r="E75" s="30">
        <v>12091028</v>
      </c>
      <c r="F75" s="30">
        <v>1346243</v>
      </c>
      <c r="G75" s="30">
        <v>1183095</v>
      </c>
      <c r="H75" s="30">
        <v>1257639</v>
      </c>
      <c r="I75" s="30">
        <v>3786977</v>
      </c>
      <c r="J75" s="30">
        <v>1377037</v>
      </c>
      <c r="K75" s="30">
        <v>434005</v>
      </c>
      <c r="L75" s="30">
        <v>618275</v>
      </c>
      <c r="M75" s="30">
        <v>2429317</v>
      </c>
      <c r="N75" s="30">
        <v>837135</v>
      </c>
      <c r="O75" s="30">
        <v>814218</v>
      </c>
      <c r="P75" s="30">
        <v>644363</v>
      </c>
      <c r="Q75" s="30">
        <v>2295716</v>
      </c>
      <c r="R75" s="30">
        <v>466757</v>
      </c>
      <c r="S75" s="30">
        <v>956555</v>
      </c>
      <c r="T75" s="30">
        <v>352891</v>
      </c>
      <c r="U75" s="30">
        <v>1776203</v>
      </c>
      <c r="V75" s="30">
        <v>10288213</v>
      </c>
      <c r="W75" s="30">
        <v>12091028</v>
      </c>
      <c r="X75" s="30"/>
      <c r="Y75" s="29"/>
      <c r="Z75" s="31">
        <v>12091028</v>
      </c>
    </row>
    <row r="76" spans="1:26" ht="13.5" hidden="1">
      <c r="A76" s="42" t="s">
        <v>222</v>
      </c>
      <c r="B76" s="32">
        <v>1015127624</v>
      </c>
      <c r="C76" s="32">
        <v>1159693137</v>
      </c>
      <c r="D76" s="33">
        <v>1157486453</v>
      </c>
      <c r="E76" s="34">
        <v>1179884161</v>
      </c>
      <c r="F76" s="34">
        <v>88392868</v>
      </c>
      <c r="G76" s="34">
        <v>100573221</v>
      </c>
      <c r="H76" s="34">
        <v>108815299</v>
      </c>
      <c r="I76" s="34">
        <v>297781388</v>
      </c>
      <c r="J76" s="34">
        <v>88235050</v>
      </c>
      <c r="K76" s="34">
        <v>100772857</v>
      </c>
      <c r="L76" s="34">
        <v>88700877</v>
      </c>
      <c r="M76" s="34">
        <v>277708784</v>
      </c>
      <c r="N76" s="34">
        <v>104659436</v>
      </c>
      <c r="O76" s="34">
        <v>101691970</v>
      </c>
      <c r="P76" s="34">
        <v>100529800</v>
      </c>
      <c r="Q76" s="34">
        <v>306881206</v>
      </c>
      <c r="R76" s="34">
        <v>82322988</v>
      </c>
      <c r="S76" s="34">
        <v>99624336</v>
      </c>
      <c r="T76" s="34">
        <v>95374435</v>
      </c>
      <c r="U76" s="34">
        <v>277321759</v>
      </c>
      <c r="V76" s="34">
        <v>1159693137</v>
      </c>
      <c r="W76" s="34">
        <v>1179884161</v>
      </c>
      <c r="X76" s="34"/>
      <c r="Y76" s="33"/>
      <c r="Z76" s="35">
        <v>1179884161</v>
      </c>
    </row>
    <row r="77" spans="1:26" ht="13.5" hidden="1">
      <c r="A77" s="37" t="s">
        <v>31</v>
      </c>
      <c r="B77" s="19">
        <v>217375414</v>
      </c>
      <c r="C77" s="19">
        <v>288373404</v>
      </c>
      <c r="D77" s="20">
        <v>235367662</v>
      </c>
      <c r="E77" s="21">
        <v>228136081</v>
      </c>
      <c r="F77" s="21">
        <v>21971383</v>
      </c>
      <c r="G77" s="21">
        <v>20527765</v>
      </c>
      <c r="H77" s="21">
        <v>20821679</v>
      </c>
      <c r="I77" s="21">
        <v>63320827</v>
      </c>
      <c r="J77" s="21">
        <v>18260606</v>
      </c>
      <c r="K77" s="21">
        <v>25780447</v>
      </c>
      <c r="L77" s="21">
        <v>18805008</v>
      </c>
      <c r="M77" s="21">
        <v>62846061</v>
      </c>
      <c r="N77" s="21">
        <v>32972804</v>
      </c>
      <c r="O77" s="21">
        <v>29593674</v>
      </c>
      <c r="P77" s="21">
        <v>34479989</v>
      </c>
      <c r="Q77" s="21">
        <v>97046467</v>
      </c>
      <c r="R77" s="21">
        <v>17374892</v>
      </c>
      <c r="S77" s="21">
        <v>24099629</v>
      </c>
      <c r="T77" s="21">
        <v>23685528</v>
      </c>
      <c r="U77" s="21">
        <v>65160049</v>
      </c>
      <c r="V77" s="21">
        <v>288373404</v>
      </c>
      <c r="W77" s="21">
        <v>228136081</v>
      </c>
      <c r="X77" s="21"/>
      <c r="Y77" s="20"/>
      <c r="Z77" s="23">
        <v>228136081</v>
      </c>
    </row>
    <row r="78" spans="1:26" ht="13.5" hidden="1">
      <c r="A78" s="38" t="s">
        <v>32</v>
      </c>
      <c r="B78" s="19">
        <v>790204861</v>
      </c>
      <c r="C78" s="19">
        <v>861033209</v>
      </c>
      <c r="D78" s="20">
        <v>915244135</v>
      </c>
      <c r="E78" s="21">
        <v>939657051</v>
      </c>
      <c r="F78" s="21">
        <v>65075678</v>
      </c>
      <c r="G78" s="21">
        <v>78846827</v>
      </c>
      <c r="H78" s="21">
        <v>86748079</v>
      </c>
      <c r="I78" s="21">
        <v>230670584</v>
      </c>
      <c r="J78" s="21">
        <v>68600706</v>
      </c>
      <c r="K78" s="21">
        <v>74558894</v>
      </c>
      <c r="L78" s="21">
        <v>69249269</v>
      </c>
      <c r="M78" s="21">
        <v>212408869</v>
      </c>
      <c r="N78" s="21">
        <v>70877823</v>
      </c>
      <c r="O78" s="21">
        <v>71284378</v>
      </c>
      <c r="P78" s="21">
        <v>65405748</v>
      </c>
      <c r="Q78" s="21">
        <v>207567949</v>
      </c>
      <c r="R78" s="21">
        <v>64479950</v>
      </c>
      <c r="S78" s="21">
        <v>75524707</v>
      </c>
      <c r="T78" s="21">
        <v>70381150</v>
      </c>
      <c r="U78" s="21">
        <v>210385807</v>
      </c>
      <c r="V78" s="21">
        <v>861033209</v>
      </c>
      <c r="W78" s="21">
        <v>939657051</v>
      </c>
      <c r="X78" s="21"/>
      <c r="Y78" s="20"/>
      <c r="Z78" s="23">
        <v>939657051</v>
      </c>
    </row>
    <row r="79" spans="1:26" ht="13.5" hidden="1">
      <c r="A79" s="39" t="s">
        <v>103</v>
      </c>
      <c r="B79" s="19">
        <v>506842585</v>
      </c>
      <c r="C79" s="19">
        <v>575935559</v>
      </c>
      <c r="D79" s="20">
        <v>586174438</v>
      </c>
      <c r="E79" s="21">
        <v>616049388</v>
      </c>
      <c r="F79" s="21">
        <v>42260192</v>
      </c>
      <c r="G79" s="21">
        <v>55136571</v>
      </c>
      <c r="H79" s="21">
        <v>58627349</v>
      </c>
      <c r="I79" s="21">
        <v>156024112</v>
      </c>
      <c r="J79" s="21">
        <v>47897712</v>
      </c>
      <c r="K79" s="21">
        <v>48159230</v>
      </c>
      <c r="L79" s="21">
        <v>44262665</v>
      </c>
      <c r="M79" s="21">
        <v>140319607</v>
      </c>
      <c r="N79" s="21">
        <v>46817875</v>
      </c>
      <c r="O79" s="21">
        <v>47408148</v>
      </c>
      <c r="P79" s="21">
        <v>42196851</v>
      </c>
      <c r="Q79" s="21">
        <v>136422874</v>
      </c>
      <c r="R79" s="21">
        <v>45790178</v>
      </c>
      <c r="S79" s="21">
        <v>48958531</v>
      </c>
      <c r="T79" s="21">
        <v>48420257</v>
      </c>
      <c r="U79" s="21">
        <v>143168966</v>
      </c>
      <c r="V79" s="21">
        <v>575935559</v>
      </c>
      <c r="W79" s="21">
        <v>616049388</v>
      </c>
      <c r="X79" s="21"/>
      <c r="Y79" s="20"/>
      <c r="Z79" s="23">
        <v>616049388</v>
      </c>
    </row>
    <row r="80" spans="1:26" ht="13.5" hidden="1">
      <c r="A80" s="39" t="s">
        <v>104</v>
      </c>
      <c r="B80" s="19">
        <v>130031552</v>
      </c>
      <c r="C80" s="19">
        <v>147450934</v>
      </c>
      <c r="D80" s="20">
        <v>160755272</v>
      </c>
      <c r="E80" s="21">
        <v>162439424</v>
      </c>
      <c r="F80" s="21">
        <v>11137539</v>
      </c>
      <c r="G80" s="21">
        <v>11687511</v>
      </c>
      <c r="H80" s="21">
        <v>14514522</v>
      </c>
      <c r="I80" s="21">
        <v>37339572</v>
      </c>
      <c r="J80" s="21">
        <v>10772375</v>
      </c>
      <c r="K80" s="21">
        <v>13218687</v>
      </c>
      <c r="L80" s="21">
        <v>14886227</v>
      </c>
      <c r="M80" s="21">
        <v>38877289</v>
      </c>
      <c r="N80" s="21">
        <v>12603538</v>
      </c>
      <c r="O80" s="21">
        <v>13325630</v>
      </c>
      <c r="P80" s="21">
        <v>10053757</v>
      </c>
      <c r="Q80" s="21">
        <v>35982925</v>
      </c>
      <c r="R80" s="21">
        <v>9778240</v>
      </c>
      <c r="S80" s="21">
        <v>14212215</v>
      </c>
      <c r="T80" s="21">
        <v>11260693</v>
      </c>
      <c r="U80" s="21">
        <v>35251148</v>
      </c>
      <c r="V80" s="21">
        <v>147450934</v>
      </c>
      <c r="W80" s="21">
        <v>162439424</v>
      </c>
      <c r="X80" s="21"/>
      <c r="Y80" s="20"/>
      <c r="Z80" s="23">
        <v>162439424</v>
      </c>
    </row>
    <row r="81" spans="1:26" ht="13.5" hidden="1">
      <c r="A81" s="39" t="s">
        <v>105</v>
      </c>
      <c r="B81" s="19">
        <v>73858560</v>
      </c>
      <c r="C81" s="19">
        <v>66896077</v>
      </c>
      <c r="D81" s="20">
        <v>76751465</v>
      </c>
      <c r="E81" s="21">
        <v>79568503</v>
      </c>
      <c r="F81" s="21">
        <v>5933883</v>
      </c>
      <c r="G81" s="21">
        <v>5503342</v>
      </c>
      <c r="H81" s="21">
        <v>6867843</v>
      </c>
      <c r="I81" s="21">
        <v>18305068</v>
      </c>
      <c r="J81" s="21">
        <v>4453054</v>
      </c>
      <c r="K81" s="21">
        <v>5965923</v>
      </c>
      <c r="L81" s="21">
        <v>4123182</v>
      </c>
      <c r="M81" s="21">
        <v>14542159</v>
      </c>
      <c r="N81" s="21">
        <v>6066778</v>
      </c>
      <c r="O81" s="21">
        <v>4949129</v>
      </c>
      <c r="P81" s="21">
        <v>6686070</v>
      </c>
      <c r="Q81" s="21">
        <v>17701977</v>
      </c>
      <c r="R81" s="21">
        <v>4487630</v>
      </c>
      <c r="S81" s="21">
        <v>6649922</v>
      </c>
      <c r="T81" s="21">
        <v>5209321</v>
      </c>
      <c r="U81" s="21">
        <v>16346873</v>
      </c>
      <c r="V81" s="21">
        <v>66896077</v>
      </c>
      <c r="W81" s="21">
        <v>79568503</v>
      </c>
      <c r="X81" s="21"/>
      <c r="Y81" s="20"/>
      <c r="Z81" s="23">
        <v>79568503</v>
      </c>
    </row>
    <row r="82" spans="1:26" ht="13.5" hidden="1">
      <c r="A82" s="39" t="s">
        <v>106</v>
      </c>
      <c r="B82" s="19">
        <v>61516300</v>
      </c>
      <c r="C82" s="19">
        <v>46698832</v>
      </c>
      <c r="D82" s="20">
        <v>59991401</v>
      </c>
      <c r="E82" s="21">
        <v>60693990</v>
      </c>
      <c r="F82" s="21">
        <v>3686062</v>
      </c>
      <c r="G82" s="21">
        <v>3719509</v>
      </c>
      <c r="H82" s="21">
        <v>3587460</v>
      </c>
      <c r="I82" s="21">
        <v>10993031</v>
      </c>
      <c r="J82" s="21">
        <v>3519383</v>
      </c>
      <c r="K82" s="21">
        <v>4705987</v>
      </c>
      <c r="L82" s="21">
        <v>3311170</v>
      </c>
      <c r="M82" s="21">
        <v>11536540</v>
      </c>
      <c r="N82" s="21">
        <v>3700128</v>
      </c>
      <c r="O82" s="21">
        <v>3978976</v>
      </c>
      <c r="P82" s="21">
        <v>4363312</v>
      </c>
      <c r="Q82" s="21">
        <v>12042416</v>
      </c>
      <c r="R82" s="21">
        <v>3521874</v>
      </c>
      <c r="S82" s="21">
        <v>4415555</v>
      </c>
      <c r="T82" s="21">
        <v>4189416</v>
      </c>
      <c r="U82" s="21">
        <v>12126845</v>
      </c>
      <c r="V82" s="21">
        <v>46698832</v>
      </c>
      <c r="W82" s="21">
        <v>60693990</v>
      </c>
      <c r="X82" s="21"/>
      <c r="Y82" s="20"/>
      <c r="Z82" s="23">
        <v>60693990</v>
      </c>
    </row>
    <row r="83" spans="1:26" ht="13.5" hidden="1">
      <c r="A83" s="39" t="s">
        <v>107</v>
      </c>
      <c r="B83" s="19">
        <v>17955864</v>
      </c>
      <c r="C83" s="19">
        <v>24051807</v>
      </c>
      <c r="D83" s="20">
        <v>31571559</v>
      </c>
      <c r="E83" s="21">
        <v>20905746</v>
      </c>
      <c r="F83" s="21">
        <v>2058002</v>
      </c>
      <c r="G83" s="21">
        <v>2799894</v>
      </c>
      <c r="H83" s="21">
        <v>3150905</v>
      </c>
      <c r="I83" s="21">
        <v>8008801</v>
      </c>
      <c r="J83" s="21">
        <v>1958182</v>
      </c>
      <c r="K83" s="21">
        <v>2509067</v>
      </c>
      <c r="L83" s="21">
        <v>2666025</v>
      </c>
      <c r="M83" s="21">
        <v>7133274</v>
      </c>
      <c r="N83" s="21">
        <v>1689504</v>
      </c>
      <c r="O83" s="21">
        <v>1622495</v>
      </c>
      <c r="P83" s="21">
        <v>2105758</v>
      </c>
      <c r="Q83" s="21">
        <v>5417757</v>
      </c>
      <c r="R83" s="21">
        <v>902028</v>
      </c>
      <c r="S83" s="21">
        <v>1288484</v>
      </c>
      <c r="T83" s="21">
        <v>1301463</v>
      </c>
      <c r="U83" s="21">
        <v>3491975</v>
      </c>
      <c r="V83" s="21">
        <v>24051807</v>
      </c>
      <c r="W83" s="21">
        <v>20905746</v>
      </c>
      <c r="X83" s="21"/>
      <c r="Y83" s="20"/>
      <c r="Z83" s="23">
        <v>20905746</v>
      </c>
    </row>
    <row r="84" spans="1:26" ht="13.5" hidden="1">
      <c r="A84" s="40" t="s">
        <v>110</v>
      </c>
      <c r="B84" s="28">
        <v>7547349</v>
      </c>
      <c r="C84" s="28">
        <v>10286524</v>
      </c>
      <c r="D84" s="29">
        <v>6874656</v>
      </c>
      <c r="E84" s="30">
        <v>12091029</v>
      </c>
      <c r="F84" s="30">
        <v>1345807</v>
      </c>
      <c r="G84" s="30">
        <v>1198629</v>
      </c>
      <c r="H84" s="30">
        <v>1245541</v>
      </c>
      <c r="I84" s="30">
        <v>3789977</v>
      </c>
      <c r="J84" s="30">
        <v>1373738</v>
      </c>
      <c r="K84" s="30">
        <v>433516</v>
      </c>
      <c r="L84" s="30">
        <v>646600</v>
      </c>
      <c r="M84" s="30">
        <v>2453854</v>
      </c>
      <c r="N84" s="30">
        <v>808809</v>
      </c>
      <c r="O84" s="30">
        <v>813918</v>
      </c>
      <c r="P84" s="30">
        <v>644063</v>
      </c>
      <c r="Q84" s="30">
        <v>2266790</v>
      </c>
      <c r="R84" s="30">
        <v>468146</v>
      </c>
      <c r="S84" s="30"/>
      <c r="T84" s="30">
        <v>1307757</v>
      </c>
      <c r="U84" s="30">
        <v>1775903</v>
      </c>
      <c r="V84" s="30">
        <v>10286524</v>
      </c>
      <c r="W84" s="30">
        <v>12091029</v>
      </c>
      <c r="X84" s="30"/>
      <c r="Y84" s="29"/>
      <c r="Z84" s="31">
        <v>12091029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357797756</v>
      </c>
      <c r="D5" s="158">
        <f>SUM(D6:D8)</f>
        <v>0</v>
      </c>
      <c r="E5" s="159">
        <f t="shared" si="0"/>
        <v>328056120</v>
      </c>
      <c r="F5" s="105">
        <f t="shared" si="0"/>
        <v>335755137</v>
      </c>
      <c r="G5" s="105">
        <f t="shared" si="0"/>
        <v>23264622</v>
      </c>
      <c r="H5" s="105">
        <f t="shared" si="0"/>
        <v>32356956</v>
      </c>
      <c r="I5" s="105">
        <f t="shared" si="0"/>
        <v>23968588</v>
      </c>
      <c r="J5" s="105">
        <f t="shared" si="0"/>
        <v>79590166</v>
      </c>
      <c r="K5" s="105">
        <f t="shared" si="0"/>
        <v>22589005</v>
      </c>
      <c r="L5" s="105">
        <f t="shared" si="0"/>
        <v>30762983</v>
      </c>
      <c r="M5" s="105">
        <f t="shared" si="0"/>
        <v>22165564</v>
      </c>
      <c r="N5" s="105">
        <f t="shared" si="0"/>
        <v>75517552</v>
      </c>
      <c r="O5" s="105">
        <f t="shared" si="0"/>
        <v>23607910</v>
      </c>
      <c r="P5" s="105">
        <f t="shared" si="0"/>
        <v>29048707</v>
      </c>
      <c r="Q5" s="105">
        <f t="shared" si="0"/>
        <v>28171669</v>
      </c>
      <c r="R5" s="105">
        <f t="shared" si="0"/>
        <v>80828286</v>
      </c>
      <c r="S5" s="105">
        <f t="shared" si="0"/>
        <v>22882116</v>
      </c>
      <c r="T5" s="105">
        <f t="shared" si="0"/>
        <v>22121293</v>
      </c>
      <c r="U5" s="105">
        <f t="shared" si="0"/>
        <v>53407999</v>
      </c>
      <c r="V5" s="105">
        <f t="shared" si="0"/>
        <v>98411408</v>
      </c>
      <c r="W5" s="105">
        <f t="shared" si="0"/>
        <v>334347412</v>
      </c>
      <c r="X5" s="105">
        <f t="shared" si="0"/>
        <v>335755137</v>
      </c>
      <c r="Y5" s="105">
        <f t="shared" si="0"/>
        <v>-1407725</v>
      </c>
      <c r="Z5" s="142">
        <f>+IF(X5&lt;&gt;0,+(Y5/X5)*100,0)</f>
        <v>-0.41927132152858165</v>
      </c>
      <c r="AA5" s="158">
        <f>SUM(AA6:AA8)</f>
        <v>335755137</v>
      </c>
    </row>
    <row r="6" spans="1:27" ht="13.5">
      <c r="A6" s="143" t="s">
        <v>75</v>
      </c>
      <c r="B6" s="141"/>
      <c r="C6" s="160">
        <v>3006387</v>
      </c>
      <c r="D6" s="160"/>
      <c r="E6" s="161">
        <v>7155861</v>
      </c>
      <c r="F6" s="65">
        <v>2088221</v>
      </c>
      <c r="G6" s="65"/>
      <c r="H6" s="65">
        <v>149939</v>
      </c>
      <c r="I6" s="65">
        <v>159505</v>
      </c>
      <c r="J6" s="65">
        <v>309444</v>
      </c>
      <c r="K6" s="65">
        <v>148719</v>
      </c>
      <c r="L6" s="65">
        <v>181074</v>
      </c>
      <c r="M6" s="65">
        <v>162595</v>
      </c>
      <c r="N6" s="65">
        <v>492388</v>
      </c>
      <c r="O6" s="65">
        <v>134979</v>
      </c>
      <c r="P6" s="65">
        <v>163012</v>
      </c>
      <c r="Q6" s="65">
        <v>135922</v>
      </c>
      <c r="R6" s="65">
        <v>433913</v>
      </c>
      <c r="S6" s="65">
        <v>172923</v>
      </c>
      <c r="T6" s="65">
        <v>137186</v>
      </c>
      <c r="U6" s="65">
        <v>292669</v>
      </c>
      <c r="V6" s="65">
        <v>602778</v>
      </c>
      <c r="W6" s="65">
        <v>1838523</v>
      </c>
      <c r="X6" s="65">
        <v>2088221</v>
      </c>
      <c r="Y6" s="65">
        <v>-249698</v>
      </c>
      <c r="Z6" s="145">
        <v>-11.96</v>
      </c>
      <c r="AA6" s="160">
        <v>2088221</v>
      </c>
    </row>
    <row r="7" spans="1:27" ht="13.5">
      <c r="A7" s="143" t="s">
        <v>76</v>
      </c>
      <c r="B7" s="141"/>
      <c r="C7" s="162">
        <v>342274490</v>
      </c>
      <c r="D7" s="162"/>
      <c r="E7" s="163">
        <v>302019103</v>
      </c>
      <c r="F7" s="164">
        <v>302032773</v>
      </c>
      <c r="G7" s="164">
        <v>22838637</v>
      </c>
      <c r="H7" s="164">
        <v>32354013</v>
      </c>
      <c r="I7" s="164">
        <v>23437911</v>
      </c>
      <c r="J7" s="164">
        <v>78630561</v>
      </c>
      <c r="K7" s="164">
        <v>22238445</v>
      </c>
      <c r="L7" s="164">
        <v>30299968</v>
      </c>
      <c r="M7" s="164">
        <v>21905627</v>
      </c>
      <c r="N7" s="164">
        <v>74444040</v>
      </c>
      <c r="O7" s="164">
        <v>22868904</v>
      </c>
      <c r="P7" s="164">
        <v>28434246</v>
      </c>
      <c r="Q7" s="164">
        <v>27468637</v>
      </c>
      <c r="R7" s="164">
        <v>78771787</v>
      </c>
      <c r="S7" s="164">
        <v>22428189</v>
      </c>
      <c r="T7" s="164">
        <v>21880231</v>
      </c>
      <c r="U7" s="164">
        <v>23843644</v>
      </c>
      <c r="V7" s="164">
        <v>68152064</v>
      </c>
      <c r="W7" s="164">
        <v>299998452</v>
      </c>
      <c r="X7" s="164">
        <v>302032773</v>
      </c>
      <c r="Y7" s="164">
        <v>-2034321</v>
      </c>
      <c r="Z7" s="146">
        <v>-0.67</v>
      </c>
      <c r="AA7" s="162">
        <v>302032773</v>
      </c>
    </row>
    <row r="8" spans="1:27" ht="13.5">
      <c r="A8" s="143" t="s">
        <v>77</v>
      </c>
      <c r="B8" s="141"/>
      <c r="C8" s="160">
        <v>12516879</v>
      </c>
      <c r="D8" s="160"/>
      <c r="E8" s="161">
        <v>18881156</v>
      </c>
      <c r="F8" s="65">
        <v>31634143</v>
      </c>
      <c r="G8" s="65">
        <v>425985</v>
      </c>
      <c r="H8" s="65">
        <v>-146996</v>
      </c>
      <c r="I8" s="65">
        <v>371172</v>
      </c>
      <c r="J8" s="65">
        <v>650161</v>
      </c>
      <c r="K8" s="65">
        <v>201841</v>
      </c>
      <c r="L8" s="65">
        <v>281941</v>
      </c>
      <c r="M8" s="65">
        <v>97342</v>
      </c>
      <c r="N8" s="65">
        <v>581124</v>
      </c>
      <c r="O8" s="65">
        <v>604027</v>
      </c>
      <c r="P8" s="65">
        <v>451449</v>
      </c>
      <c r="Q8" s="65">
        <v>567110</v>
      </c>
      <c r="R8" s="65">
        <v>1622586</v>
      </c>
      <c r="S8" s="65">
        <v>281004</v>
      </c>
      <c r="T8" s="65">
        <v>103876</v>
      </c>
      <c r="U8" s="65">
        <v>29271686</v>
      </c>
      <c r="V8" s="65">
        <v>29656566</v>
      </c>
      <c r="W8" s="65">
        <v>32510437</v>
      </c>
      <c r="X8" s="65">
        <v>31634143</v>
      </c>
      <c r="Y8" s="65">
        <v>876294</v>
      </c>
      <c r="Z8" s="145">
        <v>2.77</v>
      </c>
      <c r="AA8" s="160">
        <v>31634143</v>
      </c>
    </row>
    <row r="9" spans="1:27" ht="13.5">
      <c r="A9" s="140" t="s">
        <v>78</v>
      </c>
      <c r="B9" s="141"/>
      <c r="C9" s="158">
        <f aca="true" t="shared" si="1" ref="C9:Y9">SUM(C10:C14)</f>
        <v>94955858</v>
      </c>
      <c r="D9" s="158">
        <f>SUM(D10:D14)</f>
        <v>0</v>
      </c>
      <c r="E9" s="159">
        <f t="shared" si="1"/>
        <v>72157374</v>
      </c>
      <c r="F9" s="105">
        <f t="shared" si="1"/>
        <v>107937185</v>
      </c>
      <c r="G9" s="105">
        <f t="shared" si="1"/>
        <v>153245</v>
      </c>
      <c r="H9" s="105">
        <f t="shared" si="1"/>
        <v>23725099</v>
      </c>
      <c r="I9" s="105">
        <f t="shared" si="1"/>
        <v>1239373</v>
      </c>
      <c r="J9" s="105">
        <f t="shared" si="1"/>
        <v>25117717</v>
      </c>
      <c r="K9" s="105">
        <f t="shared" si="1"/>
        <v>5673631</v>
      </c>
      <c r="L9" s="105">
        <f t="shared" si="1"/>
        <v>22677499</v>
      </c>
      <c r="M9" s="105">
        <f t="shared" si="1"/>
        <v>3115384</v>
      </c>
      <c r="N9" s="105">
        <f t="shared" si="1"/>
        <v>31466514</v>
      </c>
      <c r="O9" s="105">
        <f t="shared" si="1"/>
        <v>2799811</v>
      </c>
      <c r="P9" s="105">
        <f t="shared" si="1"/>
        <v>2297682</v>
      </c>
      <c r="Q9" s="105">
        <f t="shared" si="1"/>
        <v>17489156</v>
      </c>
      <c r="R9" s="105">
        <f t="shared" si="1"/>
        <v>22586649</v>
      </c>
      <c r="S9" s="105">
        <f t="shared" si="1"/>
        <v>4596632</v>
      </c>
      <c r="T9" s="105">
        <f t="shared" si="1"/>
        <v>5978066</v>
      </c>
      <c r="U9" s="105">
        <f t="shared" si="1"/>
        <v>2170344</v>
      </c>
      <c r="V9" s="105">
        <f t="shared" si="1"/>
        <v>12745042</v>
      </c>
      <c r="W9" s="105">
        <f t="shared" si="1"/>
        <v>91915922</v>
      </c>
      <c r="X9" s="105">
        <f t="shared" si="1"/>
        <v>107937185</v>
      </c>
      <c r="Y9" s="105">
        <f t="shared" si="1"/>
        <v>-16021263</v>
      </c>
      <c r="Z9" s="142">
        <f>+IF(X9&lt;&gt;0,+(Y9/X9)*100,0)</f>
        <v>-14.84313584794712</v>
      </c>
      <c r="AA9" s="158">
        <f>SUM(AA10:AA14)</f>
        <v>107937185</v>
      </c>
    </row>
    <row r="10" spans="1:27" ht="13.5">
      <c r="A10" s="143" t="s">
        <v>79</v>
      </c>
      <c r="B10" s="141"/>
      <c r="C10" s="160">
        <v>65273973</v>
      </c>
      <c r="D10" s="160"/>
      <c r="E10" s="161">
        <v>65913707</v>
      </c>
      <c r="F10" s="65">
        <v>84522917</v>
      </c>
      <c r="G10" s="65">
        <v>149315</v>
      </c>
      <c r="H10" s="65">
        <v>23671329</v>
      </c>
      <c r="I10" s="65">
        <v>372170</v>
      </c>
      <c r="J10" s="65">
        <v>24192814</v>
      </c>
      <c r="K10" s="65">
        <v>2648778</v>
      </c>
      <c r="L10" s="65">
        <v>19257597</v>
      </c>
      <c r="M10" s="65">
        <v>2387642</v>
      </c>
      <c r="N10" s="65">
        <v>24294017</v>
      </c>
      <c r="O10" s="65">
        <v>1674718</v>
      </c>
      <c r="P10" s="65">
        <v>447167</v>
      </c>
      <c r="Q10" s="65">
        <v>16364767</v>
      </c>
      <c r="R10" s="65">
        <v>18486652</v>
      </c>
      <c r="S10" s="65">
        <v>3436987</v>
      </c>
      <c r="T10" s="65">
        <v>3395146</v>
      </c>
      <c r="U10" s="65">
        <v>1475688</v>
      </c>
      <c r="V10" s="65">
        <v>8307821</v>
      </c>
      <c r="W10" s="65">
        <v>75281304</v>
      </c>
      <c r="X10" s="65">
        <v>84522917</v>
      </c>
      <c r="Y10" s="65">
        <v>-9241613</v>
      </c>
      <c r="Z10" s="145">
        <v>-10.93</v>
      </c>
      <c r="AA10" s="160">
        <v>84522917</v>
      </c>
    </row>
    <row r="11" spans="1:27" ht="13.5">
      <c r="A11" s="143" t="s">
        <v>80</v>
      </c>
      <c r="B11" s="141"/>
      <c r="C11" s="160">
        <v>12560274</v>
      </c>
      <c r="D11" s="160"/>
      <c r="E11" s="161">
        <v>6135440</v>
      </c>
      <c r="F11" s="65">
        <v>11681448</v>
      </c>
      <c r="G11" s="65">
        <v>-5604</v>
      </c>
      <c r="H11" s="65">
        <v>48735</v>
      </c>
      <c r="I11" s="65">
        <v>582545</v>
      </c>
      <c r="J11" s="65">
        <v>625676</v>
      </c>
      <c r="K11" s="65">
        <v>1011487</v>
      </c>
      <c r="L11" s="65">
        <v>1186476</v>
      </c>
      <c r="M11" s="65">
        <v>576116</v>
      </c>
      <c r="N11" s="65">
        <v>2774079</v>
      </c>
      <c r="O11" s="65">
        <v>-112729</v>
      </c>
      <c r="P11" s="65">
        <v>906986</v>
      </c>
      <c r="Q11" s="65">
        <v>485611</v>
      </c>
      <c r="R11" s="65">
        <v>1279868</v>
      </c>
      <c r="S11" s="65">
        <v>447475</v>
      </c>
      <c r="T11" s="65">
        <v>1883502</v>
      </c>
      <c r="U11" s="65">
        <v>198241</v>
      </c>
      <c r="V11" s="65">
        <v>2529218</v>
      </c>
      <c r="W11" s="65">
        <v>7208841</v>
      </c>
      <c r="X11" s="65">
        <v>11681448</v>
      </c>
      <c r="Y11" s="65">
        <v>-4472607</v>
      </c>
      <c r="Z11" s="145">
        <v>-38.29</v>
      </c>
      <c r="AA11" s="160">
        <v>11681448</v>
      </c>
    </row>
    <row r="12" spans="1:27" ht="13.5">
      <c r="A12" s="143" t="s">
        <v>81</v>
      </c>
      <c r="B12" s="141"/>
      <c r="C12" s="160">
        <v>13588776</v>
      </c>
      <c r="D12" s="160"/>
      <c r="E12" s="161">
        <v>96326</v>
      </c>
      <c r="F12" s="65">
        <v>13948729</v>
      </c>
      <c r="G12" s="65">
        <v>9534</v>
      </c>
      <c r="H12" s="65">
        <v>4559</v>
      </c>
      <c r="I12" s="65">
        <v>277958</v>
      </c>
      <c r="J12" s="65">
        <v>292051</v>
      </c>
      <c r="K12" s="65">
        <v>2007096</v>
      </c>
      <c r="L12" s="65">
        <v>2225816</v>
      </c>
      <c r="M12" s="65">
        <v>144964</v>
      </c>
      <c r="N12" s="65">
        <v>4377876</v>
      </c>
      <c r="O12" s="65">
        <v>1231247</v>
      </c>
      <c r="P12" s="65">
        <v>936616</v>
      </c>
      <c r="Q12" s="65">
        <v>631870</v>
      </c>
      <c r="R12" s="65">
        <v>2799733</v>
      </c>
      <c r="S12" s="65">
        <v>705619</v>
      </c>
      <c r="T12" s="65">
        <v>692514</v>
      </c>
      <c r="U12" s="65">
        <v>489990</v>
      </c>
      <c r="V12" s="65">
        <v>1888123</v>
      </c>
      <c r="W12" s="65">
        <v>9357783</v>
      </c>
      <c r="X12" s="65">
        <v>13948729</v>
      </c>
      <c r="Y12" s="65">
        <v>-4590946</v>
      </c>
      <c r="Z12" s="145">
        <v>-32.91</v>
      </c>
      <c r="AA12" s="160">
        <v>13948729</v>
      </c>
    </row>
    <row r="13" spans="1:27" ht="13.5">
      <c r="A13" s="143" t="s">
        <v>82</v>
      </c>
      <c r="B13" s="141"/>
      <c r="C13" s="160">
        <v>89200</v>
      </c>
      <c r="D13" s="160"/>
      <c r="E13" s="161"/>
      <c r="F13" s="65">
        <v>-2218434</v>
      </c>
      <c r="G13" s="65"/>
      <c r="H13" s="65"/>
      <c r="I13" s="65">
        <v>6700</v>
      </c>
      <c r="J13" s="65">
        <v>6700</v>
      </c>
      <c r="K13" s="65">
        <v>6270</v>
      </c>
      <c r="L13" s="65">
        <v>7610</v>
      </c>
      <c r="M13" s="65">
        <v>6150</v>
      </c>
      <c r="N13" s="65">
        <v>20030</v>
      </c>
      <c r="O13" s="65">
        <v>6090</v>
      </c>
      <c r="P13" s="65">
        <v>6090</v>
      </c>
      <c r="Q13" s="65">
        <v>6030</v>
      </c>
      <c r="R13" s="65">
        <v>18210</v>
      </c>
      <c r="S13" s="65">
        <v>6000</v>
      </c>
      <c r="T13" s="65">
        <v>5940</v>
      </c>
      <c r="U13" s="65">
        <v>5940</v>
      </c>
      <c r="V13" s="65">
        <v>17880</v>
      </c>
      <c r="W13" s="65">
        <v>62820</v>
      </c>
      <c r="X13" s="65">
        <v>-2218434</v>
      </c>
      <c r="Y13" s="65">
        <v>2281254</v>
      </c>
      <c r="Z13" s="145">
        <v>-102.83</v>
      </c>
      <c r="AA13" s="160">
        <v>-2218434</v>
      </c>
    </row>
    <row r="14" spans="1:27" ht="13.5">
      <c r="A14" s="143" t="s">
        <v>83</v>
      </c>
      <c r="B14" s="141"/>
      <c r="C14" s="162">
        <v>3443635</v>
      </c>
      <c r="D14" s="162"/>
      <c r="E14" s="163">
        <v>11901</v>
      </c>
      <c r="F14" s="164">
        <v>2525</v>
      </c>
      <c r="G14" s="164"/>
      <c r="H14" s="164">
        <v>476</v>
      </c>
      <c r="I14" s="164"/>
      <c r="J14" s="164">
        <v>476</v>
      </c>
      <c r="K14" s="164"/>
      <c r="L14" s="164"/>
      <c r="M14" s="164">
        <v>512</v>
      </c>
      <c r="N14" s="164">
        <v>512</v>
      </c>
      <c r="O14" s="164">
        <v>485</v>
      </c>
      <c r="P14" s="164">
        <v>823</v>
      </c>
      <c r="Q14" s="164">
        <v>878</v>
      </c>
      <c r="R14" s="164">
        <v>2186</v>
      </c>
      <c r="S14" s="164">
        <v>551</v>
      </c>
      <c r="T14" s="164">
        <v>964</v>
      </c>
      <c r="U14" s="164">
        <v>485</v>
      </c>
      <c r="V14" s="164">
        <v>2000</v>
      </c>
      <c r="W14" s="164">
        <v>5174</v>
      </c>
      <c r="X14" s="164">
        <v>2525</v>
      </c>
      <c r="Y14" s="164">
        <v>2649</v>
      </c>
      <c r="Z14" s="146">
        <v>104.91</v>
      </c>
      <c r="AA14" s="162">
        <v>2525</v>
      </c>
    </row>
    <row r="15" spans="1:27" ht="13.5">
      <c r="A15" s="140" t="s">
        <v>84</v>
      </c>
      <c r="B15" s="147"/>
      <c r="C15" s="158">
        <f aca="true" t="shared" si="2" ref="C15:Y15">SUM(C16:C18)</f>
        <v>19475253</v>
      </c>
      <c r="D15" s="158">
        <f>SUM(D16:D18)</f>
        <v>0</v>
      </c>
      <c r="E15" s="159">
        <f t="shared" si="2"/>
        <v>64264256</v>
      </c>
      <c r="F15" s="105">
        <f t="shared" si="2"/>
        <v>33546356</v>
      </c>
      <c r="G15" s="105">
        <f t="shared" si="2"/>
        <v>7899283</v>
      </c>
      <c r="H15" s="105">
        <f t="shared" si="2"/>
        <v>3069339</v>
      </c>
      <c r="I15" s="105">
        <f t="shared" si="2"/>
        <v>2247388</v>
      </c>
      <c r="J15" s="105">
        <f t="shared" si="2"/>
        <v>13216010</v>
      </c>
      <c r="K15" s="105">
        <f t="shared" si="2"/>
        <v>4023403</v>
      </c>
      <c r="L15" s="105">
        <f t="shared" si="2"/>
        <v>2653257</v>
      </c>
      <c r="M15" s="105">
        <f t="shared" si="2"/>
        <v>5690518</v>
      </c>
      <c r="N15" s="105">
        <f t="shared" si="2"/>
        <v>12367178</v>
      </c>
      <c r="O15" s="105">
        <f t="shared" si="2"/>
        <v>-1272973</v>
      </c>
      <c r="P15" s="105">
        <f t="shared" si="2"/>
        <v>5480462</v>
      </c>
      <c r="Q15" s="105">
        <f t="shared" si="2"/>
        <v>3118341</v>
      </c>
      <c r="R15" s="105">
        <f t="shared" si="2"/>
        <v>7325830</v>
      </c>
      <c r="S15" s="105">
        <f t="shared" si="2"/>
        <v>2755692</v>
      </c>
      <c r="T15" s="105">
        <f t="shared" si="2"/>
        <v>2965994</v>
      </c>
      <c r="U15" s="105">
        <f t="shared" si="2"/>
        <v>1858838</v>
      </c>
      <c r="V15" s="105">
        <f t="shared" si="2"/>
        <v>7580524</v>
      </c>
      <c r="W15" s="105">
        <f t="shared" si="2"/>
        <v>40489542</v>
      </c>
      <c r="X15" s="105">
        <f t="shared" si="2"/>
        <v>33546356</v>
      </c>
      <c r="Y15" s="105">
        <f t="shared" si="2"/>
        <v>6943186</v>
      </c>
      <c r="Z15" s="142">
        <f>+IF(X15&lt;&gt;0,+(Y15/X15)*100,0)</f>
        <v>20.697288253901554</v>
      </c>
      <c r="AA15" s="158">
        <f>SUM(AA16:AA18)</f>
        <v>33546356</v>
      </c>
    </row>
    <row r="16" spans="1:27" ht="13.5">
      <c r="A16" s="143" t="s">
        <v>85</v>
      </c>
      <c r="B16" s="141"/>
      <c r="C16" s="160">
        <v>2358993</v>
      </c>
      <c r="D16" s="160"/>
      <c r="E16" s="161">
        <v>22416666</v>
      </c>
      <c r="F16" s="65">
        <v>2431486</v>
      </c>
      <c r="G16" s="65">
        <v>131968</v>
      </c>
      <c r="H16" s="65">
        <v>303120</v>
      </c>
      <c r="I16" s="65">
        <v>210787</v>
      </c>
      <c r="J16" s="65">
        <v>645875</v>
      </c>
      <c r="K16" s="65">
        <v>135947</v>
      </c>
      <c r="L16" s="65">
        <v>125900</v>
      </c>
      <c r="M16" s="65">
        <v>104204</v>
      </c>
      <c r="N16" s="65">
        <v>366051</v>
      </c>
      <c r="O16" s="65">
        <v>409373</v>
      </c>
      <c r="P16" s="65">
        <v>172464</v>
      </c>
      <c r="Q16" s="65">
        <v>220562</v>
      </c>
      <c r="R16" s="65">
        <v>802399</v>
      </c>
      <c r="S16" s="65">
        <v>177913</v>
      </c>
      <c r="T16" s="65">
        <v>170578</v>
      </c>
      <c r="U16" s="65">
        <v>226215</v>
      </c>
      <c r="V16" s="65">
        <v>574706</v>
      </c>
      <c r="W16" s="65">
        <v>2389031</v>
      </c>
      <c r="X16" s="65">
        <v>2431486</v>
      </c>
      <c r="Y16" s="65">
        <v>-42455</v>
      </c>
      <c r="Z16" s="145">
        <v>-1.75</v>
      </c>
      <c r="AA16" s="160">
        <v>2431486</v>
      </c>
    </row>
    <row r="17" spans="1:27" ht="13.5">
      <c r="A17" s="143" t="s">
        <v>86</v>
      </c>
      <c r="B17" s="141"/>
      <c r="C17" s="160">
        <v>16063431</v>
      </c>
      <c r="D17" s="160"/>
      <c r="E17" s="161">
        <v>41847590</v>
      </c>
      <c r="F17" s="65">
        <v>29863055</v>
      </c>
      <c r="G17" s="65">
        <v>7767315</v>
      </c>
      <c r="H17" s="65">
        <v>2766219</v>
      </c>
      <c r="I17" s="65">
        <v>2013215</v>
      </c>
      <c r="J17" s="65">
        <v>12546749</v>
      </c>
      <c r="K17" s="65">
        <v>3783006</v>
      </c>
      <c r="L17" s="65">
        <v>2488933</v>
      </c>
      <c r="M17" s="65">
        <v>5399365</v>
      </c>
      <c r="N17" s="65">
        <v>11671304</v>
      </c>
      <c r="O17" s="65">
        <v>-1730504</v>
      </c>
      <c r="P17" s="65">
        <v>5173466</v>
      </c>
      <c r="Q17" s="65">
        <v>2845803</v>
      </c>
      <c r="R17" s="65">
        <v>6288765</v>
      </c>
      <c r="S17" s="65">
        <v>2469323</v>
      </c>
      <c r="T17" s="65">
        <v>2685748</v>
      </c>
      <c r="U17" s="65">
        <v>1529285</v>
      </c>
      <c r="V17" s="65">
        <v>6684356</v>
      </c>
      <c r="W17" s="65">
        <v>37191174</v>
      </c>
      <c r="X17" s="65">
        <v>29863055</v>
      </c>
      <c r="Y17" s="65">
        <v>7328119</v>
      </c>
      <c r="Z17" s="145">
        <v>24.54</v>
      </c>
      <c r="AA17" s="160">
        <v>29863055</v>
      </c>
    </row>
    <row r="18" spans="1:27" ht="13.5">
      <c r="A18" s="143" t="s">
        <v>87</v>
      </c>
      <c r="B18" s="141"/>
      <c r="C18" s="160">
        <v>1052829</v>
      </c>
      <c r="D18" s="160"/>
      <c r="E18" s="161"/>
      <c r="F18" s="65">
        <v>1251815</v>
      </c>
      <c r="G18" s="65"/>
      <c r="H18" s="65"/>
      <c r="I18" s="65">
        <v>23386</v>
      </c>
      <c r="J18" s="65">
        <v>23386</v>
      </c>
      <c r="K18" s="65">
        <v>104450</v>
      </c>
      <c r="L18" s="65">
        <v>38424</v>
      </c>
      <c r="M18" s="65">
        <v>186949</v>
      </c>
      <c r="N18" s="65">
        <v>329823</v>
      </c>
      <c r="O18" s="65">
        <v>48158</v>
      </c>
      <c r="P18" s="65">
        <v>134532</v>
      </c>
      <c r="Q18" s="65">
        <v>51976</v>
      </c>
      <c r="R18" s="65">
        <v>234666</v>
      </c>
      <c r="S18" s="65">
        <v>108456</v>
      </c>
      <c r="T18" s="65">
        <v>109668</v>
      </c>
      <c r="U18" s="65">
        <v>103338</v>
      </c>
      <c r="V18" s="65">
        <v>321462</v>
      </c>
      <c r="W18" s="65">
        <v>909337</v>
      </c>
      <c r="X18" s="65">
        <v>1251815</v>
      </c>
      <c r="Y18" s="65">
        <v>-342478</v>
      </c>
      <c r="Z18" s="145">
        <v>-27.36</v>
      </c>
      <c r="AA18" s="160">
        <v>1251815</v>
      </c>
    </row>
    <row r="19" spans="1:27" ht="13.5">
      <c r="A19" s="140" t="s">
        <v>88</v>
      </c>
      <c r="B19" s="147"/>
      <c r="C19" s="158">
        <f aca="true" t="shared" si="3" ref="C19:Y19">SUM(C20:C23)</f>
        <v>952456738</v>
      </c>
      <c r="D19" s="158">
        <f>SUM(D20:D23)</f>
        <v>0</v>
      </c>
      <c r="E19" s="159">
        <f t="shared" si="3"/>
        <v>1138957948</v>
      </c>
      <c r="F19" s="105">
        <f t="shared" si="3"/>
        <v>1170836378</v>
      </c>
      <c r="G19" s="105">
        <f t="shared" si="3"/>
        <v>72526694</v>
      </c>
      <c r="H19" s="105">
        <f t="shared" si="3"/>
        <v>138314467</v>
      </c>
      <c r="I19" s="105">
        <f t="shared" si="3"/>
        <v>90393186</v>
      </c>
      <c r="J19" s="105">
        <f t="shared" si="3"/>
        <v>301234347</v>
      </c>
      <c r="K19" s="105">
        <f t="shared" si="3"/>
        <v>99390241</v>
      </c>
      <c r="L19" s="105">
        <f t="shared" si="3"/>
        <v>116405374</v>
      </c>
      <c r="M19" s="105">
        <f t="shared" si="3"/>
        <v>86023019</v>
      </c>
      <c r="N19" s="105">
        <f t="shared" si="3"/>
        <v>301818634</v>
      </c>
      <c r="O19" s="105">
        <f t="shared" si="3"/>
        <v>74885547</v>
      </c>
      <c r="P19" s="105">
        <f t="shared" si="3"/>
        <v>80223901</v>
      </c>
      <c r="Q19" s="105">
        <f t="shared" si="3"/>
        <v>99156805</v>
      </c>
      <c r="R19" s="105">
        <f t="shared" si="3"/>
        <v>254266253</v>
      </c>
      <c r="S19" s="105">
        <f t="shared" si="3"/>
        <v>85840498</v>
      </c>
      <c r="T19" s="105">
        <f t="shared" si="3"/>
        <v>82162817</v>
      </c>
      <c r="U19" s="105">
        <f t="shared" si="3"/>
        <v>83333910</v>
      </c>
      <c r="V19" s="105">
        <f t="shared" si="3"/>
        <v>251337225</v>
      </c>
      <c r="W19" s="105">
        <f t="shared" si="3"/>
        <v>1108656459</v>
      </c>
      <c r="X19" s="105">
        <f t="shared" si="3"/>
        <v>1170836378</v>
      </c>
      <c r="Y19" s="105">
        <f t="shared" si="3"/>
        <v>-62179919</v>
      </c>
      <c r="Z19" s="142">
        <f>+IF(X19&lt;&gt;0,+(Y19/X19)*100,0)</f>
        <v>-5.310726602654295</v>
      </c>
      <c r="AA19" s="158">
        <f>SUM(AA20:AA23)</f>
        <v>1170836378</v>
      </c>
    </row>
    <row r="20" spans="1:27" ht="13.5">
      <c r="A20" s="143" t="s">
        <v>89</v>
      </c>
      <c r="B20" s="141"/>
      <c r="C20" s="160">
        <v>546888266</v>
      </c>
      <c r="D20" s="160"/>
      <c r="E20" s="161">
        <v>673048245</v>
      </c>
      <c r="F20" s="65">
        <v>695991013</v>
      </c>
      <c r="G20" s="65">
        <v>47504690</v>
      </c>
      <c r="H20" s="65">
        <v>77080370</v>
      </c>
      <c r="I20" s="65">
        <v>62376211</v>
      </c>
      <c r="J20" s="65">
        <v>186961271</v>
      </c>
      <c r="K20" s="65">
        <v>69413358</v>
      </c>
      <c r="L20" s="65">
        <v>59702917</v>
      </c>
      <c r="M20" s="65">
        <v>51661397</v>
      </c>
      <c r="N20" s="65">
        <v>180777672</v>
      </c>
      <c r="O20" s="65">
        <v>47085015</v>
      </c>
      <c r="P20" s="65">
        <v>49651680</v>
      </c>
      <c r="Q20" s="65">
        <v>52834072</v>
      </c>
      <c r="R20" s="65">
        <v>149570767</v>
      </c>
      <c r="S20" s="65">
        <v>51474088</v>
      </c>
      <c r="T20" s="65">
        <v>51675245</v>
      </c>
      <c r="U20" s="65">
        <v>50540125</v>
      </c>
      <c r="V20" s="65">
        <v>153689458</v>
      </c>
      <c r="W20" s="65">
        <v>670999168</v>
      </c>
      <c r="X20" s="65">
        <v>695991013</v>
      </c>
      <c r="Y20" s="65">
        <v>-24991845</v>
      </c>
      <c r="Z20" s="145">
        <v>-3.59</v>
      </c>
      <c r="AA20" s="160">
        <v>695991013</v>
      </c>
    </row>
    <row r="21" spans="1:27" ht="13.5">
      <c r="A21" s="143" t="s">
        <v>90</v>
      </c>
      <c r="B21" s="141"/>
      <c r="C21" s="160">
        <v>163077725</v>
      </c>
      <c r="D21" s="160"/>
      <c r="E21" s="161">
        <v>187335381</v>
      </c>
      <c r="F21" s="65">
        <v>186113496</v>
      </c>
      <c r="G21" s="65">
        <v>11991561</v>
      </c>
      <c r="H21" s="65">
        <v>18297063</v>
      </c>
      <c r="I21" s="65">
        <v>15390271</v>
      </c>
      <c r="J21" s="65">
        <v>45678895</v>
      </c>
      <c r="K21" s="65">
        <v>1692589</v>
      </c>
      <c r="L21" s="65">
        <v>18561426</v>
      </c>
      <c r="M21" s="65">
        <v>14593768</v>
      </c>
      <c r="N21" s="65">
        <v>34847783</v>
      </c>
      <c r="O21" s="65">
        <v>13365950</v>
      </c>
      <c r="P21" s="65">
        <v>14215007</v>
      </c>
      <c r="Q21" s="65">
        <v>15353974</v>
      </c>
      <c r="R21" s="65">
        <v>42934931</v>
      </c>
      <c r="S21" s="65">
        <v>13066374</v>
      </c>
      <c r="T21" s="65">
        <v>14616825</v>
      </c>
      <c r="U21" s="65">
        <v>13356438</v>
      </c>
      <c r="V21" s="65">
        <v>41039637</v>
      </c>
      <c r="W21" s="65">
        <v>164501246</v>
      </c>
      <c r="X21" s="65">
        <v>186113496</v>
      </c>
      <c r="Y21" s="65">
        <v>-21612250</v>
      </c>
      <c r="Z21" s="145">
        <v>-11.61</v>
      </c>
      <c r="AA21" s="160">
        <v>186113496</v>
      </c>
    </row>
    <row r="22" spans="1:27" ht="13.5">
      <c r="A22" s="143" t="s">
        <v>91</v>
      </c>
      <c r="B22" s="141"/>
      <c r="C22" s="162">
        <v>125262252</v>
      </c>
      <c r="D22" s="162"/>
      <c r="E22" s="163">
        <v>159876573</v>
      </c>
      <c r="F22" s="164">
        <v>170639647</v>
      </c>
      <c r="G22" s="164">
        <v>7241685</v>
      </c>
      <c r="H22" s="164">
        <v>18469893</v>
      </c>
      <c r="I22" s="164">
        <v>7088749</v>
      </c>
      <c r="J22" s="164">
        <v>32800327</v>
      </c>
      <c r="K22" s="164">
        <v>22686797</v>
      </c>
      <c r="L22" s="164">
        <v>17661532</v>
      </c>
      <c r="M22" s="164">
        <v>13625834</v>
      </c>
      <c r="N22" s="164">
        <v>53974163</v>
      </c>
      <c r="O22" s="164">
        <v>6997147</v>
      </c>
      <c r="P22" s="164">
        <v>8788803</v>
      </c>
      <c r="Q22" s="164">
        <v>14209368</v>
      </c>
      <c r="R22" s="164">
        <v>29995318</v>
      </c>
      <c r="S22" s="164">
        <v>13680270</v>
      </c>
      <c r="T22" s="164">
        <v>10266794</v>
      </c>
      <c r="U22" s="164">
        <v>11792017</v>
      </c>
      <c r="V22" s="164">
        <v>35739081</v>
      </c>
      <c r="W22" s="164">
        <v>152508889</v>
      </c>
      <c r="X22" s="164">
        <v>170639647</v>
      </c>
      <c r="Y22" s="164">
        <v>-18130758</v>
      </c>
      <c r="Z22" s="146">
        <v>-10.63</v>
      </c>
      <c r="AA22" s="162">
        <v>170639647</v>
      </c>
    </row>
    <row r="23" spans="1:27" ht="13.5">
      <c r="A23" s="143" t="s">
        <v>92</v>
      </c>
      <c r="B23" s="141"/>
      <c r="C23" s="160">
        <v>117228495</v>
      </c>
      <c r="D23" s="160"/>
      <c r="E23" s="161">
        <v>118697749</v>
      </c>
      <c r="F23" s="65">
        <v>118092222</v>
      </c>
      <c r="G23" s="65">
        <v>5788758</v>
      </c>
      <c r="H23" s="65">
        <v>24467141</v>
      </c>
      <c r="I23" s="65">
        <v>5537955</v>
      </c>
      <c r="J23" s="65">
        <v>35793854</v>
      </c>
      <c r="K23" s="65">
        <v>5597497</v>
      </c>
      <c r="L23" s="65">
        <v>20479499</v>
      </c>
      <c r="M23" s="65">
        <v>6142020</v>
      </c>
      <c r="N23" s="65">
        <v>32219016</v>
      </c>
      <c r="O23" s="65">
        <v>7437435</v>
      </c>
      <c r="P23" s="65">
        <v>7568411</v>
      </c>
      <c r="Q23" s="65">
        <v>16759391</v>
      </c>
      <c r="R23" s="65">
        <v>31765237</v>
      </c>
      <c r="S23" s="65">
        <v>7619766</v>
      </c>
      <c r="T23" s="65">
        <v>5603953</v>
      </c>
      <c r="U23" s="65">
        <v>7645330</v>
      </c>
      <c r="V23" s="65">
        <v>20869049</v>
      </c>
      <c r="W23" s="65">
        <v>120647156</v>
      </c>
      <c r="X23" s="65">
        <v>118092222</v>
      </c>
      <c r="Y23" s="65">
        <v>2554934</v>
      </c>
      <c r="Z23" s="145">
        <v>2.16</v>
      </c>
      <c r="AA23" s="160">
        <v>118092222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>
        <v>60000</v>
      </c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>
        <v>13660</v>
      </c>
      <c r="U24" s="105">
        <v>19200</v>
      </c>
      <c r="V24" s="105">
        <v>32860</v>
      </c>
      <c r="W24" s="105">
        <v>32860</v>
      </c>
      <c r="X24" s="105">
        <v>60000</v>
      </c>
      <c r="Y24" s="105">
        <v>-27140</v>
      </c>
      <c r="Z24" s="142">
        <v>-45.23</v>
      </c>
      <c r="AA24" s="158">
        <v>60000</v>
      </c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1424685605</v>
      </c>
      <c r="D25" s="177">
        <f>+D5+D9+D15+D19+D24</f>
        <v>0</v>
      </c>
      <c r="E25" s="178">
        <f t="shared" si="4"/>
        <v>1603435698</v>
      </c>
      <c r="F25" s="78">
        <f t="shared" si="4"/>
        <v>1648135056</v>
      </c>
      <c r="G25" s="78">
        <f t="shared" si="4"/>
        <v>103843844</v>
      </c>
      <c r="H25" s="78">
        <f t="shared" si="4"/>
        <v>197465861</v>
      </c>
      <c r="I25" s="78">
        <f t="shared" si="4"/>
        <v>117848535</v>
      </c>
      <c r="J25" s="78">
        <f t="shared" si="4"/>
        <v>419158240</v>
      </c>
      <c r="K25" s="78">
        <f t="shared" si="4"/>
        <v>131676280</v>
      </c>
      <c r="L25" s="78">
        <f t="shared" si="4"/>
        <v>172499113</v>
      </c>
      <c r="M25" s="78">
        <f t="shared" si="4"/>
        <v>116994485</v>
      </c>
      <c r="N25" s="78">
        <f t="shared" si="4"/>
        <v>421169878</v>
      </c>
      <c r="O25" s="78">
        <f t="shared" si="4"/>
        <v>100020295</v>
      </c>
      <c r="P25" s="78">
        <f t="shared" si="4"/>
        <v>117050752</v>
      </c>
      <c r="Q25" s="78">
        <f t="shared" si="4"/>
        <v>147935971</v>
      </c>
      <c r="R25" s="78">
        <f t="shared" si="4"/>
        <v>365007018</v>
      </c>
      <c r="S25" s="78">
        <f t="shared" si="4"/>
        <v>116074938</v>
      </c>
      <c r="T25" s="78">
        <f t="shared" si="4"/>
        <v>113241830</v>
      </c>
      <c r="U25" s="78">
        <f t="shared" si="4"/>
        <v>140790291</v>
      </c>
      <c r="V25" s="78">
        <f t="shared" si="4"/>
        <v>370107059</v>
      </c>
      <c r="W25" s="78">
        <f t="shared" si="4"/>
        <v>1575442195</v>
      </c>
      <c r="X25" s="78">
        <f t="shared" si="4"/>
        <v>1648135056</v>
      </c>
      <c r="Y25" s="78">
        <f t="shared" si="4"/>
        <v>-72692861</v>
      </c>
      <c r="Z25" s="179">
        <f>+IF(X25&lt;&gt;0,+(Y25/X25)*100,0)</f>
        <v>-4.410613119074387</v>
      </c>
      <c r="AA25" s="177">
        <f>+AA5+AA9+AA15+AA19+AA24</f>
        <v>1648135056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318952390</v>
      </c>
      <c r="D28" s="158">
        <f>SUM(D29:D31)</f>
        <v>0</v>
      </c>
      <c r="E28" s="159">
        <f t="shared" si="5"/>
        <v>276526224</v>
      </c>
      <c r="F28" s="105">
        <f t="shared" si="5"/>
        <v>298900428</v>
      </c>
      <c r="G28" s="105">
        <f t="shared" si="5"/>
        <v>23463632</v>
      </c>
      <c r="H28" s="105">
        <f t="shared" si="5"/>
        <v>18629035</v>
      </c>
      <c r="I28" s="105">
        <f t="shared" si="5"/>
        <v>30238804</v>
      </c>
      <c r="J28" s="105">
        <f t="shared" si="5"/>
        <v>72331471</v>
      </c>
      <c r="K28" s="105">
        <f t="shared" si="5"/>
        <v>24393325</v>
      </c>
      <c r="L28" s="105">
        <f t="shared" si="5"/>
        <v>26408658</v>
      </c>
      <c r="M28" s="105">
        <f t="shared" si="5"/>
        <v>19998452</v>
      </c>
      <c r="N28" s="105">
        <f t="shared" si="5"/>
        <v>70800435</v>
      </c>
      <c r="O28" s="105">
        <f t="shared" si="5"/>
        <v>23222410</v>
      </c>
      <c r="P28" s="105">
        <f t="shared" si="5"/>
        <v>30436199</v>
      </c>
      <c r="Q28" s="105">
        <f t="shared" si="5"/>
        <v>18495205</v>
      </c>
      <c r="R28" s="105">
        <f t="shared" si="5"/>
        <v>72153814</v>
      </c>
      <c r="S28" s="105">
        <f t="shared" si="5"/>
        <v>42893499</v>
      </c>
      <c r="T28" s="105">
        <f t="shared" si="5"/>
        <v>25740379</v>
      </c>
      <c r="U28" s="105">
        <f t="shared" si="5"/>
        <v>21792226</v>
      </c>
      <c r="V28" s="105">
        <f t="shared" si="5"/>
        <v>90426104</v>
      </c>
      <c r="W28" s="105">
        <f t="shared" si="5"/>
        <v>305711824</v>
      </c>
      <c r="X28" s="105">
        <f t="shared" si="5"/>
        <v>298900428</v>
      </c>
      <c r="Y28" s="105">
        <f t="shared" si="5"/>
        <v>6811396</v>
      </c>
      <c r="Z28" s="142">
        <f>+IF(X28&lt;&gt;0,+(Y28/X28)*100,0)</f>
        <v>2.278817747293423</v>
      </c>
      <c r="AA28" s="158">
        <f>SUM(AA29:AA31)</f>
        <v>298900428</v>
      </c>
    </row>
    <row r="29" spans="1:27" ht="13.5">
      <c r="A29" s="143" t="s">
        <v>75</v>
      </c>
      <c r="B29" s="141"/>
      <c r="C29" s="160">
        <v>46968521</v>
      </c>
      <c r="D29" s="160"/>
      <c r="E29" s="161">
        <v>36030014</v>
      </c>
      <c r="F29" s="65">
        <v>39519505</v>
      </c>
      <c r="G29" s="65">
        <v>3697969</v>
      </c>
      <c r="H29" s="65">
        <v>1981500</v>
      </c>
      <c r="I29" s="65">
        <v>3040459</v>
      </c>
      <c r="J29" s="65">
        <v>8719928</v>
      </c>
      <c r="K29" s="65">
        <v>2949486</v>
      </c>
      <c r="L29" s="65">
        <v>3801342</v>
      </c>
      <c r="M29" s="65">
        <v>3244952</v>
      </c>
      <c r="N29" s="65">
        <v>9995780</v>
      </c>
      <c r="O29" s="65">
        <v>3058103</v>
      </c>
      <c r="P29" s="65">
        <v>2561879</v>
      </c>
      <c r="Q29" s="65">
        <v>1920531</v>
      </c>
      <c r="R29" s="65">
        <v>7540513</v>
      </c>
      <c r="S29" s="65">
        <v>3783497</v>
      </c>
      <c r="T29" s="65">
        <v>3977633</v>
      </c>
      <c r="U29" s="65">
        <v>1805342</v>
      </c>
      <c r="V29" s="65">
        <v>9566472</v>
      </c>
      <c r="W29" s="65">
        <v>35822693</v>
      </c>
      <c r="X29" s="65">
        <v>39519505</v>
      </c>
      <c r="Y29" s="65">
        <v>-3696812</v>
      </c>
      <c r="Z29" s="145">
        <v>-9.35</v>
      </c>
      <c r="AA29" s="160">
        <v>39519505</v>
      </c>
    </row>
    <row r="30" spans="1:27" ht="13.5">
      <c r="A30" s="143" t="s">
        <v>76</v>
      </c>
      <c r="B30" s="141"/>
      <c r="C30" s="162">
        <v>140049521</v>
      </c>
      <c r="D30" s="162"/>
      <c r="E30" s="163">
        <v>107261023</v>
      </c>
      <c r="F30" s="164">
        <v>117511396</v>
      </c>
      <c r="G30" s="164">
        <v>12290400</v>
      </c>
      <c r="H30" s="164">
        <v>3825621</v>
      </c>
      <c r="I30" s="164">
        <v>17622657</v>
      </c>
      <c r="J30" s="164">
        <v>33738678</v>
      </c>
      <c r="K30" s="164">
        <v>7113139</v>
      </c>
      <c r="L30" s="164">
        <v>11113837</v>
      </c>
      <c r="M30" s="164">
        <v>7446947</v>
      </c>
      <c r="N30" s="164">
        <v>25673923</v>
      </c>
      <c r="O30" s="164">
        <v>11683036</v>
      </c>
      <c r="P30" s="164">
        <v>8439834</v>
      </c>
      <c r="Q30" s="164">
        <v>5221386</v>
      </c>
      <c r="R30" s="164">
        <v>25344256</v>
      </c>
      <c r="S30" s="164">
        <v>24136178</v>
      </c>
      <c r="T30" s="164">
        <v>11247867</v>
      </c>
      <c r="U30" s="164">
        <v>9092500</v>
      </c>
      <c r="V30" s="164">
        <v>44476545</v>
      </c>
      <c r="W30" s="164">
        <v>129233402</v>
      </c>
      <c r="X30" s="164">
        <v>117511396</v>
      </c>
      <c r="Y30" s="164">
        <v>11722006</v>
      </c>
      <c r="Z30" s="146">
        <v>9.98</v>
      </c>
      <c r="AA30" s="162">
        <v>117511396</v>
      </c>
    </row>
    <row r="31" spans="1:27" ht="13.5">
      <c r="A31" s="143" t="s">
        <v>77</v>
      </c>
      <c r="B31" s="141"/>
      <c r="C31" s="160">
        <v>131934348</v>
      </c>
      <c r="D31" s="160"/>
      <c r="E31" s="161">
        <v>133235187</v>
      </c>
      <c r="F31" s="65">
        <v>141869527</v>
      </c>
      <c r="G31" s="65">
        <v>7475263</v>
      </c>
      <c r="H31" s="65">
        <v>12821914</v>
      </c>
      <c r="I31" s="65">
        <v>9575688</v>
      </c>
      <c r="J31" s="65">
        <v>29872865</v>
      </c>
      <c r="K31" s="65">
        <v>14330700</v>
      </c>
      <c r="L31" s="65">
        <v>11493479</v>
      </c>
      <c r="M31" s="65">
        <v>9306553</v>
      </c>
      <c r="N31" s="65">
        <v>35130732</v>
      </c>
      <c r="O31" s="65">
        <v>8481271</v>
      </c>
      <c r="P31" s="65">
        <v>19434486</v>
      </c>
      <c r="Q31" s="65">
        <v>11353288</v>
      </c>
      <c r="R31" s="65">
        <v>39269045</v>
      </c>
      <c r="S31" s="65">
        <v>14973824</v>
      </c>
      <c r="T31" s="65">
        <v>10514879</v>
      </c>
      <c r="U31" s="65">
        <v>10894384</v>
      </c>
      <c r="V31" s="65">
        <v>36383087</v>
      </c>
      <c r="W31" s="65">
        <v>140655729</v>
      </c>
      <c r="X31" s="65">
        <v>141869527</v>
      </c>
      <c r="Y31" s="65">
        <v>-1213798</v>
      </c>
      <c r="Z31" s="145">
        <v>-0.86</v>
      </c>
      <c r="AA31" s="160">
        <v>141869527</v>
      </c>
    </row>
    <row r="32" spans="1:27" ht="13.5">
      <c r="A32" s="140" t="s">
        <v>78</v>
      </c>
      <c r="B32" s="141"/>
      <c r="C32" s="158">
        <f aca="true" t="shared" si="6" ref="C32:Y32">SUM(C33:C37)</f>
        <v>200171796</v>
      </c>
      <c r="D32" s="158">
        <f>SUM(D33:D37)</f>
        <v>0</v>
      </c>
      <c r="E32" s="159">
        <f t="shared" si="6"/>
        <v>144152022</v>
      </c>
      <c r="F32" s="105">
        <f t="shared" si="6"/>
        <v>203664250</v>
      </c>
      <c r="G32" s="105">
        <f t="shared" si="6"/>
        <v>9543857</v>
      </c>
      <c r="H32" s="105">
        <f t="shared" si="6"/>
        <v>8800002</v>
      </c>
      <c r="I32" s="105">
        <f t="shared" si="6"/>
        <v>16594308</v>
      </c>
      <c r="J32" s="105">
        <f t="shared" si="6"/>
        <v>34938167</v>
      </c>
      <c r="K32" s="105">
        <f t="shared" si="6"/>
        <v>14904250</v>
      </c>
      <c r="L32" s="105">
        <f t="shared" si="6"/>
        <v>20880361</v>
      </c>
      <c r="M32" s="105">
        <f t="shared" si="6"/>
        <v>15233179</v>
      </c>
      <c r="N32" s="105">
        <f t="shared" si="6"/>
        <v>51017790</v>
      </c>
      <c r="O32" s="105">
        <f t="shared" si="6"/>
        <v>18353678</v>
      </c>
      <c r="P32" s="105">
        <f t="shared" si="6"/>
        <v>27236491</v>
      </c>
      <c r="Q32" s="105">
        <f t="shared" si="6"/>
        <v>17175773</v>
      </c>
      <c r="R32" s="105">
        <f t="shared" si="6"/>
        <v>62765942</v>
      </c>
      <c r="S32" s="105">
        <f t="shared" si="6"/>
        <v>15984993</v>
      </c>
      <c r="T32" s="105">
        <f t="shared" si="6"/>
        <v>21975556</v>
      </c>
      <c r="U32" s="105">
        <f t="shared" si="6"/>
        <v>21857996</v>
      </c>
      <c r="V32" s="105">
        <f t="shared" si="6"/>
        <v>59818545</v>
      </c>
      <c r="W32" s="105">
        <f t="shared" si="6"/>
        <v>208540444</v>
      </c>
      <c r="X32" s="105">
        <f t="shared" si="6"/>
        <v>203664250</v>
      </c>
      <c r="Y32" s="105">
        <f t="shared" si="6"/>
        <v>4876194</v>
      </c>
      <c r="Z32" s="142">
        <f>+IF(X32&lt;&gt;0,+(Y32/X32)*100,0)</f>
        <v>2.3942316827818333</v>
      </c>
      <c r="AA32" s="158">
        <f>SUM(AA33:AA37)</f>
        <v>203664250</v>
      </c>
    </row>
    <row r="33" spans="1:27" ht="13.5">
      <c r="A33" s="143" t="s">
        <v>79</v>
      </c>
      <c r="B33" s="141"/>
      <c r="C33" s="160">
        <v>37367140</v>
      </c>
      <c r="D33" s="160"/>
      <c r="E33" s="161">
        <v>37640343</v>
      </c>
      <c r="F33" s="65">
        <v>44894086</v>
      </c>
      <c r="G33" s="65">
        <v>2344815</v>
      </c>
      <c r="H33" s="65">
        <v>2174157</v>
      </c>
      <c r="I33" s="65">
        <v>3290385</v>
      </c>
      <c r="J33" s="65">
        <v>7809357</v>
      </c>
      <c r="K33" s="65">
        <v>3179918</v>
      </c>
      <c r="L33" s="65">
        <v>4392809</v>
      </c>
      <c r="M33" s="65">
        <v>2515427</v>
      </c>
      <c r="N33" s="65">
        <v>10088154</v>
      </c>
      <c r="O33" s="65">
        <v>2427898</v>
      </c>
      <c r="P33" s="65">
        <v>7386077</v>
      </c>
      <c r="Q33" s="65">
        <v>3133991</v>
      </c>
      <c r="R33" s="65">
        <v>12947966</v>
      </c>
      <c r="S33" s="65">
        <v>3127356</v>
      </c>
      <c r="T33" s="65">
        <v>3455114</v>
      </c>
      <c r="U33" s="65">
        <v>3340342</v>
      </c>
      <c r="V33" s="65">
        <v>9922812</v>
      </c>
      <c r="W33" s="65">
        <v>40768289</v>
      </c>
      <c r="X33" s="65">
        <v>44894086</v>
      </c>
      <c r="Y33" s="65">
        <v>-4125797</v>
      </c>
      <c r="Z33" s="145">
        <v>-9.19</v>
      </c>
      <c r="AA33" s="160">
        <v>44894086</v>
      </c>
    </row>
    <row r="34" spans="1:27" ht="13.5">
      <c r="A34" s="143" t="s">
        <v>80</v>
      </c>
      <c r="B34" s="141"/>
      <c r="C34" s="160">
        <v>65220495</v>
      </c>
      <c r="D34" s="160"/>
      <c r="E34" s="161">
        <v>59115302</v>
      </c>
      <c r="F34" s="65">
        <v>66040665</v>
      </c>
      <c r="G34" s="65">
        <v>3592612</v>
      </c>
      <c r="H34" s="65">
        <v>3509472</v>
      </c>
      <c r="I34" s="65">
        <v>4266931</v>
      </c>
      <c r="J34" s="65">
        <v>11369015</v>
      </c>
      <c r="K34" s="65">
        <v>3824022</v>
      </c>
      <c r="L34" s="65">
        <v>6360447</v>
      </c>
      <c r="M34" s="65">
        <v>5295228</v>
      </c>
      <c r="N34" s="65">
        <v>15479697</v>
      </c>
      <c r="O34" s="65">
        <v>4572405</v>
      </c>
      <c r="P34" s="65">
        <v>11872995</v>
      </c>
      <c r="Q34" s="65">
        <v>5713690</v>
      </c>
      <c r="R34" s="65">
        <v>22159090</v>
      </c>
      <c r="S34" s="65">
        <v>6346280</v>
      </c>
      <c r="T34" s="65">
        <v>5781829</v>
      </c>
      <c r="U34" s="65">
        <v>5049098</v>
      </c>
      <c r="V34" s="65">
        <v>17177207</v>
      </c>
      <c r="W34" s="65">
        <v>66185009</v>
      </c>
      <c r="X34" s="65">
        <v>66040665</v>
      </c>
      <c r="Y34" s="65">
        <v>144344</v>
      </c>
      <c r="Z34" s="145">
        <v>0.22</v>
      </c>
      <c r="AA34" s="160">
        <v>66040665</v>
      </c>
    </row>
    <row r="35" spans="1:27" ht="13.5">
      <c r="A35" s="143" t="s">
        <v>81</v>
      </c>
      <c r="B35" s="141"/>
      <c r="C35" s="160">
        <v>78986571</v>
      </c>
      <c r="D35" s="160"/>
      <c r="E35" s="161">
        <v>28881148</v>
      </c>
      <c r="F35" s="65">
        <v>75819956</v>
      </c>
      <c r="G35" s="65">
        <v>2761849</v>
      </c>
      <c r="H35" s="65">
        <v>1746773</v>
      </c>
      <c r="I35" s="65">
        <v>7890104</v>
      </c>
      <c r="J35" s="65">
        <v>12398726</v>
      </c>
      <c r="K35" s="65">
        <v>6762554</v>
      </c>
      <c r="L35" s="65">
        <v>8649595</v>
      </c>
      <c r="M35" s="65">
        <v>6268500</v>
      </c>
      <c r="N35" s="65">
        <v>21680649</v>
      </c>
      <c r="O35" s="65">
        <v>10190039</v>
      </c>
      <c r="P35" s="65">
        <v>6978147</v>
      </c>
      <c r="Q35" s="65">
        <v>7128933</v>
      </c>
      <c r="R35" s="65">
        <v>24297119</v>
      </c>
      <c r="S35" s="65">
        <v>5655271</v>
      </c>
      <c r="T35" s="65">
        <v>11939205</v>
      </c>
      <c r="U35" s="65">
        <v>12193840</v>
      </c>
      <c r="V35" s="65">
        <v>29788316</v>
      </c>
      <c r="W35" s="65">
        <v>88164810</v>
      </c>
      <c r="X35" s="65">
        <v>75819956</v>
      </c>
      <c r="Y35" s="65">
        <v>12344854</v>
      </c>
      <c r="Z35" s="145">
        <v>16.28</v>
      </c>
      <c r="AA35" s="160">
        <v>75819956</v>
      </c>
    </row>
    <row r="36" spans="1:27" ht="13.5">
      <c r="A36" s="143" t="s">
        <v>82</v>
      </c>
      <c r="B36" s="141"/>
      <c r="C36" s="160">
        <v>8588449</v>
      </c>
      <c r="D36" s="160"/>
      <c r="E36" s="161">
        <v>10576958</v>
      </c>
      <c r="F36" s="65">
        <v>11299339</v>
      </c>
      <c r="G36" s="65">
        <v>439503</v>
      </c>
      <c r="H36" s="65">
        <v>941961</v>
      </c>
      <c r="I36" s="65">
        <v>753899</v>
      </c>
      <c r="J36" s="65">
        <v>2135363</v>
      </c>
      <c r="K36" s="65">
        <v>698865</v>
      </c>
      <c r="L36" s="65">
        <v>899646</v>
      </c>
      <c r="M36" s="65">
        <v>753653</v>
      </c>
      <c r="N36" s="65">
        <v>2352164</v>
      </c>
      <c r="O36" s="65">
        <v>757229</v>
      </c>
      <c r="P36" s="65">
        <v>623110</v>
      </c>
      <c r="Q36" s="65">
        <v>960074</v>
      </c>
      <c r="R36" s="65">
        <v>2340413</v>
      </c>
      <c r="S36" s="65">
        <v>420052</v>
      </c>
      <c r="T36" s="65">
        <v>435134</v>
      </c>
      <c r="U36" s="65">
        <v>936933</v>
      </c>
      <c r="V36" s="65">
        <v>1792119</v>
      </c>
      <c r="W36" s="65">
        <v>8620059</v>
      </c>
      <c r="X36" s="65">
        <v>11299339</v>
      </c>
      <c r="Y36" s="65">
        <v>-2679280</v>
      </c>
      <c r="Z36" s="145">
        <v>-23.71</v>
      </c>
      <c r="AA36" s="160">
        <v>11299339</v>
      </c>
    </row>
    <row r="37" spans="1:27" ht="13.5">
      <c r="A37" s="143" t="s">
        <v>83</v>
      </c>
      <c r="B37" s="141"/>
      <c r="C37" s="162">
        <v>10009141</v>
      </c>
      <c r="D37" s="162"/>
      <c r="E37" s="163">
        <v>7938271</v>
      </c>
      <c r="F37" s="164">
        <v>5610204</v>
      </c>
      <c r="G37" s="164">
        <v>405078</v>
      </c>
      <c r="H37" s="164">
        <v>427639</v>
      </c>
      <c r="I37" s="164">
        <v>392989</v>
      </c>
      <c r="J37" s="164">
        <v>1225706</v>
      </c>
      <c r="K37" s="164">
        <v>438891</v>
      </c>
      <c r="L37" s="164">
        <v>577864</v>
      </c>
      <c r="M37" s="164">
        <v>400371</v>
      </c>
      <c r="N37" s="164">
        <v>1417126</v>
      </c>
      <c r="O37" s="164">
        <v>406107</v>
      </c>
      <c r="P37" s="164">
        <v>376162</v>
      </c>
      <c r="Q37" s="164">
        <v>239085</v>
      </c>
      <c r="R37" s="164">
        <v>1021354</v>
      </c>
      <c r="S37" s="164">
        <v>436034</v>
      </c>
      <c r="T37" s="164">
        <v>364274</v>
      </c>
      <c r="U37" s="164">
        <v>337783</v>
      </c>
      <c r="V37" s="164">
        <v>1138091</v>
      </c>
      <c r="W37" s="164">
        <v>4802277</v>
      </c>
      <c r="X37" s="164">
        <v>5610204</v>
      </c>
      <c r="Y37" s="164">
        <v>-807927</v>
      </c>
      <c r="Z37" s="146">
        <v>-14.4</v>
      </c>
      <c r="AA37" s="162">
        <v>5610204</v>
      </c>
    </row>
    <row r="38" spans="1:27" ht="13.5">
      <c r="A38" s="140" t="s">
        <v>84</v>
      </c>
      <c r="B38" s="147"/>
      <c r="C38" s="158">
        <f aca="true" t="shared" si="7" ref="C38:Y38">SUM(C39:C41)</f>
        <v>161460972</v>
      </c>
      <c r="D38" s="158">
        <f>SUM(D39:D41)</f>
        <v>0</v>
      </c>
      <c r="E38" s="159">
        <f t="shared" si="7"/>
        <v>137551122</v>
      </c>
      <c r="F38" s="105">
        <f t="shared" si="7"/>
        <v>179625766</v>
      </c>
      <c r="G38" s="105">
        <f t="shared" si="7"/>
        <v>7447295</v>
      </c>
      <c r="H38" s="105">
        <f t="shared" si="7"/>
        <v>9744979</v>
      </c>
      <c r="I38" s="105">
        <f t="shared" si="7"/>
        <v>10195802</v>
      </c>
      <c r="J38" s="105">
        <f t="shared" si="7"/>
        <v>27388076</v>
      </c>
      <c r="K38" s="105">
        <f t="shared" si="7"/>
        <v>5322349</v>
      </c>
      <c r="L38" s="105">
        <f t="shared" si="7"/>
        <v>17943611</v>
      </c>
      <c r="M38" s="105">
        <f t="shared" si="7"/>
        <v>5675261</v>
      </c>
      <c r="N38" s="105">
        <f t="shared" si="7"/>
        <v>28941221</v>
      </c>
      <c r="O38" s="105">
        <f t="shared" si="7"/>
        <v>5774054</v>
      </c>
      <c r="P38" s="105">
        <f t="shared" si="7"/>
        <v>64086851</v>
      </c>
      <c r="Q38" s="105">
        <f t="shared" si="7"/>
        <v>12633514</v>
      </c>
      <c r="R38" s="105">
        <f t="shared" si="7"/>
        <v>82494419</v>
      </c>
      <c r="S38" s="105">
        <f t="shared" si="7"/>
        <v>15239633</v>
      </c>
      <c r="T38" s="105">
        <f t="shared" si="7"/>
        <v>13406013</v>
      </c>
      <c r="U38" s="105">
        <f t="shared" si="7"/>
        <v>13025760</v>
      </c>
      <c r="V38" s="105">
        <f t="shared" si="7"/>
        <v>41671406</v>
      </c>
      <c r="W38" s="105">
        <f t="shared" si="7"/>
        <v>180495122</v>
      </c>
      <c r="X38" s="105">
        <f t="shared" si="7"/>
        <v>179625766</v>
      </c>
      <c r="Y38" s="105">
        <f t="shared" si="7"/>
        <v>869356</v>
      </c>
      <c r="Z38" s="142">
        <f>+IF(X38&lt;&gt;0,+(Y38/X38)*100,0)</f>
        <v>0.4839817913427854</v>
      </c>
      <c r="AA38" s="158">
        <f>SUM(AA39:AA41)</f>
        <v>179625766</v>
      </c>
    </row>
    <row r="39" spans="1:27" ht="13.5">
      <c r="A39" s="143" t="s">
        <v>85</v>
      </c>
      <c r="B39" s="141"/>
      <c r="C39" s="160">
        <v>28234868</v>
      </c>
      <c r="D39" s="160"/>
      <c r="E39" s="161">
        <v>33655986</v>
      </c>
      <c r="F39" s="65">
        <v>28919806</v>
      </c>
      <c r="G39" s="65">
        <v>1946404</v>
      </c>
      <c r="H39" s="65">
        <v>1892875</v>
      </c>
      <c r="I39" s="65">
        <v>2347723</v>
      </c>
      <c r="J39" s="65">
        <v>6187002</v>
      </c>
      <c r="K39" s="65">
        <v>1795455</v>
      </c>
      <c r="L39" s="65">
        <v>3173140</v>
      </c>
      <c r="M39" s="65">
        <v>1882903</v>
      </c>
      <c r="N39" s="65">
        <v>6851498</v>
      </c>
      <c r="O39" s="65">
        <v>1702013</v>
      </c>
      <c r="P39" s="65">
        <v>1632758</v>
      </c>
      <c r="Q39" s="65">
        <v>1726342</v>
      </c>
      <c r="R39" s="65">
        <v>5061113</v>
      </c>
      <c r="S39" s="65">
        <v>3995043</v>
      </c>
      <c r="T39" s="65">
        <v>2838297</v>
      </c>
      <c r="U39" s="65">
        <v>1859390</v>
      </c>
      <c r="V39" s="65">
        <v>8692730</v>
      </c>
      <c r="W39" s="65">
        <v>26792343</v>
      </c>
      <c r="X39" s="65">
        <v>28919806</v>
      </c>
      <c r="Y39" s="65">
        <v>-2127463</v>
      </c>
      <c r="Z39" s="145">
        <v>-7.36</v>
      </c>
      <c r="AA39" s="160">
        <v>28919806</v>
      </c>
    </row>
    <row r="40" spans="1:27" ht="13.5">
      <c r="A40" s="143" t="s">
        <v>86</v>
      </c>
      <c r="B40" s="141"/>
      <c r="C40" s="160">
        <v>126548790</v>
      </c>
      <c r="D40" s="160"/>
      <c r="E40" s="161">
        <v>96547832</v>
      </c>
      <c r="F40" s="65">
        <v>142935781</v>
      </c>
      <c r="G40" s="65">
        <v>5038166</v>
      </c>
      <c r="H40" s="65">
        <v>7115952</v>
      </c>
      <c r="I40" s="65">
        <v>7080799</v>
      </c>
      <c r="J40" s="65">
        <v>19234917</v>
      </c>
      <c r="K40" s="65">
        <v>3069584</v>
      </c>
      <c r="L40" s="65">
        <v>13593533</v>
      </c>
      <c r="M40" s="65">
        <v>3186969</v>
      </c>
      <c r="N40" s="65">
        <v>19850086</v>
      </c>
      <c r="O40" s="65">
        <v>3552208</v>
      </c>
      <c r="P40" s="65">
        <v>61868674</v>
      </c>
      <c r="Q40" s="65">
        <v>10278236</v>
      </c>
      <c r="R40" s="65">
        <v>75699118</v>
      </c>
      <c r="S40" s="65">
        <v>10437007</v>
      </c>
      <c r="T40" s="65">
        <v>9895273</v>
      </c>
      <c r="U40" s="65">
        <v>10484198</v>
      </c>
      <c r="V40" s="65">
        <v>30816478</v>
      </c>
      <c r="W40" s="65">
        <v>145600599</v>
      </c>
      <c r="X40" s="65">
        <v>142935781</v>
      </c>
      <c r="Y40" s="65">
        <v>2664818</v>
      </c>
      <c r="Z40" s="145">
        <v>1.86</v>
      </c>
      <c r="AA40" s="160">
        <v>142935781</v>
      </c>
    </row>
    <row r="41" spans="1:27" ht="13.5">
      <c r="A41" s="143" t="s">
        <v>87</v>
      </c>
      <c r="B41" s="141"/>
      <c r="C41" s="160">
        <v>6677314</v>
      </c>
      <c r="D41" s="160"/>
      <c r="E41" s="161">
        <v>7347304</v>
      </c>
      <c r="F41" s="65">
        <v>7770179</v>
      </c>
      <c r="G41" s="65">
        <v>462725</v>
      </c>
      <c r="H41" s="65">
        <v>736152</v>
      </c>
      <c r="I41" s="65">
        <v>767280</v>
      </c>
      <c r="J41" s="65">
        <v>1966157</v>
      </c>
      <c r="K41" s="65">
        <v>457310</v>
      </c>
      <c r="L41" s="65">
        <v>1176938</v>
      </c>
      <c r="M41" s="65">
        <v>605389</v>
      </c>
      <c r="N41" s="65">
        <v>2239637</v>
      </c>
      <c r="O41" s="65">
        <v>519833</v>
      </c>
      <c r="P41" s="65">
        <v>585419</v>
      </c>
      <c r="Q41" s="65">
        <v>628936</v>
      </c>
      <c r="R41" s="65">
        <v>1734188</v>
      </c>
      <c r="S41" s="65">
        <v>807583</v>
      </c>
      <c r="T41" s="65">
        <v>672443</v>
      </c>
      <c r="U41" s="65">
        <v>682172</v>
      </c>
      <c r="V41" s="65">
        <v>2162198</v>
      </c>
      <c r="W41" s="65">
        <v>8102180</v>
      </c>
      <c r="X41" s="65">
        <v>7770179</v>
      </c>
      <c r="Y41" s="65">
        <v>332001</v>
      </c>
      <c r="Z41" s="145">
        <v>4.27</v>
      </c>
      <c r="AA41" s="160">
        <v>7770179</v>
      </c>
    </row>
    <row r="42" spans="1:27" ht="13.5">
      <c r="A42" s="140" t="s">
        <v>88</v>
      </c>
      <c r="B42" s="147"/>
      <c r="C42" s="158">
        <f aca="true" t="shared" si="8" ref="C42:Y42">SUM(C43:C46)</f>
        <v>803107378</v>
      </c>
      <c r="D42" s="158">
        <f>SUM(D43:D46)</f>
        <v>0</v>
      </c>
      <c r="E42" s="159">
        <f t="shared" si="8"/>
        <v>815660389</v>
      </c>
      <c r="F42" s="105">
        <f t="shared" si="8"/>
        <v>981100575</v>
      </c>
      <c r="G42" s="105">
        <f t="shared" si="8"/>
        <v>15840516</v>
      </c>
      <c r="H42" s="105">
        <f t="shared" si="8"/>
        <v>92951813</v>
      </c>
      <c r="I42" s="105">
        <f t="shared" si="8"/>
        <v>78291279</v>
      </c>
      <c r="J42" s="105">
        <f t="shared" si="8"/>
        <v>187083608</v>
      </c>
      <c r="K42" s="105">
        <f t="shared" si="8"/>
        <v>38955441</v>
      </c>
      <c r="L42" s="105">
        <f t="shared" si="8"/>
        <v>97781048</v>
      </c>
      <c r="M42" s="105">
        <f t="shared" si="8"/>
        <v>75257280</v>
      </c>
      <c r="N42" s="105">
        <f t="shared" si="8"/>
        <v>211993769</v>
      </c>
      <c r="O42" s="105">
        <f t="shared" si="8"/>
        <v>60951033</v>
      </c>
      <c r="P42" s="105">
        <f t="shared" si="8"/>
        <v>110086629</v>
      </c>
      <c r="Q42" s="105">
        <f t="shared" si="8"/>
        <v>104130226</v>
      </c>
      <c r="R42" s="105">
        <f t="shared" si="8"/>
        <v>275167888</v>
      </c>
      <c r="S42" s="105">
        <f t="shared" si="8"/>
        <v>52229013</v>
      </c>
      <c r="T42" s="105">
        <f t="shared" si="8"/>
        <v>64741453</v>
      </c>
      <c r="U42" s="105">
        <f t="shared" si="8"/>
        <v>173128637</v>
      </c>
      <c r="V42" s="105">
        <f t="shared" si="8"/>
        <v>290099103</v>
      </c>
      <c r="W42" s="105">
        <f t="shared" si="8"/>
        <v>964344368</v>
      </c>
      <c r="X42" s="105">
        <f t="shared" si="8"/>
        <v>981100575</v>
      </c>
      <c r="Y42" s="105">
        <f t="shared" si="8"/>
        <v>-16756207</v>
      </c>
      <c r="Z42" s="142">
        <f>+IF(X42&lt;&gt;0,+(Y42/X42)*100,0)</f>
        <v>-1.7078990092325652</v>
      </c>
      <c r="AA42" s="158">
        <f>SUM(AA43:AA46)</f>
        <v>981100575</v>
      </c>
    </row>
    <row r="43" spans="1:27" ht="13.5">
      <c r="A43" s="143" t="s">
        <v>89</v>
      </c>
      <c r="B43" s="141"/>
      <c r="C43" s="160">
        <v>445888034</v>
      </c>
      <c r="D43" s="160"/>
      <c r="E43" s="161">
        <v>510768488</v>
      </c>
      <c r="F43" s="65">
        <v>577663039</v>
      </c>
      <c r="G43" s="65">
        <v>5799458</v>
      </c>
      <c r="H43" s="65">
        <v>63230447</v>
      </c>
      <c r="I43" s="65">
        <v>49307823</v>
      </c>
      <c r="J43" s="65">
        <v>118337728</v>
      </c>
      <c r="K43" s="65">
        <v>17401145</v>
      </c>
      <c r="L43" s="65">
        <v>54502964</v>
      </c>
      <c r="M43" s="65">
        <v>47234704</v>
      </c>
      <c r="N43" s="65">
        <v>119138813</v>
      </c>
      <c r="O43" s="65">
        <v>27883277</v>
      </c>
      <c r="P43" s="65">
        <v>58122421</v>
      </c>
      <c r="Q43" s="65">
        <v>64039435</v>
      </c>
      <c r="R43" s="65">
        <v>150045133</v>
      </c>
      <c r="S43" s="65">
        <v>22247580</v>
      </c>
      <c r="T43" s="65">
        <v>30908950</v>
      </c>
      <c r="U43" s="65">
        <v>114220110</v>
      </c>
      <c r="V43" s="65">
        <v>167376640</v>
      </c>
      <c r="W43" s="65">
        <v>554898314</v>
      </c>
      <c r="X43" s="65">
        <v>577663039</v>
      </c>
      <c r="Y43" s="65">
        <v>-22764725</v>
      </c>
      <c r="Z43" s="145">
        <v>-3.94</v>
      </c>
      <c r="AA43" s="160">
        <v>577663039</v>
      </c>
    </row>
    <row r="44" spans="1:27" ht="13.5">
      <c r="A44" s="143" t="s">
        <v>90</v>
      </c>
      <c r="B44" s="141"/>
      <c r="C44" s="160">
        <v>201254714</v>
      </c>
      <c r="D44" s="160"/>
      <c r="E44" s="161">
        <v>180313837</v>
      </c>
      <c r="F44" s="65">
        <v>228378737</v>
      </c>
      <c r="G44" s="65">
        <v>5134220</v>
      </c>
      <c r="H44" s="65">
        <v>19261145</v>
      </c>
      <c r="I44" s="65">
        <v>17458444</v>
      </c>
      <c r="J44" s="65">
        <v>41853809</v>
      </c>
      <c r="K44" s="65">
        <v>9991653</v>
      </c>
      <c r="L44" s="65">
        <v>26668530</v>
      </c>
      <c r="M44" s="65">
        <v>17222170</v>
      </c>
      <c r="N44" s="65">
        <v>53882353</v>
      </c>
      <c r="O44" s="65">
        <v>19014698</v>
      </c>
      <c r="P44" s="65">
        <v>26416124</v>
      </c>
      <c r="Q44" s="65">
        <v>19716743</v>
      </c>
      <c r="R44" s="65">
        <v>65147565</v>
      </c>
      <c r="S44" s="65">
        <v>16387905</v>
      </c>
      <c r="T44" s="65">
        <v>16427717</v>
      </c>
      <c r="U44" s="65">
        <v>36008876</v>
      </c>
      <c r="V44" s="65">
        <v>68824498</v>
      </c>
      <c r="W44" s="65">
        <v>229708225</v>
      </c>
      <c r="X44" s="65">
        <v>228378737</v>
      </c>
      <c r="Y44" s="65">
        <v>1329488</v>
      </c>
      <c r="Z44" s="145">
        <v>0.58</v>
      </c>
      <c r="AA44" s="160">
        <v>228378737</v>
      </c>
    </row>
    <row r="45" spans="1:27" ht="13.5">
      <c r="A45" s="143" t="s">
        <v>91</v>
      </c>
      <c r="B45" s="141"/>
      <c r="C45" s="162">
        <v>77721888</v>
      </c>
      <c r="D45" s="162"/>
      <c r="E45" s="163">
        <v>56939049</v>
      </c>
      <c r="F45" s="164">
        <v>79483947</v>
      </c>
      <c r="G45" s="164">
        <v>1035820</v>
      </c>
      <c r="H45" s="164">
        <v>3404980</v>
      </c>
      <c r="I45" s="164">
        <v>4681107</v>
      </c>
      <c r="J45" s="164">
        <v>9121907</v>
      </c>
      <c r="K45" s="164">
        <v>3945358</v>
      </c>
      <c r="L45" s="164">
        <v>7744039</v>
      </c>
      <c r="M45" s="164">
        <v>3899361</v>
      </c>
      <c r="N45" s="164">
        <v>15588758</v>
      </c>
      <c r="O45" s="164">
        <v>6633253</v>
      </c>
      <c r="P45" s="164">
        <v>18726086</v>
      </c>
      <c r="Q45" s="164">
        <v>8597658</v>
      </c>
      <c r="R45" s="164">
        <v>33956997</v>
      </c>
      <c r="S45" s="164">
        <v>5648227</v>
      </c>
      <c r="T45" s="164">
        <v>6798895</v>
      </c>
      <c r="U45" s="164">
        <v>11847812</v>
      </c>
      <c r="V45" s="164">
        <v>24294934</v>
      </c>
      <c r="W45" s="164">
        <v>82962596</v>
      </c>
      <c r="X45" s="164">
        <v>79483947</v>
      </c>
      <c r="Y45" s="164">
        <v>3478649</v>
      </c>
      <c r="Z45" s="146">
        <v>4.38</v>
      </c>
      <c r="AA45" s="162">
        <v>79483947</v>
      </c>
    </row>
    <row r="46" spans="1:27" ht="13.5">
      <c r="A46" s="143" t="s">
        <v>92</v>
      </c>
      <c r="B46" s="141"/>
      <c r="C46" s="160">
        <v>78242742</v>
      </c>
      <c r="D46" s="160"/>
      <c r="E46" s="161">
        <v>67639015</v>
      </c>
      <c r="F46" s="65">
        <v>95574852</v>
      </c>
      <c r="G46" s="65">
        <v>3871018</v>
      </c>
      <c r="H46" s="65">
        <v>7055241</v>
      </c>
      <c r="I46" s="65">
        <v>6843905</v>
      </c>
      <c r="J46" s="65">
        <v>17770164</v>
      </c>
      <c r="K46" s="65">
        <v>7617285</v>
      </c>
      <c r="L46" s="65">
        <v>8865515</v>
      </c>
      <c r="M46" s="65">
        <v>6901045</v>
      </c>
      <c r="N46" s="65">
        <v>23383845</v>
      </c>
      <c r="O46" s="65">
        <v>7419805</v>
      </c>
      <c r="P46" s="65">
        <v>6821998</v>
      </c>
      <c r="Q46" s="65">
        <v>11776390</v>
      </c>
      <c r="R46" s="65">
        <v>26018193</v>
      </c>
      <c r="S46" s="65">
        <v>7945301</v>
      </c>
      <c r="T46" s="65">
        <v>10605891</v>
      </c>
      <c r="U46" s="65">
        <v>11051839</v>
      </c>
      <c r="V46" s="65">
        <v>29603031</v>
      </c>
      <c r="W46" s="65">
        <v>96775233</v>
      </c>
      <c r="X46" s="65">
        <v>95574852</v>
      </c>
      <c r="Y46" s="65">
        <v>1200381</v>
      </c>
      <c r="Z46" s="145">
        <v>1.26</v>
      </c>
      <c r="AA46" s="160">
        <v>95574852</v>
      </c>
    </row>
    <row r="47" spans="1:27" ht="13.5">
      <c r="A47" s="140" t="s">
        <v>93</v>
      </c>
      <c r="B47" s="147" t="s">
        <v>94</v>
      </c>
      <c r="C47" s="158">
        <v>713790</v>
      </c>
      <c r="D47" s="158"/>
      <c r="E47" s="159">
        <v>722290</v>
      </c>
      <c r="F47" s="105">
        <v>605031</v>
      </c>
      <c r="G47" s="105">
        <v>44508</v>
      </c>
      <c r="H47" s="105">
        <v>41465</v>
      </c>
      <c r="I47" s="105">
        <v>42833</v>
      </c>
      <c r="J47" s="105">
        <v>128806</v>
      </c>
      <c r="K47" s="105">
        <v>41735</v>
      </c>
      <c r="L47" s="105">
        <v>66441</v>
      </c>
      <c r="M47" s="105">
        <v>47591</v>
      </c>
      <c r="N47" s="105">
        <v>155767</v>
      </c>
      <c r="O47" s="105">
        <v>41282</v>
      </c>
      <c r="P47" s="105">
        <v>39255</v>
      </c>
      <c r="Q47" s="105">
        <v>52991</v>
      </c>
      <c r="R47" s="105">
        <v>133528</v>
      </c>
      <c r="S47" s="105">
        <v>45384</v>
      </c>
      <c r="T47" s="105">
        <v>62891</v>
      </c>
      <c r="U47" s="105">
        <v>51632</v>
      </c>
      <c r="V47" s="105">
        <v>159907</v>
      </c>
      <c r="W47" s="105">
        <v>578008</v>
      </c>
      <c r="X47" s="105">
        <v>605031</v>
      </c>
      <c r="Y47" s="105">
        <v>-27023</v>
      </c>
      <c r="Z47" s="142">
        <v>-4.47</v>
      </c>
      <c r="AA47" s="158">
        <v>605031</v>
      </c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1484406326</v>
      </c>
      <c r="D48" s="177">
        <f>+D28+D32+D38+D42+D47</f>
        <v>0</v>
      </c>
      <c r="E48" s="178">
        <f t="shared" si="9"/>
        <v>1374612047</v>
      </c>
      <c r="F48" s="78">
        <f t="shared" si="9"/>
        <v>1663896050</v>
      </c>
      <c r="G48" s="78">
        <f t="shared" si="9"/>
        <v>56339808</v>
      </c>
      <c r="H48" s="78">
        <f t="shared" si="9"/>
        <v>130167294</v>
      </c>
      <c r="I48" s="78">
        <f t="shared" si="9"/>
        <v>135363026</v>
      </c>
      <c r="J48" s="78">
        <f t="shared" si="9"/>
        <v>321870128</v>
      </c>
      <c r="K48" s="78">
        <f t="shared" si="9"/>
        <v>83617100</v>
      </c>
      <c r="L48" s="78">
        <f t="shared" si="9"/>
        <v>163080119</v>
      </c>
      <c r="M48" s="78">
        <f t="shared" si="9"/>
        <v>116211763</v>
      </c>
      <c r="N48" s="78">
        <f t="shared" si="9"/>
        <v>362908982</v>
      </c>
      <c r="O48" s="78">
        <f t="shared" si="9"/>
        <v>108342457</v>
      </c>
      <c r="P48" s="78">
        <f t="shared" si="9"/>
        <v>231885425</v>
      </c>
      <c r="Q48" s="78">
        <f t="shared" si="9"/>
        <v>152487709</v>
      </c>
      <c r="R48" s="78">
        <f t="shared" si="9"/>
        <v>492715591</v>
      </c>
      <c r="S48" s="78">
        <f t="shared" si="9"/>
        <v>126392522</v>
      </c>
      <c r="T48" s="78">
        <f t="shared" si="9"/>
        <v>125926292</v>
      </c>
      <c r="U48" s="78">
        <f t="shared" si="9"/>
        <v>229856251</v>
      </c>
      <c r="V48" s="78">
        <f t="shared" si="9"/>
        <v>482175065</v>
      </c>
      <c r="W48" s="78">
        <f t="shared" si="9"/>
        <v>1659669766</v>
      </c>
      <c r="X48" s="78">
        <f t="shared" si="9"/>
        <v>1663896050</v>
      </c>
      <c r="Y48" s="78">
        <f t="shared" si="9"/>
        <v>-4226284</v>
      </c>
      <c r="Z48" s="179">
        <f>+IF(X48&lt;&gt;0,+(Y48/X48)*100,0)</f>
        <v>-0.2539992807843976</v>
      </c>
      <c r="AA48" s="177">
        <f>+AA28+AA32+AA38+AA42+AA47</f>
        <v>1663896050</v>
      </c>
    </row>
    <row r="49" spans="1:27" ht="13.5">
      <c r="A49" s="153" t="s">
        <v>49</v>
      </c>
      <c r="B49" s="154"/>
      <c r="C49" s="180">
        <f aca="true" t="shared" si="10" ref="C49:Y49">+C25-C48</f>
        <v>-59720721</v>
      </c>
      <c r="D49" s="180">
        <f>+D25-D48</f>
        <v>0</v>
      </c>
      <c r="E49" s="181">
        <f t="shared" si="10"/>
        <v>228823651</v>
      </c>
      <c r="F49" s="182">
        <f t="shared" si="10"/>
        <v>-15760994</v>
      </c>
      <c r="G49" s="182">
        <f t="shared" si="10"/>
        <v>47504036</v>
      </c>
      <c r="H49" s="182">
        <f t="shared" si="10"/>
        <v>67298567</v>
      </c>
      <c r="I49" s="182">
        <f t="shared" si="10"/>
        <v>-17514491</v>
      </c>
      <c r="J49" s="182">
        <f t="shared" si="10"/>
        <v>97288112</v>
      </c>
      <c r="K49" s="182">
        <f t="shared" si="10"/>
        <v>48059180</v>
      </c>
      <c r="L49" s="182">
        <f t="shared" si="10"/>
        <v>9418994</v>
      </c>
      <c r="M49" s="182">
        <f t="shared" si="10"/>
        <v>782722</v>
      </c>
      <c r="N49" s="182">
        <f t="shared" si="10"/>
        <v>58260896</v>
      </c>
      <c r="O49" s="182">
        <f t="shared" si="10"/>
        <v>-8322162</v>
      </c>
      <c r="P49" s="182">
        <f t="shared" si="10"/>
        <v>-114834673</v>
      </c>
      <c r="Q49" s="182">
        <f t="shared" si="10"/>
        <v>-4551738</v>
      </c>
      <c r="R49" s="182">
        <f t="shared" si="10"/>
        <v>-127708573</v>
      </c>
      <c r="S49" s="182">
        <f t="shared" si="10"/>
        <v>-10317584</v>
      </c>
      <c r="T49" s="182">
        <f t="shared" si="10"/>
        <v>-12684462</v>
      </c>
      <c r="U49" s="182">
        <f t="shared" si="10"/>
        <v>-89065960</v>
      </c>
      <c r="V49" s="182">
        <f t="shared" si="10"/>
        <v>-112068006</v>
      </c>
      <c r="W49" s="182">
        <f t="shared" si="10"/>
        <v>-84227571</v>
      </c>
      <c r="X49" s="182">
        <f>IF(F25=F48,0,X25-X48)</f>
        <v>-15760994</v>
      </c>
      <c r="Y49" s="182">
        <f t="shared" si="10"/>
        <v>-68466577</v>
      </c>
      <c r="Z49" s="183">
        <f>+IF(X49&lt;&gt;0,+(Y49/X49)*100,0)</f>
        <v>434.40519677883265</v>
      </c>
      <c r="AA49" s="180">
        <f>+AA25-AA48</f>
        <v>-15760994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229601031</v>
      </c>
      <c r="D5" s="160"/>
      <c r="E5" s="161">
        <v>253084000</v>
      </c>
      <c r="F5" s="65">
        <v>392741143</v>
      </c>
      <c r="G5" s="65">
        <v>20148710</v>
      </c>
      <c r="H5" s="65">
        <v>21315331</v>
      </c>
      <c r="I5" s="65">
        <v>20334737</v>
      </c>
      <c r="J5" s="65">
        <v>61798778</v>
      </c>
      <c r="K5" s="65">
        <v>17992789</v>
      </c>
      <c r="L5" s="65">
        <v>20299310</v>
      </c>
      <c r="M5" s="65">
        <v>20714420</v>
      </c>
      <c r="N5" s="65">
        <v>59006519</v>
      </c>
      <c r="O5" s="65">
        <v>20185178</v>
      </c>
      <c r="P5" s="65">
        <v>21879435</v>
      </c>
      <c r="Q5" s="65">
        <v>20246970</v>
      </c>
      <c r="R5" s="65">
        <v>62311583</v>
      </c>
      <c r="S5" s="65">
        <v>20308850</v>
      </c>
      <c r="T5" s="65">
        <v>20631009</v>
      </c>
      <c r="U5" s="65">
        <v>19765739</v>
      </c>
      <c r="V5" s="65">
        <v>60705598</v>
      </c>
      <c r="W5" s="65">
        <v>243822478</v>
      </c>
      <c r="X5" s="65">
        <v>392741143</v>
      </c>
      <c r="Y5" s="65">
        <v>-148918665</v>
      </c>
      <c r="Z5" s="145">
        <v>-37.92</v>
      </c>
      <c r="AA5" s="160">
        <v>392741143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506842585</v>
      </c>
      <c r="D7" s="160"/>
      <c r="E7" s="161">
        <v>628067923</v>
      </c>
      <c r="F7" s="65">
        <v>653369390</v>
      </c>
      <c r="G7" s="65">
        <v>47395401</v>
      </c>
      <c r="H7" s="65">
        <v>61839269</v>
      </c>
      <c r="I7" s="65">
        <v>61756899</v>
      </c>
      <c r="J7" s="65">
        <v>170991569</v>
      </c>
      <c r="K7" s="65">
        <v>68848326</v>
      </c>
      <c r="L7" s="65">
        <v>48803076</v>
      </c>
      <c r="M7" s="65">
        <v>50677362</v>
      </c>
      <c r="N7" s="65">
        <v>168328764</v>
      </c>
      <c r="O7" s="65">
        <v>46171206</v>
      </c>
      <c r="P7" s="65">
        <v>48876742</v>
      </c>
      <c r="Q7" s="65">
        <v>44965603</v>
      </c>
      <c r="R7" s="65">
        <v>140013551</v>
      </c>
      <c r="S7" s="65">
        <v>51428823</v>
      </c>
      <c r="T7" s="65">
        <v>50503102</v>
      </c>
      <c r="U7" s="65">
        <v>50081490</v>
      </c>
      <c r="V7" s="65">
        <v>152013415</v>
      </c>
      <c r="W7" s="65">
        <v>631347299</v>
      </c>
      <c r="X7" s="65">
        <v>653369390</v>
      </c>
      <c r="Y7" s="65">
        <v>-22022091</v>
      </c>
      <c r="Z7" s="145">
        <v>-3.37</v>
      </c>
      <c r="AA7" s="160">
        <v>653369390</v>
      </c>
    </row>
    <row r="8" spans="1:27" ht="13.5">
      <c r="A8" s="198" t="s">
        <v>104</v>
      </c>
      <c r="B8" s="197" t="s">
        <v>96</v>
      </c>
      <c r="C8" s="160">
        <v>147986763</v>
      </c>
      <c r="D8" s="160"/>
      <c r="E8" s="161">
        <v>171680789</v>
      </c>
      <c r="F8" s="65">
        <v>171780969</v>
      </c>
      <c r="G8" s="65">
        <v>11955502</v>
      </c>
      <c r="H8" s="65">
        <v>13541131</v>
      </c>
      <c r="I8" s="65">
        <v>14369821</v>
      </c>
      <c r="J8" s="65">
        <v>39866454</v>
      </c>
      <c r="K8" s="65">
        <v>1463800</v>
      </c>
      <c r="L8" s="65">
        <v>15212405</v>
      </c>
      <c r="M8" s="65">
        <v>14459220</v>
      </c>
      <c r="N8" s="65">
        <v>31135425</v>
      </c>
      <c r="O8" s="65">
        <v>13401730</v>
      </c>
      <c r="P8" s="65">
        <v>14178276</v>
      </c>
      <c r="Q8" s="65">
        <v>12731508</v>
      </c>
      <c r="R8" s="65">
        <v>40311514</v>
      </c>
      <c r="S8" s="65">
        <v>12958564</v>
      </c>
      <c r="T8" s="65">
        <v>14487636</v>
      </c>
      <c r="U8" s="65">
        <v>13268006</v>
      </c>
      <c r="V8" s="65">
        <v>40714206</v>
      </c>
      <c r="W8" s="65">
        <v>152027599</v>
      </c>
      <c r="X8" s="65">
        <v>171780969</v>
      </c>
      <c r="Y8" s="65">
        <v>-19753370</v>
      </c>
      <c r="Z8" s="145">
        <v>-11.5</v>
      </c>
      <c r="AA8" s="160">
        <v>171780969</v>
      </c>
    </row>
    <row r="9" spans="1:27" ht="13.5">
      <c r="A9" s="198" t="s">
        <v>105</v>
      </c>
      <c r="B9" s="197" t="s">
        <v>96</v>
      </c>
      <c r="C9" s="160">
        <v>73858560</v>
      </c>
      <c r="D9" s="160"/>
      <c r="E9" s="161">
        <v>82528462</v>
      </c>
      <c r="F9" s="65">
        <v>84647344</v>
      </c>
      <c r="G9" s="65">
        <v>7227475</v>
      </c>
      <c r="H9" s="65">
        <v>7241777</v>
      </c>
      <c r="I9" s="65">
        <v>7082899</v>
      </c>
      <c r="J9" s="65">
        <v>21552151</v>
      </c>
      <c r="K9" s="65">
        <v>6079458</v>
      </c>
      <c r="L9" s="65">
        <v>7878094</v>
      </c>
      <c r="M9" s="65">
        <v>7123315</v>
      </c>
      <c r="N9" s="65">
        <v>21080867</v>
      </c>
      <c r="O9" s="65">
        <v>6452932</v>
      </c>
      <c r="P9" s="65">
        <v>7039060</v>
      </c>
      <c r="Q9" s="65">
        <v>6936002</v>
      </c>
      <c r="R9" s="65">
        <v>20427994</v>
      </c>
      <c r="S9" s="65">
        <v>7079280</v>
      </c>
      <c r="T9" s="65">
        <v>7066998</v>
      </c>
      <c r="U9" s="65">
        <v>7047953</v>
      </c>
      <c r="V9" s="65">
        <v>21194231</v>
      </c>
      <c r="W9" s="65">
        <v>84255243</v>
      </c>
      <c r="X9" s="65">
        <v>84647344</v>
      </c>
      <c r="Y9" s="65">
        <v>-392101</v>
      </c>
      <c r="Z9" s="145">
        <v>-0.46</v>
      </c>
      <c r="AA9" s="160">
        <v>84647344</v>
      </c>
    </row>
    <row r="10" spans="1:27" ht="13.5">
      <c r="A10" s="198" t="s">
        <v>106</v>
      </c>
      <c r="B10" s="197" t="s">
        <v>96</v>
      </c>
      <c r="C10" s="160">
        <v>61516300</v>
      </c>
      <c r="D10" s="160"/>
      <c r="E10" s="161">
        <v>67783549</v>
      </c>
      <c r="F10" s="59">
        <v>71769912</v>
      </c>
      <c r="G10" s="59">
        <v>5788758</v>
      </c>
      <c r="H10" s="59">
        <v>5558353</v>
      </c>
      <c r="I10" s="59">
        <v>5536878</v>
      </c>
      <c r="J10" s="59">
        <v>16883989</v>
      </c>
      <c r="K10" s="59">
        <v>5597497</v>
      </c>
      <c r="L10" s="59">
        <v>6161601</v>
      </c>
      <c r="M10" s="59">
        <v>6142020</v>
      </c>
      <c r="N10" s="59">
        <v>17901118</v>
      </c>
      <c r="O10" s="59">
        <v>6497339</v>
      </c>
      <c r="P10" s="59">
        <v>7568411</v>
      </c>
      <c r="Q10" s="59">
        <v>5414173</v>
      </c>
      <c r="R10" s="59">
        <v>19479923</v>
      </c>
      <c r="S10" s="59">
        <v>7619766</v>
      </c>
      <c r="T10" s="59">
        <v>5603953</v>
      </c>
      <c r="U10" s="59">
        <v>7645330</v>
      </c>
      <c r="V10" s="59">
        <v>20869049</v>
      </c>
      <c r="W10" s="59">
        <v>75134079</v>
      </c>
      <c r="X10" s="59">
        <v>71769912</v>
      </c>
      <c r="Y10" s="59">
        <v>3364167</v>
      </c>
      <c r="Z10" s="199">
        <v>4.69</v>
      </c>
      <c r="AA10" s="135">
        <v>71769912</v>
      </c>
    </row>
    <row r="11" spans="1:27" ht="13.5">
      <c r="A11" s="198" t="s">
        <v>107</v>
      </c>
      <c r="B11" s="200"/>
      <c r="C11" s="160">
        <v>653</v>
      </c>
      <c r="D11" s="160"/>
      <c r="E11" s="161">
        <v>13454155</v>
      </c>
      <c r="F11" s="65">
        <v>-136339277</v>
      </c>
      <c r="G11" s="65">
        <v>1068592</v>
      </c>
      <c r="H11" s="65">
        <v>144484</v>
      </c>
      <c r="I11" s="65">
        <v>1281947</v>
      </c>
      <c r="J11" s="65">
        <v>2495023</v>
      </c>
      <c r="K11" s="65">
        <v>2484570</v>
      </c>
      <c r="L11" s="65">
        <v>1909764</v>
      </c>
      <c r="M11" s="65">
        <v>269999</v>
      </c>
      <c r="N11" s="65">
        <v>4664333</v>
      </c>
      <c r="O11" s="65">
        <v>834528</v>
      </c>
      <c r="P11" s="65">
        <v>318287</v>
      </c>
      <c r="Q11" s="65">
        <v>649045</v>
      </c>
      <c r="R11" s="65">
        <v>1801860</v>
      </c>
      <c r="S11" s="65">
        <v>1310650</v>
      </c>
      <c r="T11" s="65">
        <v>-27216</v>
      </c>
      <c r="U11" s="65">
        <v>2369077</v>
      </c>
      <c r="V11" s="65">
        <v>3652511</v>
      </c>
      <c r="W11" s="65">
        <v>12613727</v>
      </c>
      <c r="X11" s="65">
        <v>-136339277</v>
      </c>
      <c r="Y11" s="65">
        <v>148953004</v>
      </c>
      <c r="Z11" s="145">
        <v>-109.25</v>
      </c>
      <c r="AA11" s="160">
        <v>-136339277</v>
      </c>
    </row>
    <row r="12" spans="1:27" ht="13.5">
      <c r="A12" s="198" t="s">
        <v>108</v>
      </c>
      <c r="B12" s="200"/>
      <c r="C12" s="160">
        <v>7738916</v>
      </c>
      <c r="D12" s="160"/>
      <c r="E12" s="161">
        <v>5055971</v>
      </c>
      <c r="F12" s="65">
        <v>2131667</v>
      </c>
      <c r="G12" s="65">
        <v>352627</v>
      </c>
      <c r="H12" s="65">
        <v>-233826</v>
      </c>
      <c r="I12" s="65">
        <v>321186</v>
      </c>
      <c r="J12" s="65">
        <v>439987</v>
      </c>
      <c r="K12" s="65">
        <v>189448</v>
      </c>
      <c r="L12" s="65">
        <v>250567</v>
      </c>
      <c r="M12" s="65">
        <v>88630</v>
      </c>
      <c r="N12" s="65">
        <v>528645</v>
      </c>
      <c r="O12" s="65">
        <v>274339</v>
      </c>
      <c r="P12" s="65">
        <v>434239</v>
      </c>
      <c r="Q12" s="65">
        <v>238571</v>
      </c>
      <c r="R12" s="65">
        <v>947149</v>
      </c>
      <c r="S12" s="65">
        <v>65342</v>
      </c>
      <c r="T12" s="65">
        <v>51466</v>
      </c>
      <c r="U12" s="65">
        <v>1080020</v>
      </c>
      <c r="V12" s="65">
        <v>1196828</v>
      </c>
      <c r="W12" s="65">
        <v>3112609</v>
      </c>
      <c r="X12" s="65">
        <v>2131667</v>
      </c>
      <c r="Y12" s="65">
        <v>980942</v>
      </c>
      <c r="Z12" s="145">
        <v>46.02</v>
      </c>
      <c r="AA12" s="160">
        <v>2131667</v>
      </c>
    </row>
    <row r="13" spans="1:27" ht="13.5">
      <c r="A13" s="196" t="s">
        <v>109</v>
      </c>
      <c r="B13" s="200"/>
      <c r="C13" s="160">
        <v>7443563</v>
      </c>
      <c r="D13" s="160"/>
      <c r="E13" s="161">
        <v>2272052</v>
      </c>
      <c r="F13" s="65">
        <v>534306</v>
      </c>
      <c r="G13" s="65">
        <v>10830</v>
      </c>
      <c r="H13" s="65">
        <v>83368</v>
      </c>
      <c r="I13" s="65">
        <v>106419</v>
      </c>
      <c r="J13" s="65">
        <v>200617</v>
      </c>
      <c r="K13" s="65">
        <v>7173</v>
      </c>
      <c r="L13" s="65">
        <v>0</v>
      </c>
      <c r="M13" s="65">
        <v>7153</v>
      </c>
      <c r="N13" s="65">
        <v>14326</v>
      </c>
      <c r="O13" s="65">
        <v>319364</v>
      </c>
      <c r="P13" s="65">
        <v>0</v>
      </c>
      <c r="Q13" s="65">
        <v>35754</v>
      </c>
      <c r="R13" s="65">
        <v>355118</v>
      </c>
      <c r="S13" s="65">
        <v>0</v>
      </c>
      <c r="T13" s="65">
        <v>21572</v>
      </c>
      <c r="U13" s="65">
        <v>389593</v>
      </c>
      <c r="V13" s="65">
        <v>411165</v>
      </c>
      <c r="W13" s="65">
        <v>981226</v>
      </c>
      <c r="X13" s="65">
        <v>534306</v>
      </c>
      <c r="Y13" s="65">
        <v>446920</v>
      </c>
      <c r="Z13" s="145">
        <v>83.64</v>
      </c>
      <c r="AA13" s="160">
        <v>534306</v>
      </c>
    </row>
    <row r="14" spans="1:27" ht="13.5">
      <c r="A14" s="196" t="s">
        <v>110</v>
      </c>
      <c r="B14" s="200"/>
      <c r="C14" s="160">
        <v>7510075</v>
      </c>
      <c r="D14" s="160"/>
      <c r="E14" s="161">
        <v>6874650</v>
      </c>
      <c r="F14" s="65">
        <v>12091028</v>
      </c>
      <c r="G14" s="65">
        <v>1346243</v>
      </c>
      <c r="H14" s="65">
        <v>1183095</v>
      </c>
      <c r="I14" s="65">
        <v>1257639</v>
      </c>
      <c r="J14" s="65">
        <v>3786977</v>
      </c>
      <c r="K14" s="65">
        <v>1377037</v>
      </c>
      <c r="L14" s="65">
        <v>434005</v>
      </c>
      <c r="M14" s="65">
        <v>618275</v>
      </c>
      <c r="N14" s="65">
        <v>2429317</v>
      </c>
      <c r="O14" s="65">
        <v>837135</v>
      </c>
      <c r="P14" s="65">
        <v>814218</v>
      </c>
      <c r="Q14" s="65">
        <v>644363</v>
      </c>
      <c r="R14" s="65">
        <v>2295716</v>
      </c>
      <c r="S14" s="65">
        <v>466757</v>
      </c>
      <c r="T14" s="65">
        <v>956555</v>
      </c>
      <c r="U14" s="65">
        <v>352891</v>
      </c>
      <c r="V14" s="65">
        <v>1776203</v>
      </c>
      <c r="W14" s="65">
        <v>10288213</v>
      </c>
      <c r="X14" s="65">
        <v>12091028</v>
      </c>
      <c r="Y14" s="65">
        <v>-1802815</v>
      </c>
      <c r="Z14" s="145">
        <v>-14.91</v>
      </c>
      <c r="AA14" s="160">
        <v>12091028</v>
      </c>
    </row>
    <row r="15" spans="1:27" ht="13.5">
      <c r="A15" s="196" t="s">
        <v>111</v>
      </c>
      <c r="B15" s="200"/>
      <c r="C15" s="160">
        <v>11224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12688</v>
      </c>
      <c r="V15" s="65">
        <v>12688</v>
      </c>
      <c r="W15" s="65">
        <v>12688</v>
      </c>
      <c r="X15" s="65">
        <v>0</v>
      </c>
      <c r="Y15" s="65">
        <v>12688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13159396</v>
      </c>
      <c r="D16" s="160"/>
      <c r="E16" s="161">
        <v>14105255</v>
      </c>
      <c r="F16" s="65">
        <v>13397895</v>
      </c>
      <c r="G16" s="65">
        <v>882354</v>
      </c>
      <c r="H16" s="65">
        <v>1282269</v>
      </c>
      <c r="I16" s="65">
        <v>273106</v>
      </c>
      <c r="J16" s="65">
        <v>2437729</v>
      </c>
      <c r="K16" s="65">
        <v>1912089</v>
      </c>
      <c r="L16" s="65">
        <v>2132206</v>
      </c>
      <c r="M16" s="65">
        <v>138046</v>
      </c>
      <c r="N16" s="65">
        <v>4182341</v>
      </c>
      <c r="O16" s="65">
        <v>1195456</v>
      </c>
      <c r="P16" s="65">
        <v>897384</v>
      </c>
      <c r="Q16" s="65">
        <v>601894</v>
      </c>
      <c r="R16" s="65">
        <v>2694734</v>
      </c>
      <c r="S16" s="65">
        <v>663015</v>
      </c>
      <c r="T16" s="65">
        <v>622324</v>
      </c>
      <c r="U16" s="65">
        <v>447228</v>
      </c>
      <c r="V16" s="65">
        <v>1732567</v>
      </c>
      <c r="W16" s="65">
        <v>11047371</v>
      </c>
      <c r="X16" s="65">
        <v>13397895</v>
      </c>
      <c r="Y16" s="65">
        <v>-2350524</v>
      </c>
      <c r="Z16" s="145">
        <v>-17.54</v>
      </c>
      <c r="AA16" s="160">
        <v>13397895</v>
      </c>
    </row>
    <row r="17" spans="1:27" ht="13.5">
      <c r="A17" s="196" t="s">
        <v>113</v>
      </c>
      <c r="B17" s="200"/>
      <c r="C17" s="160">
        <v>30891</v>
      </c>
      <c r="D17" s="160"/>
      <c r="E17" s="161">
        <v>28604</v>
      </c>
      <c r="F17" s="65">
        <v>19383</v>
      </c>
      <c r="G17" s="65">
        <v>3045</v>
      </c>
      <c r="H17" s="65">
        <v>718</v>
      </c>
      <c r="I17" s="65">
        <v>892</v>
      </c>
      <c r="J17" s="65">
        <v>4655</v>
      </c>
      <c r="K17" s="65">
        <v>1321</v>
      </c>
      <c r="L17" s="65">
        <v>3568</v>
      </c>
      <c r="M17" s="65">
        <v>1092</v>
      </c>
      <c r="N17" s="65">
        <v>5981</v>
      </c>
      <c r="O17" s="65">
        <v>670</v>
      </c>
      <c r="P17" s="65">
        <v>4221</v>
      </c>
      <c r="Q17" s="65">
        <v>1376</v>
      </c>
      <c r="R17" s="65">
        <v>6267</v>
      </c>
      <c r="S17" s="65">
        <v>1525</v>
      </c>
      <c r="T17" s="65">
        <v>2766</v>
      </c>
      <c r="U17" s="65">
        <v>1933</v>
      </c>
      <c r="V17" s="65">
        <v>6224</v>
      </c>
      <c r="W17" s="65">
        <v>23127</v>
      </c>
      <c r="X17" s="65">
        <v>19383</v>
      </c>
      <c r="Y17" s="65">
        <v>3744</v>
      </c>
      <c r="Z17" s="145">
        <v>19.32</v>
      </c>
      <c r="AA17" s="160">
        <v>19383</v>
      </c>
    </row>
    <row r="18" spans="1:27" ht="13.5">
      <c r="A18" s="198" t="s">
        <v>114</v>
      </c>
      <c r="B18" s="197"/>
      <c r="C18" s="160">
        <v>14878605</v>
      </c>
      <c r="D18" s="160"/>
      <c r="E18" s="161">
        <v>16135131</v>
      </c>
      <c r="F18" s="65">
        <v>16135131</v>
      </c>
      <c r="G18" s="65">
        <v>6811231</v>
      </c>
      <c r="H18" s="65">
        <v>1145379</v>
      </c>
      <c r="I18" s="65">
        <v>2006138</v>
      </c>
      <c r="J18" s="65">
        <v>9962748</v>
      </c>
      <c r="K18" s="65">
        <v>1382811</v>
      </c>
      <c r="L18" s="65">
        <v>976672</v>
      </c>
      <c r="M18" s="65">
        <v>3884253</v>
      </c>
      <c r="N18" s="65">
        <v>6243736</v>
      </c>
      <c r="O18" s="65">
        <v>-1907201</v>
      </c>
      <c r="P18" s="65">
        <v>3328735</v>
      </c>
      <c r="Q18" s="65">
        <v>2592451</v>
      </c>
      <c r="R18" s="65">
        <v>4013985</v>
      </c>
      <c r="S18" s="65">
        <v>282558</v>
      </c>
      <c r="T18" s="65">
        <v>2532830</v>
      </c>
      <c r="U18" s="65">
        <v>1446237</v>
      </c>
      <c r="V18" s="65">
        <v>4261625</v>
      </c>
      <c r="W18" s="65">
        <v>24482094</v>
      </c>
      <c r="X18" s="65">
        <v>16135131</v>
      </c>
      <c r="Y18" s="65">
        <v>8346963</v>
      </c>
      <c r="Z18" s="145">
        <v>51.73</v>
      </c>
      <c r="AA18" s="160">
        <v>16135131</v>
      </c>
    </row>
    <row r="19" spans="1:27" ht="13.5">
      <c r="A19" s="196" t="s">
        <v>34</v>
      </c>
      <c r="B19" s="200"/>
      <c r="C19" s="160">
        <v>193385120</v>
      </c>
      <c r="D19" s="160"/>
      <c r="E19" s="161">
        <v>200723782</v>
      </c>
      <c r="F19" s="65">
        <v>213882333</v>
      </c>
      <c r="G19" s="65">
        <v>0</v>
      </c>
      <c r="H19" s="65">
        <v>79709257</v>
      </c>
      <c r="I19" s="65">
        <v>494302</v>
      </c>
      <c r="J19" s="65">
        <v>80203559</v>
      </c>
      <c r="K19" s="65">
        <v>727483</v>
      </c>
      <c r="L19" s="65">
        <v>60694545</v>
      </c>
      <c r="M19" s="65">
        <v>657627</v>
      </c>
      <c r="N19" s="65">
        <v>62079655</v>
      </c>
      <c r="O19" s="65">
        <v>1801954</v>
      </c>
      <c r="P19" s="65">
        <v>2630736</v>
      </c>
      <c r="Q19" s="65">
        <v>48286397</v>
      </c>
      <c r="R19" s="65">
        <v>52719087</v>
      </c>
      <c r="S19" s="65">
        <v>999888</v>
      </c>
      <c r="T19" s="65">
        <v>675148</v>
      </c>
      <c r="U19" s="65">
        <v>740449</v>
      </c>
      <c r="V19" s="65">
        <v>2415485</v>
      </c>
      <c r="W19" s="65">
        <v>197417786</v>
      </c>
      <c r="X19" s="65">
        <v>213882333</v>
      </c>
      <c r="Y19" s="65">
        <v>-16464547</v>
      </c>
      <c r="Z19" s="145">
        <v>-7.7</v>
      </c>
      <c r="AA19" s="160">
        <v>213882333</v>
      </c>
    </row>
    <row r="20" spans="1:27" ht="13.5">
      <c r="A20" s="196" t="s">
        <v>35</v>
      </c>
      <c r="B20" s="200" t="s">
        <v>96</v>
      </c>
      <c r="C20" s="160">
        <v>93406219</v>
      </c>
      <c r="D20" s="160"/>
      <c r="E20" s="161">
        <v>26217196</v>
      </c>
      <c r="F20" s="59">
        <v>27299464</v>
      </c>
      <c r="G20" s="59">
        <v>853076</v>
      </c>
      <c r="H20" s="59">
        <v>4655256</v>
      </c>
      <c r="I20" s="59">
        <v>2433020</v>
      </c>
      <c r="J20" s="59">
        <v>7941352</v>
      </c>
      <c r="K20" s="59">
        <v>1491556</v>
      </c>
      <c r="L20" s="59">
        <v>2420525</v>
      </c>
      <c r="M20" s="59">
        <v>1827898</v>
      </c>
      <c r="N20" s="59">
        <v>5739979</v>
      </c>
      <c r="O20" s="59">
        <v>2191234</v>
      </c>
      <c r="P20" s="59">
        <v>2125466</v>
      </c>
      <c r="Q20" s="59">
        <v>1320169</v>
      </c>
      <c r="R20" s="59">
        <v>5636869</v>
      </c>
      <c r="S20" s="59">
        <v>937483</v>
      </c>
      <c r="T20" s="59">
        <v>2146222</v>
      </c>
      <c r="U20" s="59">
        <v>1953020</v>
      </c>
      <c r="V20" s="59">
        <v>5036725</v>
      </c>
      <c r="W20" s="59">
        <v>24354925</v>
      </c>
      <c r="X20" s="59">
        <v>27299464</v>
      </c>
      <c r="Y20" s="59">
        <v>-2944539</v>
      </c>
      <c r="Z20" s="199">
        <v>-10.79</v>
      </c>
      <c r="AA20" s="135">
        <v>27299464</v>
      </c>
    </row>
    <row r="21" spans="1:27" ht="13.5">
      <c r="A21" s="196" t="s">
        <v>115</v>
      </c>
      <c r="B21" s="200"/>
      <c r="C21" s="160">
        <v>-105456</v>
      </c>
      <c r="D21" s="160"/>
      <c r="E21" s="161">
        <v>0</v>
      </c>
      <c r="F21" s="65">
        <v>22568671</v>
      </c>
      <c r="G21" s="65">
        <v>0</v>
      </c>
      <c r="H21" s="65">
        <v>0</v>
      </c>
      <c r="I21" s="87">
        <v>12730</v>
      </c>
      <c r="J21" s="65">
        <v>12730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2544231</v>
      </c>
      <c r="Q21" s="65">
        <v>-12614</v>
      </c>
      <c r="R21" s="65">
        <v>2531617</v>
      </c>
      <c r="S21" s="65">
        <v>0</v>
      </c>
      <c r="T21" s="65">
        <v>0</v>
      </c>
      <c r="U21" s="65">
        <v>28286351</v>
      </c>
      <c r="V21" s="65">
        <v>28286351</v>
      </c>
      <c r="W21" s="87">
        <v>30830698</v>
      </c>
      <c r="X21" s="65">
        <v>22568671</v>
      </c>
      <c r="Y21" s="65">
        <v>8262027</v>
      </c>
      <c r="Z21" s="145">
        <v>36.61</v>
      </c>
      <c r="AA21" s="160">
        <v>22568671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1357264445</v>
      </c>
      <c r="D22" s="203">
        <f>SUM(D5:D21)</f>
        <v>0</v>
      </c>
      <c r="E22" s="204">
        <f t="shared" si="0"/>
        <v>1488011519</v>
      </c>
      <c r="F22" s="205">
        <f t="shared" si="0"/>
        <v>1546029359</v>
      </c>
      <c r="G22" s="205">
        <f t="shared" si="0"/>
        <v>103843844</v>
      </c>
      <c r="H22" s="205">
        <f t="shared" si="0"/>
        <v>197465861</v>
      </c>
      <c r="I22" s="205">
        <f t="shared" si="0"/>
        <v>117268613</v>
      </c>
      <c r="J22" s="205">
        <f t="shared" si="0"/>
        <v>418578318</v>
      </c>
      <c r="K22" s="205">
        <f t="shared" si="0"/>
        <v>109555358</v>
      </c>
      <c r="L22" s="205">
        <f t="shared" si="0"/>
        <v>167176338</v>
      </c>
      <c r="M22" s="205">
        <f t="shared" si="0"/>
        <v>106609310</v>
      </c>
      <c r="N22" s="205">
        <f t="shared" si="0"/>
        <v>383341006</v>
      </c>
      <c r="O22" s="205">
        <f t="shared" si="0"/>
        <v>98255864</v>
      </c>
      <c r="P22" s="205">
        <f t="shared" si="0"/>
        <v>112639441</v>
      </c>
      <c r="Q22" s="205">
        <f t="shared" si="0"/>
        <v>144651662</v>
      </c>
      <c r="R22" s="205">
        <f t="shared" si="0"/>
        <v>355546967</v>
      </c>
      <c r="S22" s="205">
        <f t="shared" si="0"/>
        <v>104122501</v>
      </c>
      <c r="T22" s="205">
        <f t="shared" si="0"/>
        <v>105274365</v>
      </c>
      <c r="U22" s="205">
        <f t="shared" si="0"/>
        <v>134888005</v>
      </c>
      <c r="V22" s="205">
        <f t="shared" si="0"/>
        <v>344284871</v>
      </c>
      <c r="W22" s="205">
        <f t="shared" si="0"/>
        <v>1501751162</v>
      </c>
      <c r="X22" s="205">
        <f t="shared" si="0"/>
        <v>1546029359</v>
      </c>
      <c r="Y22" s="205">
        <f t="shared" si="0"/>
        <v>-44278197</v>
      </c>
      <c r="Z22" s="206">
        <f>+IF(X22&lt;&gt;0,+(Y22/X22)*100,0)</f>
        <v>-2.863994576961976</v>
      </c>
      <c r="AA22" s="203">
        <f>SUM(AA5:AA21)</f>
        <v>1546029359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373286628</v>
      </c>
      <c r="D25" s="160"/>
      <c r="E25" s="161">
        <v>418215161</v>
      </c>
      <c r="F25" s="65">
        <v>406311612</v>
      </c>
      <c r="G25" s="65">
        <v>31373614</v>
      </c>
      <c r="H25" s="65">
        <v>32608691</v>
      </c>
      <c r="I25" s="65">
        <v>32735199</v>
      </c>
      <c r="J25" s="65">
        <v>96717504</v>
      </c>
      <c r="K25" s="65">
        <v>32819023</v>
      </c>
      <c r="L25" s="65">
        <v>50146255</v>
      </c>
      <c r="M25" s="65">
        <v>32710836</v>
      </c>
      <c r="N25" s="65">
        <v>115676114</v>
      </c>
      <c r="O25" s="65">
        <v>32031129</v>
      </c>
      <c r="P25" s="65">
        <v>32120520</v>
      </c>
      <c r="Q25" s="65">
        <v>31765184</v>
      </c>
      <c r="R25" s="65">
        <v>95916833</v>
      </c>
      <c r="S25" s="65">
        <v>32075040</v>
      </c>
      <c r="T25" s="65">
        <v>32754435</v>
      </c>
      <c r="U25" s="65">
        <v>33277781</v>
      </c>
      <c r="V25" s="65">
        <v>98107256</v>
      </c>
      <c r="W25" s="65">
        <v>406417707</v>
      </c>
      <c r="X25" s="65">
        <v>406311612</v>
      </c>
      <c r="Y25" s="65">
        <v>106095</v>
      </c>
      <c r="Z25" s="145">
        <v>0.03</v>
      </c>
      <c r="AA25" s="160">
        <v>406311612</v>
      </c>
    </row>
    <row r="26" spans="1:27" ht="13.5">
      <c r="A26" s="198" t="s">
        <v>38</v>
      </c>
      <c r="B26" s="197"/>
      <c r="C26" s="160">
        <v>16313074</v>
      </c>
      <c r="D26" s="160"/>
      <c r="E26" s="161">
        <v>19312096</v>
      </c>
      <c r="F26" s="65">
        <v>19312096</v>
      </c>
      <c r="G26" s="65">
        <v>1413802</v>
      </c>
      <c r="H26" s="65">
        <v>1431003</v>
      </c>
      <c r="I26" s="65">
        <v>1430116</v>
      </c>
      <c r="J26" s="65">
        <v>4274921</v>
      </c>
      <c r="K26" s="65">
        <v>1426390</v>
      </c>
      <c r="L26" s="65">
        <v>1427962</v>
      </c>
      <c r="M26" s="65">
        <v>1427187</v>
      </c>
      <c r="N26" s="65">
        <v>4281539</v>
      </c>
      <c r="O26" s="65">
        <v>1930004</v>
      </c>
      <c r="P26" s="65">
        <v>1490940</v>
      </c>
      <c r="Q26" s="65">
        <v>1500964</v>
      </c>
      <c r="R26" s="65">
        <v>4921908</v>
      </c>
      <c r="S26" s="65">
        <v>1492974</v>
      </c>
      <c r="T26" s="65">
        <v>1489878</v>
      </c>
      <c r="U26" s="65">
        <v>1492986</v>
      </c>
      <c r="V26" s="65">
        <v>4475838</v>
      </c>
      <c r="W26" s="65">
        <v>17954206</v>
      </c>
      <c r="X26" s="65">
        <v>19312096</v>
      </c>
      <c r="Y26" s="65">
        <v>-1357890</v>
      </c>
      <c r="Z26" s="145">
        <v>-7.03</v>
      </c>
      <c r="AA26" s="160">
        <v>19312096</v>
      </c>
    </row>
    <row r="27" spans="1:27" ht="13.5">
      <c r="A27" s="198" t="s">
        <v>118</v>
      </c>
      <c r="B27" s="197" t="s">
        <v>99</v>
      </c>
      <c r="C27" s="160">
        <v>59870414</v>
      </c>
      <c r="D27" s="160"/>
      <c r="E27" s="161">
        <v>80527665</v>
      </c>
      <c r="F27" s="65">
        <v>70176349</v>
      </c>
      <c r="G27" s="65">
        <v>6710639</v>
      </c>
      <c r="H27" s="65">
        <v>6710639</v>
      </c>
      <c r="I27" s="65">
        <v>6710639</v>
      </c>
      <c r="J27" s="65">
        <v>20131917</v>
      </c>
      <c r="K27" s="65">
        <v>6710639</v>
      </c>
      <c r="L27" s="65">
        <v>6710637</v>
      </c>
      <c r="M27" s="65">
        <v>6710639</v>
      </c>
      <c r="N27" s="65">
        <v>20131915</v>
      </c>
      <c r="O27" s="65">
        <v>6710639</v>
      </c>
      <c r="P27" s="65">
        <v>-190240</v>
      </c>
      <c r="Q27" s="65">
        <v>5848029</v>
      </c>
      <c r="R27" s="65">
        <v>12368428</v>
      </c>
      <c r="S27" s="65">
        <v>5848029</v>
      </c>
      <c r="T27" s="65">
        <v>5848029</v>
      </c>
      <c r="U27" s="65">
        <v>5848029</v>
      </c>
      <c r="V27" s="65">
        <v>17544087</v>
      </c>
      <c r="W27" s="65">
        <v>70176347</v>
      </c>
      <c r="X27" s="65">
        <v>70176349</v>
      </c>
      <c r="Y27" s="65">
        <v>-2</v>
      </c>
      <c r="Z27" s="145">
        <v>0</v>
      </c>
      <c r="AA27" s="160">
        <v>70176349</v>
      </c>
    </row>
    <row r="28" spans="1:27" ht="13.5">
      <c r="A28" s="198" t="s">
        <v>39</v>
      </c>
      <c r="B28" s="197" t="s">
        <v>96</v>
      </c>
      <c r="C28" s="160">
        <v>209307267</v>
      </c>
      <c r="D28" s="160"/>
      <c r="E28" s="161">
        <v>10453189</v>
      </c>
      <c r="F28" s="65">
        <v>209307267</v>
      </c>
      <c r="G28" s="65">
        <v>871099</v>
      </c>
      <c r="H28" s="65">
        <v>871100</v>
      </c>
      <c r="I28" s="65">
        <v>871101</v>
      </c>
      <c r="J28" s="65">
        <v>2613300</v>
      </c>
      <c r="K28" s="65">
        <v>871101</v>
      </c>
      <c r="L28" s="65">
        <v>871099</v>
      </c>
      <c r="M28" s="65">
        <v>871101</v>
      </c>
      <c r="N28" s="65">
        <v>2613301</v>
      </c>
      <c r="O28" s="65">
        <v>558729</v>
      </c>
      <c r="P28" s="65">
        <v>133440484</v>
      </c>
      <c r="Q28" s="65">
        <v>17442282</v>
      </c>
      <c r="R28" s="65">
        <v>151441495</v>
      </c>
      <c r="S28" s="65">
        <v>17442272</v>
      </c>
      <c r="T28" s="65">
        <v>17442272</v>
      </c>
      <c r="U28" s="65">
        <v>17442272</v>
      </c>
      <c r="V28" s="65">
        <v>52326816</v>
      </c>
      <c r="W28" s="65">
        <v>208994912</v>
      </c>
      <c r="X28" s="65">
        <v>209307267</v>
      </c>
      <c r="Y28" s="65">
        <v>-312355</v>
      </c>
      <c r="Z28" s="145">
        <v>-0.15</v>
      </c>
      <c r="AA28" s="160">
        <v>209307267</v>
      </c>
    </row>
    <row r="29" spans="1:27" ht="13.5">
      <c r="A29" s="198" t="s">
        <v>40</v>
      </c>
      <c r="B29" s="197"/>
      <c r="C29" s="160">
        <v>33209416</v>
      </c>
      <c r="D29" s="160"/>
      <c r="E29" s="161">
        <v>22983573</v>
      </c>
      <c r="F29" s="65">
        <v>25308849</v>
      </c>
      <c r="G29" s="65">
        <v>792251</v>
      </c>
      <c r="H29" s="65">
        <v>1814710</v>
      </c>
      <c r="I29" s="65">
        <v>7006861</v>
      </c>
      <c r="J29" s="65">
        <v>9613822</v>
      </c>
      <c r="K29" s="65">
        <v>885364</v>
      </c>
      <c r="L29" s="65">
        <v>1740725</v>
      </c>
      <c r="M29" s="65">
        <v>793508</v>
      </c>
      <c r="N29" s="65">
        <v>3419597</v>
      </c>
      <c r="O29" s="65">
        <v>810502</v>
      </c>
      <c r="P29" s="65">
        <v>1663952</v>
      </c>
      <c r="Q29" s="65">
        <v>0</v>
      </c>
      <c r="R29" s="65">
        <v>2474454</v>
      </c>
      <c r="S29" s="65">
        <v>8228829</v>
      </c>
      <c r="T29" s="65">
        <v>1659884</v>
      </c>
      <c r="U29" s="65">
        <v>1814748</v>
      </c>
      <c r="V29" s="65">
        <v>11703461</v>
      </c>
      <c r="W29" s="65">
        <v>27211334</v>
      </c>
      <c r="X29" s="65">
        <v>25308849</v>
      </c>
      <c r="Y29" s="65">
        <v>1902485</v>
      </c>
      <c r="Z29" s="145">
        <v>7.52</v>
      </c>
      <c r="AA29" s="160">
        <v>25308849</v>
      </c>
    </row>
    <row r="30" spans="1:27" ht="13.5">
      <c r="A30" s="198" t="s">
        <v>119</v>
      </c>
      <c r="B30" s="197" t="s">
        <v>96</v>
      </c>
      <c r="C30" s="160">
        <v>437900851</v>
      </c>
      <c r="D30" s="160"/>
      <c r="E30" s="161">
        <v>484452446</v>
      </c>
      <c r="F30" s="65">
        <v>549582727</v>
      </c>
      <c r="G30" s="65">
        <v>0</v>
      </c>
      <c r="H30" s="65">
        <v>63888834</v>
      </c>
      <c r="I30" s="65">
        <v>50641769</v>
      </c>
      <c r="J30" s="65">
        <v>114530603</v>
      </c>
      <c r="K30" s="65">
        <v>13158838</v>
      </c>
      <c r="L30" s="65">
        <v>61036834</v>
      </c>
      <c r="M30" s="65">
        <v>49790494</v>
      </c>
      <c r="N30" s="65">
        <v>123986166</v>
      </c>
      <c r="O30" s="65">
        <v>29726087</v>
      </c>
      <c r="P30" s="65">
        <v>38401623</v>
      </c>
      <c r="Q30" s="65">
        <v>60808466</v>
      </c>
      <c r="R30" s="65">
        <v>128936176</v>
      </c>
      <c r="S30" s="65">
        <v>21638209</v>
      </c>
      <c r="T30" s="65">
        <v>30799749</v>
      </c>
      <c r="U30" s="65">
        <v>120968217</v>
      </c>
      <c r="V30" s="65">
        <v>173406175</v>
      </c>
      <c r="W30" s="65">
        <v>540859120</v>
      </c>
      <c r="X30" s="65">
        <v>549582727</v>
      </c>
      <c r="Y30" s="65">
        <v>-8723607</v>
      </c>
      <c r="Z30" s="145">
        <v>-1.59</v>
      </c>
      <c r="AA30" s="160">
        <v>549582727</v>
      </c>
    </row>
    <row r="31" spans="1:27" ht="13.5">
      <c r="A31" s="198" t="s">
        <v>120</v>
      </c>
      <c r="B31" s="197" t="s">
        <v>121</v>
      </c>
      <c r="C31" s="160">
        <v>0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123708922</v>
      </c>
      <c r="D32" s="160"/>
      <c r="E32" s="161">
        <v>99197397</v>
      </c>
      <c r="F32" s="65">
        <v>147716316</v>
      </c>
      <c r="G32" s="65">
        <v>6210892</v>
      </c>
      <c r="H32" s="65">
        <v>7742211</v>
      </c>
      <c r="I32" s="65">
        <v>14277885</v>
      </c>
      <c r="J32" s="65">
        <v>28230988</v>
      </c>
      <c r="K32" s="65">
        <v>9179007</v>
      </c>
      <c r="L32" s="65">
        <v>12465320</v>
      </c>
      <c r="M32" s="65">
        <v>9972267</v>
      </c>
      <c r="N32" s="65">
        <v>31616594</v>
      </c>
      <c r="O32" s="65">
        <v>21103113</v>
      </c>
      <c r="P32" s="65">
        <v>249713</v>
      </c>
      <c r="Q32" s="65">
        <v>17685186</v>
      </c>
      <c r="R32" s="65">
        <v>39038012</v>
      </c>
      <c r="S32" s="65">
        <v>16628830</v>
      </c>
      <c r="T32" s="65">
        <v>16649591</v>
      </c>
      <c r="U32" s="65">
        <v>22430852</v>
      </c>
      <c r="V32" s="65">
        <v>55709273</v>
      </c>
      <c r="W32" s="65">
        <v>154594867</v>
      </c>
      <c r="X32" s="65">
        <v>147716316</v>
      </c>
      <c r="Y32" s="65">
        <v>6878551</v>
      </c>
      <c r="Z32" s="145">
        <v>4.66</v>
      </c>
      <c r="AA32" s="160">
        <v>147716316</v>
      </c>
    </row>
    <row r="33" spans="1:27" ht="13.5">
      <c r="A33" s="198" t="s">
        <v>42</v>
      </c>
      <c r="B33" s="197"/>
      <c r="C33" s="160">
        <v>4739135</v>
      </c>
      <c r="D33" s="160"/>
      <c r="E33" s="161">
        <v>7235605</v>
      </c>
      <c r="F33" s="65">
        <v>18163665</v>
      </c>
      <c r="G33" s="65">
        <v>490386</v>
      </c>
      <c r="H33" s="65">
        <v>578322</v>
      </c>
      <c r="I33" s="65">
        <v>805702</v>
      </c>
      <c r="J33" s="65">
        <v>1874410</v>
      </c>
      <c r="K33" s="65">
        <v>786130</v>
      </c>
      <c r="L33" s="65">
        <v>1099493</v>
      </c>
      <c r="M33" s="65">
        <v>1172117</v>
      </c>
      <c r="N33" s="65">
        <v>3057740</v>
      </c>
      <c r="O33" s="65">
        <v>1304562</v>
      </c>
      <c r="P33" s="65">
        <v>3153324</v>
      </c>
      <c r="Q33" s="65">
        <v>1943496</v>
      </c>
      <c r="R33" s="65">
        <v>6401382</v>
      </c>
      <c r="S33" s="65">
        <v>1984872</v>
      </c>
      <c r="T33" s="65">
        <v>1864906</v>
      </c>
      <c r="U33" s="65">
        <v>2818572</v>
      </c>
      <c r="V33" s="65">
        <v>6668350</v>
      </c>
      <c r="W33" s="65">
        <v>18001882</v>
      </c>
      <c r="X33" s="65">
        <v>18163665</v>
      </c>
      <c r="Y33" s="65">
        <v>-161783</v>
      </c>
      <c r="Z33" s="145">
        <v>-0.89</v>
      </c>
      <c r="AA33" s="160">
        <v>18163665</v>
      </c>
    </row>
    <row r="34" spans="1:27" ht="13.5">
      <c r="A34" s="198" t="s">
        <v>43</v>
      </c>
      <c r="B34" s="197" t="s">
        <v>123</v>
      </c>
      <c r="C34" s="160">
        <v>226070619</v>
      </c>
      <c r="D34" s="160"/>
      <c r="E34" s="161">
        <v>232234915</v>
      </c>
      <c r="F34" s="65">
        <v>218017169</v>
      </c>
      <c r="G34" s="65">
        <v>8477125</v>
      </c>
      <c r="H34" s="65">
        <v>14521784</v>
      </c>
      <c r="I34" s="65">
        <v>20883754</v>
      </c>
      <c r="J34" s="65">
        <v>43882663</v>
      </c>
      <c r="K34" s="65">
        <v>17780608</v>
      </c>
      <c r="L34" s="65">
        <v>27581794</v>
      </c>
      <c r="M34" s="65">
        <v>12763614</v>
      </c>
      <c r="N34" s="65">
        <v>58126016</v>
      </c>
      <c r="O34" s="65">
        <v>14167692</v>
      </c>
      <c r="P34" s="65">
        <v>21555109</v>
      </c>
      <c r="Q34" s="65">
        <v>15494102</v>
      </c>
      <c r="R34" s="65">
        <v>51216903</v>
      </c>
      <c r="S34" s="65">
        <v>21053467</v>
      </c>
      <c r="T34" s="65">
        <v>17417548</v>
      </c>
      <c r="U34" s="65">
        <v>23762794</v>
      </c>
      <c r="V34" s="65">
        <v>62233809</v>
      </c>
      <c r="W34" s="65">
        <v>215459391</v>
      </c>
      <c r="X34" s="65">
        <v>218017169</v>
      </c>
      <c r="Y34" s="65">
        <v>-2557778</v>
      </c>
      <c r="Z34" s="145">
        <v>-1.17</v>
      </c>
      <c r="AA34" s="160">
        <v>218017169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1484406326</v>
      </c>
      <c r="D36" s="203">
        <f>SUM(D25:D35)</f>
        <v>0</v>
      </c>
      <c r="E36" s="204">
        <f t="shared" si="1"/>
        <v>1374612047</v>
      </c>
      <c r="F36" s="205">
        <f t="shared" si="1"/>
        <v>1663896050</v>
      </c>
      <c r="G36" s="205">
        <f t="shared" si="1"/>
        <v>56339808</v>
      </c>
      <c r="H36" s="205">
        <f t="shared" si="1"/>
        <v>130167294</v>
      </c>
      <c r="I36" s="205">
        <f t="shared" si="1"/>
        <v>135363026</v>
      </c>
      <c r="J36" s="205">
        <f t="shared" si="1"/>
        <v>321870128</v>
      </c>
      <c r="K36" s="205">
        <f t="shared" si="1"/>
        <v>83617100</v>
      </c>
      <c r="L36" s="205">
        <f t="shared" si="1"/>
        <v>163080119</v>
      </c>
      <c r="M36" s="205">
        <f t="shared" si="1"/>
        <v>116211763</v>
      </c>
      <c r="N36" s="205">
        <f t="shared" si="1"/>
        <v>362908982</v>
      </c>
      <c r="O36" s="205">
        <f t="shared" si="1"/>
        <v>108342457</v>
      </c>
      <c r="P36" s="205">
        <f t="shared" si="1"/>
        <v>231885425</v>
      </c>
      <c r="Q36" s="205">
        <f t="shared" si="1"/>
        <v>152487709</v>
      </c>
      <c r="R36" s="205">
        <f t="shared" si="1"/>
        <v>492715591</v>
      </c>
      <c r="S36" s="205">
        <f t="shared" si="1"/>
        <v>126392522</v>
      </c>
      <c r="T36" s="205">
        <f t="shared" si="1"/>
        <v>125926292</v>
      </c>
      <c r="U36" s="205">
        <f t="shared" si="1"/>
        <v>229856251</v>
      </c>
      <c r="V36" s="205">
        <f t="shared" si="1"/>
        <v>482175065</v>
      </c>
      <c r="W36" s="205">
        <f t="shared" si="1"/>
        <v>1659669766</v>
      </c>
      <c r="X36" s="205">
        <f t="shared" si="1"/>
        <v>1663896050</v>
      </c>
      <c r="Y36" s="205">
        <f t="shared" si="1"/>
        <v>-4226284</v>
      </c>
      <c r="Z36" s="206">
        <f>+IF(X36&lt;&gt;0,+(Y36/X36)*100,0)</f>
        <v>-0.2539992807843976</v>
      </c>
      <c r="AA36" s="203">
        <f>SUM(AA25:AA35)</f>
        <v>1663896050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-127141881</v>
      </c>
      <c r="D38" s="214">
        <f>+D22-D36</f>
        <v>0</v>
      </c>
      <c r="E38" s="215">
        <f t="shared" si="2"/>
        <v>113399472</v>
      </c>
      <c r="F38" s="111">
        <f t="shared" si="2"/>
        <v>-117866691</v>
      </c>
      <c r="G38" s="111">
        <f t="shared" si="2"/>
        <v>47504036</v>
      </c>
      <c r="H38" s="111">
        <f t="shared" si="2"/>
        <v>67298567</v>
      </c>
      <c r="I38" s="111">
        <f t="shared" si="2"/>
        <v>-18094413</v>
      </c>
      <c r="J38" s="111">
        <f t="shared" si="2"/>
        <v>96708190</v>
      </c>
      <c r="K38" s="111">
        <f t="shared" si="2"/>
        <v>25938258</v>
      </c>
      <c r="L38" s="111">
        <f t="shared" si="2"/>
        <v>4096219</v>
      </c>
      <c r="M38" s="111">
        <f t="shared" si="2"/>
        <v>-9602453</v>
      </c>
      <c r="N38" s="111">
        <f t="shared" si="2"/>
        <v>20432024</v>
      </c>
      <c r="O38" s="111">
        <f t="shared" si="2"/>
        <v>-10086593</v>
      </c>
      <c r="P38" s="111">
        <f t="shared" si="2"/>
        <v>-119245984</v>
      </c>
      <c r="Q38" s="111">
        <f t="shared" si="2"/>
        <v>-7836047</v>
      </c>
      <c r="R38" s="111">
        <f t="shared" si="2"/>
        <v>-137168624</v>
      </c>
      <c r="S38" s="111">
        <f t="shared" si="2"/>
        <v>-22270021</v>
      </c>
      <c r="T38" s="111">
        <f t="shared" si="2"/>
        <v>-20651927</v>
      </c>
      <c r="U38" s="111">
        <f t="shared" si="2"/>
        <v>-94968246</v>
      </c>
      <c r="V38" s="111">
        <f t="shared" si="2"/>
        <v>-137890194</v>
      </c>
      <c r="W38" s="111">
        <f t="shared" si="2"/>
        <v>-157918604</v>
      </c>
      <c r="X38" s="111">
        <f>IF(F22=F36,0,X22-X36)</f>
        <v>-117866691</v>
      </c>
      <c r="Y38" s="111">
        <f t="shared" si="2"/>
        <v>-40051913</v>
      </c>
      <c r="Z38" s="216">
        <f>+IF(X38&lt;&gt;0,+(Y38/X38)*100,0)</f>
        <v>33.98068840330811</v>
      </c>
      <c r="AA38" s="214">
        <f>+AA22-AA36</f>
        <v>-117866691</v>
      </c>
    </row>
    <row r="39" spans="1:27" ht="13.5">
      <c r="A39" s="196" t="s">
        <v>46</v>
      </c>
      <c r="B39" s="200"/>
      <c r="C39" s="160">
        <v>67421160</v>
      </c>
      <c r="D39" s="160"/>
      <c r="E39" s="161">
        <v>115424179</v>
      </c>
      <c r="F39" s="65">
        <v>102105697</v>
      </c>
      <c r="G39" s="65">
        <v>0</v>
      </c>
      <c r="H39" s="65">
        <v>0</v>
      </c>
      <c r="I39" s="65">
        <v>579922</v>
      </c>
      <c r="J39" s="65">
        <v>579922</v>
      </c>
      <c r="K39" s="65">
        <v>22120922</v>
      </c>
      <c r="L39" s="65">
        <v>5322775</v>
      </c>
      <c r="M39" s="65">
        <v>10385175</v>
      </c>
      <c r="N39" s="65">
        <v>37828872</v>
      </c>
      <c r="O39" s="65">
        <v>1764431</v>
      </c>
      <c r="P39" s="65">
        <v>4411311</v>
      </c>
      <c r="Q39" s="65">
        <v>3284309</v>
      </c>
      <c r="R39" s="65">
        <v>9460051</v>
      </c>
      <c r="S39" s="65">
        <v>11952437</v>
      </c>
      <c r="T39" s="65">
        <v>7967465</v>
      </c>
      <c r="U39" s="65">
        <v>5902286</v>
      </c>
      <c r="V39" s="65">
        <v>25822188</v>
      </c>
      <c r="W39" s="65">
        <v>73691033</v>
      </c>
      <c r="X39" s="65">
        <v>102105697</v>
      </c>
      <c r="Y39" s="65">
        <v>-28414664</v>
      </c>
      <c r="Z39" s="145">
        <v>-27.83</v>
      </c>
      <c r="AA39" s="160">
        <v>102105697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-59720721</v>
      </c>
      <c r="D42" s="221">
        <f>SUM(D38:D41)</f>
        <v>0</v>
      </c>
      <c r="E42" s="222">
        <f t="shared" si="3"/>
        <v>228823651</v>
      </c>
      <c r="F42" s="93">
        <f t="shared" si="3"/>
        <v>-15760994</v>
      </c>
      <c r="G42" s="93">
        <f t="shared" si="3"/>
        <v>47504036</v>
      </c>
      <c r="H42" s="93">
        <f t="shared" si="3"/>
        <v>67298567</v>
      </c>
      <c r="I42" s="93">
        <f t="shared" si="3"/>
        <v>-17514491</v>
      </c>
      <c r="J42" s="93">
        <f t="shared" si="3"/>
        <v>97288112</v>
      </c>
      <c r="K42" s="93">
        <f t="shared" si="3"/>
        <v>48059180</v>
      </c>
      <c r="L42" s="93">
        <f t="shared" si="3"/>
        <v>9418994</v>
      </c>
      <c r="M42" s="93">
        <f t="shared" si="3"/>
        <v>782722</v>
      </c>
      <c r="N42" s="93">
        <f t="shared" si="3"/>
        <v>58260896</v>
      </c>
      <c r="O42" s="93">
        <f t="shared" si="3"/>
        <v>-8322162</v>
      </c>
      <c r="P42" s="93">
        <f t="shared" si="3"/>
        <v>-114834673</v>
      </c>
      <c r="Q42" s="93">
        <f t="shared" si="3"/>
        <v>-4551738</v>
      </c>
      <c r="R42" s="93">
        <f t="shared" si="3"/>
        <v>-127708573</v>
      </c>
      <c r="S42" s="93">
        <f t="shared" si="3"/>
        <v>-10317584</v>
      </c>
      <c r="T42" s="93">
        <f t="shared" si="3"/>
        <v>-12684462</v>
      </c>
      <c r="U42" s="93">
        <f t="shared" si="3"/>
        <v>-89065960</v>
      </c>
      <c r="V42" s="93">
        <f t="shared" si="3"/>
        <v>-112068006</v>
      </c>
      <c r="W42" s="93">
        <f t="shared" si="3"/>
        <v>-84227571</v>
      </c>
      <c r="X42" s="93">
        <f t="shared" si="3"/>
        <v>-15760994</v>
      </c>
      <c r="Y42" s="93">
        <f t="shared" si="3"/>
        <v>-68466577</v>
      </c>
      <c r="Z42" s="223">
        <f>+IF(X42&lt;&gt;0,+(Y42/X42)*100,0)</f>
        <v>434.40519677883265</v>
      </c>
      <c r="AA42" s="221">
        <f>SUM(AA38:AA41)</f>
        <v>-15760994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-59720721</v>
      </c>
      <c r="D44" s="225">
        <f>+D42-D43</f>
        <v>0</v>
      </c>
      <c r="E44" s="226">
        <f t="shared" si="4"/>
        <v>228823651</v>
      </c>
      <c r="F44" s="82">
        <f t="shared" si="4"/>
        <v>-15760994</v>
      </c>
      <c r="G44" s="82">
        <f t="shared" si="4"/>
        <v>47504036</v>
      </c>
      <c r="H44" s="82">
        <f t="shared" si="4"/>
        <v>67298567</v>
      </c>
      <c r="I44" s="82">
        <f t="shared" si="4"/>
        <v>-17514491</v>
      </c>
      <c r="J44" s="82">
        <f t="shared" si="4"/>
        <v>97288112</v>
      </c>
      <c r="K44" s="82">
        <f t="shared" si="4"/>
        <v>48059180</v>
      </c>
      <c r="L44" s="82">
        <f t="shared" si="4"/>
        <v>9418994</v>
      </c>
      <c r="M44" s="82">
        <f t="shared" si="4"/>
        <v>782722</v>
      </c>
      <c r="N44" s="82">
        <f t="shared" si="4"/>
        <v>58260896</v>
      </c>
      <c r="O44" s="82">
        <f t="shared" si="4"/>
        <v>-8322162</v>
      </c>
      <c r="P44" s="82">
        <f t="shared" si="4"/>
        <v>-114834673</v>
      </c>
      <c r="Q44" s="82">
        <f t="shared" si="4"/>
        <v>-4551738</v>
      </c>
      <c r="R44" s="82">
        <f t="shared" si="4"/>
        <v>-127708573</v>
      </c>
      <c r="S44" s="82">
        <f t="shared" si="4"/>
        <v>-10317584</v>
      </c>
      <c r="T44" s="82">
        <f t="shared" si="4"/>
        <v>-12684462</v>
      </c>
      <c r="U44" s="82">
        <f t="shared" si="4"/>
        <v>-89065960</v>
      </c>
      <c r="V44" s="82">
        <f t="shared" si="4"/>
        <v>-112068006</v>
      </c>
      <c r="W44" s="82">
        <f t="shared" si="4"/>
        <v>-84227571</v>
      </c>
      <c r="X44" s="82">
        <f t="shared" si="4"/>
        <v>-15760994</v>
      </c>
      <c r="Y44" s="82">
        <f t="shared" si="4"/>
        <v>-68466577</v>
      </c>
      <c r="Z44" s="227">
        <f>+IF(X44&lt;&gt;0,+(Y44/X44)*100,0)</f>
        <v>434.40519677883265</v>
      </c>
      <c r="AA44" s="225">
        <f>+AA42-AA43</f>
        <v>-15760994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-59720721</v>
      </c>
      <c r="D46" s="221">
        <f>SUM(D44:D45)</f>
        <v>0</v>
      </c>
      <c r="E46" s="222">
        <f t="shared" si="5"/>
        <v>228823651</v>
      </c>
      <c r="F46" s="93">
        <f t="shared" si="5"/>
        <v>-15760994</v>
      </c>
      <c r="G46" s="93">
        <f t="shared" si="5"/>
        <v>47504036</v>
      </c>
      <c r="H46" s="93">
        <f t="shared" si="5"/>
        <v>67298567</v>
      </c>
      <c r="I46" s="93">
        <f t="shared" si="5"/>
        <v>-17514491</v>
      </c>
      <c r="J46" s="93">
        <f t="shared" si="5"/>
        <v>97288112</v>
      </c>
      <c r="K46" s="93">
        <f t="shared" si="5"/>
        <v>48059180</v>
      </c>
      <c r="L46" s="93">
        <f t="shared" si="5"/>
        <v>9418994</v>
      </c>
      <c r="M46" s="93">
        <f t="shared" si="5"/>
        <v>782722</v>
      </c>
      <c r="N46" s="93">
        <f t="shared" si="5"/>
        <v>58260896</v>
      </c>
      <c r="O46" s="93">
        <f t="shared" si="5"/>
        <v>-8322162</v>
      </c>
      <c r="P46" s="93">
        <f t="shared" si="5"/>
        <v>-114834673</v>
      </c>
      <c r="Q46" s="93">
        <f t="shared" si="5"/>
        <v>-4551738</v>
      </c>
      <c r="R46" s="93">
        <f t="shared" si="5"/>
        <v>-127708573</v>
      </c>
      <c r="S46" s="93">
        <f t="shared" si="5"/>
        <v>-10317584</v>
      </c>
      <c r="T46" s="93">
        <f t="shared" si="5"/>
        <v>-12684462</v>
      </c>
      <c r="U46" s="93">
        <f t="shared" si="5"/>
        <v>-89065960</v>
      </c>
      <c r="V46" s="93">
        <f t="shared" si="5"/>
        <v>-112068006</v>
      </c>
      <c r="W46" s="93">
        <f t="shared" si="5"/>
        <v>-84227571</v>
      </c>
      <c r="X46" s="93">
        <f t="shared" si="5"/>
        <v>-15760994</v>
      </c>
      <c r="Y46" s="93">
        <f t="shared" si="5"/>
        <v>-68466577</v>
      </c>
      <c r="Z46" s="223">
        <f>+IF(X46&lt;&gt;0,+(Y46/X46)*100,0)</f>
        <v>434.40519677883265</v>
      </c>
      <c r="AA46" s="221">
        <f>SUM(AA44:AA45)</f>
        <v>-15760994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-59720721</v>
      </c>
      <c r="D48" s="232">
        <f>SUM(D46:D47)</f>
        <v>0</v>
      </c>
      <c r="E48" s="233">
        <f t="shared" si="6"/>
        <v>228823651</v>
      </c>
      <c r="F48" s="234">
        <f t="shared" si="6"/>
        <v>-15760994</v>
      </c>
      <c r="G48" s="234">
        <f t="shared" si="6"/>
        <v>47504036</v>
      </c>
      <c r="H48" s="235">
        <f t="shared" si="6"/>
        <v>67298567</v>
      </c>
      <c r="I48" s="235">
        <f t="shared" si="6"/>
        <v>-17514491</v>
      </c>
      <c r="J48" s="235">
        <f t="shared" si="6"/>
        <v>97288112</v>
      </c>
      <c r="K48" s="235">
        <f t="shared" si="6"/>
        <v>48059180</v>
      </c>
      <c r="L48" s="235">
        <f t="shared" si="6"/>
        <v>9418994</v>
      </c>
      <c r="M48" s="234">
        <f t="shared" si="6"/>
        <v>782722</v>
      </c>
      <c r="N48" s="234">
        <f t="shared" si="6"/>
        <v>58260896</v>
      </c>
      <c r="O48" s="235">
        <f t="shared" si="6"/>
        <v>-8322162</v>
      </c>
      <c r="P48" s="235">
        <f t="shared" si="6"/>
        <v>-114834673</v>
      </c>
      <c r="Q48" s="235">
        <f t="shared" si="6"/>
        <v>-4551738</v>
      </c>
      <c r="R48" s="235">
        <f t="shared" si="6"/>
        <v>-127708573</v>
      </c>
      <c r="S48" s="235">
        <f t="shared" si="6"/>
        <v>-10317584</v>
      </c>
      <c r="T48" s="234">
        <f t="shared" si="6"/>
        <v>-12684462</v>
      </c>
      <c r="U48" s="234">
        <f t="shared" si="6"/>
        <v>-89065960</v>
      </c>
      <c r="V48" s="235">
        <f t="shared" si="6"/>
        <v>-112068006</v>
      </c>
      <c r="W48" s="235">
        <f t="shared" si="6"/>
        <v>-84227571</v>
      </c>
      <c r="X48" s="235">
        <f t="shared" si="6"/>
        <v>-15760994</v>
      </c>
      <c r="Y48" s="235">
        <f t="shared" si="6"/>
        <v>-68466577</v>
      </c>
      <c r="Z48" s="236">
        <f>+IF(X48&lt;&gt;0,+(Y48/X48)*100,0)</f>
        <v>434.40519677883265</v>
      </c>
      <c r="AA48" s="237">
        <f>SUM(AA46:AA47)</f>
        <v>-15760994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30516737</v>
      </c>
      <c r="D5" s="158">
        <f>SUM(D6:D8)</f>
        <v>0</v>
      </c>
      <c r="E5" s="159">
        <f t="shared" si="0"/>
        <v>22313335</v>
      </c>
      <c r="F5" s="105">
        <f t="shared" si="0"/>
        <v>9397856</v>
      </c>
      <c r="G5" s="105">
        <f t="shared" si="0"/>
        <v>0</v>
      </c>
      <c r="H5" s="105">
        <f t="shared" si="0"/>
        <v>768434</v>
      </c>
      <c r="I5" s="105">
        <f t="shared" si="0"/>
        <v>10711</v>
      </c>
      <c r="J5" s="105">
        <f t="shared" si="0"/>
        <v>779145</v>
      </c>
      <c r="K5" s="105">
        <f t="shared" si="0"/>
        <v>0</v>
      </c>
      <c r="L5" s="105">
        <f t="shared" si="0"/>
        <v>274368</v>
      </c>
      <c r="M5" s="105">
        <f t="shared" si="0"/>
        <v>1308001</v>
      </c>
      <c r="N5" s="105">
        <f t="shared" si="0"/>
        <v>1582369</v>
      </c>
      <c r="O5" s="105">
        <f t="shared" si="0"/>
        <v>2361234</v>
      </c>
      <c r="P5" s="105">
        <f t="shared" si="0"/>
        <v>24160</v>
      </c>
      <c r="Q5" s="105">
        <f t="shared" si="0"/>
        <v>129754</v>
      </c>
      <c r="R5" s="105">
        <f t="shared" si="0"/>
        <v>2515148</v>
      </c>
      <c r="S5" s="105">
        <f t="shared" si="0"/>
        <v>8323</v>
      </c>
      <c r="T5" s="105">
        <f t="shared" si="0"/>
        <v>35034</v>
      </c>
      <c r="U5" s="105">
        <f t="shared" si="0"/>
        <v>21693</v>
      </c>
      <c r="V5" s="105">
        <f t="shared" si="0"/>
        <v>65050</v>
      </c>
      <c r="W5" s="105">
        <f t="shared" si="0"/>
        <v>4941712</v>
      </c>
      <c r="X5" s="105">
        <f t="shared" si="0"/>
        <v>9397856</v>
      </c>
      <c r="Y5" s="105">
        <f t="shared" si="0"/>
        <v>-4456144</v>
      </c>
      <c r="Z5" s="142">
        <f>+IF(X5&lt;&gt;0,+(Y5/X5)*100,0)</f>
        <v>-47.41660225481216</v>
      </c>
      <c r="AA5" s="158">
        <f>SUM(AA6:AA8)</f>
        <v>9397856</v>
      </c>
    </row>
    <row r="6" spans="1:27" ht="13.5">
      <c r="A6" s="143" t="s">
        <v>75</v>
      </c>
      <c r="B6" s="141"/>
      <c r="C6" s="160">
        <v>13192</v>
      </c>
      <c r="D6" s="160"/>
      <c r="E6" s="161">
        <v>4114000</v>
      </c>
      <c r="F6" s="65">
        <v>23000</v>
      </c>
      <c r="G6" s="65"/>
      <c r="H6" s="65"/>
      <c r="I6" s="65"/>
      <c r="J6" s="65"/>
      <c r="K6" s="65"/>
      <c r="L6" s="65"/>
      <c r="M6" s="65"/>
      <c r="N6" s="65"/>
      <c r="O6" s="65"/>
      <c r="P6" s="65"/>
      <c r="Q6" s="65">
        <v>65122</v>
      </c>
      <c r="R6" s="65">
        <v>65122</v>
      </c>
      <c r="S6" s="65"/>
      <c r="T6" s="65">
        <v>19716</v>
      </c>
      <c r="U6" s="65">
        <v>2897</v>
      </c>
      <c r="V6" s="65">
        <v>22613</v>
      </c>
      <c r="W6" s="65">
        <v>87735</v>
      </c>
      <c r="X6" s="65">
        <v>23000</v>
      </c>
      <c r="Y6" s="65">
        <v>64735</v>
      </c>
      <c r="Z6" s="145">
        <v>281.46</v>
      </c>
      <c r="AA6" s="67">
        <v>23000</v>
      </c>
    </row>
    <row r="7" spans="1:27" ht="13.5">
      <c r="A7" s="143" t="s">
        <v>76</v>
      </c>
      <c r="B7" s="141"/>
      <c r="C7" s="162">
        <v>16890</v>
      </c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>
        <v>8323</v>
      </c>
      <c r="T7" s="164">
        <v>1419</v>
      </c>
      <c r="U7" s="164">
        <v>18796</v>
      </c>
      <c r="V7" s="164">
        <v>28538</v>
      </c>
      <c r="W7" s="164">
        <v>28538</v>
      </c>
      <c r="X7" s="164"/>
      <c r="Y7" s="164">
        <v>28538</v>
      </c>
      <c r="Z7" s="146"/>
      <c r="AA7" s="239"/>
    </row>
    <row r="8" spans="1:27" ht="13.5">
      <c r="A8" s="143" t="s">
        <v>77</v>
      </c>
      <c r="B8" s="141"/>
      <c r="C8" s="160">
        <v>30486655</v>
      </c>
      <c r="D8" s="160"/>
      <c r="E8" s="161">
        <v>18199335</v>
      </c>
      <c r="F8" s="65">
        <v>9374856</v>
      </c>
      <c r="G8" s="65"/>
      <c r="H8" s="65">
        <v>768434</v>
      </c>
      <c r="I8" s="65">
        <v>10711</v>
      </c>
      <c r="J8" s="65">
        <v>779145</v>
      </c>
      <c r="K8" s="65"/>
      <c r="L8" s="65">
        <v>274368</v>
      </c>
      <c r="M8" s="65">
        <v>1308001</v>
      </c>
      <c r="N8" s="65">
        <v>1582369</v>
      </c>
      <c r="O8" s="65">
        <v>2361234</v>
      </c>
      <c r="P8" s="65">
        <v>24160</v>
      </c>
      <c r="Q8" s="65">
        <v>64632</v>
      </c>
      <c r="R8" s="65">
        <v>2450026</v>
      </c>
      <c r="S8" s="65"/>
      <c r="T8" s="65">
        <v>13899</v>
      </c>
      <c r="U8" s="65"/>
      <c r="V8" s="65">
        <v>13899</v>
      </c>
      <c r="W8" s="65">
        <v>4825439</v>
      </c>
      <c r="X8" s="65">
        <v>9374856</v>
      </c>
      <c r="Y8" s="65">
        <v>-4549417</v>
      </c>
      <c r="Z8" s="145">
        <v>-48.53</v>
      </c>
      <c r="AA8" s="67">
        <v>9374856</v>
      </c>
    </row>
    <row r="9" spans="1:27" ht="13.5">
      <c r="A9" s="140" t="s">
        <v>78</v>
      </c>
      <c r="B9" s="141"/>
      <c r="C9" s="158">
        <f aca="true" t="shared" si="1" ref="C9:Y9">SUM(C10:C14)</f>
        <v>12203864</v>
      </c>
      <c r="D9" s="158">
        <f>SUM(D10:D14)</f>
        <v>0</v>
      </c>
      <c r="E9" s="159">
        <f t="shared" si="1"/>
        <v>11815408</v>
      </c>
      <c r="F9" s="105">
        <f t="shared" si="1"/>
        <v>34489271</v>
      </c>
      <c r="G9" s="105">
        <f t="shared" si="1"/>
        <v>0</v>
      </c>
      <c r="H9" s="105">
        <f t="shared" si="1"/>
        <v>657403</v>
      </c>
      <c r="I9" s="105">
        <f t="shared" si="1"/>
        <v>4214839</v>
      </c>
      <c r="J9" s="105">
        <f t="shared" si="1"/>
        <v>4872242</v>
      </c>
      <c r="K9" s="105">
        <f t="shared" si="1"/>
        <v>2687593</v>
      </c>
      <c r="L9" s="105">
        <f t="shared" si="1"/>
        <v>2700695</v>
      </c>
      <c r="M9" s="105">
        <f t="shared" si="1"/>
        <v>422460</v>
      </c>
      <c r="N9" s="105">
        <f t="shared" si="1"/>
        <v>5810748</v>
      </c>
      <c r="O9" s="105">
        <f t="shared" si="1"/>
        <v>1313768</v>
      </c>
      <c r="P9" s="105">
        <f t="shared" si="1"/>
        <v>2294273</v>
      </c>
      <c r="Q9" s="105">
        <f t="shared" si="1"/>
        <v>2877784</v>
      </c>
      <c r="R9" s="105">
        <f t="shared" si="1"/>
        <v>6485825</v>
      </c>
      <c r="S9" s="105">
        <f t="shared" si="1"/>
        <v>4780045</v>
      </c>
      <c r="T9" s="105">
        <f t="shared" si="1"/>
        <v>1157130</v>
      </c>
      <c r="U9" s="105">
        <f t="shared" si="1"/>
        <v>6355772</v>
      </c>
      <c r="V9" s="105">
        <f t="shared" si="1"/>
        <v>12292947</v>
      </c>
      <c r="W9" s="105">
        <f t="shared" si="1"/>
        <v>29461762</v>
      </c>
      <c r="X9" s="105">
        <f t="shared" si="1"/>
        <v>34489271</v>
      </c>
      <c r="Y9" s="105">
        <f t="shared" si="1"/>
        <v>-5027509</v>
      </c>
      <c r="Z9" s="142">
        <f>+IF(X9&lt;&gt;0,+(Y9/X9)*100,0)</f>
        <v>-14.577023097994735</v>
      </c>
      <c r="AA9" s="107">
        <f>SUM(AA10:AA14)</f>
        <v>34489271</v>
      </c>
    </row>
    <row r="10" spans="1:27" ht="13.5">
      <c r="A10" s="143" t="s">
        <v>79</v>
      </c>
      <c r="B10" s="141"/>
      <c r="C10" s="160">
        <v>-4910401</v>
      </c>
      <c r="D10" s="160"/>
      <c r="E10" s="161">
        <v>3795429</v>
      </c>
      <c r="F10" s="65">
        <v>21691858</v>
      </c>
      <c r="G10" s="65"/>
      <c r="H10" s="65"/>
      <c r="I10" s="65">
        <v>2007477</v>
      </c>
      <c r="J10" s="65">
        <v>2007477</v>
      </c>
      <c r="K10" s="65">
        <v>1410888</v>
      </c>
      <c r="L10" s="65">
        <v>2120875</v>
      </c>
      <c r="M10" s="65">
        <v>341058</v>
      </c>
      <c r="N10" s="65">
        <v>3872821</v>
      </c>
      <c r="O10" s="65">
        <v>605896</v>
      </c>
      <c r="P10" s="65">
        <v>1866271</v>
      </c>
      <c r="Q10" s="65"/>
      <c r="R10" s="65">
        <v>2472167</v>
      </c>
      <c r="S10" s="65"/>
      <c r="T10" s="65"/>
      <c r="U10" s="65">
        <v>755201</v>
      </c>
      <c r="V10" s="65">
        <v>755201</v>
      </c>
      <c r="W10" s="65">
        <v>9107666</v>
      </c>
      <c r="X10" s="65">
        <v>21691858</v>
      </c>
      <c r="Y10" s="65">
        <v>-12584192</v>
      </c>
      <c r="Z10" s="145">
        <v>-58.01</v>
      </c>
      <c r="AA10" s="67">
        <v>21691858</v>
      </c>
    </row>
    <row r="11" spans="1:27" ht="13.5">
      <c r="A11" s="143" t="s">
        <v>80</v>
      </c>
      <c r="B11" s="141"/>
      <c r="C11" s="160">
        <v>13537704</v>
      </c>
      <c r="D11" s="160"/>
      <c r="E11" s="161">
        <v>8019979</v>
      </c>
      <c r="F11" s="65">
        <v>12797413</v>
      </c>
      <c r="G11" s="65"/>
      <c r="H11" s="65">
        <v>657403</v>
      </c>
      <c r="I11" s="65">
        <v>2207362</v>
      </c>
      <c r="J11" s="65">
        <v>2864765</v>
      </c>
      <c r="K11" s="65">
        <v>1276705</v>
      </c>
      <c r="L11" s="65">
        <v>579820</v>
      </c>
      <c r="M11" s="65">
        <v>81402</v>
      </c>
      <c r="N11" s="65">
        <v>1937927</v>
      </c>
      <c r="O11" s="65">
        <v>707872</v>
      </c>
      <c r="P11" s="65">
        <v>428002</v>
      </c>
      <c r="Q11" s="65">
        <v>2877784</v>
      </c>
      <c r="R11" s="65">
        <v>4013658</v>
      </c>
      <c r="S11" s="65">
        <v>4780045</v>
      </c>
      <c r="T11" s="65">
        <v>1157130</v>
      </c>
      <c r="U11" s="65">
        <v>5600571</v>
      </c>
      <c r="V11" s="65">
        <v>11537746</v>
      </c>
      <c r="W11" s="65">
        <v>20354096</v>
      </c>
      <c r="X11" s="65">
        <v>12797413</v>
      </c>
      <c r="Y11" s="65">
        <v>7556683</v>
      </c>
      <c r="Z11" s="145">
        <v>59.05</v>
      </c>
      <c r="AA11" s="67">
        <v>12797413</v>
      </c>
    </row>
    <row r="12" spans="1:27" ht="13.5">
      <c r="A12" s="143" t="s">
        <v>81</v>
      </c>
      <c r="B12" s="141"/>
      <c r="C12" s="160">
        <v>3576561</v>
      </c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26540549</v>
      </c>
      <c r="D15" s="158">
        <f>SUM(D16:D18)</f>
        <v>0</v>
      </c>
      <c r="E15" s="159">
        <f t="shared" si="2"/>
        <v>62750954</v>
      </c>
      <c r="F15" s="105">
        <f t="shared" si="2"/>
        <v>19315454</v>
      </c>
      <c r="G15" s="105">
        <f t="shared" si="2"/>
        <v>0</v>
      </c>
      <c r="H15" s="105">
        <f t="shared" si="2"/>
        <v>0</v>
      </c>
      <c r="I15" s="105">
        <f t="shared" si="2"/>
        <v>2389528</v>
      </c>
      <c r="J15" s="105">
        <f t="shared" si="2"/>
        <v>2389528</v>
      </c>
      <c r="K15" s="105">
        <f t="shared" si="2"/>
        <v>1988970</v>
      </c>
      <c r="L15" s="105">
        <f t="shared" si="2"/>
        <v>2362560</v>
      </c>
      <c r="M15" s="105">
        <f t="shared" si="2"/>
        <v>-30302</v>
      </c>
      <c r="N15" s="105">
        <f t="shared" si="2"/>
        <v>4321228</v>
      </c>
      <c r="O15" s="105">
        <f t="shared" si="2"/>
        <v>1833415</v>
      </c>
      <c r="P15" s="105">
        <f t="shared" si="2"/>
        <v>1160961</v>
      </c>
      <c r="Q15" s="105">
        <f t="shared" si="2"/>
        <v>3907299</v>
      </c>
      <c r="R15" s="105">
        <f t="shared" si="2"/>
        <v>6901675</v>
      </c>
      <c r="S15" s="105">
        <f t="shared" si="2"/>
        <v>86786</v>
      </c>
      <c r="T15" s="105">
        <f t="shared" si="2"/>
        <v>3407132</v>
      </c>
      <c r="U15" s="105">
        <f t="shared" si="2"/>
        <v>1063355</v>
      </c>
      <c r="V15" s="105">
        <f t="shared" si="2"/>
        <v>4557273</v>
      </c>
      <c r="W15" s="105">
        <f t="shared" si="2"/>
        <v>18169704</v>
      </c>
      <c r="X15" s="105">
        <f t="shared" si="2"/>
        <v>19315454</v>
      </c>
      <c r="Y15" s="105">
        <f t="shared" si="2"/>
        <v>-1145750</v>
      </c>
      <c r="Z15" s="142">
        <f>+IF(X15&lt;&gt;0,+(Y15/X15)*100,0)</f>
        <v>-5.931778771547384</v>
      </c>
      <c r="AA15" s="107">
        <f>SUM(AA16:AA18)</f>
        <v>19315454</v>
      </c>
    </row>
    <row r="16" spans="1:27" ht="13.5">
      <c r="A16" s="143" t="s">
        <v>85</v>
      </c>
      <c r="B16" s="141"/>
      <c r="C16" s="160">
        <v>-8258995</v>
      </c>
      <c r="D16" s="160"/>
      <c r="E16" s="161">
        <v>36100000</v>
      </c>
      <c r="F16" s="65">
        <v>1837022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>
        <v>1837022</v>
      </c>
      <c r="Y16" s="65">
        <v>-1837022</v>
      </c>
      <c r="Z16" s="145">
        <v>-100</v>
      </c>
      <c r="AA16" s="67">
        <v>1837022</v>
      </c>
    </row>
    <row r="17" spans="1:27" ht="13.5">
      <c r="A17" s="143" t="s">
        <v>86</v>
      </c>
      <c r="B17" s="141"/>
      <c r="C17" s="160">
        <v>34799544</v>
      </c>
      <c r="D17" s="160"/>
      <c r="E17" s="161">
        <v>26630954</v>
      </c>
      <c r="F17" s="65">
        <v>17478432</v>
      </c>
      <c r="G17" s="65"/>
      <c r="H17" s="65"/>
      <c r="I17" s="65">
        <v>2389528</v>
      </c>
      <c r="J17" s="65">
        <v>2389528</v>
      </c>
      <c r="K17" s="65">
        <v>1988970</v>
      </c>
      <c r="L17" s="65">
        <v>2362560</v>
      </c>
      <c r="M17" s="65">
        <v>-30302</v>
      </c>
      <c r="N17" s="65">
        <v>4321228</v>
      </c>
      <c r="O17" s="65">
        <v>1833415</v>
      </c>
      <c r="P17" s="65">
        <v>1160961</v>
      </c>
      <c r="Q17" s="65">
        <v>3907299</v>
      </c>
      <c r="R17" s="65">
        <v>6901675</v>
      </c>
      <c r="S17" s="65">
        <v>86786</v>
      </c>
      <c r="T17" s="65">
        <v>3407132</v>
      </c>
      <c r="U17" s="65">
        <v>1063355</v>
      </c>
      <c r="V17" s="65">
        <v>4557273</v>
      </c>
      <c r="W17" s="65">
        <v>18169704</v>
      </c>
      <c r="X17" s="65">
        <v>17478432</v>
      </c>
      <c r="Y17" s="65">
        <v>691272</v>
      </c>
      <c r="Z17" s="145">
        <v>3.96</v>
      </c>
      <c r="AA17" s="67">
        <v>17478432</v>
      </c>
    </row>
    <row r="18" spans="1:27" ht="13.5">
      <c r="A18" s="143" t="s">
        <v>87</v>
      </c>
      <c r="B18" s="141"/>
      <c r="C18" s="160"/>
      <c r="D18" s="160"/>
      <c r="E18" s="161">
        <v>20000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81533632</v>
      </c>
      <c r="D19" s="158">
        <f>SUM(D20:D23)</f>
        <v>0</v>
      </c>
      <c r="E19" s="159">
        <f t="shared" si="3"/>
        <v>129333072</v>
      </c>
      <c r="F19" s="105">
        <f t="shared" si="3"/>
        <v>113748812</v>
      </c>
      <c r="G19" s="105">
        <f t="shared" si="3"/>
        <v>0</v>
      </c>
      <c r="H19" s="105">
        <f t="shared" si="3"/>
        <v>0</v>
      </c>
      <c r="I19" s="105">
        <f t="shared" si="3"/>
        <v>17731771</v>
      </c>
      <c r="J19" s="105">
        <f t="shared" si="3"/>
        <v>17731771</v>
      </c>
      <c r="K19" s="105">
        <f t="shared" si="3"/>
        <v>3342398</v>
      </c>
      <c r="L19" s="105">
        <f t="shared" si="3"/>
        <v>14608822</v>
      </c>
      <c r="M19" s="105">
        <f t="shared" si="3"/>
        <v>2919385</v>
      </c>
      <c r="N19" s="105">
        <f t="shared" si="3"/>
        <v>20870605</v>
      </c>
      <c r="O19" s="105">
        <f t="shared" si="3"/>
        <v>6137572</v>
      </c>
      <c r="P19" s="105">
        <f t="shared" si="3"/>
        <v>3593819</v>
      </c>
      <c r="Q19" s="105">
        <f t="shared" si="3"/>
        <v>7540716</v>
      </c>
      <c r="R19" s="105">
        <f t="shared" si="3"/>
        <v>17272107</v>
      </c>
      <c r="S19" s="105">
        <f t="shared" si="3"/>
        <v>3563072</v>
      </c>
      <c r="T19" s="105">
        <f t="shared" si="3"/>
        <v>15745410</v>
      </c>
      <c r="U19" s="105">
        <f t="shared" si="3"/>
        <v>11998951</v>
      </c>
      <c r="V19" s="105">
        <f t="shared" si="3"/>
        <v>31307433</v>
      </c>
      <c r="W19" s="105">
        <f t="shared" si="3"/>
        <v>87181916</v>
      </c>
      <c r="X19" s="105">
        <f t="shared" si="3"/>
        <v>113748812</v>
      </c>
      <c r="Y19" s="105">
        <f t="shared" si="3"/>
        <v>-26566896</v>
      </c>
      <c r="Z19" s="142">
        <f>+IF(X19&lt;&gt;0,+(Y19/X19)*100,0)</f>
        <v>-23.35575689353134</v>
      </c>
      <c r="AA19" s="107">
        <f>SUM(AA20:AA23)</f>
        <v>113748812</v>
      </c>
    </row>
    <row r="20" spans="1:27" ht="13.5">
      <c r="A20" s="143" t="s">
        <v>89</v>
      </c>
      <c r="B20" s="141"/>
      <c r="C20" s="160">
        <v>17677068</v>
      </c>
      <c r="D20" s="160"/>
      <c r="E20" s="161">
        <v>38500000</v>
      </c>
      <c r="F20" s="65">
        <v>40492208</v>
      </c>
      <c r="G20" s="65"/>
      <c r="H20" s="65"/>
      <c r="I20" s="65"/>
      <c r="J20" s="65"/>
      <c r="K20" s="65">
        <v>1770823</v>
      </c>
      <c r="L20" s="65">
        <v>8968496</v>
      </c>
      <c r="M20" s="65"/>
      <c r="N20" s="65">
        <v>10739319</v>
      </c>
      <c r="O20" s="65">
        <v>4025021</v>
      </c>
      <c r="P20" s="65">
        <v>3083176</v>
      </c>
      <c r="Q20" s="65">
        <v>776652</v>
      </c>
      <c r="R20" s="65">
        <v>7884849</v>
      </c>
      <c r="S20" s="65">
        <v>375653</v>
      </c>
      <c r="T20" s="65">
        <v>9363830</v>
      </c>
      <c r="U20" s="65"/>
      <c r="V20" s="65">
        <v>9739483</v>
      </c>
      <c r="W20" s="65">
        <v>28363651</v>
      </c>
      <c r="X20" s="65">
        <v>40492208</v>
      </c>
      <c r="Y20" s="65">
        <v>-12128557</v>
      </c>
      <c r="Z20" s="145">
        <v>-29.95</v>
      </c>
      <c r="AA20" s="67">
        <v>40492208</v>
      </c>
    </row>
    <row r="21" spans="1:27" ht="13.5">
      <c r="A21" s="143" t="s">
        <v>90</v>
      </c>
      <c r="B21" s="141"/>
      <c r="C21" s="160">
        <v>2705984</v>
      </c>
      <c r="D21" s="160"/>
      <c r="E21" s="161">
        <v>7765500</v>
      </c>
      <c r="F21" s="65">
        <v>2062448</v>
      </c>
      <c r="G21" s="65"/>
      <c r="H21" s="65"/>
      <c r="I21" s="65">
        <v>135841</v>
      </c>
      <c r="J21" s="65">
        <v>135841</v>
      </c>
      <c r="K21" s="65">
        <v>-120</v>
      </c>
      <c r="L21" s="65">
        <v>1548</v>
      </c>
      <c r="M21" s="65">
        <v>-73273</v>
      </c>
      <c r="N21" s="65">
        <v>-71845</v>
      </c>
      <c r="O21" s="65"/>
      <c r="P21" s="65"/>
      <c r="Q21" s="65">
        <v>-52744</v>
      </c>
      <c r="R21" s="65">
        <v>-52744</v>
      </c>
      <c r="S21" s="65"/>
      <c r="T21" s="65"/>
      <c r="U21" s="65">
        <v>1138768</v>
      </c>
      <c r="V21" s="65">
        <v>1138768</v>
      </c>
      <c r="W21" s="65">
        <v>1150020</v>
      </c>
      <c r="X21" s="65">
        <v>2062448</v>
      </c>
      <c r="Y21" s="65">
        <v>-912428</v>
      </c>
      <c r="Z21" s="145">
        <v>-44.24</v>
      </c>
      <c r="AA21" s="67">
        <v>2062448</v>
      </c>
    </row>
    <row r="22" spans="1:27" ht="13.5">
      <c r="A22" s="143" t="s">
        <v>91</v>
      </c>
      <c r="B22" s="141"/>
      <c r="C22" s="162">
        <v>48111036</v>
      </c>
      <c r="D22" s="162"/>
      <c r="E22" s="163">
        <v>62800075</v>
      </c>
      <c r="F22" s="164">
        <v>66372630</v>
      </c>
      <c r="G22" s="164"/>
      <c r="H22" s="164"/>
      <c r="I22" s="164">
        <v>17595930</v>
      </c>
      <c r="J22" s="164">
        <v>17595930</v>
      </c>
      <c r="K22" s="164">
        <v>1571695</v>
      </c>
      <c r="L22" s="164">
        <v>5481782</v>
      </c>
      <c r="M22" s="164">
        <v>460211</v>
      </c>
      <c r="N22" s="164">
        <v>7513688</v>
      </c>
      <c r="O22" s="164">
        <v>2112551</v>
      </c>
      <c r="P22" s="164">
        <v>510643</v>
      </c>
      <c r="Q22" s="164">
        <v>6809244</v>
      </c>
      <c r="R22" s="164">
        <v>9432438</v>
      </c>
      <c r="S22" s="164">
        <v>3187419</v>
      </c>
      <c r="T22" s="164">
        <v>5119386</v>
      </c>
      <c r="U22" s="164">
        <v>10860183</v>
      </c>
      <c r="V22" s="164">
        <v>19166988</v>
      </c>
      <c r="W22" s="164">
        <v>53709044</v>
      </c>
      <c r="X22" s="164">
        <v>66372630</v>
      </c>
      <c r="Y22" s="164">
        <v>-12663586</v>
      </c>
      <c r="Z22" s="146">
        <v>-19.08</v>
      </c>
      <c r="AA22" s="239">
        <v>66372630</v>
      </c>
    </row>
    <row r="23" spans="1:27" ht="13.5">
      <c r="A23" s="143" t="s">
        <v>92</v>
      </c>
      <c r="B23" s="141"/>
      <c r="C23" s="160">
        <v>13039544</v>
      </c>
      <c r="D23" s="160"/>
      <c r="E23" s="161">
        <v>20267497</v>
      </c>
      <c r="F23" s="65">
        <v>4821526</v>
      </c>
      <c r="G23" s="65"/>
      <c r="H23" s="65"/>
      <c r="I23" s="65"/>
      <c r="J23" s="65"/>
      <c r="K23" s="65"/>
      <c r="L23" s="65">
        <v>156996</v>
      </c>
      <c r="M23" s="65">
        <v>2532447</v>
      </c>
      <c r="N23" s="65">
        <v>2689443</v>
      </c>
      <c r="O23" s="65"/>
      <c r="P23" s="65"/>
      <c r="Q23" s="65">
        <v>7564</v>
      </c>
      <c r="R23" s="65">
        <v>7564</v>
      </c>
      <c r="S23" s="65"/>
      <c r="T23" s="65">
        <v>1262194</v>
      </c>
      <c r="U23" s="65"/>
      <c r="V23" s="65">
        <v>1262194</v>
      </c>
      <c r="W23" s="65">
        <v>3959201</v>
      </c>
      <c r="X23" s="65">
        <v>4821526</v>
      </c>
      <c r="Y23" s="65">
        <v>-862325</v>
      </c>
      <c r="Z23" s="145">
        <v>-17.88</v>
      </c>
      <c r="AA23" s="67">
        <v>4821526</v>
      </c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150794782</v>
      </c>
      <c r="D25" s="232">
        <f>+D5+D9+D15+D19+D24</f>
        <v>0</v>
      </c>
      <c r="E25" s="245">
        <f t="shared" si="4"/>
        <v>226212769</v>
      </c>
      <c r="F25" s="234">
        <f t="shared" si="4"/>
        <v>176951393</v>
      </c>
      <c r="G25" s="234">
        <f t="shared" si="4"/>
        <v>0</v>
      </c>
      <c r="H25" s="234">
        <f t="shared" si="4"/>
        <v>1425837</v>
      </c>
      <c r="I25" s="234">
        <f t="shared" si="4"/>
        <v>24346849</v>
      </c>
      <c r="J25" s="234">
        <f t="shared" si="4"/>
        <v>25772686</v>
      </c>
      <c r="K25" s="234">
        <f t="shared" si="4"/>
        <v>8018961</v>
      </c>
      <c r="L25" s="234">
        <f t="shared" si="4"/>
        <v>19946445</v>
      </c>
      <c r="M25" s="234">
        <f t="shared" si="4"/>
        <v>4619544</v>
      </c>
      <c r="N25" s="234">
        <f t="shared" si="4"/>
        <v>32584950</v>
      </c>
      <c r="O25" s="234">
        <f t="shared" si="4"/>
        <v>11645989</v>
      </c>
      <c r="P25" s="234">
        <f t="shared" si="4"/>
        <v>7073213</v>
      </c>
      <c r="Q25" s="234">
        <f t="shared" si="4"/>
        <v>14455553</v>
      </c>
      <c r="R25" s="234">
        <f t="shared" si="4"/>
        <v>33174755</v>
      </c>
      <c r="S25" s="234">
        <f t="shared" si="4"/>
        <v>8438226</v>
      </c>
      <c r="T25" s="234">
        <f t="shared" si="4"/>
        <v>20344706</v>
      </c>
      <c r="U25" s="234">
        <f t="shared" si="4"/>
        <v>19439771</v>
      </c>
      <c r="V25" s="234">
        <f t="shared" si="4"/>
        <v>48222703</v>
      </c>
      <c r="W25" s="234">
        <f t="shared" si="4"/>
        <v>139755094</v>
      </c>
      <c r="X25" s="234">
        <f t="shared" si="4"/>
        <v>176951393</v>
      </c>
      <c r="Y25" s="234">
        <f t="shared" si="4"/>
        <v>-37196299</v>
      </c>
      <c r="Z25" s="246">
        <f>+IF(X25&lt;&gt;0,+(Y25/X25)*100,0)</f>
        <v>-21.02063078983504</v>
      </c>
      <c r="AA25" s="247">
        <f>+AA5+AA9+AA15+AA19+AA24</f>
        <v>176951393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85305369</v>
      </c>
      <c r="D28" s="160"/>
      <c r="E28" s="161">
        <v>107264118</v>
      </c>
      <c r="F28" s="65">
        <v>82356648</v>
      </c>
      <c r="G28" s="65"/>
      <c r="H28" s="65">
        <v>579922</v>
      </c>
      <c r="I28" s="65">
        <v>20198505</v>
      </c>
      <c r="J28" s="65">
        <v>20778427</v>
      </c>
      <c r="K28" s="65">
        <v>4827471</v>
      </c>
      <c r="L28" s="65">
        <v>7484006</v>
      </c>
      <c r="M28" s="65">
        <v>1423374</v>
      </c>
      <c r="N28" s="65">
        <v>13734851</v>
      </c>
      <c r="O28" s="65">
        <v>4323768</v>
      </c>
      <c r="P28" s="65">
        <v>1142667</v>
      </c>
      <c r="Q28" s="65">
        <v>7599674</v>
      </c>
      <c r="R28" s="65">
        <v>13066109</v>
      </c>
      <c r="S28" s="65">
        <v>5207842</v>
      </c>
      <c r="T28" s="65">
        <v>5372251</v>
      </c>
      <c r="U28" s="65">
        <v>10506091</v>
      </c>
      <c r="V28" s="65">
        <v>21086184</v>
      </c>
      <c r="W28" s="65">
        <v>68665571</v>
      </c>
      <c r="X28" s="65">
        <v>82356648</v>
      </c>
      <c r="Y28" s="65">
        <v>-13691077</v>
      </c>
      <c r="Z28" s="145">
        <v>-16.62</v>
      </c>
      <c r="AA28" s="160">
        <v>82356648</v>
      </c>
    </row>
    <row r="29" spans="1:27" ht="13.5">
      <c r="A29" s="249" t="s">
        <v>138</v>
      </c>
      <c r="B29" s="141"/>
      <c r="C29" s="160">
        <v>-11467706</v>
      </c>
      <c r="D29" s="160"/>
      <c r="E29" s="161">
        <v>1089500</v>
      </c>
      <c r="F29" s="65">
        <v>19736466</v>
      </c>
      <c r="G29" s="65"/>
      <c r="H29" s="65"/>
      <c r="I29" s="65">
        <v>2007477</v>
      </c>
      <c r="J29" s="65">
        <v>2007477</v>
      </c>
      <c r="K29" s="65">
        <v>1410888</v>
      </c>
      <c r="L29" s="65">
        <v>2120875</v>
      </c>
      <c r="M29" s="65">
        <v>341058</v>
      </c>
      <c r="N29" s="65">
        <v>3872821</v>
      </c>
      <c r="O29" s="65">
        <v>605896</v>
      </c>
      <c r="P29" s="65">
        <v>1866271</v>
      </c>
      <c r="Q29" s="65">
        <v>2387469</v>
      </c>
      <c r="R29" s="65">
        <v>4859636</v>
      </c>
      <c r="S29" s="65">
        <v>2759622</v>
      </c>
      <c r="T29" s="65">
        <v>911618</v>
      </c>
      <c r="U29" s="65">
        <v>3571482</v>
      </c>
      <c r="V29" s="65">
        <v>7242722</v>
      </c>
      <c r="W29" s="65">
        <v>17982656</v>
      </c>
      <c r="X29" s="65">
        <v>19736466</v>
      </c>
      <c r="Y29" s="65">
        <v>-1753810</v>
      </c>
      <c r="Z29" s="145">
        <v>-8.89</v>
      </c>
      <c r="AA29" s="67">
        <v>19736466</v>
      </c>
    </row>
    <row r="30" spans="1:27" ht="13.5">
      <c r="A30" s="249" t="s">
        <v>139</v>
      </c>
      <c r="B30" s="141"/>
      <c r="C30" s="162"/>
      <c r="D30" s="162"/>
      <c r="E30" s="163">
        <v>7070560</v>
      </c>
      <c r="F30" s="164">
        <v>12583</v>
      </c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>
        <v>12583</v>
      </c>
      <c r="Y30" s="164">
        <v>-12583</v>
      </c>
      <c r="Z30" s="146">
        <v>-100</v>
      </c>
      <c r="AA30" s="239">
        <v>12583</v>
      </c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73837663</v>
      </c>
      <c r="D32" s="225">
        <f>SUM(D28:D31)</f>
        <v>0</v>
      </c>
      <c r="E32" s="226">
        <f t="shared" si="5"/>
        <v>115424178</v>
      </c>
      <c r="F32" s="82">
        <f t="shared" si="5"/>
        <v>102105697</v>
      </c>
      <c r="G32" s="82">
        <f t="shared" si="5"/>
        <v>0</v>
      </c>
      <c r="H32" s="82">
        <f t="shared" si="5"/>
        <v>579922</v>
      </c>
      <c r="I32" s="82">
        <f t="shared" si="5"/>
        <v>22205982</v>
      </c>
      <c r="J32" s="82">
        <f t="shared" si="5"/>
        <v>22785904</v>
      </c>
      <c r="K32" s="82">
        <f t="shared" si="5"/>
        <v>6238359</v>
      </c>
      <c r="L32" s="82">
        <f t="shared" si="5"/>
        <v>9604881</v>
      </c>
      <c r="M32" s="82">
        <f t="shared" si="5"/>
        <v>1764432</v>
      </c>
      <c r="N32" s="82">
        <f t="shared" si="5"/>
        <v>17607672</v>
      </c>
      <c r="O32" s="82">
        <f t="shared" si="5"/>
        <v>4929664</v>
      </c>
      <c r="P32" s="82">
        <f t="shared" si="5"/>
        <v>3008938</v>
      </c>
      <c r="Q32" s="82">
        <f t="shared" si="5"/>
        <v>9987143</v>
      </c>
      <c r="R32" s="82">
        <f t="shared" si="5"/>
        <v>17925745</v>
      </c>
      <c r="S32" s="82">
        <f t="shared" si="5"/>
        <v>7967464</v>
      </c>
      <c r="T32" s="82">
        <f t="shared" si="5"/>
        <v>6283869</v>
      </c>
      <c r="U32" s="82">
        <f t="shared" si="5"/>
        <v>14077573</v>
      </c>
      <c r="V32" s="82">
        <f t="shared" si="5"/>
        <v>28328906</v>
      </c>
      <c r="W32" s="82">
        <f t="shared" si="5"/>
        <v>86648227</v>
      </c>
      <c r="X32" s="82">
        <f t="shared" si="5"/>
        <v>102105697</v>
      </c>
      <c r="Y32" s="82">
        <f t="shared" si="5"/>
        <v>-15457470</v>
      </c>
      <c r="Z32" s="227">
        <f>+IF(X32&lt;&gt;0,+(Y32/X32)*100,0)</f>
        <v>-15.138694954503862</v>
      </c>
      <c r="AA32" s="84">
        <f>SUM(AA28:AA31)</f>
        <v>102105697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>
        <v>35462975</v>
      </c>
      <c r="D34" s="160"/>
      <c r="E34" s="161"/>
      <c r="F34" s="65">
        <v>8075340</v>
      </c>
      <c r="G34" s="65"/>
      <c r="H34" s="65"/>
      <c r="I34" s="65"/>
      <c r="J34" s="65"/>
      <c r="K34" s="65">
        <v>294435</v>
      </c>
      <c r="L34" s="65"/>
      <c r="M34" s="65">
        <v>-264445</v>
      </c>
      <c r="N34" s="65">
        <v>29990</v>
      </c>
      <c r="O34" s="65">
        <v>373479</v>
      </c>
      <c r="P34" s="65"/>
      <c r="Q34" s="65">
        <v>217956</v>
      </c>
      <c r="R34" s="65">
        <v>591435</v>
      </c>
      <c r="S34" s="65">
        <v>-15837</v>
      </c>
      <c r="T34" s="65"/>
      <c r="U34" s="65"/>
      <c r="V34" s="65">
        <v>-15837</v>
      </c>
      <c r="W34" s="65">
        <v>605588</v>
      </c>
      <c r="X34" s="65">
        <v>8075340</v>
      </c>
      <c r="Y34" s="65">
        <v>-7469752</v>
      </c>
      <c r="Z34" s="145">
        <v>-92.5</v>
      </c>
      <c r="AA34" s="67">
        <v>8075340</v>
      </c>
    </row>
    <row r="35" spans="1:27" ht="13.5">
      <c r="A35" s="252" t="s">
        <v>53</v>
      </c>
      <c r="B35" s="141"/>
      <c r="C35" s="160">
        <v>41494144</v>
      </c>
      <c r="D35" s="160"/>
      <c r="E35" s="161">
        <v>110788592</v>
      </c>
      <c r="F35" s="65">
        <v>66770356</v>
      </c>
      <c r="G35" s="65"/>
      <c r="H35" s="65">
        <v>845915</v>
      </c>
      <c r="I35" s="65">
        <v>2140867</v>
      </c>
      <c r="J35" s="65">
        <v>2986782</v>
      </c>
      <c r="K35" s="65">
        <v>1486167</v>
      </c>
      <c r="L35" s="65">
        <v>10341564</v>
      </c>
      <c r="M35" s="65">
        <v>3119557</v>
      </c>
      <c r="N35" s="65">
        <v>14947288</v>
      </c>
      <c r="O35" s="65">
        <v>6342846</v>
      </c>
      <c r="P35" s="65">
        <v>4064275</v>
      </c>
      <c r="Q35" s="65">
        <v>4250454</v>
      </c>
      <c r="R35" s="65">
        <v>14657575</v>
      </c>
      <c r="S35" s="65">
        <v>486599</v>
      </c>
      <c r="T35" s="65">
        <v>14060837</v>
      </c>
      <c r="U35" s="65">
        <v>5362198</v>
      </c>
      <c r="V35" s="65">
        <v>19909634</v>
      </c>
      <c r="W35" s="65">
        <v>52501279</v>
      </c>
      <c r="X35" s="65">
        <v>66770356</v>
      </c>
      <c r="Y35" s="65">
        <v>-14269077</v>
      </c>
      <c r="Z35" s="145">
        <v>-21.37</v>
      </c>
      <c r="AA35" s="67">
        <v>66770356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150794782</v>
      </c>
      <c r="D36" s="237">
        <f>SUM(D32:D35)</f>
        <v>0</v>
      </c>
      <c r="E36" s="233">
        <f t="shared" si="6"/>
        <v>226212770</v>
      </c>
      <c r="F36" s="235">
        <f t="shared" si="6"/>
        <v>176951393</v>
      </c>
      <c r="G36" s="235">
        <f t="shared" si="6"/>
        <v>0</v>
      </c>
      <c r="H36" s="235">
        <f t="shared" si="6"/>
        <v>1425837</v>
      </c>
      <c r="I36" s="235">
        <f t="shared" si="6"/>
        <v>24346849</v>
      </c>
      <c r="J36" s="235">
        <f t="shared" si="6"/>
        <v>25772686</v>
      </c>
      <c r="K36" s="235">
        <f t="shared" si="6"/>
        <v>8018961</v>
      </c>
      <c r="L36" s="235">
        <f t="shared" si="6"/>
        <v>19946445</v>
      </c>
      <c r="M36" s="235">
        <f t="shared" si="6"/>
        <v>4619544</v>
      </c>
      <c r="N36" s="235">
        <f t="shared" si="6"/>
        <v>32584950</v>
      </c>
      <c r="O36" s="235">
        <f t="shared" si="6"/>
        <v>11645989</v>
      </c>
      <c r="P36" s="235">
        <f t="shared" si="6"/>
        <v>7073213</v>
      </c>
      <c r="Q36" s="235">
        <f t="shared" si="6"/>
        <v>14455553</v>
      </c>
      <c r="R36" s="235">
        <f t="shared" si="6"/>
        <v>33174755</v>
      </c>
      <c r="S36" s="235">
        <f t="shared" si="6"/>
        <v>8438226</v>
      </c>
      <c r="T36" s="235">
        <f t="shared" si="6"/>
        <v>20344706</v>
      </c>
      <c r="U36" s="235">
        <f t="shared" si="6"/>
        <v>19439771</v>
      </c>
      <c r="V36" s="235">
        <f t="shared" si="6"/>
        <v>48222703</v>
      </c>
      <c r="W36" s="235">
        <f t="shared" si="6"/>
        <v>139755094</v>
      </c>
      <c r="X36" s="235">
        <f t="shared" si="6"/>
        <v>176951393</v>
      </c>
      <c r="Y36" s="235">
        <f t="shared" si="6"/>
        <v>-37196299</v>
      </c>
      <c r="Z36" s="236">
        <f>+IF(X36&lt;&gt;0,+(Y36/X36)*100,0)</f>
        <v>-21.02063078983504</v>
      </c>
      <c r="AA36" s="254">
        <f>SUM(AA32:AA35)</f>
        <v>176951393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39906264</v>
      </c>
      <c r="D6" s="160"/>
      <c r="E6" s="64">
        <v>4781000</v>
      </c>
      <c r="F6" s="65">
        <v>19258254</v>
      </c>
      <c r="G6" s="65">
        <v>-6759250</v>
      </c>
      <c r="H6" s="65">
        <v>25023</v>
      </c>
      <c r="I6" s="65">
        <v>25275</v>
      </c>
      <c r="J6" s="65">
        <v>-6708952</v>
      </c>
      <c r="K6" s="65">
        <v>25275</v>
      </c>
      <c r="L6" s="65">
        <v>24281</v>
      </c>
      <c r="M6" s="65">
        <v>22546</v>
      </c>
      <c r="N6" s="65">
        <v>72102</v>
      </c>
      <c r="O6" s="65">
        <v>25054</v>
      </c>
      <c r="P6" s="65">
        <v>23079</v>
      </c>
      <c r="Q6" s="65">
        <v>23464</v>
      </c>
      <c r="R6" s="65">
        <v>71597</v>
      </c>
      <c r="S6" s="65">
        <v>22858</v>
      </c>
      <c r="T6" s="65">
        <v>25676</v>
      </c>
      <c r="U6" s="65">
        <v>28668</v>
      </c>
      <c r="V6" s="65">
        <v>77202</v>
      </c>
      <c r="W6" s="65">
        <v>-6488051</v>
      </c>
      <c r="X6" s="65">
        <v>19258254</v>
      </c>
      <c r="Y6" s="65">
        <v>-25746305</v>
      </c>
      <c r="Z6" s="145">
        <v>-133.69</v>
      </c>
      <c r="AA6" s="67">
        <v>19258254</v>
      </c>
    </row>
    <row r="7" spans="1:27" ht="13.5">
      <c r="A7" s="264" t="s">
        <v>147</v>
      </c>
      <c r="B7" s="197" t="s">
        <v>72</v>
      </c>
      <c r="C7" s="160"/>
      <c r="D7" s="160"/>
      <c r="E7" s="64">
        <v>25739240</v>
      </c>
      <c r="F7" s="65">
        <v>25835826</v>
      </c>
      <c r="G7" s="65"/>
      <c r="H7" s="65"/>
      <c r="I7" s="65"/>
      <c r="J7" s="65"/>
      <c r="K7" s="65"/>
      <c r="L7" s="65"/>
      <c r="M7" s="65"/>
      <c r="N7" s="65"/>
      <c r="O7" s="65">
        <v>11200000</v>
      </c>
      <c r="P7" s="65"/>
      <c r="Q7" s="65"/>
      <c r="R7" s="65">
        <v>11200000</v>
      </c>
      <c r="S7" s="65"/>
      <c r="T7" s="65"/>
      <c r="U7" s="65"/>
      <c r="V7" s="65"/>
      <c r="W7" s="65">
        <v>11200000</v>
      </c>
      <c r="X7" s="65">
        <v>25835826</v>
      </c>
      <c r="Y7" s="65">
        <v>-14635826</v>
      </c>
      <c r="Z7" s="145">
        <v>-56.65</v>
      </c>
      <c r="AA7" s="67">
        <v>25835826</v>
      </c>
    </row>
    <row r="8" spans="1:27" ht="13.5">
      <c r="A8" s="264" t="s">
        <v>148</v>
      </c>
      <c r="B8" s="197" t="s">
        <v>72</v>
      </c>
      <c r="C8" s="160">
        <v>293846200</v>
      </c>
      <c r="D8" s="160"/>
      <c r="E8" s="64">
        <v>232728242</v>
      </c>
      <c r="F8" s="65">
        <v>332046206</v>
      </c>
      <c r="G8" s="65">
        <v>295896453</v>
      </c>
      <c r="H8" s="65">
        <v>262715771</v>
      </c>
      <c r="I8" s="65">
        <v>268016867</v>
      </c>
      <c r="J8" s="65">
        <v>826629091</v>
      </c>
      <c r="K8" s="65">
        <v>262877501</v>
      </c>
      <c r="L8" s="65">
        <v>278311042</v>
      </c>
      <c r="M8" s="65">
        <v>298441905</v>
      </c>
      <c r="N8" s="65">
        <v>839630448</v>
      </c>
      <c r="O8" s="65">
        <v>274367780</v>
      </c>
      <c r="P8" s="65">
        <v>260223072</v>
      </c>
      <c r="Q8" s="65">
        <v>263577585</v>
      </c>
      <c r="R8" s="65">
        <v>798168437</v>
      </c>
      <c r="S8" s="65">
        <v>188318269</v>
      </c>
      <c r="T8" s="65">
        <v>282378691</v>
      </c>
      <c r="U8" s="65">
        <v>302909621</v>
      </c>
      <c r="V8" s="65">
        <v>773606581</v>
      </c>
      <c r="W8" s="65">
        <v>3238034557</v>
      </c>
      <c r="X8" s="65">
        <v>332046206</v>
      </c>
      <c r="Y8" s="65">
        <v>2905988351</v>
      </c>
      <c r="Z8" s="145">
        <v>875.18</v>
      </c>
      <c r="AA8" s="67">
        <v>332046206</v>
      </c>
    </row>
    <row r="9" spans="1:27" ht="13.5">
      <c r="A9" s="264" t="s">
        <v>149</v>
      </c>
      <c r="B9" s="197"/>
      <c r="C9" s="160">
        <v>26405117</v>
      </c>
      <c r="D9" s="160"/>
      <c r="E9" s="64">
        <v>26944266</v>
      </c>
      <c r="F9" s="65">
        <v>29837782</v>
      </c>
      <c r="G9" s="65">
        <v>42470935</v>
      </c>
      <c r="H9" s="65">
        <v>42064155</v>
      </c>
      <c r="I9" s="65">
        <v>51065919</v>
      </c>
      <c r="J9" s="65">
        <v>135601009</v>
      </c>
      <c r="K9" s="65">
        <v>50139173</v>
      </c>
      <c r="L9" s="65">
        <v>48271011</v>
      </c>
      <c r="M9" s="65">
        <v>52887027</v>
      </c>
      <c r="N9" s="65">
        <v>151297211</v>
      </c>
      <c r="O9" s="65">
        <v>56451995</v>
      </c>
      <c r="P9" s="65">
        <v>53653221</v>
      </c>
      <c r="Q9" s="65">
        <v>52999111</v>
      </c>
      <c r="R9" s="65">
        <v>163104327</v>
      </c>
      <c r="S9" s="65">
        <v>57898693</v>
      </c>
      <c r="T9" s="65">
        <v>56782408</v>
      </c>
      <c r="U9" s="65">
        <v>65819956</v>
      </c>
      <c r="V9" s="65">
        <v>180501057</v>
      </c>
      <c r="W9" s="65">
        <v>630503604</v>
      </c>
      <c r="X9" s="65">
        <v>29837782</v>
      </c>
      <c r="Y9" s="65">
        <v>600665822</v>
      </c>
      <c r="Z9" s="145">
        <v>2013.1</v>
      </c>
      <c r="AA9" s="67">
        <v>29837782</v>
      </c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17092208</v>
      </c>
      <c r="D11" s="160"/>
      <c r="E11" s="64">
        <v>153075255</v>
      </c>
      <c r="F11" s="65">
        <v>19314194</v>
      </c>
      <c r="G11" s="65">
        <v>152471355</v>
      </c>
      <c r="H11" s="65">
        <v>18590742</v>
      </c>
      <c r="I11" s="65">
        <v>18757280</v>
      </c>
      <c r="J11" s="65">
        <v>189819377</v>
      </c>
      <c r="K11" s="65">
        <v>18740475</v>
      </c>
      <c r="L11" s="65">
        <v>17738801</v>
      </c>
      <c r="M11" s="65">
        <v>17396268</v>
      </c>
      <c r="N11" s="65">
        <v>53875544</v>
      </c>
      <c r="O11" s="65">
        <v>17936081</v>
      </c>
      <c r="P11" s="65">
        <v>17528243</v>
      </c>
      <c r="Q11" s="65">
        <v>17236788</v>
      </c>
      <c r="R11" s="65">
        <v>52701112</v>
      </c>
      <c r="S11" s="65">
        <v>17546856</v>
      </c>
      <c r="T11" s="65">
        <v>15807132</v>
      </c>
      <c r="U11" s="65">
        <v>15165177</v>
      </c>
      <c r="V11" s="65">
        <v>48519165</v>
      </c>
      <c r="W11" s="65">
        <v>344915198</v>
      </c>
      <c r="X11" s="65">
        <v>19314194</v>
      </c>
      <c r="Y11" s="65">
        <v>325601004</v>
      </c>
      <c r="Z11" s="145">
        <v>1685.81</v>
      </c>
      <c r="AA11" s="67">
        <v>19314194</v>
      </c>
    </row>
    <row r="12" spans="1:27" ht="13.5">
      <c r="A12" s="265" t="s">
        <v>56</v>
      </c>
      <c r="B12" s="266"/>
      <c r="C12" s="177">
        <f aca="true" t="shared" si="0" ref="C12:Y12">SUM(C6:C11)</f>
        <v>377249789</v>
      </c>
      <c r="D12" s="177">
        <f>SUM(D6:D11)</f>
        <v>0</v>
      </c>
      <c r="E12" s="77">
        <f t="shared" si="0"/>
        <v>443268003</v>
      </c>
      <c r="F12" s="78">
        <f t="shared" si="0"/>
        <v>426292262</v>
      </c>
      <c r="G12" s="78">
        <f t="shared" si="0"/>
        <v>484079493</v>
      </c>
      <c r="H12" s="78">
        <f t="shared" si="0"/>
        <v>323395691</v>
      </c>
      <c r="I12" s="78">
        <f t="shared" si="0"/>
        <v>337865341</v>
      </c>
      <c r="J12" s="78">
        <f t="shared" si="0"/>
        <v>1145340525</v>
      </c>
      <c r="K12" s="78">
        <f t="shared" si="0"/>
        <v>331782424</v>
      </c>
      <c r="L12" s="78">
        <f t="shared" si="0"/>
        <v>344345135</v>
      </c>
      <c r="M12" s="78">
        <f t="shared" si="0"/>
        <v>368747746</v>
      </c>
      <c r="N12" s="78">
        <f t="shared" si="0"/>
        <v>1044875305</v>
      </c>
      <c r="O12" s="78">
        <f t="shared" si="0"/>
        <v>359980910</v>
      </c>
      <c r="P12" s="78">
        <f t="shared" si="0"/>
        <v>331427615</v>
      </c>
      <c r="Q12" s="78">
        <f t="shared" si="0"/>
        <v>333836948</v>
      </c>
      <c r="R12" s="78">
        <f t="shared" si="0"/>
        <v>1025245473</v>
      </c>
      <c r="S12" s="78">
        <f t="shared" si="0"/>
        <v>263786676</v>
      </c>
      <c r="T12" s="78">
        <f t="shared" si="0"/>
        <v>354993907</v>
      </c>
      <c r="U12" s="78">
        <f t="shared" si="0"/>
        <v>383923422</v>
      </c>
      <c r="V12" s="78">
        <f t="shared" si="0"/>
        <v>1002704005</v>
      </c>
      <c r="W12" s="78">
        <f t="shared" si="0"/>
        <v>4218165308</v>
      </c>
      <c r="X12" s="78">
        <f t="shared" si="0"/>
        <v>426292262</v>
      </c>
      <c r="Y12" s="78">
        <f t="shared" si="0"/>
        <v>3791873046</v>
      </c>
      <c r="Z12" s="179">
        <f>+IF(X12&lt;&gt;0,+(Y12/X12)*100,0)</f>
        <v>889.5007918299957</v>
      </c>
      <c r="AA12" s="79">
        <f>SUM(AA6:AA11)</f>
        <v>426292262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>
        <v>20394870</v>
      </c>
      <c r="H15" s="65">
        <v>20387598</v>
      </c>
      <c r="I15" s="65">
        <v>20367828</v>
      </c>
      <c r="J15" s="65">
        <v>61150296</v>
      </c>
      <c r="K15" s="65">
        <v>20367629</v>
      </c>
      <c r="L15" s="65">
        <v>20327470</v>
      </c>
      <c r="M15" s="65">
        <v>20351243</v>
      </c>
      <c r="N15" s="65">
        <v>61046342</v>
      </c>
      <c r="O15" s="65">
        <v>20359880</v>
      </c>
      <c r="P15" s="65">
        <v>20378034</v>
      </c>
      <c r="Q15" s="65">
        <v>20395083</v>
      </c>
      <c r="R15" s="65">
        <v>61132997</v>
      </c>
      <c r="S15" s="65">
        <v>20348126</v>
      </c>
      <c r="T15" s="65">
        <v>20236532</v>
      </c>
      <c r="U15" s="65">
        <v>20210357</v>
      </c>
      <c r="V15" s="65">
        <v>60795015</v>
      </c>
      <c r="W15" s="65">
        <v>244124650</v>
      </c>
      <c r="X15" s="65"/>
      <c r="Y15" s="65">
        <v>244124650</v>
      </c>
      <c r="Z15" s="145"/>
      <c r="AA15" s="67"/>
    </row>
    <row r="16" spans="1:27" ht="13.5">
      <c r="A16" s="264" t="s">
        <v>154</v>
      </c>
      <c r="B16" s="197"/>
      <c r="C16" s="160">
        <v>38893698</v>
      </c>
      <c r="D16" s="160"/>
      <c r="E16" s="64">
        <v>33742582</v>
      </c>
      <c r="F16" s="65">
        <v>43949879</v>
      </c>
      <c r="G16" s="164">
        <v>79857261</v>
      </c>
      <c r="H16" s="164">
        <v>95336261</v>
      </c>
      <c r="I16" s="164">
        <v>83622334</v>
      </c>
      <c r="J16" s="65">
        <v>258815856</v>
      </c>
      <c r="K16" s="164">
        <v>83622334</v>
      </c>
      <c r="L16" s="164">
        <v>70377586</v>
      </c>
      <c r="M16" s="65">
        <v>80377586</v>
      </c>
      <c r="N16" s="164">
        <v>234377506</v>
      </c>
      <c r="O16" s="164">
        <v>69223323</v>
      </c>
      <c r="P16" s="164">
        <v>69223323</v>
      </c>
      <c r="Q16" s="65">
        <v>79406560</v>
      </c>
      <c r="R16" s="164">
        <v>217853206</v>
      </c>
      <c r="S16" s="164">
        <v>77123401</v>
      </c>
      <c r="T16" s="65">
        <v>75023401</v>
      </c>
      <c r="U16" s="164">
        <v>67486260</v>
      </c>
      <c r="V16" s="164">
        <v>219633062</v>
      </c>
      <c r="W16" s="164">
        <v>930679630</v>
      </c>
      <c r="X16" s="65">
        <v>43949879</v>
      </c>
      <c r="Y16" s="164">
        <v>886729751</v>
      </c>
      <c r="Z16" s="146">
        <v>2017.59</v>
      </c>
      <c r="AA16" s="239">
        <v>43949879</v>
      </c>
    </row>
    <row r="17" spans="1:27" ht="13.5">
      <c r="A17" s="264" t="s">
        <v>155</v>
      </c>
      <c r="B17" s="197"/>
      <c r="C17" s="160">
        <v>693581994</v>
      </c>
      <c r="D17" s="160"/>
      <c r="E17" s="64">
        <v>475513420</v>
      </c>
      <c r="F17" s="65">
        <v>783747653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>
        <v>783747653</v>
      </c>
      <c r="Y17" s="65">
        <v>-783747653</v>
      </c>
      <c r="Z17" s="145">
        <v>-100</v>
      </c>
      <c r="AA17" s="67">
        <v>783747653</v>
      </c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4661303672</v>
      </c>
      <c r="D19" s="160"/>
      <c r="E19" s="64">
        <v>4767455289</v>
      </c>
      <c r="F19" s="65">
        <v>5267273149</v>
      </c>
      <c r="G19" s="65">
        <v>5333878239</v>
      </c>
      <c r="H19" s="65">
        <v>5065733810</v>
      </c>
      <c r="I19" s="65">
        <v>5087127700</v>
      </c>
      <c r="J19" s="65">
        <v>15486739749</v>
      </c>
      <c r="K19" s="65">
        <v>5086831284</v>
      </c>
      <c r="L19" s="65">
        <v>5412317034</v>
      </c>
      <c r="M19" s="65">
        <v>5417013106</v>
      </c>
      <c r="N19" s="65">
        <v>15916161424</v>
      </c>
      <c r="O19" s="65">
        <v>5426229096</v>
      </c>
      <c r="P19" s="65">
        <v>5434859933</v>
      </c>
      <c r="Q19" s="65">
        <v>5445530529</v>
      </c>
      <c r="R19" s="65">
        <v>16306619558</v>
      </c>
      <c r="S19" s="65">
        <v>5499525888</v>
      </c>
      <c r="T19" s="65">
        <v>5533215879</v>
      </c>
      <c r="U19" s="65">
        <v>5777700460</v>
      </c>
      <c r="V19" s="65">
        <v>16810442227</v>
      </c>
      <c r="W19" s="65">
        <v>64519962958</v>
      </c>
      <c r="X19" s="65">
        <v>5267273149</v>
      </c>
      <c r="Y19" s="65">
        <v>59252689809</v>
      </c>
      <c r="Z19" s="145">
        <v>1124.92</v>
      </c>
      <c r="AA19" s="67">
        <v>5267273149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>
        <v>6226216</v>
      </c>
      <c r="D22" s="160"/>
      <c r="E22" s="64">
        <v>2249762</v>
      </c>
      <c r="F22" s="65">
        <v>7035624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>
        <v>7035624</v>
      </c>
      <c r="Y22" s="65">
        <v>-7035624</v>
      </c>
      <c r="Z22" s="145">
        <v>-100</v>
      </c>
      <c r="AA22" s="67">
        <v>7035624</v>
      </c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5400005580</v>
      </c>
      <c r="D24" s="177">
        <f>SUM(D15:D23)</f>
        <v>0</v>
      </c>
      <c r="E24" s="81">
        <f t="shared" si="1"/>
        <v>5278961053</v>
      </c>
      <c r="F24" s="82">
        <f t="shared" si="1"/>
        <v>6102006305</v>
      </c>
      <c r="G24" s="82">
        <f t="shared" si="1"/>
        <v>5434130370</v>
      </c>
      <c r="H24" s="82">
        <f t="shared" si="1"/>
        <v>5181457669</v>
      </c>
      <c r="I24" s="82">
        <f t="shared" si="1"/>
        <v>5191117862</v>
      </c>
      <c r="J24" s="82">
        <f t="shared" si="1"/>
        <v>15806705901</v>
      </c>
      <c r="K24" s="82">
        <f t="shared" si="1"/>
        <v>5190821247</v>
      </c>
      <c r="L24" s="82">
        <f t="shared" si="1"/>
        <v>5503022090</v>
      </c>
      <c r="M24" s="82">
        <f t="shared" si="1"/>
        <v>5517741935</v>
      </c>
      <c r="N24" s="82">
        <f t="shared" si="1"/>
        <v>16211585272</v>
      </c>
      <c r="O24" s="82">
        <f t="shared" si="1"/>
        <v>5515812299</v>
      </c>
      <c r="P24" s="82">
        <f t="shared" si="1"/>
        <v>5524461290</v>
      </c>
      <c r="Q24" s="82">
        <f t="shared" si="1"/>
        <v>5545332172</v>
      </c>
      <c r="R24" s="82">
        <f t="shared" si="1"/>
        <v>16585605761</v>
      </c>
      <c r="S24" s="82">
        <f t="shared" si="1"/>
        <v>5596997415</v>
      </c>
      <c r="T24" s="82">
        <f t="shared" si="1"/>
        <v>5628475812</v>
      </c>
      <c r="U24" s="82">
        <f t="shared" si="1"/>
        <v>5865397077</v>
      </c>
      <c r="V24" s="82">
        <f t="shared" si="1"/>
        <v>17090870304</v>
      </c>
      <c r="W24" s="82">
        <f t="shared" si="1"/>
        <v>65694767238</v>
      </c>
      <c r="X24" s="82">
        <f t="shared" si="1"/>
        <v>6102006305</v>
      </c>
      <c r="Y24" s="82">
        <f t="shared" si="1"/>
        <v>59592760933</v>
      </c>
      <c r="Z24" s="227">
        <f>+IF(X24&lt;&gt;0,+(Y24/X24)*100,0)</f>
        <v>976.6092978987836</v>
      </c>
      <c r="AA24" s="84">
        <f>SUM(AA15:AA23)</f>
        <v>6102006305</v>
      </c>
    </row>
    <row r="25" spans="1:27" ht="13.5">
      <c r="A25" s="265" t="s">
        <v>162</v>
      </c>
      <c r="B25" s="266"/>
      <c r="C25" s="177">
        <f aca="true" t="shared" si="2" ref="C25:Y25">+C12+C24</f>
        <v>5777255369</v>
      </c>
      <c r="D25" s="177">
        <f>+D12+D24</f>
        <v>0</v>
      </c>
      <c r="E25" s="77">
        <f t="shared" si="2"/>
        <v>5722229056</v>
      </c>
      <c r="F25" s="78">
        <f t="shared" si="2"/>
        <v>6528298567</v>
      </c>
      <c r="G25" s="78">
        <f t="shared" si="2"/>
        <v>5918209863</v>
      </c>
      <c r="H25" s="78">
        <f t="shared" si="2"/>
        <v>5504853360</v>
      </c>
      <c r="I25" s="78">
        <f t="shared" si="2"/>
        <v>5528983203</v>
      </c>
      <c r="J25" s="78">
        <f t="shared" si="2"/>
        <v>16952046426</v>
      </c>
      <c r="K25" s="78">
        <f t="shared" si="2"/>
        <v>5522603671</v>
      </c>
      <c r="L25" s="78">
        <f t="shared" si="2"/>
        <v>5847367225</v>
      </c>
      <c r="M25" s="78">
        <f t="shared" si="2"/>
        <v>5886489681</v>
      </c>
      <c r="N25" s="78">
        <f t="shared" si="2"/>
        <v>17256460577</v>
      </c>
      <c r="O25" s="78">
        <f t="shared" si="2"/>
        <v>5875793209</v>
      </c>
      <c r="P25" s="78">
        <f t="shared" si="2"/>
        <v>5855888905</v>
      </c>
      <c r="Q25" s="78">
        <f t="shared" si="2"/>
        <v>5879169120</v>
      </c>
      <c r="R25" s="78">
        <f t="shared" si="2"/>
        <v>17610851234</v>
      </c>
      <c r="S25" s="78">
        <f t="shared" si="2"/>
        <v>5860784091</v>
      </c>
      <c r="T25" s="78">
        <f t="shared" si="2"/>
        <v>5983469719</v>
      </c>
      <c r="U25" s="78">
        <f t="shared" si="2"/>
        <v>6249320499</v>
      </c>
      <c r="V25" s="78">
        <f t="shared" si="2"/>
        <v>18093574309</v>
      </c>
      <c r="W25" s="78">
        <f t="shared" si="2"/>
        <v>69912932546</v>
      </c>
      <c r="X25" s="78">
        <f t="shared" si="2"/>
        <v>6528298567</v>
      </c>
      <c r="Y25" s="78">
        <f t="shared" si="2"/>
        <v>63384633979</v>
      </c>
      <c r="Z25" s="179">
        <f>+IF(X25&lt;&gt;0,+(Y25/X25)*100,0)</f>
        <v>970.9211876338499</v>
      </c>
      <c r="AA25" s="79">
        <f>+AA12+AA24</f>
        <v>6528298567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>
        <v>570602</v>
      </c>
      <c r="D29" s="160"/>
      <c r="E29" s="64"/>
      <c r="F29" s="65">
        <v>644780</v>
      </c>
      <c r="G29" s="65"/>
      <c r="H29" s="65"/>
      <c r="I29" s="65"/>
      <c r="J29" s="65"/>
      <c r="K29" s="65"/>
      <c r="L29" s="65">
        <v>6505369</v>
      </c>
      <c r="M29" s="65">
        <v>67476306</v>
      </c>
      <c r="N29" s="65">
        <v>73981675</v>
      </c>
      <c r="O29" s="65">
        <v>635683</v>
      </c>
      <c r="P29" s="65"/>
      <c r="Q29" s="65"/>
      <c r="R29" s="65">
        <v>635683</v>
      </c>
      <c r="S29" s="65"/>
      <c r="T29" s="65"/>
      <c r="U29" s="65"/>
      <c r="V29" s="65"/>
      <c r="W29" s="65">
        <v>74617358</v>
      </c>
      <c r="X29" s="65">
        <v>644780</v>
      </c>
      <c r="Y29" s="65">
        <v>73972578</v>
      </c>
      <c r="Z29" s="145">
        <v>11472.53</v>
      </c>
      <c r="AA29" s="67">
        <v>644780</v>
      </c>
    </row>
    <row r="30" spans="1:27" ht="13.5">
      <c r="A30" s="264" t="s">
        <v>52</v>
      </c>
      <c r="B30" s="197" t="s">
        <v>94</v>
      </c>
      <c r="C30" s="160">
        <v>15006526</v>
      </c>
      <c r="D30" s="160"/>
      <c r="E30" s="64">
        <v>15308852</v>
      </c>
      <c r="F30" s="65">
        <v>16957374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>
        <v>16957374</v>
      </c>
      <c r="Y30" s="65">
        <v>-16957374</v>
      </c>
      <c r="Z30" s="145">
        <v>-100</v>
      </c>
      <c r="AA30" s="67">
        <v>16957374</v>
      </c>
    </row>
    <row r="31" spans="1:27" ht="13.5">
      <c r="A31" s="264" t="s">
        <v>166</v>
      </c>
      <c r="B31" s="197"/>
      <c r="C31" s="160">
        <v>33294313</v>
      </c>
      <c r="D31" s="160"/>
      <c r="E31" s="64">
        <v>32846315</v>
      </c>
      <c r="F31" s="65">
        <v>37622574</v>
      </c>
      <c r="G31" s="65">
        <v>33330106</v>
      </c>
      <c r="H31" s="65">
        <v>33685257</v>
      </c>
      <c r="I31" s="65">
        <v>34197605</v>
      </c>
      <c r="J31" s="65">
        <v>101212968</v>
      </c>
      <c r="K31" s="65">
        <v>34197605</v>
      </c>
      <c r="L31" s="65">
        <v>34459197</v>
      </c>
      <c r="M31" s="65">
        <v>34453333</v>
      </c>
      <c r="N31" s="65">
        <v>103110135</v>
      </c>
      <c r="O31" s="65">
        <v>34410722</v>
      </c>
      <c r="P31" s="65">
        <v>35162912</v>
      </c>
      <c r="Q31" s="65">
        <v>35342858</v>
      </c>
      <c r="R31" s="65">
        <v>104916492</v>
      </c>
      <c r="S31" s="65">
        <v>35338351</v>
      </c>
      <c r="T31" s="65">
        <v>36244154</v>
      </c>
      <c r="U31" s="65">
        <v>35997439</v>
      </c>
      <c r="V31" s="65">
        <v>107579944</v>
      </c>
      <c r="W31" s="65">
        <v>416819539</v>
      </c>
      <c r="X31" s="65">
        <v>37622574</v>
      </c>
      <c r="Y31" s="65">
        <v>379196965</v>
      </c>
      <c r="Z31" s="145">
        <v>1007.9</v>
      </c>
      <c r="AA31" s="67">
        <v>37622574</v>
      </c>
    </row>
    <row r="32" spans="1:27" ht="13.5">
      <c r="A32" s="264" t="s">
        <v>167</v>
      </c>
      <c r="B32" s="197" t="s">
        <v>94</v>
      </c>
      <c r="C32" s="160">
        <v>334945042</v>
      </c>
      <c r="D32" s="160"/>
      <c r="E32" s="64">
        <v>344358411</v>
      </c>
      <c r="F32" s="65">
        <v>387190955</v>
      </c>
      <c r="G32" s="65">
        <v>202105813</v>
      </c>
      <c r="H32" s="65">
        <v>218733381</v>
      </c>
      <c r="I32" s="65">
        <v>234915439</v>
      </c>
      <c r="J32" s="65">
        <v>655754633</v>
      </c>
      <c r="K32" s="65">
        <v>235171646</v>
      </c>
      <c r="L32" s="65">
        <v>241020175</v>
      </c>
      <c r="M32" s="65">
        <v>211339310</v>
      </c>
      <c r="N32" s="65">
        <v>687531131</v>
      </c>
      <c r="O32" s="65">
        <v>232528164</v>
      </c>
      <c r="P32" s="65">
        <v>236518450</v>
      </c>
      <c r="Q32" s="65">
        <v>233385676</v>
      </c>
      <c r="R32" s="65">
        <v>702432290</v>
      </c>
      <c r="S32" s="65">
        <v>250576929</v>
      </c>
      <c r="T32" s="65">
        <v>254970866</v>
      </c>
      <c r="U32" s="65">
        <v>334097141</v>
      </c>
      <c r="V32" s="65">
        <v>839644936</v>
      </c>
      <c r="W32" s="65">
        <v>2885362990</v>
      </c>
      <c r="X32" s="65">
        <v>387190955</v>
      </c>
      <c r="Y32" s="65">
        <v>2498172035</v>
      </c>
      <c r="Z32" s="145">
        <v>645.2</v>
      </c>
      <c r="AA32" s="67">
        <v>387190955</v>
      </c>
    </row>
    <row r="33" spans="1:27" ht="13.5">
      <c r="A33" s="264" t="s">
        <v>168</v>
      </c>
      <c r="B33" s="197"/>
      <c r="C33" s="160">
        <v>67896749</v>
      </c>
      <c r="D33" s="160"/>
      <c r="E33" s="64">
        <v>11804207</v>
      </c>
      <c r="F33" s="65">
        <v>68020269</v>
      </c>
      <c r="G33" s="65">
        <v>49678189</v>
      </c>
      <c r="H33" s="65">
        <v>42437650</v>
      </c>
      <c r="I33" s="65">
        <v>42437650</v>
      </c>
      <c r="J33" s="65">
        <v>134553489</v>
      </c>
      <c r="K33" s="65">
        <v>52612952</v>
      </c>
      <c r="L33" s="65">
        <v>51153455</v>
      </c>
      <c r="M33" s="65">
        <v>51153455</v>
      </c>
      <c r="N33" s="65">
        <v>154919862</v>
      </c>
      <c r="O33" s="65">
        <v>51153455</v>
      </c>
      <c r="P33" s="65">
        <v>51153455</v>
      </c>
      <c r="Q33" s="65">
        <v>51153455</v>
      </c>
      <c r="R33" s="65">
        <v>153460365</v>
      </c>
      <c r="S33" s="65">
        <v>51153455</v>
      </c>
      <c r="T33" s="65">
        <v>51153455</v>
      </c>
      <c r="U33" s="65">
        <v>50713629</v>
      </c>
      <c r="V33" s="65">
        <v>153020539</v>
      </c>
      <c r="W33" s="65">
        <v>595954255</v>
      </c>
      <c r="X33" s="65">
        <v>68020269</v>
      </c>
      <c r="Y33" s="65">
        <v>527933986</v>
      </c>
      <c r="Z33" s="145">
        <v>776.14</v>
      </c>
      <c r="AA33" s="67">
        <v>68020269</v>
      </c>
    </row>
    <row r="34" spans="1:27" ht="13.5">
      <c r="A34" s="265" t="s">
        <v>58</v>
      </c>
      <c r="B34" s="266"/>
      <c r="C34" s="177">
        <f aca="true" t="shared" si="3" ref="C34:Y34">SUM(C29:C33)</f>
        <v>451713232</v>
      </c>
      <c r="D34" s="177">
        <f>SUM(D29:D33)</f>
        <v>0</v>
      </c>
      <c r="E34" s="77">
        <f t="shared" si="3"/>
        <v>404317785</v>
      </c>
      <c r="F34" s="78">
        <f t="shared" si="3"/>
        <v>510435952</v>
      </c>
      <c r="G34" s="78">
        <f t="shared" si="3"/>
        <v>285114108</v>
      </c>
      <c r="H34" s="78">
        <f t="shared" si="3"/>
        <v>294856288</v>
      </c>
      <c r="I34" s="78">
        <f t="shared" si="3"/>
        <v>311550694</v>
      </c>
      <c r="J34" s="78">
        <f t="shared" si="3"/>
        <v>891521090</v>
      </c>
      <c r="K34" s="78">
        <f t="shared" si="3"/>
        <v>321982203</v>
      </c>
      <c r="L34" s="78">
        <f t="shared" si="3"/>
        <v>333138196</v>
      </c>
      <c r="M34" s="78">
        <f t="shared" si="3"/>
        <v>364422404</v>
      </c>
      <c r="N34" s="78">
        <f t="shared" si="3"/>
        <v>1019542803</v>
      </c>
      <c r="O34" s="78">
        <f t="shared" si="3"/>
        <v>318728024</v>
      </c>
      <c r="P34" s="78">
        <f t="shared" si="3"/>
        <v>322834817</v>
      </c>
      <c r="Q34" s="78">
        <f t="shared" si="3"/>
        <v>319881989</v>
      </c>
      <c r="R34" s="78">
        <f t="shared" si="3"/>
        <v>961444830</v>
      </c>
      <c r="S34" s="78">
        <f t="shared" si="3"/>
        <v>337068735</v>
      </c>
      <c r="T34" s="78">
        <f t="shared" si="3"/>
        <v>342368475</v>
      </c>
      <c r="U34" s="78">
        <f t="shared" si="3"/>
        <v>420808209</v>
      </c>
      <c r="V34" s="78">
        <f t="shared" si="3"/>
        <v>1100245419</v>
      </c>
      <c r="W34" s="78">
        <f t="shared" si="3"/>
        <v>3972754142</v>
      </c>
      <c r="X34" s="78">
        <f t="shared" si="3"/>
        <v>510435952</v>
      </c>
      <c r="Y34" s="78">
        <f t="shared" si="3"/>
        <v>3462318190</v>
      </c>
      <c r="Z34" s="179">
        <f>+IF(X34&lt;&gt;0,+(Y34/X34)*100,0)</f>
        <v>678.306098235024</v>
      </c>
      <c r="AA34" s="79">
        <f>SUM(AA29:AA33)</f>
        <v>510435952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205031866</v>
      </c>
      <c r="D37" s="160"/>
      <c r="E37" s="64">
        <v>152651293</v>
      </c>
      <c r="F37" s="65">
        <v>231686009</v>
      </c>
      <c r="G37" s="65">
        <v>205619154</v>
      </c>
      <c r="H37" s="65">
        <v>203700160</v>
      </c>
      <c r="I37" s="65">
        <v>203245667</v>
      </c>
      <c r="J37" s="65">
        <v>612564981</v>
      </c>
      <c r="K37" s="65">
        <v>203245667</v>
      </c>
      <c r="L37" s="65">
        <v>201215767</v>
      </c>
      <c r="M37" s="65">
        <v>200650327</v>
      </c>
      <c r="N37" s="65">
        <v>605111761</v>
      </c>
      <c r="O37" s="65">
        <v>200146173</v>
      </c>
      <c r="P37" s="65">
        <v>198103206</v>
      </c>
      <c r="Q37" s="65">
        <v>198103206</v>
      </c>
      <c r="R37" s="65">
        <v>596352585</v>
      </c>
      <c r="S37" s="65">
        <v>197164990</v>
      </c>
      <c r="T37" s="65">
        <v>195117954</v>
      </c>
      <c r="U37" s="65">
        <v>195117954</v>
      </c>
      <c r="V37" s="65">
        <v>587400898</v>
      </c>
      <c r="W37" s="65">
        <v>2401430225</v>
      </c>
      <c r="X37" s="65">
        <v>231686009</v>
      </c>
      <c r="Y37" s="65">
        <v>2169744216</v>
      </c>
      <c r="Z37" s="145">
        <v>936.5</v>
      </c>
      <c r="AA37" s="67">
        <v>231686009</v>
      </c>
    </row>
    <row r="38" spans="1:27" ht="13.5">
      <c r="A38" s="264" t="s">
        <v>168</v>
      </c>
      <c r="B38" s="197"/>
      <c r="C38" s="160">
        <v>132034695</v>
      </c>
      <c r="D38" s="160"/>
      <c r="E38" s="64">
        <v>124708418</v>
      </c>
      <c r="F38" s="65">
        <v>149199205</v>
      </c>
      <c r="G38" s="65">
        <v>131013746</v>
      </c>
      <c r="H38" s="65">
        <v>131071538</v>
      </c>
      <c r="I38" s="65">
        <v>131358623</v>
      </c>
      <c r="J38" s="65">
        <v>393443907</v>
      </c>
      <c r="K38" s="65">
        <v>131358623</v>
      </c>
      <c r="L38" s="65">
        <v>131721615</v>
      </c>
      <c r="M38" s="65">
        <v>131809706</v>
      </c>
      <c r="N38" s="65">
        <v>394889944</v>
      </c>
      <c r="O38" s="65">
        <v>131985195</v>
      </c>
      <c r="P38" s="65">
        <v>132064950</v>
      </c>
      <c r="Q38" s="65">
        <v>132272272</v>
      </c>
      <c r="R38" s="65">
        <v>396322417</v>
      </c>
      <c r="S38" s="65">
        <v>132445094</v>
      </c>
      <c r="T38" s="65">
        <v>132788236</v>
      </c>
      <c r="U38" s="65">
        <v>133215709</v>
      </c>
      <c r="V38" s="65">
        <v>398449039</v>
      </c>
      <c r="W38" s="65">
        <v>1583105307</v>
      </c>
      <c r="X38" s="65">
        <v>149199205</v>
      </c>
      <c r="Y38" s="65">
        <v>1433906102</v>
      </c>
      <c r="Z38" s="145">
        <v>961.07</v>
      </c>
      <c r="AA38" s="67">
        <v>149199205</v>
      </c>
    </row>
    <row r="39" spans="1:27" ht="13.5">
      <c r="A39" s="265" t="s">
        <v>59</v>
      </c>
      <c r="B39" s="268"/>
      <c r="C39" s="177">
        <f aca="true" t="shared" si="4" ref="C39:Y39">SUM(C37:C38)</f>
        <v>337066561</v>
      </c>
      <c r="D39" s="177">
        <f>SUM(D37:D38)</f>
        <v>0</v>
      </c>
      <c r="E39" s="81">
        <f t="shared" si="4"/>
        <v>277359711</v>
      </c>
      <c r="F39" s="82">
        <f t="shared" si="4"/>
        <v>380885214</v>
      </c>
      <c r="G39" s="82">
        <f t="shared" si="4"/>
        <v>336632900</v>
      </c>
      <c r="H39" s="82">
        <f t="shared" si="4"/>
        <v>334771698</v>
      </c>
      <c r="I39" s="82">
        <f t="shared" si="4"/>
        <v>334604290</v>
      </c>
      <c r="J39" s="82">
        <f t="shared" si="4"/>
        <v>1006008888</v>
      </c>
      <c r="K39" s="82">
        <f t="shared" si="4"/>
        <v>334604290</v>
      </c>
      <c r="L39" s="82">
        <f t="shared" si="4"/>
        <v>332937382</v>
      </c>
      <c r="M39" s="82">
        <f t="shared" si="4"/>
        <v>332460033</v>
      </c>
      <c r="N39" s="82">
        <f t="shared" si="4"/>
        <v>1000001705</v>
      </c>
      <c r="O39" s="82">
        <f t="shared" si="4"/>
        <v>332131368</v>
      </c>
      <c r="P39" s="82">
        <f t="shared" si="4"/>
        <v>330168156</v>
      </c>
      <c r="Q39" s="82">
        <f t="shared" si="4"/>
        <v>330375478</v>
      </c>
      <c r="R39" s="82">
        <f t="shared" si="4"/>
        <v>992675002</v>
      </c>
      <c r="S39" s="82">
        <f t="shared" si="4"/>
        <v>329610084</v>
      </c>
      <c r="T39" s="82">
        <f t="shared" si="4"/>
        <v>327906190</v>
      </c>
      <c r="U39" s="82">
        <f t="shared" si="4"/>
        <v>328333663</v>
      </c>
      <c r="V39" s="82">
        <f t="shared" si="4"/>
        <v>985849937</v>
      </c>
      <c r="W39" s="82">
        <f t="shared" si="4"/>
        <v>3984535532</v>
      </c>
      <c r="X39" s="82">
        <f t="shared" si="4"/>
        <v>380885214</v>
      </c>
      <c r="Y39" s="82">
        <f t="shared" si="4"/>
        <v>3603650318</v>
      </c>
      <c r="Z39" s="227">
        <f>+IF(X39&lt;&gt;0,+(Y39/X39)*100,0)</f>
        <v>946.1250228526854</v>
      </c>
      <c r="AA39" s="84">
        <f>SUM(AA37:AA38)</f>
        <v>380885214</v>
      </c>
    </row>
    <row r="40" spans="1:27" ht="13.5">
      <c r="A40" s="265" t="s">
        <v>170</v>
      </c>
      <c r="B40" s="266"/>
      <c r="C40" s="177">
        <f aca="true" t="shared" si="5" ref="C40:Y40">+C34+C39</f>
        <v>788779793</v>
      </c>
      <c r="D40" s="177">
        <f>+D34+D39</f>
        <v>0</v>
      </c>
      <c r="E40" s="77">
        <f t="shared" si="5"/>
        <v>681677496</v>
      </c>
      <c r="F40" s="78">
        <f t="shared" si="5"/>
        <v>891321166</v>
      </c>
      <c r="G40" s="78">
        <f t="shared" si="5"/>
        <v>621747008</v>
      </c>
      <c r="H40" s="78">
        <f t="shared" si="5"/>
        <v>629627986</v>
      </c>
      <c r="I40" s="78">
        <f t="shared" si="5"/>
        <v>646154984</v>
      </c>
      <c r="J40" s="78">
        <f t="shared" si="5"/>
        <v>1897529978</v>
      </c>
      <c r="K40" s="78">
        <f t="shared" si="5"/>
        <v>656586493</v>
      </c>
      <c r="L40" s="78">
        <f t="shared" si="5"/>
        <v>666075578</v>
      </c>
      <c r="M40" s="78">
        <f t="shared" si="5"/>
        <v>696882437</v>
      </c>
      <c r="N40" s="78">
        <f t="shared" si="5"/>
        <v>2019544508</v>
      </c>
      <c r="O40" s="78">
        <f t="shared" si="5"/>
        <v>650859392</v>
      </c>
      <c r="P40" s="78">
        <f t="shared" si="5"/>
        <v>653002973</v>
      </c>
      <c r="Q40" s="78">
        <f t="shared" si="5"/>
        <v>650257467</v>
      </c>
      <c r="R40" s="78">
        <f t="shared" si="5"/>
        <v>1954119832</v>
      </c>
      <c r="S40" s="78">
        <f t="shared" si="5"/>
        <v>666678819</v>
      </c>
      <c r="T40" s="78">
        <f t="shared" si="5"/>
        <v>670274665</v>
      </c>
      <c r="U40" s="78">
        <f t="shared" si="5"/>
        <v>749141872</v>
      </c>
      <c r="V40" s="78">
        <f t="shared" si="5"/>
        <v>2086095356</v>
      </c>
      <c r="W40" s="78">
        <f t="shared" si="5"/>
        <v>7957289674</v>
      </c>
      <c r="X40" s="78">
        <f t="shared" si="5"/>
        <v>891321166</v>
      </c>
      <c r="Y40" s="78">
        <f t="shared" si="5"/>
        <v>7065968508</v>
      </c>
      <c r="Z40" s="179">
        <f>+IF(X40&lt;&gt;0,+(Y40/X40)*100,0)</f>
        <v>792.7522398811743</v>
      </c>
      <c r="AA40" s="79">
        <f>+AA34+AA39</f>
        <v>891321166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4988475576</v>
      </c>
      <c r="D42" s="272">
        <f>+D25-D40</f>
        <v>0</v>
      </c>
      <c r="E42" s="273">
        <f t="shared" si="6"/>
        <v>5040551560</v>
      </c>
      <c r="F42" s="274">
        <f t="shared" si="6"/>
        <v>5636977401</v>
      </c>
      <c r="G42" s="274">
        <f t="shared" si="6"/>
        <v>5296462855</v>
      </c>
      <c r="H42" s="274">
        <f t="shared" si="6"/>
        <v>4875225374</v>
      </c>
      <c r="I42" s="274">
        <f t="shared" si="6"/>
        <v>4882828219</v>
      </c>
      <c r="J42" s="274">
        <f t="shared" si="6"/>
        <v>15054516448</v>
      </c>
      <c r="K42" s="274">
        <f t="shared" si="6"/>
        <v>4866017178</v>
      </c>
      <c r="L42" s="274">
        <f t="shared" si="6"/>
        <v>5181291647</v>
      </c>
      <c r="M42" s="274">
        <f t="shared" si="6"/>
        <v>5189607244</v>
      </c>
      <c r="N42" s="274">
        <f t="shared" si="6"/>
        <v>15236916069</v>
      </c>
      <c r="O42" s="274">
        <f t="shared" si="6"/>
        <v>5224933817</v>
      </c>
      <c r="P42" s="274">
        <f t="shared" si="6"/>
        <v>5202885932</v>
      </c>
      <c r="Q42" s="274">
        <f t="shared" si="6"/>
        <v>5228911653</v>
      </c>
      <c r="R42" s="274">
        <f t="shared" si="6"/>
        <v>15656731402</v>
      </c>
      <c r="S42" s="274">
        <f t="shared" si="6"/>
        <v>5194105272</v>
      </c>
      <c r="T42" s="274">
        <f t="shared" si="6"/>
        <v>5313195054</v>
      </c>
      <c r="U42" s="274">
        <f t="shared" si="6"/>
        <v>5500178627</v>
      </c>
      <c r="V42" s="274">
        <f t="shared" si="6"/>
        <v>16007478953</v>
      </c>
      <c r="W42" s="274">
        <f t="shared" si="6"/>
        <v>61955642872</v>
      </c>
      <c r="X42" s="274">
        <f t="shared" si="6"/>
        <v>5636977401</v>
      </c>
      <c r="Y42" s="274">
        <f t="shared" si="6"/>
        <v>56318665471</v>
      </c>
      <c r="Z42" s="275">
        <f>+IF(X42&lt;&gt;0,+(Y42/X42)*100,0)</f>
        <v>999.0933343285901</v>
      </c>
      <c r="AA42" s="276">
        <f>+AA25-AA40</f>
        <v>5636977401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4988475576</v>
      </c>
      <c r="D45" s="160"/>
      <c r="E45" s="64">
        <v>5093499658</v>
      </c>
      <c r="F45" s="65">
        <v>5636977401</v>
      </c>
      <c r="G45" s="65"/>
      <c r="H45" s="65"/>
      <c r="I45" s="65">
        <v>4882828219</v>
      </c>
      <c r="J45" s="65">
        <v>4882828219</v>
      </c>
      <c r="K45" s="65">
        <v>4866017178</v>
      </c>
      <c r="L45" s="65">
        <v>5181291647</v>
      </c>
      <c r="M45" s="65">
        <v>5189607244</v>
      </c>
      <c r="N45" s="65">
        <v>15236916069</v>
      </c>
      <c r="O45" s="65">
        <v>5224933817</v>
      </c>
      <c r="P45" s="65">
        <v>5202885932</v>
      </c>
      <c r="Q45" s="65">
        <v>5228911653</v>
      </c>
      <c r="R45" s="65">
        <v>15656731402</v>
      </c>
      <c r="S45" s="65">
        <v>5194105272</v>
      </c>
      <c r="T45" s="65">
        <v>5313195054</v>
      </c>
      <c r="U45" s="65">
        <v>5500178627</v>
      </c>
      <c r="V45" s="65">
        <v>16007478953</v>
      </c>
      <c r="W45" s="65">
        <v>51783954643</v>
      </c>
      <c r="X45" s="65">
        <v>5636977401</v>
      </c>
      <c r="Y45" s="65">
        <v>46146977242</v>
      </c>
      <c r="Z45" s="144">
        <v>818.65</v>
      </c>
      <c r="AA45" s="67">
        <v>5636977401</v>
      </c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>
        <v>5296462855</v>
      </c>
      <c r="H46" s="65">
        <v>4875225374</v>
      </c>
      <c r="I46" s="65"/>
      <c r="J46" s="65">
        <v>10171688229</v>
      </c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>
        <v>10171688229</v>
      </c>
      <c r="X46" s="65"/>
      <c r="Y46" s="65">
        <v>10171688229</v>
      </c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4988475576</v>
      </c>
      <c r="D48" s="232">
        <f>SUM(D45:D47)</f>
        <v>0</v>
      </c>
      <c r="E48" s="279">
        <f t="shared" si="7"/>
        <v>5093499658</v>
      </c>
      <c r="F48" s="234">
        <f t="shared" si="7"/>
        <v>5636977401</v>
      </c>
      <c r="G48" s="234">
        <f t="shared" si="7"/>
        <v>5296462855</v>
      </c>
      <c r="H48" s="234">
        <f t="shared" si="7"/>
        <v>4875225374</v>
      </c>
      <c r="I48" s="234">
        <f t="shared" si="7"/>
        <v>4882828219</v>
      </c>
      <c r="J48" s="234">
        <f t="shared" si="7"/>
        <v>15054516448</v>
      </c>
      <c r="K48" s="234">
        <f t="shared" si="7"/>
        <v>4866017178</v>
      </c>
      <c r="L48" s="234">
        <f t="shared" si="7"/>
        <v>5181291647</v>
      </c>
      <c r="M48" s="234">
        <f t="shared" si="7"/>
        <v>5189607244</v>
      </c>
      <c r="N48" s="234">
        <f t="shared" si="7"/>
        <v>15236916069</v>
      </c>
      <c r="O48" s="234">
        <f t="shared" si="7"/>
        <v>5224933817</v>
      </c>
      <c r="P48" s="234">
        <f t="shared" si="7"/>
        <v>5202885932</v>
      </c>
      <c r="Q48" s="234">
        <f t="shared" si="7"/>
        <v>5228911653</v>
      </c>
      <c r="R48" s="234">
        <f t="shared" si="7"/>
        <v>15656731402</v>
      </c>
      <c r="S48" s="234">
        <f t="shared" si="7"/>
        <v>5194105272</v>
      </c>
      <c r="T48" s="234">
        <f t="shared" si="7"/>
        <v>5313195054</v>
      </c>
      <c r="U48" s="234">
        <f t="shared" si="7"/>
        <v>5500178627</v>
      </c>
      <c r="V48" s="234">
        <f t="shared" si="7"/>
        <v>16007478953</v>
      </c>
      <c r="W48" s="234">
        <f t="shared" si="7"/>
        <v>61955642872</v>
      </c>
      <c r="X48" s="234">
        <f t="shared" si="7"/>
        <v>5636977401</v>
      </c>
      <c r="Y48" s="234">
        <f t="shared" si="7"/>
        <v>56318665471</v>
      </c>
      <c r="Z48" s="280">
        <f>+IF(X48&lt;&gt;0,+(Y48/X48)*100,0)</f>
        <v>999.0933343285901</v>
      </c>
      <c r="AA48" s="247">
        <f>SUM(AA45:AA47)</f>
        <v>5636977401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1145594420</v>
      </c>
      <c r="D6" s="160">
        <v>1388622274</v>
      </c>
      <c r="E6" s="64">
        <v>1449809721</v>
      </c>
      <c r="F6" s="65">
        <v>1435753525</v>
      </c>
      <c r="G6" s="65">
        <v>102817918</v>
      </c>
      <c r="H6" s="65">
        <v>115102821</v>
      </c>
      <c r="I6" s="65">
        <v>141060174</v>
      </c>
      <c r="J6" s="65">
        <v>358980913</v>
      </c>
      <c r="K6" s="65">
        <v>90604326</v>
      </c>
      <c r="L6" s="65">
        <v>129186907</v>
      </c>
      <c r="M6" s="65">
        <v>106847889</v>
      </c>
      <c r="N6" s="65">
        <v>326639122</v>
      </c>
      <c r="O6" s="65">
        <v>116676110</v>
      </c>
      <c r="P6" s="65">
        <v>129576940</v>
      </c>
      <c r="Q6" s="65">
        <v>133647723</v>
      </c>
      <c r="R6" s="65">
        <v>379900773</v>
      </c>
      <c r="S6" s="65">
        <v>97158069</v>
      </c>
      <c r="T6" s="65">
        <v>115444108</v>
      </c>
      <c r="U6" s="65">
        <v>110499289</v>
      </c>
      <c r="V6" s="65">
        <v>323101466</v>
      </c>
      <c r="W6" s="65">
        <v>1388622274</v>
      </c>
      <c r="X6" s="65">
        <v>1435753525</v>
      </c>
      <c r="Y6" s="65">
        <v>-47131251</v>
      </c>
      <c r="Z6" s="145">
        <v>-3.28</v>
      </c>
      <c r="AA6" s="67">
        <v>1435753525</v>
      </c>
    </row>
    <row r="7" spans="1:27" ht="13.5">
      <c r="A7" s="264" t="s">
        <v>181</v>
      </c>
      <c r="B7" s="197" t="s">
        <v>72</v>
      </c>
      <c r="C7" s="160">
        <v>191202091</v>
      </c>
      <c r="D7" s="160">
        <v>197932318</v>
      </c>
      <c r="E7" s="64">
        <v>200723781</v>
      </c>
      <c r="F7" s="65">
        <v>213882333</v>
      </c>
      <c r="G7" s="65">
        <v>79687224</v>
      </c>
      <c r="H7" s="65">
        <v>4650000</v>
      </c>
      <c r="I7" s="65"/>
      <c r="J7" s="65">
        <v>84337224</v>
      </c>
      <c r="K7" s="65">
        <v>3621744</v>
      </c>
      <c r="L7" s="65">
        <v>59821000</v>
      </c>
      <c r="M7" s="65"/>
      <c r="N7" s="65">
        <v>63442744</v>
      </c>
      <c r="O7" s="65"/>
      <c r="P7" s="65"/>
      <c r="Q7" s="65">
        <v>48242418</v>
      </c>
      <c r="R7" s="65">
        <v>48242418</v>
      </c>
      <c r="S7" s="65">
        <v>829000</v>
      </c>
      <c r="T7" s="65"/>
      <c r="U7" s="65">
        <v>1080932</v>
      </c>
      <c r="V7" s="65">
        <v>1909932</v>
      </c>
      <c r="W7" s="65">
        <v>197932318</v>
      </c>
      <c r="X7" s="65">
        <v>213882333</v>
      </c>
      <c r="Y7" s="65">
        <v>-15950015</v>
      </c>
      <c r="Z7" s="145">
        <v>-7.46</v>
      </c>
      <c r="AA7" s="67">
        <v>213882333</v>
      </c>
    </row>
    <row r="8" spans="1:27" ht="13.5">
      <c r="A8" s="264" t="s">
        <v>182</v>
      </c>
      <c r="B8" s="197" t="s">
        <v>72</v>
      </c>
      <c r="C8" s="160">
        <v>72886948</v>
      </c>
      <c r="D8" s="160">
        <v>89157000</v>
      </c>
      <c r="E8" s="64">
        <v>115424176</v>
      </c>
      <c r="F8" s="65">
        <v>102105697</v>
      </c>
      <c r="G8" s="65"/>
      <c r="H8" s="65">
        <v>40479000</v>
      </c>
      <c r="I8" s="65"/>
      <c r="J8" s="65">
        <v>40479000</v>
      </c>
      <c r="K8" s="65"/>
      <c r="L8" s="65">
        <v>22239000</v>
      </c>
      <c r="M8" s="65">
        <v>2200000</v>
      </c>
      <c r="N8" s="65">
        <v>24439000</v>
      </c>
      <c r="O8" s="65"/>
      <c r="P8" s="65">
        <v>1000000</v>
      </c>
      <c r="Q8" s="65">
        <v>23239000</v>
      </c>
      <c r="R8" s="65">
        <v>24239000</v>
      </c>
      <c r="S8" s="65"/>
      <c r="T8" s="65"/>
      <c r="U8" s="65"/>
      <c r="V8" s="65"/>
      <c r="W8" s="65">
        <v>89157000</v>
      </c>
      <c r="X8" s="65">
        <v>102105697</v>
      </c>
      <c r="Y8" s="65">
        <v>-12948697</v>
      </c>
      <c r="Z8" s="145">
        <v>-12.68</v>
      </c>
      <c r="AA8" s="67">
        <v>102105697</v>
      </c>
    </row>
    <row r="9" spans="1:27" ht="13.5">
      <c r="A9" s="264" t="s">
        <v>183</v>
      </c>
      <c r="B9" s="197"/>
      <c r="C9" s="160">
        <v>14990912</v>
      </c>
      <c r="D9" s="160">
        <v>10822122</v>
      </c>
      <c r="E9" s="64">
        <v>9146712</v>
      </c>
      <c r="F9" s="65">
        <v>12625334</v>
      </c>
      <c r="G9" s="65">
        <v>1356637</v>
      </c>
      <c r="H9" s="65">
        <v>1270917</v>
      </c>
      <c r="I9" s="65">
        <v>1351960</v>
      </c>
      <c r="J9" s="65">
        <v>3979514</v>
      </c>
      <c r="K9" s="65">
        <v>1404112</v>
      </c>
      <c r="L9" s="65">
        <v>433516</v>
      </c>
      <c r="M9" s="65">
        <v>646600</v>
      </c>
      <c r="N9" s="65">
        <v>2484228</v>
      </c>
      <c r="O9" s="65">
        <v>1124496</v>
      </c>
      <c r="P9" s="65">
        <v>813918</v>
      </c>
      <c r="Q9" s="65">
        <v>644063</v>
      </c>
      <c r="R9" s="65">
        <v>2582477</v>
      </c>
      <c r="S9" s="65">
        <v>468146</v>
      </c>
      <c r="T9" s="65"/>
      <c r="U9" s="65">
        <v>1307757</v>
      </c>
      <c r="V9" s="65">
        <v>1775903</v>
      </c>
      <c r="W9" s="65">
        <v>10822122</v>
      </c>
      <c r="X9" s="65">
        <v>12625334</v>
      </c>
      <c r="Y9" s="65">
        <v>-1803212</v>
      </c>
      <c r="Z9" s="145">
        <v>-14.28</v>
      </c>
      <c r="AA9" s="67">
        <v>12625334</v>
      </c>
    </row>
    <row r="10" spans="1:27" ht="13.5">
      <c r="A10" s="264" t="s">
        <v>184</v>
      </c>
      <c r="B10" s="197"/>
      <c r="C10" s="160">
        <v>11224</v>
      </c>
      <c r="D10" s="160">
        <v>12688</v>
      </c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>
        <v>12688</v>
      </c>
      <c r="U10" s="65"/>
      <c r="V10" s="65">
        <v>12688</v>
      </c>
      <c r="W10" s="65">
        <v>12688</v>
      </c>
      <c r="X10" s="65"/>
      <c r="Y10" s="65">
        <v>12688</v>
      </c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-1171286719</v>
      </c>
      <c r="D12" s="160">
        <v>-1492818879</v>
      </c>
      <c r="E12" s="64">
        <v>-1501002006</v>
      </c>
      <c r="F12" s="65">
        <v>-1573081139</v>
      </c>
      <c r="G12" s="65">
        <v>-161213795</v>
      </c>
      <c r="H12" s="65">
        <v>-142964550</v>
      </c>
      <c r="I12" s="65">
        <v>-126981621</v>
      </c>
      <c r="J12" s="65">
        <v>-431159966</v>
      </c>
      <c r="K12" s="65">
        <v>-86594144</v>
      </c>
      <c r="L12" s="65">
        <v>-159268401</v>
      </c>
      <c r="M12" s="65">
        <v>-134557507</v>
      </c>
      <c r="N12" s="65">
        <v>-380420052</v>
      </c>
      <c r="O12" s="65">
        <v>-102752878</v>
      </c>
      <c r="P12" s="65">
        <v>-110184906</v>
      </c>
      <c r="Q12" s="65">
        <v>-165496000</v>
      </c>
      <c r="R12" s="65">
        <v>-378433784</v>
      </c>
      <c r="S12" s="65">
        <v>-106994769</v>
      </c>
      <c r="T12" s="65">
        <v>-94816120</v>
      </c>
      <c r="U12" s="65">
        <v>-100994188</v>
      </c>
      <c r="V12" s="65">
        <v>-302805077</v>
      </c>
      <c r="W12" s="65">
        <v>-1492818879</v>
      </c>
      <c r="X12" s="65">
        <v>-1573081139</v>
      </c>
      <c r="Y12" s="65">
        <v>80262260</v>
      </c>
      <c r="Z12" s="145">
        <v>-5.1</v>
      </c>
      <c r="AA12" s="67">
        <v>-1573081139</v>
      </c>
    </row>
    <row r="13" spans="1:27" ht="13.5">
      <c r="A13" s="264" t="s">
        <v>40</v>
      </c>
      <c r="B13" s="197"/>
      <c r="C13" s="160">
        <v>-33209415</v>
      </c>
      <c r="D13" s="160">
        <v>-26106300</v>
      </c>
      <c r="E13" s="64">
        <v>-22983573</v>
      </c>
      <c r="F13" s="65">
        <v>-25308849</v>
      </c>
      <c r="G13" s="65">
        <v>-898</v>
      </c>
      <c r="H13" s="65">
        <v>-2606737</v>
      </c>
      <c r="I13" s="65">
        <v>-7007016</v>
      </c>
      <c r="J13" s="65">
        <v>-9614651</v>
      </c>
      <c r="K13" s="65">
        <v>-678274</v>
      </c>
      <c r="L13" s="65">
        <v>-1694573</v>
      </c>
      <c r="M13" s="65"/>
      <c r="N13" s="65">
        <v>-2372847</v>
      </c>
      <c r="O13" s="65">
        <v>-1417513</v>
      </c>
      <c r="P13" s="65">
        <v>-1663952</v>
      </c>
      <c r="Q13" s="65"/>
      <c r="R13" s="65">
        <v>-3081465</v>
      </c>
      <c r="S13" s="65">
        <v>-7637938</v>
      </c>
      <c r="T13" s="65">
        <v>-3399399</v>
      </c>
      <c r="U13" s="65"/>
      <c r="V13" s="65">
        <v>-11037337</v>
      </c>
      <c r="W13" s="65">
        <v>-26106300</v>
      </c>
      <c r="X13" s="65">
        <v>-25308849</v>
      </c>
      <c r="Y13" s="65">
        <v>-797451</v>
      </c>
      <c r="Z13" s="145">
        <v>3.15</v>
      </c>
      <c r="AA13" s="67">
        <v>-25308849</v>
      </c>
    </row>
    <row r="14" spans="1:27" ht="13.5">
      <c r="A14" s="264" t="s">
        <v>42</v>
      </c>
      <c r="B14" s="197" t="s">
        <v>72</v>
      </c>
      <c r="C14" s="160">
        <v>-4739136</v>
      </c>
      <c r="D14" s="160">
        <v>-7907225</v>
      </c>
      <c r="E14" s="64">
        <v>-7235604</v>
      </c>
      <c r="F14" s="65">
        <v>-18163664</v>
      </c>
      <c r="G14" s="65"/>
      <c r="H14" s="65">
        <v>-578323</v>
      </c>
      <c r="I14" s="65"/>
      <c r="J14" s="65">
        <v>-578323</v>
      </c>
      <c r="K14" s="65"/>
      <c r="L14" s="65"/>
      <c r="M14" s="65"/>
      <c r="N14" s="65"/>
      <c r="O14" s="65"/>
      <c r="P14" s="65">
        <v>-3055366</v>
      </c>
      <c r="Q14" s="65"/>
      <c r="R14" s="65">
        <v>-3055366</v>
      </c>
      <c r="S14" s="65">
        <v>-1176060</v>
      </c>
      <c r="T14" s="65">
        <v>-194000</v>
      </c>
      <c r="U14" s="65">
        <v>-2903476</v>
      </c>
      <c r="V14" s="65">
        <v>-4273536</v>
      </c>
      <c r="W14" s="65">
        <v>-7907225</v>
      </c>
      <c r="X14" s="65">
        <v>-18163664</v>
      </c>
      <c r="Y14" s="65">
        <v>10256439</v>
      </c>
      <c r="Z14" s="145">
        <v>-56.47</v>
      </c>
      <c r="AA14" s="67">
        <v>-18163664</v>
      </c>
    </row>
    <row r="15" spans="1:27" ht="13.5">
      <c r="A15" s="265" t="s">
        <v>187</v>
      </c>
      <c r="B15" s="266"/>
      <c r="C15" s="177">
        <f aca="true" t="shared" si="0" ref="C15:Y15">SUM(C6:C14)</f>
        <v>215450325</v>
      </c>
      <c r="D15" s="177">
        <f>SUM(D6:D14)</f>
        <v>159713998</v>
      </c>
      <c r="E15" s="77">
        <f t="shared" si="0"/>
        <v>243883207</v>
      </c>
      <c r="F15" s="78">
        <f t="shared" si="0"/>
        <v>147813237</v>
      </c>
      <c r="G15" s="78">
        <f t="shared" si="0"/>
        <v>22647086</v>
      </c>
      <c r="H15" s="78">
        <f t="shared" si="0"/>
        <v>15353128</v>
      </c>
      <c r="I15" s="78">
        <f t="shared" si="0"/>
        <v>8423497</v>
      </c>
      <c r="J15" s="78">
        <f t="shared" si="0"/>
        <v>46423711</v>
      </c>
      <c r="K15" s="78">
        <f t="shared" si="0"/>
        <v>8357764</v>
      </c>
      <c r="L15" s="78">
        <f t="shared" si="0"/>
        <v>50717449</v>
      </c>
      <c r="M15" s="78">
        <f t="shared" si="0"/>
        <v>-24863018</v>
      </c>
      <c r="N15" s="78">
        <f t="shared" si="0"/>
        <v>34212195</v>
      </c>
      <c r="O15" s="78">
        <f t="shared" si="0"/>
        <v>13630215</v>
      </c>
      <c r="P15" s="78">
        <f t="shared" si="0"/>
        <v>16486634</v>
      </c>
      <c r="Q15" s="78">
        <f t="shared" si="0"/>
        <v>40277204</v>
      </c>
      <c r="R15" s="78">
        <f t="shared" si="0"/>
        <v>70394053</v>
      </c>
      <c r="S15" s="78">
        <f t="shared" si="0"/>
        <v>-17353552</v>
      </c>
      <c r="T15" s="78">
        <f t="shared" si="0"/>
        <v>17047277</v>
      </c>
      <c r="U15" s="78">
        <f t="shared" si="0"/>
        <v>8990314</v>
      </c>
      <c r="V15" s="78">
        <f t="shared" si="0"/>
        <v>8684039</v>
      </c>
      <c r="W15" s="78">
        <f t="shared" si="0"/>
        <v>159713998</v>
      </c>
      <c r="X15" s="78">
        <f t="shared" si="0"/>
        <v>147813237</v>
      </c>
      <c r="Y15" s="78">
        <f t="shared" si="0"/>
        <v>11900761</v>
      </c>
      <c r="Z15" s="179">
        <f>+IF(X15&lt;&gt;0,+(Y15/X15)*100,0)</f>
        <v>8.051214655423587</v>
      </c>
      <c r="AA15" s="79">
        <f>SUM(AA6:AA14)</f>
        <v>147813237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>
        <v>664134</v>
      </c>
      <c r="D19" s="160">
        <v>22695941</v>
      </c>
      <c r="E19" s="64"/>
      <c r="F19" s="65">
        <v>22568670</v>
      </c>
      <c r="G19" s="164"/>
      <c r="H19" s="164"/>
      <c r="I19" s="164"/>
      <c r="J19" s="65"/>
      <c r="K19" s="164"/>
      <c r="L19" s="164"/>
      <c r="M19" s="65"/>
      <c r="N19" s="164"/>
      <c r="O19" s="164"/>
      <c r="P19" s="164"/>
      <c r="Q19" s="65"/>
      <c r="R19" s="164"/>
      <c r="S19" s="164"/>
      <c r="T19" s="65"/>
      <c r="U19" s="164">
        <v>22695941</v>
      </c>
      <c r="V19" s="164">
        <v>22695941</v>
      </c>
      <c r="W19" s="164">
        <v>22695941</v>
      </c>
      <c r="X19" s="65">
        <v>22568670</v>
      </c>
      <c r="Y19" s="164">
        <v>127271</v>
      </c>
      <c r="Z19" s="146">
        <v>0.56</v>
      </c>
      <c r="AA19" s="239">
        <v>22568670</v>
      </c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>
        <v>-146356000</v>
      </c>
      <c r="D21" s="162"/>
      <c r="E21" s="64">
        <v>-624732</v>
      </c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>
        <v>-10911514</v>
      </c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-150794779</v>
      </c>
      <c r="D24" s="160">
        <v>-168484176</v>
      </c>
      <c r="E24" s="64">
        <v>-226212768</v>
      </c>
      <c r="F24" s="65">
        <v>-176672928</v>
      </c>
      <c r="G24" s="65">
        <v>-11496771</v>
      </c>
      <c r="H24" s="65">
        <v>-21723518</v>
      </c>
      <c r="I24" s="65">
        <v>-20432925</v>
      </c>
      <c r="J24" s="65">
        <v>-53653214</v>
      </c>
      <c r="K24" s="65">
        <v>-14729426</v>
      </c>
      <c r="L24" s="65">
        <v>-18220425</v>
      </c>
      <c r="M24" s="65">
        <v>-6825081</v>
      </c>
      <c r="N24" s="65">
        <v>-39774932</v>
      </c>
      <c r="O24" s="65">
        <v>-1340576</v>
      </c>
      <c r="P24" s="65">
        <v>-13479618</v>
      </c>
      <c r="Q24" s="65">
        <v>-14180267</v>
      </c>
      <c r="R24" s="65">
        <v>-29000461</v>
      </c>
      <c r="S24" s="65">
        <v>-13685775</v>
      </c>
      <c r="T24" s="65">
        <v>-7973008</v>
      </c>
      <c r="U24" s="65">
        <v>-24396786</v>
      </c>
      <c r="V24" s="65">
        <v>-46055569</v>
      </c>
      <c r="W24" s="65">
        <v>-168484176</v>
      </c>
      <c r="X24" s="65">
        <v>-176672928</v>
      </c>
      <c r="Y24" s="65">
        <v>8188752</v>
      </c>
      <c r="Z24" s="145">
        <v>-4.63</v>
      </c>
      <c r="AA24" s="67">
        <v>-176672928</v>
      </c>
    </row>
    <row r="25" spans="1:27" ht="13.5">
      <c r="A25" s="265" t="s">
        <v>194</v>
      </c>
      <c r="B25" s="266"/>
      <c r="C25" s="177">
        <f aca="true" t="shared" si="1" ref="C25:Y25">SUM(C19:C24)</f>
        <v>-307398159</v>
      </c>
      <c r="D25" s="177">
        <f>SUM(D19:D24)</f>
        <v>-145788235</v>
      </c>
      <c r="E25" s="77">
        <f t="shared" si="1"/>
        <v>-226837500</v>
      </c>
      <c r="F25" s="78">
        <f t="shared" si="1"/>
        <v>-154104258</v>
      </c>
      <c r="G25" s="78">
        <f t="shared" si="1"/>
        <v>-11496771</v>
      </c>
      <c r="H25" s="78">
        <f t="shared" si="1"/>
        <v>-21723518</v>
      </c>
      <c r="I25" s="78">
        <f t="shared" si="1"/>
        <v>-20432925</v>
      </c>
      <c r="J25" s="78">
        <f t="shared" si="1"/>
        <v>-53653214</v>
      </c>
      <c r="K25" s="78">
        <f t="shared" si="1"/>
        <v>-14729426</v>
      </c>
      <c r="L25" s="78">
        <f t="shared" si="1"/>
        <v>-18220425</v>
      </c>
      <c r="M25" s="78">
        <f t="shared" si="1"/>
        <v>-6825081</v>
      </c>
      <c r="N25" s="78">
        <f t="shared" si="1"/>
        <v>-39774932</v>
      </c>
      <c r="O25" s="78">
        <f t="shared" si="1"/>
        <v>-1340576</v>
      </c>
      <c r="P25" s="78">
        <f t="shared" si="1"/>
        <v>-13479618</v>
      </c>
      <c r="Q25" s="78">
        <f t="shared" si="1"/>
        <v>-14180267</v>
      </c>
      <c r="R25" s="78">
        <f t="shared" si="1"/>
        <v>-29000461</v>
      </c>
      <c r="S25" s="78">
        <f t="shared" si="1"/>
        <v>-13685775</v>
      </c>
      <c r="T25" s="78">
        <f t="shared" si="1"/>
        <v>-7973008</v>
      </c>
      <c r="U25" s="78">
        <f t="shared" si="1"/>
        <v>-1700845</v>
      </c>
      <c r="V25" s="78">
        <f t="shared" si="1"/>
        <v>-23359628</v>
      </c>
      <c r="W25" s="78">
        <f t="shared" si="1"/>
        <v>-145788235</v>
      </c>
      <c r="X25" s="78">
        <f t="shared" si="1"/>
        <v>-154104258</v>
      </c>
      <c r="Y25" s="78">
        <f t="shared" si="1"/>
        <v>8316023</v>
      </c>
      <c r="Z25" s="179">
        <f>+IF(X25&lt;&gt;0,+(Y25/X25)*100,0)</f>
        <v>-5.396361598262911</v>
      </c>
      <c r="AA25" s="79">
        <f>SUM(AA19:AA24)</f>
        <v>-154104258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>
        <v>53000000</v>
      </c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>
        <v>788722</v>
      </c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>
        <v>-11495740</v>
      </c>
      <c r="D33" s="160">
        <v>-9501851</v>
      </c>
      <c r="E33" s="64">
        <v>-12264670</v>
      </c>
      <c r="F33" s="65">
        <v>-11198603</v>
      </c>
      <c r="G33" s="65">
        <v>-12496</v>
      </c>
      <c r="H33" s="65">
        <v>-2228219</v>
      </c>
      <c r="I33" s="65">
        <v>-467731</v>
      </c>
      <c r="J33" s="65">
        <v>-2708446</v>
      </c>
      <c r="K33" s="65">
        <v>-436521</v>
      </c>
      <c r="L33" s="65">
        <v>-2012143</v>
      </c>
      <c r="M33" s="65"/>
      <c r="N33" s="65">
        <v>-2448664</v>
      </c>
      <c r="O33" s="65">
        <v>-1056037</v>
      </c>
      <c r="P33" s="65">
        <v>-2042967</v>
      </c>
      <c r="Q33" s="65"/>
      <c r="R33" s="65">
        <v>-3099004</v>
      </c>
      <c r="S33" s="65">
        <v>-938216</v>
      </c>
      <c r="T33" s="65">
        <v>-307521</v>
      </c>
      <c r="U33" s="65"/>
      <c r="V33" s="65">
        <v>-1245737</v>
      </c>
      <c r="W33" s="65">
        <v>-9501851</v>
      </c>
      <c r="X33" s="65">
        <v>-11198603</v>
      </c>
      <c r="Y33" s="65">
        <v>1696752</v>
      </c>
      <c r="Z33" s="145">
        <v>-15.15</v>
      </c>
      <c r="AA33" s="67">
        <v>-11198603</v>
      </c>
    </row>
    <row r="34" spans="1:27" ht="13.5">
      <c r="A34" s="265" t="s">
        <v>200</v>
      </c>
      <c r="B34" s="266"/>
      <c r="C34" s="177">
        <f aca="true" t="shared" si="2" ref="C34:Y34">SUM(C29:C33)</f>
        <v>42292982</v>
      </c>
      <c r="D34" s="177">
        <f>SUM(D29:D33)</f>
        <v>-9501851</v>
      </c>
      <c r="E34" s="77">
        <f t="shared" si="2"/>
        <v>-12264670</v>
      </c>
      <c r="F34" s="78">
        <f t="shared" si="2"/>
        <v>-11198603</v>
      </c>
      <c r="G34" s="78">
        <f t="shared" si="2"/>
        <v>-12496</v>
      </c>
      <c r="H34" s="78">
        <f t="shared" si="2"/>
        <v>-2228219</v>
      </c>
      <c r="I34" s="78">
        <f t="shared" si="2"/>
        <v>-467731</v>
      </c>
      <c r="J34" s="78">
        <f t="shared" si="2"/>
        <v>-2708446</v>
      </c>
      <c r="K34" s="78">
        <f t="shared" si="2"/>
        <v>-436521</v>
      </c>
      <c r="L34" s="78">
        <f t="shared" si="2"/>
        <v>-2012143</v>
      </c>
      <c r="M34" s="78">
        <f t="shared" si="2"/>
        <v>0</v>
      </c>
      <c r="N34" s="78">
        <f t="shared" si="2"/>
        <v>-2448664</v>
      </c>
      <c r="O34" s="78">
        <f t="shared" si="2"/>
        <v>-1056037</v>
      </c>
      <c r="P34" s="78">
        <f t="shared" si="2"/>
        <v>-2042967</v>
      </c>
      <c r="Q34" s="78">
        <f t="shared" si="2"/>
        <v>0</v>
      </c>
      <c r="R34" s="78">
        <f t="shared" si="2"/>
        <v>-3099004</v>
      </c>
      <c r="S34" s="78">
        <f t="shared" si="2"/>
        <v>-938216</v>
      </c>
      <c r="T34" s="78">
        <f t="shared" si="2"/>
        <v>-307521</v>
      </c>
      <c r="U34" s="78">
        <f t="shared" si="2"/>
        <v>0</v>
      </c>
      <c r="V34" s="78">
        <f t="shared" si="2"/>
        <v>-1245737</v>
      </c>
      <c r="W34" s="78">
        <f t="shared" si="2"/>
        <v>-9501851</v>
      </c>
      <c r="X34" s="78">
        <f t="shared" si="2"/>
        <v>-11198603</v>
      </c>
      <c r="Y34" s="78">
        <f t="shared" si="2"/>
        <v>1696752</v>
      </c>
      <c r="Z34" s="179">
        <f>+IF(X34&lt;&gt;0,+(Y34/X34)*100,0)</f>
        <v>-15.151461302807146</v>
      </c>
      <c r="AA34" s="79">
        <f>SUM(AA29:AA33)</f>
        <v>-11198603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-49654852</v>
      </c>
      <c r="D36" s="158">
        <f>+D15+D25+D34</f>
        <v>4423912</v>
      </c>
      <c r="E36" s="104">
        <f t="shared" si="3"/>
        <v>4781037</v>
      </c>
      <c r="F36" s="105">
        <f t="shared" si="3"/>
        <v>-17489624</v>
      </c>
      <c r="G36" s="105">
        <f t="shared" si="3"/>
        <v>11137819</v>
      </c>
      <c r="H36" s="105">
        <f t="shared" si="3"/>
        <v>-8598609</v>
      </c>
      <c r="I36" s="105">
        <f t="shared" si="3"/>
        <v>-12477159</v>
      </c>
      <c r="J36" s="105">
        <f t="shared" si="3"/>
        <v>-9937949</v>
      </c>
      <c r="K36" s="105">
        <f t="shared" si="3"/>
        <v>-6808183</v>
      </c>
      <c r="L36" s="105">
        <f t="shared" si="3"/>
        <v>30484881</v>
      </c>
      <c r="M36" s="105">
        <f t="shared" si="3"/>
        <v>-31688099</v>
      </c>
      <c r="N36" s="105">
        <f t="shared" si="3"/>
        <v>-8011401</v>
      </c>
      <c r="O36" s="105">
        <f t="shared" si="3"/>
        <v>11233602</v>
      </c>
      <c r="P36" s="105">
        <f t="shared" si="3"/>
        <v>964049</v>
      </c>
      <c r="Q36" s="105">
        <f t="shared" si="3"/>
        <v>26096937</v>
      </c>
      <c r="R36" s="105">
        <f t="shared" si="3"/>
        <v>38294588</v>
      </c>
      <c r="S36" s="105">
        <f t="shared" si="3"/>
        <v>-31977543</v>
      </c>
      <c r="T36" s="105">
        <f t="shared" si="3"/>
        <v>8766748</v>
      </c>
      <c r="U36" s="105">
        <f t="shared" si="3"/>
        <v>7289469</v>
      </c>
      <c r="V36" s="105">
        <f t="shared" si="3"/>
        <v>-15921326</v>
      </c>
      <c r="W36" s="105">
        <f t="shared" si="3"/>
        <v>4423912</v>
      </c>
      <c r="X36" s="105">
        <f t="shared" si="3"/>
        <v>-17489624</v>
      </c>
      <c r="Y36" s="105">
        <f t="shared" si="3"/>
        <v>21913536</v>
      </c>
      <c r="Z36" s="142">
        <f>+IF(X36&lt;&gt;0,+(Y36/X36)*100,0)</f>
        <v>-125.29449461006136</v>
      </c>
      <c r="AA36" s="107">
        <f>+AA15+AA25+AA34</f>
        <v>-17489624</v>
      </c>
    </row>
    <row r="37" spans="1:27" ht="13.5">
      <c r="A37" s="264" t="s">
        <v>202</v>
      </c>
      <c r="B37" s="197" t="s">
        <v>96</v>
      </c>
      <c r="C37" s="158">
        <v>88990514</v>
      </c>
      <c r="D37" s="158">
        <v>17649312</v>
      </c>
      <c r="E37" s="104">
        <v>25739241</v>
      </c>
      <c r="F37" s="105">
        <v>17649312</v>
      </c>
      <c r="G37" s="105">
        <v>17649312</v>
      </c>
      <c r="H37" s="105">
        <v>28787131</v>
      </c>
      <c r="I37" s="105">
        <v>20188522</v>
      </c>
      <c r="J37" s="105">
        <v>17649312</v>
      </c>
      <c r="K37" s="105">
        <v>7711363</v>
      </c>
      <c r="L37" s="105">
        <v>903180</v>
      </c>
      <c r="M37" s="105">
        <v>31388061</v>
      </c>
      <c r="N37" s="105">
        <v>7711363</v>
      </c>
      <c r="O37" s="105">
        <v>-300038</v>
      </c>
      <c r="P37" s="105">
        <v>10933564</v>
      </c>
      <c r="Q37" s="105">
        <v>11897613</v>
      </c>
      <c r="R37" s="105">
        <v>-300038</v>
      </c>
      <c r="S37" s="105">
        <v>37994550</v>
      </c>
      <c r="T37" s="105">
        <v>6017007</v>
      </c>
      <c r="U37" s="105">
        <v>14783755</v>
      </c>
      <c r="V37" s="105">
        <v>37994550</v>
      </c>
      <c r="W37" s="105">
        <v>17649312</v>
      </c>
      <c r="X37" s="105">
        <v>17649312</v>
      </c>
      <c r="Y37" s="105"/>
      <c r="Z37" s="142"/>
      <c r="AA37" s="107">
        <v>17649312</v>
      </c>
    </row>
    <row r="38" spans="1:27" ht="13.5">
      <c r="A38" s="282" t="s">
        <v>203</v>
      </c>
      <c r="B38" s="271" t="s">
        <v>96</v>
      </c>
      <c r="C38" s="272">
        <v>39335662</v>
      </c>
      <c r="D38" s="272">
        <v>22073224</v>
      </c>
      <c r="E38" s="273">
        <v>30520275</v>
      </c>
      <c r="F38" s="274">
        <v>159690</v>
      </c>
      <c r="G38" s="274">
        <v>28787131</v>
      </c>
      <c r="H38" s="274">
        <v>20188522</v>
      </c>
      <c r="I38" s="274">
        <v>7711363</v>
      </c>
      <c r="J38" s="274">
        <v>7711363</v>
      </c>
      <c r="K38" s="274">
        <v>903180</v>
      </c>
      <c r="L38" s="274">
        <v>31388061</v>
      </c>
      <c r="M38" s="274">
        <v>-300038</v>
      </c>
      <c r="N38" s="274">
        <v>-300038</v>
      </c>
      <c r="O38" s="274">
        <v>10933564</v>
      </c>
      <c r="P38" s="274">
        <v>11897613</v>
      </c>
      <c r="Q38" s="274">
        <v>37994550</v>
      </c>
      <c r="R38" s="274">
        <v>37994550</v>
      </c>
      <c r="S38" s="274">
        <v>6017007</v>
      </c>
      <c r="T38" s="274">
        <v>14783755</v>
      </c>
      <c r="U38" s="274">
        <v>22073224</v>
      </c>
      <c r="V38" s="274">
        <v>22073224</v>
      </c>
      <c r="W38" s="274">
        <v>22073224</v>
      </c>
      <c r="X38" s="274">
        <v>159690</v>
      </c>
      <c r="Y38" s="274">
        <v>21913534</v>
      </c>
      <c r="Z38" s="275">
        <v>13722.55</v>
      </c>
      <c r="AA38" s="276">
        <v>159690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2012-08-02T07:10:35Z</dcterms:created>
  <dcterms:modified xsi:type="dcterms:W3CDTF">2012-08-02T07:10:35Z</dcterms:modified>
  <cp:category/>
  <cp:version/>
  <cp:contentType/>
  <cp:contentStatus/>
</cp:coreProperties>
</file>