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<sst xmlns="http://schemas.openxmlformats.org/spreadsheetml/2006/main" count="536" uniqueCount="252">
  <si>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uMhlathuze(KZN282)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</si>
  <si>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</si>
  <si>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</si>
  <si>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</si>
  <si>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</si>
  <si>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</si>
  <si>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</si>
  <si>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</si>
  <si>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</si>
  <si>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</si>
  <si>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</si>
  <si>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</si>
  <si>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</si>
  <si>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</si>
  <si>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</si>
  <si>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</si>
  <si>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</si>
  <si>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</si>
  <si>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</si>
  <si>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</si>
  <si>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</si>
  <si>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</si>
  <si>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</si>
  <si>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</si>
  <si>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</si>
  <si>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</si>
  <si>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</si>
  <si>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</si>
  <si>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</si>
  <si>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</si>
  <si>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</si>
  <si>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</si>
  <si>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</si>
  <si>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</si>
  <si>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</si>
  <si>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</si>
  <si>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</si>
  <si>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</si>
  <si>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</si>
  <si>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</si>
  <si>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</si>
  <si>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</si>
  <si>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</si>
  <si>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</si>
  <si>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</si>
  <si>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</si>
  <si>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</si>
  <si>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</si>
  <si>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</si>
  <si>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</si>
  <si>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</si>
  <si>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</si>
  <si>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</si>
  <si>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</si>
  <si>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</si>
  <si>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</si>
  <si>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</si>
  <si>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</si>
  <si>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</si>
  <si>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</si>
  <si>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</si>
  <si>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</si>
  <si>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</si>
  <si>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</si>
  <si>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</si>
  <si>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</si>
  <si>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</si>
  <si>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</si>
  <si>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</si>
  <si>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</si>
  <si>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uMhlathuze(KZN282)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</si>
  <si>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</si>
  <si>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</si>
  <si>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</si>
  <si>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</si>
  <si>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</si>
  <si>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</si>
  <si>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</si>
  <si>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</si>
  <si>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</si>
  <si>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</si>
  <si>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</si>
  <si>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</si>
  <si>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</si>
  <si>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</si>
  <si>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</si>
  <si>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</si>
  <si>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</si>
  <si>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</si>
  <si>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</si>
  <si>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</si>
  <si>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</si>
  <si>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</si>
  <si>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</si>
  <si>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</si>
  <si>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</si>
  <si>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</si>
  <si>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</si>
  <si>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</si>
  <si>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</si>
  <si>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</si>
  <si>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</si>
  <si>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</si>
  <si>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</si>
  <si>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</si>
  <si>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</si>
  <si>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</si>
  <si>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</si>
  <si>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</si>
  <si>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</si>
  <si>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</si>
  <si>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</si>
  <si>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</si>
  <si>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</si>
  <si>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</si>
  <si>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</si>
  <si>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</si>
  <si>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</si>
  <si>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</si>
  <si>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</si>
  <si>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</si>
  <si>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</si>
  <si>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</si>
  <si>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</si>
  <si>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</si>
  <si>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</si>
  <si>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</si>
  <si>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</si>
  <si>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</si>
  <si>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</si>
  <si>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</si>
  <si>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</si>
  <si>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</si>
  <si>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uMhlathuze(KZN282)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</si>
  <si>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</si>
  <si>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</si>
  <si>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</si>
  <si>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</si>
  <si>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</si>
  <si>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</si>
  <si>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</si>
  <si>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</si>
  <si>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</si>
  <si>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uMhlathuze(KZN282)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</si>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</sst>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178078013</v>
      </c>
      <c r="C5" s="19"/>
      <c r="D5" s="64">
        <v>198780000</v>
      </c>
      <c r="E5" s="65">
        <v>204650000</v>
      </c>
      <c r="F5" s="65">
        <v>30428140</v>
      </c>
      <c r="G5" s="65">
        <v>15963292</v>
      </c>
      <c r="H5" s="65">
        <v>16138912</v>
      </c>
      <c r="I5" s="65">
        <v>62530344</v>
      </c>
      <c r="J5" s="65">
        <v>15957398</v>
      </c>
      <c r="K5" s="65">
        <v>15980793</v>
      </c>
      <c r="L5" s="65">
        <v>16020100</v>
      </c>
      <c r="M5" s="65">
        <v>47958291</v>
      </c>
      <c r="N5" s="65">
        <v>16007824</v>
      </c>
      <c r="O5" s="65">
        <v>16026143</v>
      </c>
      <c r="P5" s="65">
        <v>16005061</v>
      </c>
      <c r="Q5" s="65">
        <v>48039028</v>
      </c>
      <c r="R5" s="65">
        <v>15436288</v>
      </c>
      <c r="S5" s="65">
        <v>15926223</v>
      </c>
      <c r="T5" s="65">
        <v>17330848</v>
      </c>
      <c r="U5" s="65">
        <v>48693359</v>
      </c>
      <c r="V5" s="65">
        <v>207221022</v>
      </c>
      <c r="W5" s="65">
        <v>204650000</v>
      </c>
      <c r="X5" s="65">
        <v>2571022</v>
      </c>
      <c r="Y5" s="66">
        <v>1.26</v>
      </c>
      <c r="Z5" s="67">
        <v>204650000</v>
      </c>
    </row>
    <row r="6" spans="1:26" ht="13.5">
      <c r="A6" s="63" t="s">
        <v>32</v>
      </c>
      <c r="B6" s="19">
        <v>1003276441</v>
      </c>
      <c r="C6" s="19"/>
      <c r="D6" s="64">
        <v>1360009700</v>
      </c>
      <c r="E6" s="65">
        <v>1223049300</v>
      </c>
      <c r="F6" s="65">
        <v>100638053</v>
      </c>
      <c r="G6" s="65">
        <v>93227357</v>
      </c>
      <c r="H6" s="65">
        <v>100055332</v>
      </c>
      <c r="I6" s="65">
        <v>293920742</v>
      </c>
      <c r="J6" s="65">
        <v>103777899</v>
      </c>
      <c r="K6" s="65">
        <v>102074867</v>
      </c>
      <c r="L6" s="65">
        <v>110462917</v>
      </c>
      <c r="M6" s="65">
        <v>316315683</v>
      </c>
      <c r="N6" s="65">
        <v>109813782</v>
      </c>
      <c r="O6" s="65">
        <v>114930906</v>
      </c>
      <c r="P6" s="65">
        <v>108560431</v>
      </c>
      <c r="Q6" s="65">
        <v>333305119</v>
      </c>
      <c r="R6" s="65">
        <v>103654310</v>
      </c>
      <c r="S6" s="65">
        <v>109161933</v>
      </c>
      <c r="T6" s="65">
        <v>119506544</v>
      </c>
      <c r="U6" s="65">
        <v>332322787</v>
      </c>
      <c r="V6" s="65">
        <v>1275864331</v>
      </c>
      <c r="W6" s="65">
        <v>1223049300</v>
      </c>
      <c r="X6" s="65">
        <v>52815031</v>
      </c>
      <c r="Y6" s="66">
        <v>4.32</v>
      </c>
      <c r="Z6" s="67">
        <v>1223049300</v>
      </c>
    </row>
    <row r="7" spans="1:26" ht="13.5">
      <c r="A7" s="63" t="s">
        <v>33</v>
      </c>
      <c r="B7" s="19">
        <v>2564697</v>
      </c>
      <c r="C7" s="19"/>
      <c r="D7" s="64">
        <v>594900</v>
      </c>
      <c r="E7" s="65">
        <v>1200000</v>
      </c>
      <c r="F7" s="65">
        <v>0</v>
      </c>
      <c r="G7" s="65">
        <v>122705</v>
      </c>
      <c r="H7" s="65">
        <v>280076</v>
      </c>
      <c r="I7" s="65">
        <v>402781</v>
      </c>
      <c r="J7" s="65">
        <v>19763</v>
      </c>
      <c r="K7" s="65">
        <v>142119</v>
      </c>
      <c r="L7" s="65">
        <v>141403</v>
      </c>
      <c r="M7" s="65">
        <v>303285</v>
      </c>
      <c r="N7" s="65">
        <v>163483</v>
      </c>
      <c r="O7" s="65">
        <v>51385</v>
      </c>
      <c r="P7" s="65">
        <v>118618</v>
      </c>
      <c r="Q7" s="65">
        <v>333486</v>
      </c>
      <c r="R7" s="65">
        <v>131075</v>
      </c>
      <c r="S7" s="65">
        <v>397448</v>
      </c>
      <c r="T7" s="65">
        <v>465183</v>
      </c>
      <c r="U7" s="65">
        <v>993706</v>
      </c>
      <c r="V7" s="65">
        <v>2033258</v>
      </c>
      <c r="W7" s="65">
        <v>1200000</v>
      </c>
      <c r="X7" s="65">
        <v>833258</v>
      </c>
      <c r="Y7" s="66">
        <v>69.44</v>
      </c>
      <c r="Z7" s="67">
        <v>1200000</v>
      </c>
    </row>
    <row r="8" spans="1:26" ht="13.5">
      <c r="A8" s="63" t="s">
        <v>34</v>
      </c>
      <c r="B8" s="19">
        <v>156865368</v>
      </c>
      <c r="C8" s="19"/>
      <c r="D8" s="64">
        <v>170473000</v>
      </c>
      <c r="E8" s="65">
        <v>180432500</v>
      </c>
      <c r="F8" s="65">
        <v>13471167</v>
      </c>
      <c r="G8" s="65">
        <v>13471166</v>
      </c>
      <c r="H8" s="65">
        <v>13471167</v>
      </c>
      <c r="I8" s="65">
        <v>40413500</v>
      </c>
      <c r="J8" s="65">
        <v>13471167</v>
      </c>
      <c r="K8" s="65">
        <v>17040737</v>
      </c>
      <c r="L8" s="65">
        <v>13879000</v>
      </c>
      <c r="M8" s="65">
        <v>44390904</v>
      </c>
      <c r="N8" s="65">
        <v>13471200</v>
      </c>
      <c r="O8" s="65">
        <v>14672133</v>
      </c>
      <c r="P8" s="65">
        <v>16728194</v>
      </c>
      <c r="Q8" s="65">
        <v>44871527</v>
      </c>
      <c r="R8" s="65">
        <v>19501232</v>
      </c>
      <c r="S8" s="65">
        <v>14672166</v>
      </c>
      <c r="T8" s="65">
        <v>9238342</v>
      </c>
      <c r="U8" s="65">
        <v>43411740</v>
      </c>
      <c r="V8" s="65">
        <v>173087671</v>
      </c>
      <c r="W8" s="65">
        <v>180432500</v>
      </c>
      <c r="X8" s="65">
        <v>-7344829</v>
      </c>
      <c r="Y8" s="66">
        <v>-4.07</v>
      </c>
      <c r="Z8" s="67">
        <v>180432500</v>
      </c>
    </row>
    <row r="9" spans="1:26" ht="13.5">
      <c r="A9" s="63" t="s">
        <v>35</v>
      </c>
      <c r="B9" s="19">
        <v>49661216</v>
      </c>
      <c r="C9" s="19"/>
      <c r="D9" s="64">
        <v>131412001</v>
      </c>
      <c r="E9" s="65">
        <v>123262301</v>
      </c>
      <c r="F9" s="65">
        <v>10125547</v>
      </c>
      <c r="G9" s="65">
        <v>13711004</v>
      </c>
      <c r="H9" s="65">
        <v>11478210</v>
      </c>
      <c r="I9" s="65">
        <v>35314761</v>
      </c>
      <c r="J9" s="65">
        <v>12918799</v>
      </c>
      <c r="K9" s="65">
        <v>11212074</v>
      </c>
      <c r="L9" s="65">
        <v>12127615</v>
      </c>
      <c r="M9" s="65">
        <v>36258488</v>
      </c>
      <c r="N9" s="65">
        <v>11726760</v>
      </c>
      <c r="O9" s="65">
        <v>2851131</v>
      </c>
      <c r="P9" s="65">
        <v>10406202</v>
      </c>
      <c r="Q9" s="65">
        <v>24984093</v>
      </c>
      <c r="R9" s="65">
        <v>1985158</v>
      </c>
      <c r="S9" s="65">
        <v>10973479</v>
      </c>
      <c r="T9" s="65">
        <v>13216569</v>
      </c>
      <c r="U9" s="65">
        <v>26175206</v>
      </c>
      <c r="V9" s="65">
        <v>122732548</v>
      </c>
      <c r="W9" s="65">
        <v>123262301</v>
      </c>
      <c r="X9" s="65">
        <v>-529753</v>
      </c>
      <c r="Y9" s="66">
        <v>-0.43</v>
      </c>
      <c r="Z9" s="67">
        <v>123262301</v>
      </c>
    </row>
    <row r="10" spans="1:26" ht="25.5">
      <c r="A10" s="68" t="s">
        <v>213</v>
      </c>
      <c r="B10" s="69">
        <f>SUM(B5:B9)</f>
        <v>1390445735</v>
      </c>
      <c r="C10" s="69">
        <f>SUM(C5:C9)</f>
        <v>0</v>
      </c>
      <c r="D10" s="70">
        <f aca="true" t="shared" si="0" ref="D10:Z10">SUM(D5:D9)</f>
        <v>1861269601</v>
      </c>
      <c r="E10" s="71">
        <f t="shared" si="0"/>
        <v>1732594101</v>
      </c>
      <c r="F10" s="71">
        <f t="shared" si="0"/>
        <v>154662907</v>
      </c>
      <c r="G10" s="71">
        <f t="shared" si="0"/>
        <v>136495524</v>
      </c>
      <c r="H10" s="71">
        <f t="shared" si="0"/>
        <v>141423697</v>
      </c>
      <c r="I10" s="71">
        <f t="shared" si="0"/>
        <v>432582128</v>
      </c>
      <c r="J10" s="71">
        <f t="shared" si="0"/>
        <v>146145026</v>
      </c>
      <c r="K10" s="71">
        <f t="shared" si="0"/>
        <v>146450590</v>
      </c>
      <c r="L10" s="71">
        <f t="shared" si="0"/>
        <v>152631035</v>
      </c>
      <c r="M10" s="71">
        <f t="shared" si="0"/>
        <v>445226651</v>
      </c>
      <c r="N10" s="71">
        <f t="shared" si="0"/>
        <v>151183049</v>
      </c>
      <c r="O10" s="71">
        <f t="shared" si="0"/>
        <v>148531698</v>
      </c>
      <c r="P10" s="71">
        <f t="shared" si="0"/>
        <v>151818506</v>
      </c>
      <c r="Q10" s="71">
        <f t="shared" si="0"/>
        <v>451533253</v>
      </c>
      <c r="R10" s="71">
        <f t="shared" si="0"/>
        <v>140708063</v>
      </c>
      <c r="S10" s="71">
        <f t="shared" si="0"/>
        <v>151131249</v>
      </c>
      <c r="T10" s="71">
        <f t="shared" si="0"/>
        <v>159757486</v>
      </c>
      <c r="U10" s="71">
        <f t="shared" si="0"/>
        <v>451596798</v>
      </c>
      <c r="V10" s="71">
        <f t="shared" si="0"/>
        <v>1780938830</v>
      </c>
      <c r="W10" s="71">
        <f t="shared" si="0"/>
        <v>1732594101</v>
      </c>
      <c r="X10" s="71">
        <f t="shared" si="0"/>
        <v>48344729</v>
      </c>
      <c r="Y10" s="72">
        <f>+IF(W10&lt;&gt;0,(X10/W10)*100,0)</f>
        <v>2.7903089922848583</v>
      </c>
      <c r="Z10" s="73">
        <f t="shared" si="0"/>
        <v>1732594101</v>
      </c>
    </row>
    <row r="11" spans="1:26" ht="13.5">
      <c r="A11" s="63" t="s">
        <v>37</v>
      </c>
      <c r="B11" s="19">
        <v>399993470</v>
      </c>
      <c r="C11" s="19"/>
      <c r="D11" s="64">
        <v>410823502</v>
      </c>
      <c r="E11" s="65">
        <v>416448001</v>
      </c>
      <c r="F11" s="65">
        <v>31572649</v>
      </c>
      <c r="G11" s="65">
        <v>29879784</v>
      </c>
      <c r="H11" s="65">
        <v>34980896</v>
      </c>
      <c r="I11" s="65">
        <v>96433329</v>
      </c>
      <c r="J11" s="65">
        <v>31977465</v>
      </c>
      <c r="K11" s="65">
        <v>31737330</v>
      </c>
      <c r="L11" s="65">
        <v>36659341</v>
      </c>
      <c r="M11" s="65">
        <v>100374136</v>
      </c>
      <c r="N11" s="65">
        <v>33431459</v>
      </c>
      <c r="O11" s="65">
        <v>34081266</v>
      </c>
      <c r="P11" s="65">
        <v>31883835</v>
      </c>
      <c r="Q11" s="65">
        <v>99396560</v>
      </c>
      <c r="R11" s="65">
        <v>32350769</v>
      </c>
      <c r="S11" s="65">
        <v>32940401</v>
      </c>
      <c r="T11" s="65">
        <v>32100527</v>
      </c>
      <c r="U11" s="65">
        <v>97391697</v>
      </c>
      <c r="V11" s="65">
        <v>393595722</v>
      </c>
      <c r="W11" s="65">
        <v>416448001</v>
      </c>
      <c r="X11" s="65">
        <v>-22852279</v>
      </c>
      <c r="Y11" s="66">
        <v>-5.49</v>
      </c>
      <c r="Z11" s="67">
        <v>416448001</v>
      </c>
    </row>
    <row r="12" spans="1:26" ht="13.5">
      <c r="A12" s="63" t="s">
        <v>38</v>
      </c>
      <c r="B12" s="19">
        <v>14587063</v>
      </c>
      <c r="C12" s="19"/>
      <c r="D12" s="64">
        <v>15587000</v>
      </c>
      <c r="E12" s="65">
        <v>16551200</v>
      </c>
      <c r="F12" s="65">
        <v>1260300</v>
      </c>
      <c r="G12" s="65">
        <v>1260300</v>
      </c>
      <c r="H12" s="65">
        <v>1260300</v>
      </c>
      <c r="I12" s="65">
        <v>3780900</v>
      </c>
      <c r="J12" s="65">
        <v>1260300</v>
      </c>
      <c r="K12" s="65">
        <v>1260300</v>
      </c>
      <c r="L12" s="65">
        <v>1260300</v>
      </c>
      <c r="M12" s="65">
        <v>3780900</v>
      </c>
      <c r="N12" s="65">
        <v>1702016</v>
      </c>
      <c r="O12" s="65">
        <v>1309908</v>
      </c>
      <c r="P12" s="65">
        <v>1324533</v>
      </c>
      <c r="Q12" s="65">
        <v>4336457</v>
      </c>
      <c r="R12" s="65">
        <v>1319311</v>
      </c>
      <c r="S12" s="65">
        <v>1323282</v>
      </c>
      <c r="T12" s="65">
        <v>1323282</v>
      </c>
      <c r="U12" s="65">
        <v>3965875</v>
      </c>
      <c r="V12" s="65">
        <v>15864132</v>
      </c>
      <c r="W12" s="65">
        <v>16551200</v>
      </c>
      <c r="X12" s="65">
        <v>-687068</v>
      </c>
      <c r="Y12" s="66">
        <v>-4.15</v>
      </c>
      <c r="Z12" s="67">
        <v>16551200</v>
      </c>
    </row>
    <row r="13" spans="1:26" ht="13.5">
      <c r="A13" s="63" t="s">
        <v>214</v>
      </c>
      <c r="B13" s="19">
        <v>287923230</v>
      </c>
      <c r="C13" s="19"/>
      <c r="D13" s="64">
        <v>288783800</v>
      </c>
      <c r="E13" s="65">
        <v>295103601</v>
      </c>
      <c r="F13" s="65">
        <v>24065319</v>
      </c>
      <c r="G13" s="65">
        <v>24065318</v>
      </c>
      <c r="H13" s="65">
        <v>24065318</v>
      </c>
      <c r="I13" s="65">
        <v>72195955</v>
      </c>
      <c r="J13" s="65">
        <v>24065318</v>
      </c>
      <c r="K13" s="65">
        <v>24065318</v>
      </c>
      <c r="L13" s="65">
        <v>24065318</v>
      </c>
      <c r="M13" s="65">
        <v>72195954</v>
      </c>
      <c r="N13" s="65">
        <v>24065318</v>
      </c>
      <c r="O13" s="65">
        <v>31998721</v>
      </c>
      <c r="P13" s="65">
        <v>25056991</v>
      </c>
      <c r="Q13" s="65">
        <v>81121030</v>
      </c>
      <c r="R13" s="65">
        <v>25056992</v>
      </c>
      <c r="S13" s="65">
        <v>25056992</v>
      </c>
      <c r="T13" s="65">
        <v>25046642</v>
      </c>
      <c r="U13" s="65">
        <v>75160626</v>
      </c>
      <c r="V13" s="65">
        <v>300673565</v>
      </c>
      <c r="W13" s="65">
        <v>295103601</v>
      </c>
      <c r="X13" s="65">
        <v>5569964</v>
      </c>
      <c r="Y13" s="66">
        <v>1.89</v>
      </c>
      <c r="Z13" s="67">
        <v>295103601</v>
      </c>
    </row>
    <row r="14" spans="1:26" ht="13.5">
      <c r="A14" s="63" t="s">
        <v>40</v>
      </c>
      <c r="B14" s="19">
        <v>88507548</v>
      </c>
      <c r="C14" s="19"/>
      <c r="D14" s="64">
        <v>95843800</v>
      </c>
      <c r="E14" s="65">
        <v>90383900</v>
      </c>
      <c r="F14" s="65">
        <v>7986983</v>
      </c>
      <c r="G14" s="65">
        <v>7986983</v>
      </c>
      <c r="H14" s="65">
        <v>7986983</v>
      </c>
      <c r="I14" s="65">
        <v>23960949</v>
      </c>
      <c r="J14" s="65">
        <v>7986983</v>
      </c>
      <c r="K14" s="65">
        <v>8384465</v>
      </c>
      <c r="L14" s="65">
        <v>7986983</v>
      </c>
      <c r="M14" s="65">
        <v>24358431</v>
      </c>
      <c r="N14" s="65">
        <v>7986983</v>
      </c>
      <c r="O14" s="65">
        <v>4860548</v>
      </c>
      <c r="P14" s="65">
        <v>7558085</v>
      </c>
      <c r="Q14" s="65">
        <v>20405616</v>
      </c>
      <c r="R14" s="65">
        <v>7558084</v>
      </c>
      <c r="S14" s="65">
        <v>7558084</v>
      </c>
      <c r="T14" s="65">
        <v>7558084</v>
      </c>
      <c r="U14" s="65">
        <v>22674252</v>
      </c>
      <c r="V14" s="65">
        <v>91399248</v>
      </c>
      <c r="W14" s="65">
        <v>90383900</v>
      </c>
      <c r="X14" s="65">
        <v>1015348</v>
      </c>
      <c r="Y14" s="66">
        <v>1.12</v>
      </c>
      <c r="Z14" s="67">
        <v>90383900</v>
      </c>
    </row>
    <row r="15" spans="1:26" ht="13.5">
      <c r="A15" s="63" t="s">
        <v>41</v>
      </c>
      <c r="B15" s="19">
        <v>699938048</v>
      </c>
      <c r="C15" s="19"/>
      <c r="D15" s="64">
        <v>947396500</v>
      </c>
      <c r="E15" s="65">
        <v>815313700</v>
      </c>
      <c r="F15" s="65">
        <v>70925928</v>
      </c>
      <c r="G15" s="65">
        <v>79245755</v>
      </c>
      <c r="H15" s="65">
        <v>60110318</v>
      </c>
      <c r="I15" s="65">
        <v>210282001</v>
      </c>
      <c r="J15" s="65">
        <v>71257219</v>
      </c>
      <c r="K15" s="65">
        <v>68392198</v>
      </c>
      <c r="L15" s="65">
        <v>69526684</v>
      </c>
      <c r="M15" s="65">
        <v>209176101</v>
      </c>
      <c r="N15" s="65">
        <v>71589754</v>
      </c>
      <c r="O15" s="65">
        <v>71713309</v>
      </c>
      <c r="P15" s="65">
        <v>72451563</v>
      </c>
      <c r="Q15" s="65">
        <v>215754626</v>
      </c>
      <c r="R15" s="65">
        <v>64550652</v>
      </c>
      <c r="S15" s="65">
        <v>72756900</v>
      </c>
      <c r="T15" s="65">
        <v>107632954</v>
      </c>
      <c r="U15" s="65">
        <v>244940506</v>
      </c>
      <c r="V15" s="65">
        <v>880153234</v>
      </c>
      <c r="W15" s="65">
        <v>815313700</v>
      </c>
      <c r="X15" s="65">
        <v>64839534</v>
      </c>
      <c r="Y15" s="66">
        <v>7.95</v>
      </c>
      <c r="Z15" s="67">
        <v>815313700</v>
      </c>
    </row>
    <row r="16" spans="1:26" ht="13.5">
      <c r="A16" s="74" t="s">
        <v>42</v>
      </c>
      <c r="B16" s="19">
        <v>6300785</v>
      </c>
      <c r="C16" s="19"/>
      <c r="D16" s="64">
        <v>6949700</v>
      </c>
      <c r="E16" s="65">
        <v>6760000</v>
      </c>
      <c r="F16" s="65">
        <v>360896</v>
      </c>
      <c r="G16" s="65">
        <v>780598</v>
      </c>
      <c r="H16" s="65">
        <v>397656</v>
      </c>
      <c r="I16" s="65">
        <v>1539150</v>
      </c>
      <c r="J16" s="65">
        <v>518404</v>
      </c>
      <c r="K16" s="65">
        <v>989843</v>
      </c>
      <c r="L16" s="65">
        <v>380074</v>
      </c>
      <c r="M16" s="65">
        <v>1888321</v>
      </c>
      <c r="N16" s="65">
        <v>495145</v>
      </c>
      <c r="O16" s="65">
        <v>396023</v>
      </c>
      <c r="P16" s="65">
        <v>385216</v>
      </c>
      <c r="Q16" s="65">
        <v>1276384</v>
      </c>
      <c r="R16" s="65">
        <v>399103</v>
      </c>
      <c r="S16" s="65">
        <v>404382</v>
      </c>
      <c r="T16" s="65">
        <v>444933</v>
      </c>
      <c r="U16" s="65">
        <v>1248418</v>
      </c>
      <c r="V16" s="65">
        <v>5952273</v>
      </c>
      <c r="W16" s="65">
        <v>6760000</v>
      </c>
      <c r="X16" s="65">
        <v>-807727</v>
      </c>
      <c r="Y16" s="66">
        <v>-11.95</v>
      </c>
      <c r="Z16" s="67">
        <v>6760000</v>
      </c>
    </row>
    <row r="17" spans="1:26" ht="13.5">
      <c r="A17" s="63" t="s">
        <v>43</v>
      </c>
      <c r="B17" s="19">
        <v>133681055</v>
      </c>
      <c r="C17" s="19"/>
      <c r="D17" s="64">
        <v>280889501</v>
      </c>
      <c r="E17" s="65">
        <v>280159100</v>
      </c>
      <c r="F17" s="65">
        <v>15373645</v>
      </c>
      <c r="G17" s="65">
        <v>21531492</v>
      </c>
      <c r="H17" s="65">
        <v>27527296</v>
      </c>
      <c r="I17" s="65">
        <v>64432433</v>
      </c>
      <c r="J17" s="65">
        <v>18772010</v>
      </c>
      <c r="K17" s="65">
        <v>26485744</v>
      </c>
      <c r="L17" s="65">
        <v>21404124</v>
      </c>
      <c r="M17" s="65">
        <v>66661878</v>
      </c>
      <c r="N17" s="65">
        <v>22256950</v>
      </c>
      <c r="O17" s="65">
        <v>7772747</v>
      </c>
      <c r="P17" s="65">
        <v>36803014</v>
      </c>
      <c r="Q17" s="65">
        <v>66832711</v>
      </c>
      <c r="R17" s="65">
        <v>24007244</v>
      </c>
      <c r="S17" s="65">
        <v>21014755</v>
      </c>
      <c r="T17" s="65">
        <v>27552251</v>
      </c>
      <c r="U17" s="65">
        <v>72574250</v>
      </c>
      <c r="V17" s="65">
        <v>270501272</v>
      </c>
      <c r="W17" s="65">
        <v>280159100</v>
      </c>
      <c r="X17" s="65">
        <v>-9657828</v>
      </c>
      <c r="Y17" s="66">
        <v>-3.45</v>
      </c>
      <c r="Z17" s="67">
        <v>280159100</v>
      </c>
    </row>
    <row r="18" spans="1:26" ht="13.5">
      <c r="A18" s="75" t="s">
        <v>44</v>
      </c>
      <c r="B18" s="76">
        <f>SUM(B11:B17)</f>
        <v>1630931199</v>
      </c>
      <c r="C18" s="76">
        <f>SUM(C11:C17)</f>
        <v>0</v>
      </c>
      <c r="D18" s="77">
        <f aca="true" t="shared" si="1" ref="D18:Z18">SUM(D11:D17)</f>
        <v>2046273803</v>
      </c>
      <c r="E18" s="78">
        <f t="shared" si="1"/>
        <v>1920719502</v>
      </c>
      <c r="F18" s="78">
        <f t="shared" si="1"/>
        <v>151545720</v>
      </c>
      <c r="G18" s="78">
        <f t="shared" si="1"/>
        <v>164750230</v>
      </c>
      <c r="H18" s="78">
        <f t="shared" si="1"/>
        <v>156328767</v>
      </c>
      <c r="I18" s="78">
        <f t="shared" si="1"/>
        <v>472624717</v>
      </c>
      <c r="J18" s="78">
        <f t="shared" si="1"/>
        <v>155837699</v>
      </c>
      <c r="K18" s="78">
        <f t="shared" si="1"/>
        <v>161315198</v>
      </c>
      <c r="L18" s="78">
        <f t="shared" si="1"/>
        <v>161282824</v>
      </c>
      <c r="M18" s="78">
        <f t="shared" si="1"/>
        <v>478435721</v>
      </c>
      <c r="N18" s="78">
        <f t="shared" si="1"/>
        <v>161527625</v>
      </c>
      <c r="O18" s="78">
        <f t="shared" si="1"/>
        <v>152132522</v>
      </c>
      <c r="P18" s="78">
        <f t="shared" si="1"/>
        <v>175463237</v>
      </c>
      <c r="Q18" s="78">
        <f t="shared" si="1"/>
        <v>489123384</v>
      </c>
      <c r="R18" s="78">
        <f t="shared" si="1"/>
        <v>155242155</v>
      </c>
      <c r="S18" s="78">
        <f t="shared" si="1"/>
        <v>161054796</v>
      </c>
      <c r="T18" s="78">
        <f t="shared" si="1"/>
        <v>201658673</v>
      </c>
      <c r="U18" s="78">
        <f t="shared" si="1"/>
        <v>517955624</v>
      </c>
      <c r="V18" s="78">
        <f t="shared" si="1"/>
        <v>1958139446</v>
      </c>
      <c r="W18" s="78">
        <f t="shared" si="1"/>
        <v>1920719502</v>
      </c>
      <c r="X18" s="78">
        <f t="shared" si="1"/>
        <v>37419944</v>
      </c>
      <c r="Y18" s="72">
        <f>+IF(W18&lt;&gt;0,(X18/W18)*100,0)</f>
        <v>1.9482253374860563</v>
      </c>
      <c r="Z18" s="79">
        <f t="shared" si="1"/>
        <v>1920719502</v>
      </c>
    </row>
    <row r="19" spans="1:26" ht="13.5">
      <c r="A19" s="75" t="s">
        <v>45</v>
      </c>
      <c r="B19" s="80">
        <f>+B10-B18</f>
        <v>-240485464</v>
      </c>
      <c r="C19" s="80">
        <f>+C10-C18</f>
        <v>0</v>
      </c>
      <c r="D19" s="81">
        <f aca="true" t="shared" si="2" ref="D19:Z19">+D10-D18</f>
        <v>-185004202</v>
      </c>
      <c r="E19" s="82">
        <f t="shared" si="2"/>
        <v>-188125401</v>
      </c>
      <c r="F19" s="82">
        <f t="shared" si="2"/>
        <v>3117187</v>
      </c>
      <c r="G19" s="82">
        <f t="shared" si="2"/>
        <v>-28254706</v>
      </c>
      <c r="H19" s="82">
        <f t="shared" si="2"/>
        <v>-14905070</v>
      </c>
      <c r="I19" s="82">
        <f t="shared" si="2"/>
        <v>-40042589</v>
      </c>
      <c r="J19" s="82">
        <f t="shared" si="2"/>
        <v>-9692673</v>
      </c>
      <c r="K19" s="82">
        <f t="shared" si="2"/>
        <v>-14864608</v>
      </c>
      <c r="L19" s="82">
        <f t="shared" si="2"/>
        <v>-8651789</v>
      </c>
      <c r="M19" s="82">
        <f t="shared" si="2"/>
        <v>-33209070</v>
      </c>
      <c r="N19" s="82">
        <f t="shared" si="2"/>
        <v>-10344576</v>
      </c>
      <c r="O19" s="82">
        <f t="shared" si="2"/>
        <v>-3600824</v>
      </c>
      <c r="P19" s="82">
        <f t="shared" si="2"/>
        <v>-23644731</v>
      </c>
      <c r="Q19" s="82">
        <f t="shared" si="2"/>
        <v>-37590131</v>
      </c>
      <c r="R19" s="82">
        <f t="shared" si="2"/>
        <v>-14534092</v>
      </c>
      <c r="S19" s="82">
        <f t="shared" si="2"/>
        <v>-9923547</v>
      </c>
      <c r="T19" s="82">
        <f t="shared" si="2"/>
        <v>-41901187</v>
      </c>
      <c r="U19" s="82">
        <f t="shared" si="2"/>
        <v>-66358826</v>
      </c>
      <c r="V19" s="82">
        <f t="shared" si="2"/>
        <v>-177200616</v>
      </c>
      <c r="W19" s="82">
        <f>IF(E10=E18,0,W10-W18)</f>
        <v>-188125401</v>
      </c>
      <c r="X19" s="82">
        <f t="shared" si="2"/>
        <v>10924785</v>
      </c>
      <c r="Y19" s="83">
        <f>+IF(W19&lt;&gt;0,(X19/W19)*100,0)</f>
        <v>-5.807182306019377</v>
      </c>
      <c r="Z19" s="84">
        <f t="shared" si="2"/>
        <v>-188125401</v>
      </c>
    </row>
    <row r="20" spans="1:26" ht="13.5">
      <c r="A20" s="63" t="s">
        <v>46</v>
      </c>
      <c r="B20" s="19">
        <v>47280853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200000</v>
      </c>
      <c r="K20" s="65">
        <v>0</v>
      </c>
      <c r="L20" s="65">
        <v>4618</v>
      </c>
      <c r="M20" s="65">
        <v>204618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204618</v>
      </c>
      <c r="W20" s="65">
        <v>0</v>
      </c>
      <c r="X20" s="65">
        <v>204618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-193204611</v>
      </c>
      <c r="C22" s="91">
        <f>SUM(C19:C21)</f>
        <v>0</v>
      </c>
      <c r="D22" s="92">
        <f aca="true" t="shared" si="3" ref="D22:Z22">SUM(D19:D21)</f>
        <v>-185004202</v>
      </c>
      <c r="E22" s="93">
        <f t="shared" si="3"/>
        <v>-188125401</v>
      </c>
      <c r="F22" s="93">
        <f t="shared" si="3"/>
        <v>3117187</v>
      </c>
      <c r="G22" s="93">
        <f t="shared" si="3"/>
        <v>-28254706</v>
      </c>
      <c r="H22" s="93">
        <f t="shared" si="3"/>
        <v>-14905070</v>
      </c>
      <c r="I22" s="93">
        <f t="shared" si="3"/>
        <v>-40042589</v>
      </c>
      <c r="J22" s="93">
        <f t="shared" si="3"/>
        <v>-9492673</v>
      </c>
      <c r="K22" s="93">
        <f t="shared" si="3"/>
        <v>-14864608</v>
      </c>
      <c r="L22" s="93">
        <f t="shared" si="3"/>
        <v>-8647171</v>
      </c>
      <c r="M22" s="93">
        <f t="shared" si="3"/>
        <v>-33004452</v>
      </c>
      <c r="N22" s="93">
        <f t="shared" si="3"/>
        <v>-10344576</v>
      </c>
      <c r="O22" s="93">
        <f t="shared" si="3"/>
        <v>-3600824</v>
      </c>
      <c r="P22" s="93">
        <f t="shared" si="3"/>
        <v>-23644731</v>
      </c>
      <c r="Q22" s="93">
        <f t="shared" si="3"/>
        <v>-37590131</v>
      </c>
      <c r="R22" s="93">
        <f t="shared" si="3"/>
        <v>-14534092</v>
      </c>
      <c r="S22" s="93">
        <f t="shared" si="3"/>
        <v>-9923547</v>
      </c>
      <c r="T22" s="93">
        <f t="shared" si="3"/>
        <v>-41901187</v>
      </c>
      <c r="U22" s="93">
        <f t="shared" si="3"/>
        <v>-66358826</v>
      </c>
      <c r="V22" s="93">
        <f t="shared" si="3"/>
        <v>-176995998</v>
      </c>
      <c r="W22" s="93">
        <f t="shared" si="3"/>
        <v>-188125401</v>
      </c>
      <c r="X22" s="93">
        <f t="shared" si="3"/>
        <v>11129403</v>
      </c>
      <c r="Y22" s="94">
        <f>+IF(W22&lt;&gt;0,(X22/W22)*100,0)</f>
        <v>-5.915949117365602</v>
      </c>
      <c r="Z22" s="95">
        <f t="shared" si="3"/>
        <v>-188125401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-193204611</v>
      </c>
      <c r="C24" s="80">
        <f>SUM(C22:C23)</f>
        <v>0</v>
      </c>
      <c r="D24" s="81">
        <f aca="true" t="shared" si="4" ref="D24:Z24">SUM(D22:D23)</f>
        <v>-185004202</v>
      </c>
      <c r="E24" s="82">
        <f t="shared" si="4"/>
        <v>-188125401</v>
      </c>
      <c r="F24" s="82">
        <f t="shared" si="4"/>
        <v>3117187</v>
      </c>
      <c r="G24" s="82">
        <f t="shared" si="4"/>
        <v>-28254706</v>
      </c>
      <c r="H24" s="82">
        <f t="shared" si="4"/>
        <v>-14905070</v>
      </c>
      <c r="I24" s="82">
        <f t="shared" si="4"/>
        <v>-40042589</v>
      </c>
      <c r="J24" s="82">
        <f t="shared" si="4"/>
        <v>-9492673</v>
      </c>
      <c r="K24" s="82">
        <f t="shared" si="4"/>
        <v>-14864608</v>
      </c>
      <c r="L24" s="82">
        <f t="shared" si="4"/>
        <v>-8647171</v>
      </c>
      <c r="M24" s="82">
        <f t="shared" si="4"/>
        <v>-33004452</v>
      </c>
      <c r="N24" s="82">
        <f t="shared" si="4"/>
        <v>-10344576</v>
      </c>
      <c r="O24" s="82">
        <f t="shared" si="4"/>
        <v>-3600824</v>
      </c>
      <c r="P24" s="82">
        <f t="shared" si="4"/>
        <v>-23644731</v>
      </c>
      <c r="Q24" s="82">
        <f t="shared" si="4"/>
        <v>-37590131</v>
      </c>
      <c r="R24" s="82">
        <f t="shared" si="4"/>
        <v>-14534092</v>
      </c>
      <c r="S24" s="82">
        <f t="shared" si="4"/>
        <v>-9923547</v>
      </c>
      <c r="T24" s="82">
        <f t="shared" si="4"/>
        <v>-41901187</v>
      </c>
      <c r="U24" s="82">
        <f t="shared" si="4"/>
        <v>-66358826</v>
      </c>
      <c r="V24" s="82">
        <f t="shared" si="4"/>
        <v>-176995998</v>
      </c>
      <c r="W24" s="82">
        <f t="shared" si="4"/>
        <v>-188125401</v>
      </c>
      <c r="X24" s="82">
        <f t="shared" si="4"/>
        <v>11129403</v>
      </c>
      <c r="Y24" s="83">
        <f>+IF(W24&lt;&gt;0,(X24/W24)*100,0)</f>
        <v>-5.915949117365602</v>
      </c>
      <c r="Z24" s="84">
        <f t="shared" si="4"/>
        <v>-188125401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86176117</v>
      </c>
      <c r="C27" s="22"/>
      <c r="D27" s="104">
        <v>220734200</v>
      </c>
      <c r="E27" s="105">
        <v>166770900</v>
      </c>
      <c r="F27" s="105">
        <v>215083</v>
      </c>
      <c r="G27" s="105">
        <v>394815</v>
      </c>
      <c r="H27" s="105">
        <v>3223789</v>
      </c>
      <c r="I27" s="105">
        <v>3833687</v>
      </c>
      <c r="J27" s="105">
        <v>5065587</v>
      </c>
      <c r="K27" s="105">
        <v>2888812</v>
      </c>
      <c r="L27" s="105">
        <v>9561472</v>
      </c>
      <c r="M27" s="105">
        <v>17515871</v>
      </c>
      <c r="N27" s="105">
        <v>1014565</v>
      </c>
      <c r="O27" s="105">
        <v>7251558</v>
      </c>
      <c r="P27" s="105">
        <v>20425865</v>
      </c>
      <c r="Q27" s="105">
        <v>28691988</v>
      </c>
      <c r="R27" s="105">
        <v>-1297768</v>
      </c>
      <c r="S27" s="105">
        <v>10014185</v>
      </c>
      <c r="T27" s="105">
        <v>15445193</v>
      </c>
      <c r="U27" s="105">
        <v>24161610</v>
      </c>
      <c r="V27" s="105">
        <v>74203156</v>
      </c>
      <c r="W27" s="105">
        <v>166770900</v>
      </c>
      <c r="X27" s="105">
        <v>-92567744</v>
      </c>
      <c r="Y27" s="106">
        <v>-55.51</v>
      </c>
      <c r="Z27" s="107">
        <v>166770900</v>
      </c>
    </row>
    <row r="28" spans="1:26" ht="13.5">
      <c r="A28" s="108" t="s">
        <v>46</v>
      </c>
      <c r="B28" s="19">
        <v>43001116</v>
      </c>
      <c r="C28" s="19"/>
      <c r="D28" s="64">
        <v>96582000</v>
      </c>
      <c r="E28" s="65">
        <v>35518900</v>
      </c>
      <c r="F28" s="65">
        <v>0</v>
      </c>
      <c r="G28" s="65">
        <v>0</v>
      </c>
      <c r="H28" s="65">
        <v>1765985</v>
      </c>
      <c r="I28" s="65">
        <v>1765985</v>
      </c>
      <c r="J28" s="65">
        <v>3391906</v>
      </c>
      <c r="K28" s="65">
        <v>11301</v>
      </c>
      <c r="L28" s="65">
        <v>7687716</v>
      </c>
      <c r="M28" s="65">
        <v>11090923</v>
      </c>
      <c r="N28" s="65">
        <v>79950</v>
      </c>
      <c r="O28" s="65">
        <v>456257</v>
      </c>
      <c r="P28" s="65">
        <v>113424</v>
      </c>
      <c r="Q28" s="65">
        <v>649631</v>
      </c>
      <c r="R28" s="65">
        <v>36631</v>
      </c>
      <c r="S28" s="65">
        <v>3487285</v>
      </c>
      <c r="T28" s="65">
        <v>592379</v>
      </c>
      <c r="U28" s="65">
        <v>4116295</v>
      </c>
      <c r="V28" s="65">
        <v>17622834</v>
      </c>
      <c r="W28" s="65">
        <v>35518900</v>
      </c>
      <c r="X28" s="65">
        <v>-17896066</v>
      </c>
      <c r="Y28" s="66">
        <v>-50.38</v>
      </c>
      <c r="Z28" s="67">
        <v>35518900</v>
      </c>
    </row>
    <row r="29" spans="1:26" ht="13.5">
      <c r="A29" s="63" t="s">
        <v>218</v>
      </c>
      <c r="B29" s="19">
        <v>10630910</v>
      </c>
      <c r="C29" s="19"/>
      <c r="D29" s="64">
        <v>14460000</v>
      </c>
      <c r="E29" s="65">
        <v>60287000</v>
      </c>
      <c r="F29" s="65">
        <v>293681</v>
      </c>
      <c r="G29" s="65">
        <v>274220</v>
      </c>
      <c r="H29" s="65">
        <v>968161</v>
      </c>
      <c r="I29" s="65">
        <v>1536062</v>
      </c>
      <c r="J29" s="65">
        <v>386702</v>
      </c>
      <c r="K29" s="65">
        <v>2711768</v>
      </c>
      <c r="L29" s="65">
        <v>405767</v>
      </c>
      <c r="M29" s="65">
        <v>3504237</v>
      </c>
      <c r="N29" s="65">
        <v>179388</v>
      </c>
      <c r="O29" s="65">
        <v>6336448</v>
      </c>
      <c r="P29" s="65">
        <v>8965256</v>
      </c>
      <c r="Q29" s="65">
        <v>15481092</v>
      </c>
      <c r="R29" s="65">
        <v>-1731447</v>
      </c>
      <c r="S29" s="65">
        <v>27584</v>
      </c>
      <c r="T29" s="65">
        <v>297010</v>
      </c>
      <c r="U29" s="65">
        <v>-1406853</v>
      </c>
      <c r="V29" s="65">
        <v>19114538</v>
      </c>
      <c r="W29" s="65">
        <v>60287000</v>
      </c>
      <c r="X29" s="65">
        <v>-41172462</v>
      </c>
      <c r="Y29" s="66">
        <v>-68.29</v>
      </c>
      <c r="Z29" s="67">
        <v>60287000</v>
      </c>
    </row>
    <row r="30" spans="1:26" ht="13.5">
      <c r="A30" s="63" t="s">
        <v>52</v>
      </c>
      <c r="B30" s="19">
        <v>17195455</v>
      </c>
      <c r="C30" s="19"/>
      <c r="D30" s="64">
        <v>100000000</v>
      </c>
      <c r="E30" s="65">
        <v>58701100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69134</v>
      </c>
      <c r="P30" s="65">
        <v>7689976</v>
      </c>
      <c r="Q30" s="65">
        <v>7759110</v>
      </c>
      <c r="R30" s="65">
        <v>280000</v>
      </c>
      <c r="S30" s="65">
        <v>11587442</v>
      </c>
      <c r="T30" s="65">
        <v>3791902</v>
      </c>
      <c r="U30" s="65">
        <v>15659344</v>
      </c>
      <c r="V30" s="65">
        <v>23418454</v>
      </c>
      <c r="W30" s="65">
        <v>58701100</v>
      </c>
      <c r="X30" s="65">
        <v>-35282646</v>
      </c>
      <c r="Y30" s="66">
        <v>-60.11</v>
      </c>
      <c r="Z30" s="67">
        <v>58701100</v>
      </c>
    </row>
    <row r="31" spans="1:26" ht="13.5">
      <c r="A31" s="63" t="s">
        <v>53</v>
      </c>
      <c r="B31" s="19">
        <v>15348636</v>
      </c>
      <c r="C31" s="19"/>
      <c r="D31" s="64">
        <v>9692200</v>
      </c>
      <c r="E31" s="65">
        <v>12263900</v>
      </c>
      <c r="F31" s="65">
        <v>-78598</v>
      </c>
      <c r="G31" s="65">
        <v>120595</v>
      </c>
      <c r="H31" s="65">
        <v>489643</v>
      </c>
      <c r="I31" s="65">
        <v>531640</v>
      </c>
      <c r="J31" s="65">
        <v>1286979</v>
      </c>
      <c r="K31" s="65">
        <v>165743</v>
      </c>
      <c r="L31" s="65">
        <v>1467989</v>
      </c>
      <c r="M31" s="65">
        <v>2920711</v>
      </c>
      <c r="N31" s="65">
        <v>755227</v>
      </c>
      <c r="O31" s="65">
        <v>389719</v>
      </c>
      <c r="P31" s="65">
        <v>3657209</v>
      </c>
      <c r="Q31" s="65">
        <v>4802155</v>
      </c>
      <c r="R31" s="65">
        <v>117048</v>
      </c>
      <c r="S31" s="65">
        <v>-5088126</v>
      </c>
      <c r="T31" s="65">
        <v>10763902</v>
      </c>
      <c r="U31" s="65">
        <v>5792824</v>
      </c>
      <c r="V31" s="65">
        <v>14047330</v>
      </c>
      <c r="W31" s="65">
        <v>12263900</v>
      </c>
      <c r="X31" s="65">
        <v>1783430</v>
      </c>
      <c r="Y31" s="66">
        <v>14.54</v>
      </c>
      <c r="Z31" s="67">
        <v>12263900</v>
      </c>
    </row>
    <row r="32" spans="1:26" ht="13.5">
      <c r="A32" s="75" t="s">
        <v>54</v>
      </c>
      <c r="B32" s="22">
        <f>SUM(B28:B31)</f>
        <v>86176117</v>
      </c>
      <c r="C32" s="22">
        <f>SUM(C28:C31)</f>
        <v>0</v>
      </c>
      <c r="D32" s="104">
        <f aca="true" t="shared" si="5" ref="D32:Z32">SUM(D28:D31)</f>
        <v>220734200</v>
      </c>
      <c r="E32" s="105">
        <f t="shared" si="5"/>
        <v>166770900</v>
      </c>
      <c r="F32" s="105">
        <f t="shared" si="5"/>
        <v>215083</v>
      </c>
      <c r="G32" s="105">
        <f t="shared" si="5"/>
        <v>394815</v>
      </c>
      <c r="H32" s="105">
        <f t="shared" si="5"/>
        <v>3223789</v>
      </c>
      <c r="I32" s="105">
        <f t="shared" si="5"/>
        <v>3833687</v>
      </c>
      <c r="J32" s="105">
        <f t="shared" si="5"/>
        <v>5065587</v>
      </c>
      <c r="K32" s="105">
        <f t="shared" si="5"/>
        <v>2888812</v>
      </c>
      <c r="L32" s="105">
        <f t="shared" si="5"/>
        <v>9561472</v>
      </c>
      <c r="M32" s="105">
        <f t="shared" si="5"/>
        <v>17515871</v>
      </c>
      <c r="N32" s="105">
        <f t="shared" si="5"/>
        <v>1014565</v>
      </c>
      <c r="O32" s="105">
        <f t="shared" si="5"/>
        <v>7251558</v>
      </c>
      <c r="P32" s="105">
        <f t="shared" si="5"/>
        <v>20425865</v>
      </c>
      <c r="Q32" s="105">
        <f t="shared" si="5"/>
        <v>28691988</v>
      </c>
      <c r="R32" s="105">
        <f t="shared" si="5"/>
        <v>-1297768</v>
      </c>
      <c r="S32" s="105">
        <f t="shared" si="5"/>
        <v>10014185</v>
      </c>
      <c r="T32" s="105">
        <f t="shared" si="5"/>
        <v>15445193</v>
      </c>
      <c r="U32" s="105">
        <f t="shared" si="5"/>
        <v>24161610</v>
      </c>
      <c r="V32" s="105">
        <f t="shared" si="5"/>
        <v>74203156</v>
      </c>
      <c r="W32" s="105">
        <f t="shared" si="5"/>
        <v>166770900</v>
      </c>
      <c r="X32" s="105">
        <f t="shared" si="5"/>
        <v>-92567744</v>
      </c>
      <c r="Y32" s="106">
        <f>+IF(W32&lt;&gt;0,(X32/W32)*100,0)</f>
        <v>-55.505932989508366</v>
      </c>
      <c r="Z32" s="107">
        <f t="shared" si="5"/>
        <v>166770900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261828035</v>
      </c>
      <c r="C35" s="19"/>
      <c r="D35" s="64">
        <v>245488000</v>
      </c>
      <c r="E35" s="65">
        <v>239263000</v>
      </c>
      <c r="F35" s="65">
        <v>213971033</v>
      </c>
      <c r="G35" s="65">
        <v>345276438</v>
      </c>
      <c r="H35" s="65">
        <v>264631329</v>
      </c>
      <c r="I35" s="65">
        <v>823878800</v>
      </c>
      <c r="J35" s="65">
        <v>302612038</v>
      </c>
      <c r="K35" s="65">
        <v>303272464</v>
      </c>
      <c r="L35" s="65">
        <v>228832268</v>
      </c>
      <c r="M35" s="65">
        <v>834716770</v>
      </c>
      <c r="N35" s="65">
        <v>279017765</v>
      </c>
      <c r="O35" s="65">
        <v>302299459</v>
      </c>
      <c r="P35" s="65">
        <v>312808730</v>
      </c>
      <c r="Q35" s="65">
        <v>894125954</v>
      </c>
      <c r="R35" s="65">
        <v>343952332</v>
      </c>
      <c r="S35" s="65">
        <v>341977576</v>
      </c>
      <c r="T35" s="65">
        <v>415967935</v>
      </c>
      <c r="U35" s="65">
        <v>1101897843</v>
      </c>
      <c r="V35" s="65">
        <v>3654619367</v>
      </c>
      <c r="W35" s="65">
        <v>239263000</v>
      </c>
      <c r="X35" s="65">
        <v>3415356367</v>
      </c>
      <c r="Y35" s="66">
        <v>1427.45</v>
      </c>
      <c r="Z35" s="67">
        <v>239263000</v>
      </c>
    </row>
    <row r="36" spans="1:26" ht="13.5">
      <c r="A36" s="63" t="s">
        <v>57</v>
      </c>
      <c r="B36" s="19">
        <v>4591380140</v>
      </c>
      <c r="C36" s="19"/>
      <c r="D36" s="64">
        <v>4599256000</v>
      </c>
      <c r="E36" s="65">
        <v>4479968000</v>
      </c>
      <c r="F36" s="65">
        <v>4645377543</v>
      </c>
      <c r="G36" s="65">
        <v>4579100065</v>
      </c>
      <c r="H36" s="65">
        <v>4499355086</v>
      </c>
      <c r="I36" s="65">
        <v>13723832694</v>
      </c>
      <c r="J36" s="65">
        <v>4504316470</v>
      </c>
      <c r="K36" s="65">
        <v>4484359283</v>
      </c>
      <c r="L36" s="65">
        <v>4468633686</v>
      </c>
      <c r="M36" s="65">
        <v>13457309439</v>
      </c>
      <c r="N36" s="65">
        <v>4445582518</v>
      </c>
      <c r="O36" s="65">
        <v>4420519410</v>
      </c>
      <c r="P36" s="65">
        <v>4415829628</v>
      </c>
      <c r="Q36" s="65">
        <v>13281931556</v>
      </c>
      <c r="R36" s="65">
        <v>4389475877</v>
      </c>
      <c r="S36" s="65">
        <v>4374432329</v>
      </c>
      <c r="T36" s="65">
        <v>4389725534</v>
      </c>
      <c r="U36" s="65">
        <v>13153633740</v>
      </c>
      <c r="V36" s="65">
        <v>53616707429</v>
      </c>
      <c r="W36" s="65">
        <v>4479968000</v>
      </c>
      <c r="X36" s="65">
        <v>49136739429</v>
      </c>
      <c r="Y36" s="66">
        <v>1096.81</v>
      </c>
      <c r="Z36" s="67">
        <v>4479968000</v>
      </c>
    </row>
    <row r="37" spans="1:26" ht="13.5">
      <c r="A37" s="63" t="s">
        <v>58</v>
      </c>
      <c r="B37" s="19">
        <v>361133366</v>
      </c>
      <c r="C37" s="19"/>
      <c r="D37" s="64">
        <v>371795000</v>
      </c>
      <c r="E37" s="65">
        <v>306206000</v>
      </c>
      <c r="F37" s="65">
        <v>274647978</v>
      </c>
      <c r="G37" s="65">
        <v>326630362</v>
      </c>
      <c r="H37" s="65">
        <v>326431157</v>
      </c>
      <c r="I37" s="65">
        <v>927709497</v>
      </c>
      <c r="J37" s="65">
        <v>382019585</v>
      </c>
      <c r="K37" s="65">
        <v>380291096</v>
      </c>
      <c r="L37" s="65">
        <v>301476125</v>
      </c>
      <c r="M37" s="65">
        <v>1063786806</v>
      </c>
      <c r="N37" s="65">
        <v>341658690</v>
      </c>
      <c r="O37" s="65">
        <v>346181762</v>
      </c>
      <c r="P37" s="65">
        <v>378349619</v>
      </c>
      <c r="Q37" s="65">
        <v>1066190071</v>
      </c>
      <c r="R37" s="65">
        <v>401105224</v>
      </c>
      <c r="S37" s="65">
        <v>395986128</v>
      </c>
      <c r="T37" s="65">
        <v>543863403</v>
      </c>
      <c r="U37" s="65">
        <v>1340954755</v>
      </c>
      <c r="V37" s="65">
        <v>4398641129</v>
      </c>
      <c r="W37" s="65">
        <v>306206000</v>
      </c>
      <c r="X37" s="65">
        <v>4092435129</v>
      </c>
      <c r="Y37" s="66">
        <v>1336.5</v>
      </c>
      <c r="Z37" s="67">
        <v>306206000</v>
      </c>
    </row>
    <row r="38" spans="1:26" ht="13.5">
      <c r="A38" s="63" t="s">
        <v>59</v>
      </c>
      <c r="B38" s="19">
        <v>939627765</v>
      </c>
      <c r="C38" s="19"/>
      <c r="D38" s="64">
        <v>1001899000</v>
      </c>
      <c r="E38" s="65">
        <v>968569000</v>
      </c>
      <c r="F38" s="65">
        <v>933115157</v>
      </c>
      <c r="G38" s="65">
        <v>933115157</v>
      </c>
      <c r="H38" s="65">
        <v>933115157</v>
      </c>
      <c r="I38" s="65">
        <v>2799345471</v>
      </c>
      <c r="J38" s="65">
        <v>933115157</v>
      </c>
      <c r="K38" s="65">
        <v>933115157</v>
      </c>
      <c r="L38" s="65">
        <v>933115157</v>
      </c>
      <c r="M38" s="65">
        <v>2799345471</v>
      </c>
      <c r="N38" s="65">
        <v>933115157</v>
      </c>
      <c r="O38" s="65">
        <v>933115157</v>
      </c>
      <c r="P38" s="65">
        <v>933115157</v>
      </c>
      <c r="Q38" s="65">
        <v>2799345471</v>
      </c>
      <c r="R38" s="65">
        <v>932387156</v>
      </c>
      <c r="S38" s="65">
        <v>933115156</v>
      </c>
      <c r="T38" s="65">
        <v>909500429</v>
      </c>
      <c r="U38" s="65">
        <v>2775002741</v>
      </c>
      <c r="V38" s="65">
        <v>11173039154</v>
      </c>
      <c r="W38" s="65">
        <v>968569000</v>
      </c>
      <c r="X38" s="65">
        <v>10204470154</v>
      </c>
      <c r="Y38" s="66">
        <v>1053.56</v>
      </c>
      <c r="Z38" s="67">
        <v>968569000</v>
      </c>
    </row>
    <row r="39" spans="1:26" ht="13.5">
      <c r="A39" s="63" t="s">
        <v>60</v>
      </c>
      <c r="B39" s="19">
        <v>3552447044</v>
      </c>
      <c r="C39" s="19"/>
      <c r="D39" s="64">
        <v>3471050000</v>
      </c>
      <c r="E39" s="65">
        <v>3444456000</v>
      </c>
      <c r="F39" s="65">
        <v>3651585441</v>
      </c>
      <c r="G39" s="65">
        <v>3664630984</v>
      </c>
      <c r="H39" s="65">
        <v>3504440101</v>
      </c>
      <c r="I39" s="65">
        <v>10820656526</v>
      </c>
      <c r="J39" s="65">
        <v>3491793766</v>
      </c>
      <c r="K39" s="65">
        <v>3474225494</v>
      </c>
      <c r="L39" s="65">
        <v>3462874672</v>
      </c>
      <c r="M39" s="65">
        <v>10428893932</v>
      </c>
      <c r="N39" s="65">
        <v>3449826436</v>
      </c>
      <c r="O39" s="65">
        <v>3443521950</v>
      </c>
      <c r="P39" s="65">
        <v>3417173582</v>
      </c>
      <c r="Q39" s="65">
        <v>10310521968</v>
      </c>
      <c r="R39" s="65">
        <v>3399935829</v>
      </c>
      <c r="S39" s="65">
        <v>3387308621</v>
      </c>
      <c r="T39" s="65">
        <v>3352329637</v>
      </c>
      <c r="U39" s="65">
        <v>10139574087</v>
      </c>
      <c r="V39" s="65">
        <v>41699646513</v>
      </c>
      <c r="W39" s="65">
        <v>3444456000</v>
      </c>
      <c r="X39" s="65">
        <v>38255190513</v>
      </c>
      <c r="Y39" s="66">
        <v>1110.63</v>
      </c>
      <c r="Z39" s="67">
        <v>3444456000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75787</v>
      </c>
      <c r="C42" s="19">
        <v>-254422000</v>
      </c>
      <c r="D42" s="64">
        <v>207402000</v>
      </c>
      <c r="E42" s="65">
        <v>186234000</v>
      </c>
      <c r="F42" s="65">
        <v>1876000</v>
      </c>
      <c r="G42" s="65">
        <v>-27584000</v>
      </c>
      <c r="H42" s="65">
        <v>16219000</v>
      </c>
      <c r="I42" s="65">
        <v>-9489000</v>
      </c>
      <c r="J42" s="65">
        <v>-9314000</v>
      </c>
      <c r="K42" s="65">
        <v>10654000</v>
      </c>
      <c r="L42" s="65">
        <v>14762000</v>
      </c>
      <c r="M42" s="65">
        <v>16102000</v>
      </c>
      <c r="N42" s="65">
        <v>20614000</v>
      </c>
      <c r="O42" s="65">
        <v>5667000</v>
      </c>
      <c r="P42" s="65">
        <v>-32890000</v>
      </c>
      <c r="Q42" s="65">
        <v>-6609000</v>
      </c>
      <c r="R42" s="65">
        <v>-42038000</v>
      </c>
      <c r="S42" s="65">
        <v>-98718000</v>
      </c>
      <c r="T42" s="65">
        <v>-113670000</v>
      </c>
      <c r="U42" s="65">
        <v>-254426000</v>
      </c>
      <c r="V42" s="65">
        <v>-254422000</v>
      </c>
      <c r="W42" s="65">
        <v>186234000</v>
      </c>
      <c r="X42" s="65">
        <v>-440656000</v>
      </c>
      <c r="Y42" s="66">
        <v>-236.61</v>
      </c>
      <c r="Z42" s="67">
        <v>186234000</v>
      </c>
    </row>
    <row r="43" spans="1:26" ht="13.5">
      <c r="A43" s="63" t="s">
        <v>63</v>
      </c>
      <c r="B43" s="19">
        <v>-18305</v>
      </c>
      <c r="C43" s="19">
        <v>469181000</v>
      </c>
      <c r="D43" s="64">
        <v>-220734000</v>
      </c>
      <c r="E43" s="65">
        <v>-135272000</v>
      </c>
      <c r="F43" s="65">
        <v>-27672000</v>
      </c>
      <c r="G43" s="65">
        <v>17724000</v>
      </c>
      <c r="H43" s="65">
        <v>1531000</v>
      </c>
      <c r="I43" s="65">
        <v>-8417000</v>
      </c>
      <c r="J43" s="65">
        <v>-2956000</v>
      </c>
      <c r="K43" s="65">
        <v>-2594000</v>
      </c>
      <c r="L43" s="65">
        <v>-6261000</v>
      </c>
      <c r="M43" s="65">
        <v>-11811000</v>
      </c>
      <c r="N43" s="65">
        <v>-754000</v>
      </c>
      <c r="O43" s="65">
        <v>-6660000</v>
      </c>
      <c r="P43" s="65">
        <v>259475000</v>
      </c>
      <c r="Q43" s="65">
        <v>252061000</v>
      </c>
      <c r="R43" s="65">
        <v>27279000</v>
      </c>
      <c r="S43" s="65">
        <v>98088000</v>
      </c>
      <c r="T43" s="65">
        <v>111981000</v>
      </c>
      <c r="U43" s="65">
        <v>237348000</v>
      </c>
      <c r="V43" s="65">
        <v>469181000</v>
      </c>
      <c r="W43" s="65">
        <v>-135272000</v>
      </c>
      <c r="X43" s="65">
        <v>604453000</v>
      </c>
      <c r="Y43" s="66">
        <v>-446.84</v>
      </c>
      <c r="Z43" s="67">
        <v>-135272000</v>
      </c>
    </row>
    <row r="44" spans="1:26" ht="13.5">
      <c r="A44" s="63" t="s">
        <v>64</v>
      </c>
      <c r="B44" s="19">
        <v>-66073</v>
      </c>
      <c r="C44" s="19">
        <v>1439000</v>
      </c>
      <c r="D44" s="64">
        <v>13195000</v>
      </c>
      <c r="E44" s="65">
        <v>-18947000</v>
      </c>
      <c r="F44" s="65">
        <v>285000</v>
      </c>
      <c r="G44" s="65">
        <v>165000</v>
      </c>
      <c r="H44" s="65">
        <v>-5998000</v>
      </c>
      <c r="I44" s="65">
        <v>-5548000</v>
      </c>
      <c r="J44" s="65">
        <v>517000</v>
      </c>
      <c r="K44" s="65">
        <v>660000</v>
      </c>
      <c r="L44" s="65">
        <v>-31919000</v>
      </c>
      <c r="M44" s="65">
        <v>-30742000</v>
      </c>
      <c r="N44" s="65">
        <v>134000</v>
      </c>
      <c r="O44" s="65">
        <v>170000</v>
      </c>
      <c r="P44" s="65">
        <v>-6488000</v>
      </c>
      <c r="Q44" s="65">
        <v>-6184000</v>
      </c>
      <c r="R44" s="65">
        <v>661000</v>
      </c>
      <c r="S44" s="65">
        <v>400000</v>
      </c>
      <c r="T44" s="65">
        <v>42852000</v>
      </c>
      <c r="U44" s="65">
        <v>43913000</v>
      </c>
      <c r="V44" s="65">
        <v>1439000</v>
      </c>
      <c r="W44" s="65">
        <v>-18947000</v>
      </c>
      <c r="X44" s="65">
        <v>20386000</v>
      </c>
      <c r="Y44" s="66">
        <v>-107.59</v>
      </c>
      <c r="Z44" s="67">
        <v>-18947000</v>
      </c>
    </row>
    <row r="45" spans="1:26" ht="13.5">
      <c r="A45" s="75" t="s">
        <v>65</v>
      </c>
      <c r="B45" s="22">
        <v>-27630</v>
      </c>
      <c r="C45" s="22">
        <v>188566000</v>
      </c>
      <c r="D45" s="104">
        <v>-18086000</v>
      </c>
      <c r="E45" s="105">
        <v>4383000</v>
      </c>
      <c r="F45" s="105">
        <v>-53143000</v>
      </c>
      <c r="G45" s="105">
        <v>-62838000</v>
      </c>
      <c r="H45" s="105">
        <v>-51086000</v>
      </c>
      <c r="I45" s="105">
        <v>-51086000</v>
      </c>
      <c r="J45" s="105">
        <v>-62839000</v>
      </c>
      <c r="K45" s="105">
        <v>-54119000</v>
      </c>
      <c r="L45" s="105">
        <v>-77537000</v>
      </c>
      <c r="M45" s="105">
        <v>-77537000</v>
      </c>
      <c r="N45" s="105">
        <v>-57543000</v>
      </c>
      <c r="O45" s="105">
        <v>-58366000</v>
      </c>
      <c r="P45" s="105">
        <v>161731000</v>
      </c>
      <c r="Q45" s="105">
        <v>161731000</v>
      </c>
      <c r="R45" s="105">
        <v>147633000</v>
      </c>
      <c r="S45" s="105">
        <v>147403000</v>
      </c>
      <c r="T45" s="105">
        <v>188566000</v>
      </c>
      <c r="U45" s="105">
        <v>188566000</v>
      </c>
      <c r="V45" s="105">
        <v>188566000</v>
      </c>
      <c r="W45" s="105">
        <v>4383000</v>
      </c>
      <c r="X45" s="105">
        <v>184183000</v>
      </c>
      <c r="Y45" s="106">
        <v>4202.21</v>
      </c>
      <c r="Z45" s="107">
        <v>4383000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159262206</v>
      </c>
      <c r="C49" s="57"/>
      <c r="D49" s="134">
        <v>12649509</v>
      </c>
      <c r="E49" s="59">
        <v>5442777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219366952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273823302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273823302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0.09957158753957128</v>
      </c>
      <c r="C58" s="5">
        <f>IF(C67=0,0,+(C76/C67)*100)</f>
        <v>0</v>
      </c>
      <c r="D58" s="6">
        <f aca="true" t="shared" si="6" ref="D58:Z58">IF(D67=0,0,+(D76/D67)*100)</f>
        <v>99.65262980523055</v>
      </c>
      <c r="E58" s="7">
        <f t="shared" si="6"/>
        <v>99.93211617350185</v>
      </c>
      <c r="F58" s="7">
        <f t="shared" si="6"/>
        <v>60.873761583665264</v>
      </c>
      <c r="G58" s="7">
        <f t="shared" si="6"/>
        <v>75.48859210811362</v>
      </c>
      <c r="H58" s="7">
        <f t="shared" si="6"/>
        <v>81.2892374553052</v>
      </c>
      <c r="I58" s="7">
        <f t="shared" si="6"/>
        <v>72.00180785639188</v>
      </c>
      <c r="J58" s="7">
        <f t="shared" si="6"/>
        <v>90.75731901711576</v>
      </c>
      <c r="K58" s="7">
        <f t="shared" si="6"/>
        <v>101.49092818533194</v>
      </c>
      <c r="L58" s="7">
        <f t="shared" si="6"/>
        <v>91.38260083369599</v>
      </c>
      <c r="M58" s="7">
        <f t="shared" si="6"/>
        <v>94.4534077757894</v>
      </c>
      <c r="N58" s="7">
        <f t="shared" si="6"/>
        <v>98.1431733089064</v>
      </c>
      <c r="O58" s="7">
        <f t="shared" si="6"/>
        <v>95.225021314708</v>
      </c>
      <c r="P58" s="7">
        <f t="shared" si="6"/>
        <v>97.78441120943768</v>
      </c>
      <c r="Q58" s="7">
        <f t="shared" si="6"/>
        <v>97.02343125974913</v>
      </c>
      <c r="R58" s="7">
        <f t="shared" si="6"/>
        <v>100.58372621837077</v>
      </c>
      <c r="S58" s="7">
        <f t="shared" si="6"/>
        <v>95.96660868694042</v>
      </c>
      <c r="T58" s="7">
        <f t="shared" si="6"/>
        <v>89.33784531094273</v>
      </c>
      <c r="U58" s="7">
        <f t="shared" si="6"/>
        <v>95.02734161301493</v>
      </c>
      <c r="V58" s="7">
        <f t="shared" si="6"/>
        <v>89.86866555384168</v>
      </c>
      <c r="W58" s="7">
        <f t="shared" si="6"/>
        <v>99.93211617350185</v>
      </c>
      <c r="X58" s="7">
        <f t="shared" si="6"/>
        <v>0</v>
      </c>
      <c r="Y58" s="7">
        <f t="shared" si="6"/>
        <v>0</v>
      </c>
      <c r="Z58" s="8">
        <f t="shared" si="6"/>
        <v>99.93211617350185</v>
      </c>
    </row>
    <row r="59" spans="1:26" ht="13.5">
      <c r="A59" s="37" t="s">
        <v>31</v>
      </c>
      <c r="B59" s="9">
        <f aca="true" t="shared" si="7" ref="B59:Z66">IF(B68=0,0,+(B77/B68)*100)</f>
        <v>0.10042003332550661</v>
      </c>
      <c r="C59" s="9">
        <f t="shared" si="7"/>
        <v>0</v>
      </c>
      <c r="D59" s="2">
        <f t="shared" si="7"/>
        <v>99.87423282020323</v>
      </c>
      <c r="E59" s="10">
        <f t="shared" si="7"/>
        <v>99.87784021500123</v>
      </c>
      <c r="F59" s="10">
        <f t="shared" si="7"/>
        <v>70.45780649096527</v>
      </c>
      <c r="G59" s="10">
        <f t="shared" si="7"/>
        <v>97.99983612402755</v>
      </c>
      <c r="H59" s="10">
        <f t="shared" si="7"/>
        <v>98.85596201696968</v>
      </c>
      <c r="I59" s="10">
        <f t="shared" si="7"/>
        <v>84.78060159029494</v>
      </c>
      <c r="J59" s="10">
        <f t="shared" si="7"/>
        <v>98.79430217883893</v>
      </c>
      <c r="K59" s="10">
        <f t="shared" si="7"/>
        <v>97.36688285744017</v>
      </c>
      <c r="L59" s="10">
        <f t="shared" si="7"/>
        <v>99.73720513604783</v>
      </c>
      <c r="M59" s="10">
        <f t="shared" si="7"/>
        <v>98.63362312055699</v>
      </c>
      <c r="N59" s="10">
        <f t="shared" si="7"/>
        <v>98.48309176812539</v>
      </c>
      <c r="O59" s="10">
        <f t="shared" si="7"/>
        <v>103.31868372820585</v>
      </c>
      <c r="P59" s="10">
        <f t="shared" si="7"/>
        <v>98.20018805301648</v>
      </c>
      <c r="Q59" s="10">
        <f t="shared" si="7"/>
        <v>100.0020233548439</v>
      </c>
      <c r="R59" s="10">
        <f t="shared" si="7"/>
        <v>86.06991525423729</v>
      </c>
      <c r="S59" s="10">
        <f t="shared" si="7"/>
        <v>99.59674682440401</v>
      </c>
      <c r="T59" s="10">
        <f t="shared" si="7"/>
        <v>109.01947786974995</v>
      </c>
      <c r="U59" s="10">
        <f t="shared" si="7"/>
        <v>98.66232477410318</v>
      </c>
      <c r="V59" s="10">
        <f t="shared" si="7"/>
        <v>94.78547505517928</v>
      </c>
      <c r="W59" s="10">
        <f t="shared" si="7"/>
        <v>99.87784021500123</v>
      </c>
      <c r="X59" s="10">
        <f t="shared" si="7"/>
        <v>0</v>
      </c>
      <c r="Y59" s="10">
        <f t="shared" si="7"/>
        <v>0</v>
      </c>
      <c r="Z59" s="11">
        <f t="shared" si="7"/>
        <v>99.87784021500123</v>
      </c>
    </row>
    <row r="60" spans="1:26" ht="13.5">
      <c r="A60" s="38" t="s">
        <v>32</v>
      </c>
      <c r="B60" s="12">
        <f t="shared" si="7"/>
        <v>0.09939174879917269</v>
      </c>
      <c r="C60" s="12">
        <f t="shared" si="7"/>
        <v>0</v>
      </c>
      <c r="D60" s="3">
        <f t="shared" si="7"/>
        <v>99.61987771116632</v>
      </c>
      <c r="E60" s="13">
        <f t="shared" si="7"/>
        <v>99.94110621705929</v>
      </c>
      <c r="F60" s="13">
        <f t="shared" si="7"/>
        <v>57.93732913334482</v>
      </c>
      <c r="G60" s="13">
        <f t="shared" si="7"/>
        <v>71.61095428244309</v>
      </c>
      <c r="H60" s="13">
        <f t="shared" si="7"/>
        <v>78.47457844625411</v>
      </c>
      <c r="I60" s="13">
        <f t="shared" si="7"/>
        <v>69.2656117478092</v>
      </c>
      <c r="J60" s="13">
        <f t="shared" si="7"/>
        <v>89.52002391183503</v>
      </c>
      <c r="K60" s="13">
        <f t="shared" si="7"/>
        <v>102.14071599035246</v>
      </c>
      <c r="L60" s="13">
        <f t="shared" si="7"/>
        <v>90.15152116614846</v>
      </c>
      <c r="M60" s="13">
        <f t="shared" si="7"/>
        <v>93.81324289254415</v>
      </c>
      <c r="N60" s="13">
        <f t="shared" si="7"/>
        <v>98.08604898062795</v>
      </c>
      <c r="O60" s="13">
        <f t="shared" si="7"/>
        <v>94.08870404275766</v>
      </c>
      <c r="P60" s="13">
        <f t="shared" si="7"/>
        <v>97.72160908241051</v>
      </c>
      <c r="Q60" s="13">
        <f t="shared" si="7"/>
        <v>96.58897558066008</v>
      </c>
      <c r="R60" s="13">
        <f t="shared" si="7"/>
        <v>102.74729531265993</v>
      </c>
      <c r="S60" s="13">
        <f t="shared" si="7"/>
        <v>95.43345114638086</v>
      </c>
      <c r="T60" s="13">
        <f t="shared" si="7"/>
        <v>86.4504959661456</v>
      </c>
      <c r="U60" s="13">
        <f t="shared" si="7"/>
        <v>94.48434241736183</v>
      </c>
      <c r="V60" s="13">
        <f t="shared" si="7"/>
        <v>89.05813669933218</v>
      </c>
      <c r="W60" s="13">
        <f t="shared" si="7"/>
        <v>99.94110621705929</v>
      </c>
      <c r="X60" s="13">
        <f t="shared" si="7"/>
        <v>0</v>
      </c>
      <c r="Y60" s="13">
        <f t="shared" si="7"/>
        <v>0</v>
      </c>
      <c r="Z60" s="14">
        <f t="shared" si="7"/>
        <v>99.94110621705929</v>
      </c>
    </row>
    <row r="61" spans="1:26" ht="13.5">
      <c r="A61" s="39" t="s">
        <v>103</v>
      </c>
      <c r="B61" s="12">
        <f t="shared" si="7"/>
        <v>0.09944310065313654</v>
      </c>
      <c r="C61" s="12">
        <f t="shared" si="7"/>
        <v>0</v>
      </c>
      <c r="D61" s="3">
        <f t="shared" si="7"/>
        <v>99.5696793666224</v>
      </c>
      <c r="E61" s="13">
        <f t="shared" si="7"/>
        <v>99.4974722347815</v>
      </c>
      <c r="F61" s="13">
        <f t="shared" si="7"/>
        <v>47.51716895847149</v>
      </c>
      <c r="G61" s="13">
        <f t="shared" si="7"/>
        <v>59.459771126791814</v>
      </c>
      <c r="H61" s="13">
        <f t="shared" si="7"/>
        <v>68.9304659287322</v>
      </c>
      <c r="I61" s="13">
        <f t="shared" si="7"/>
        <v>58.377980542904915</v>
      </c>
      <c r="J61" s="13">
        <f t="shared" si="7"/>
        <v>85.45783475382603</v>
      </c>
      <c r="K61" s="13">
        <f t="shared" si="7"/>
        <v>103.65173803337481</v>
      </c>
      <c r="L61" s="13">
        <f t="shared" si="7"/>
        <v>87.72740649491436</v>
      </c>
      <c r="M61" s="13">
        <f t="shared" si="7"/>
        <v>92.01013640028177</v>
      </c>
      <c r="N61" s="13">
        <f t="shared" si="7"/>
        <v>94.75321396942921</v>
      </c>
      <c r="O61" s="13">
        <f t="shared" si="7"/>
        <v>94.6917822130829</v>
      </c>
      <c r="P61" s="13">
        <f t="shared" si="7"/>
        <v>99.60677858325634</v>
      </c>
      <c r="Q61" s="13">
        <f t="shared" si="7"/>
        <v>96.30011593729166</v>
      </c>
      <c r="R61" s="13">
        <f t="shared" si="7"/>
        <v>100.03654932176227</v>
      </c>
      <c r="S61" s="13">
        <f t="shared" si="7"/>
        <v>96.11124942564952</v>
      </c>
      <c r="T61" s="13">
        <f t="shared" si="7"/>
        <v>79.65013814229472</v>
      </c>
      <c r="U61" s="13">
        <f t="shared" si="7"/>
        <v>91.0996968032632</v>
      </c>
      <c r="V61" s="13">
        <f t="shared" si="7"/>
        <v>85.2862159599845</v>
      </c>
      <c r="W61" s="13">
        <f t="shared" si="7"/>
        <v>99.4974722347815</v>
      </c>
      <c r="X61" s="13">
        <f t="shared" si="7"/>
        <v>0</v>
      </c>
      <c r="Y61" s="13">
        <f t="shared" si="7"/>
        <v>0</v>
      </c>
      <c r="Z61" s="14">
        <f t="shared" si="7"/>
        <v>99.4974722347815</v>
      </c>
    </row>
    <row r="62" spans="1:26" ht="13.5">
      <c r="A62" s="39" t="s">
        <v>104</v>
      </c>
      <c r="B62" s="12">
        <f t="shared" si="7"/>
        <v>0.1014255456333617</v>
      </c>
      <c r="C62" s="12">
        <f t="shared" si="7"/>
        <v>0</v>
      </c>
      <c r="D62" s="3">
        <f t="shared" si="7"/>
        <v>99.49467683319484</v>
      </c>
      <c r="E62" s="13">
        <f t="shared" si="7"/>
        <v>100.50179478429462</v>
      </c>
      <c r="F62" s="13">
        <f t="shared" si="7"/>
        <v>105.6516887924171</v>
      </c>
      <c r="G62" s="13">
        <f t="shared" si="7"/>
        <v>97.0944613896297</v>
      </c>
      <c r="H62" s="13">
        <f t="shared" si="7"/>
        <v>89.34863879697002</v>
      </c>
      <c r="I62" s="13">
        <f t="shared" si="7"/>
        <v>96.52369492844143</v>
      </c>
      <c r="J62" s="13">
        <f t="shared" si="7"/>
        <v>105.71621706195783</v>
      </c>
      <c r="K62" s="13">
        <f t="shared" si="7"/>
        <v>99.86367545920292</v>
      </c>
      <c r="L62" s="13">
        <f t="shared" si="7"/>
        <v>104.0746730538265</v>
      </c>
      <c r="M62" s="13">
        <f t="shared" si="7"/>
        <v>103.12113482263175</v>
      </c>
      <c r="N62" s="13">
        <f t="shared" si="7"/>
        <v>98.84353069091628</v>
      </c>
      <c r="O62" s="13">
        <f t="shared" si="7"/>
        <v>89.29515520460058</v>
      </c>
      <c r="P62" s="13">
        <f t="shared" si="7"/>
        <v>82.39963771573233</v>
      </c>
      <c r="Q62" s="13">
        <f t="shared" si="7"/>
        <v>89.8739960172443</v>
      </c>
      <c r="R62" s="13">
        <f t="shared" si="7"/>
        <v>115.90243467719685</v>
      </c>
      <c r="S62" s="13">
        <f t="shared" si="7"/>
        <v>91.06450387477976</v>
      </c>
      <c r="T62" s="13">
        <f t="shared" si="7"/>
        <v>159.2748492666348</v>
      </c>
      <c r="U62" s="13">
        <f t="shared" si="7"/>
        <v>114.64687278759244</v>
      </c>
      <c r="V62" s="13">
        <f t="shared" si="7"/>
        <v>100.2886937010536</v>
      </c>
      <c r="W62" s="13">
        <f t="shared" si="7"/>
        <v>100.50179478429462</v>
      </c>
      <c r="X62" s="13">
        <f t="shared" si="7"/>
        <v>0</v>
      </c>
      <c r="Y62" s="13">
        <f t="shared" si="7"/>
        <v>0</v>
      </c>
      <c r="Z62" s="14">
        <f t="shared" si="7"/>
        <v>100.50179478429462</v>
      </c>
    </row>
    <row r="63" spans="1:26" ht="13.5">
      <c r="A63" s="39" t="s">
        <v>105</v>
      </c>
      <c r="B63" s="12">
        <f t="shared" si="7"/>
        <v>0.0992084228766434</v>
      </c>
      <c r="C63" s="12">
        <f t="shared" si="7"/>
        <v>0</v>
      </c>
      <c r="D63" s="3">
        <f t="shared" si="7"/>
        <v>96.06802634698225</v>
      </c>
      <c r="E63" s="13">
        <f t="shared" si="7"/>
        <v>93.36043061909187</v>
      </c>
      <c r="F63" s="13">
        <f t="shared" si="7"/>
        <v>101.38833257081876</v>
      </c>
      <c r="G63" s="13">
        <f t="shared" si="7"/>
        <v>96.86172765125491</v>
      </c>
      <c r="H63" s="13">
        <f t="shared" si="7"/>
        <v>98.6123750757222</v>
      </c>
      <c r="I63" s="13">
        <f t="shared" si="7"/>
        <v>98.92649161980034</v>
      </c>
      <c r="J63" s="13">
        <f t="shared" si="7"/>
        <v>109.17700218559843</v>
      </c>
      <c r="K63" s="13">
        <f t="shared" si="7"/>
        <v>96.76325696605251</v>
      </c>
      <c r="L63" s="13">
        <f t="shared" si="7"/>
        <v>97.2845260365255</v>
      </c>
      <c r="M63" s="13">
        <f t="shared" si="7"/>
        <v>100.93123408749275</v>
      </c>
      <c r="N63" s="13">
        <f t="shared" si="7"/>
        <v>97.84917907403259</v>
      </c>
      <c r="O63" s="13">
        <f t="shared" si="7"/>
        <v>87.75491989402707</v>
      </c>
      <c r="P63" s="13">
        <f t="shared" si="7"/>
        <v>99.22520187044398</v>
      </c>
      <c r="Q63" s="13">
        <f t="shared" si="7"/>
        <v>94.93517321698775</v>
      </c>
      <c r="R63" s="13">
        <f t="shared" si="7"/>
        <v>89.18146303537156</v>
      </c>
      <c r="S63" s="13">
        <f t="shared" si="7"/>
        <v>93.2144350263696</v>
      </c>
      <c r="T63" s="13">
        <f t="shared" si="7"/>
        <v>110.96703293111491</v>
      </c>
      <c r="U63" s="13">
        <f t="shared" si="7"/>
        <v>97.66362468850811</v>
      </c>
      <c r="V63" s="13">
        <f t="shared" si="7"/>
        <v>98.0659853688647</v>
      </c>
      <c r="W63" s="13">
        <f t="shared" si="7"/>
        <v>93.36043061909187</v>
      </c>
      <c r="X63" s="13">
        <f t="shared" si="7"/>
        <v>0</v>
      </c>
      <c r="Y63" s="13">
        <f t="shared" si="7"/>
        <v>0</v>
      </c>
      <c r="Z63" s="14">
        <f t="shared" si="7"/>
        <v>93.36043061909187</v>
      </c>
    </row>
    <row r="64" spans="1:26" ht="13.5">
      <c r="A64" s="39" t="s">
        <v>106</v>
      </c>
      <c r="B64" s="12">
        <f t="shared" si="7"/>
        <v>0.09480080856180932</v>
      </c>
      <c r="C64" s="12">
        <f t="shared" si="7"/>
        <v>0</v>
      </c>
      <c r="D64" s="3">
        <f t="shared" si="7"/>
        <v>95.5150430600604</v>
      </c>
      <c r="E64" s="13">
        <f t="shared" si="7"/>
        <v>95.77127948690075</v>
      </c>
      <c r="F64" s="13">
        <f t="shared" si="7"/>
        <v>93.98941881453212</v>
      </c>
      <c r="G64" s="13">
        <f t="shared" si="7"/>
        <v>94.15624096452785</v>
      </c>
      <c r="H64" s="13">
        <f t="shared" si="7"/>
        <v>95.51389471465676</v>
      </c>
      <c r="I64" s="13">
        <f t="shared" si="7"/>
        <v>94.55692712694366</v>
      </c>
      <c r="J64" s="13">
        <f t="shared" si="7"/>
        <v>92.60884203848649</v>
      </c>
      <c r="K64" s="13">
        <f t="shared" si="7"/>
        <v>94.05639975957914</v>
      </c>
      <c r="L64" s="13">
        <f t="shared" si="7"/>
        <v>94.36616401025655</v>
      </c>
      <c r="M64" s="13">
        <f t="shared" si="7"/>
        <v>93.679051133343</v>
      </c>
      <c r="N64" s="13">
        <f t="shared" si="7"/>
        <v>94.12926054690801</v>
      </c>
      <c r="O64" s="13">
        <f t="shared" si="7"/>
        <v>93.8949849031593</v>
      </c>
      <c r="P64" s="13">
        <f t="shared" si="7"/>
        <v>94.23516811957747</v>
      </c>
      <c r="Q64" s="13">
        <f t="shared" si="7"/>
        <v>94.08665867384009</v>
      </c>
      <c r="R64" s="13">
        <f t="shared" si="7"/>
        <v>94.67281365943089</v>
      </c>
      <c r="S64" s="13">
        <f t="shared" si="7"/>
        <v>94.70001295840352</v>
      </c>
      <c r="T64" s="13">
        <f t="shared" si="7"/>
        <v>108.52961834911213</v>
      </c>
      <c r="U64" s="13">
        <f t="shared" si="7"/>
        <v>99.31689982922495</v>
      </c>
      <c r="V64" s="13">
        <f t="shared" si="7"/>
        <v>95.41110620943174</v>
      </c>
      <c r="W64" s="13">
        <f t="shared" si="7"/>
        <v>95.77127948690075</v>
      </c>
      <c r="X64" s="13">
        <f t="shared" si="7"/>
        <v>0</v>
      </c>
      <c r="Y64" s="13">
        <f t="shared" si="7"/>
        <v>0</v>
      </c>
      <c r="Z64" s="14">
        <f t="shared" si="7"/>
        <v>95.77127948690075</v>
      </c>
    </row>
    <row r="65" spans="1:26" ht="13.5">
      <c r="A65" s="39" t="s">
        <v>107</v>
      </c>
      <c r="B65" s="12">
        <f t="shared" si="7"/>
        <v>0.0857299190033177</v>
      </c>
      <c r="C65" s="12">
        <f t="shared" si="7"/>
        <v>0</v>
      </c>
      <c r="D65" s="3">
        <f t="shared" si="7"/>
        <v>172.59897570887526</v>
      </c>
      <c r="E65" s="13">
        <f t="shared" si="7"/>
        <v>242.83830005246864</v>
      </c>
      <c r="F65" s="13">
        <f t="shared" si="7"/>
        <v>95.19372936625281</v>
      </c>
      <c r="G65" s="13">
        <f t="shared" si="7"/>
        <v>715.4254355636692</v>
      </c>
      <c r="H65" s="13">
        <f t="shared" si="7"/>
        <v>590.1665913289447</v>
      </c>
      <c r="I65" s="13">
        <f t="shared" si="7"/>
        <v>526.4262805364613</v>
      </c>
      <c r="J65" s="13">
        <f t="shared" si="7"/>
        <v>158.07741643401494</v>
      </c>
      <c r="K65" s="13">
        <f t="shared" si="7"/>
        <v>58.529757928555526</v>
      </c>
      <c r="L65" s="13">
        <f t="shared" si="7"/>
        <v>127.84496282598403</v>
      </c>
      <c r="M65" s="13">
        <f t="shared" si="7"/>
        <v>113.92999979883949</v>
      </c>
      <c r="N65" s="13">
        <f t="shared" si="7"/>
        <v>528.6447172080449</v>
      </c>
      <c r="O65" s="13">
        <f t="shared" si="7"/>
        <v>150.03323017166932</v>
      </c>
      <c r="P65" s="13">
        <f t="shared" si="7"/>
        <v>183.14459265590185</v>
      </c>
      <c r="Q65" s="13">
        <f t="shared" si="7"/>
        <v>290.7285041896472</v>
      </c>
      <c r="R65" s="13">
        <f t="shared" si="7"/>
        <v>398.5961028747852</v>
      </c>
      <c r="S65" s="13">
        <f t="shared" si="7"/>
        <v>127.14413596773227</v>
      </c>
      <c r="T65" s="13">
        <f t="shared" si="7"/>
        <v>58.14942366652468</v>
      </c>
      <c r="U65" s="13">
        <f t="shared" si="7"/>
        <v>201.91083419525725</v>
      </c>
      <c r="V65" s="13">
        <f t="shared" si="7"/>
        <v>275.1224505736586</v>
      </c>
      <c r="W65" s="13">
        <f t="shared" si="7"/>
        <v>242.83830005246864</v>
      </c>
      <c r="X65" s="13">
        <f t="shared" si="7"/>
        <v>0</v>
      </c>
      <c r="Y65" s="13">
        <f t="shared" si="7"/>
        <v>0</v>
      </c>
      <c r="Z65" s="14">
        <f t="shared" si="7"/>
        <v>242.83830005246864</v>
      </c>
    </row>
    <row r="66" spans="1:26" ht="13.5">
      <c r="A66" s="40" t="s">
        <v>110</v>
      </c>
      <c r="B66" s="15">
        <f t="shared" si="7"/>
        <v>0.12241875156235764</v>
      </c>
      <c r="C66" s="15">
        <f t="shared" si="7"/>
        <v>0</v>
      </c>
      <c r="D66" s="4">
        <f t="shared" si="7"/>
        <v>100</v>
      </c>
      <c r="E66" s="16">
        <f t="shared" si="7"/>
        <v>100.01470804530076</v>
      </c>
      <c r="F66" s="16">
        <f t="shared" si="7"/>
        <v>97.84921720626235</v>
      </c>
      <c r="G66" s="16">
        <f t="shared" si="7"/>
        <v>95.3836180951058</v>
      </c>
      <c r="H66" s="16">
        <f t="shared" si="7"/>
        <v>91.23747812162514</v>
      </c>
      <c r="I66" s="16">
        <f t="shared" si="7"/>
        <v>94.8041701360627</v>
      </c>
      <c r="J66" s="16">
        <f t="shared" si="7"/>
        <v>92.0157974023859</v>
      </c>
      <c r="K66" s="16">
        <f t="shared" si="7"/>
        <v>98.20579570076849</v>
      </c>
      <c r="L66" s="16">
        <f t="shared" si="7"/>
        <v>112.587032739124</v>
      </c>
      <c r="M66" s="16">
        <f t="shared" si="7"/>
        <v>100.18106379234992</v>
      </c>
      <c r="N66" s="16">
        <f t="shared" si="7"/>
        <v>105.32313483087867</v>
      </c>
      <c r="O66" s="16">
        <f t="shared" si="7"/>
        <v>99.32642822164115</v>
      </c>
      <c r="P66" s="16">
        <f t="shared" si="7"/>
        <v>99.10004270164443</v>
      </c>
      <c r="Q66" s="16">
        <f t="shared" si="7"/>
        <v>100.78679430072587</v>
      </c>
      <c r="R66" s="16">
        <f t="shared" si="7"/>
        <v>98.52216748768473</v>
      </c>
      <c r="S66" s="16">
        <f t="shared" si="7"/>
        <v>99.18485055593526</v>
      </c>
      <c r="T66" s="16">
        <f t="shared" si="7"/>
        <v>105.60009204054714</v>
      </c>
      <c r="U66" s="16">
        <f t="shared" si="7"/>
        <v>102.34048233514284</v>
      </c>
      <c r="V66" s="16">
        <f t="shared" si="7"/>
        <v>99.91344997396006</v>
      </c>
      <c r="W66" s="16">
        <f t="shared" si="7"/>
        <v>100.01470804530076</v>
      </c>
      <c r="X66" s="16">
        <f t="shared" si="7"/>
        <v>0</v>
      </c>
      <c r="Y66" s="16">
        <f t="shared" si="7"/>
        <v>0</v>
      </c>
      <c r="Z66" s="17">
        <f t="shared" si="7"/>
        <v>100.01470804530076</v>
      </c>
    </row>
    <row r="67" spans="1:26" ht="13.5" hidden="1">
      <c r="A67" s="41" t="s">
        <v>221</v>
      </c>
      <c r="B67" s="24">
        <v>1182638571</v>
      </c>
      <c r="C67" s="24"/>
      <c r="D67" s="25">
        <v>1560208700</v>
      </c>
      <c r="E67" s="26">
        <v>1429059100</v>
      </c>
      <c r="F67" s="26">
        <v>131171457</v>
      </c>
      <c r="G67" s="26">
        <v>109298634</v>
      </c>
      <c r="H67" s="26">
        <v>116133455</v>
      </c>
      <c r="I67" s="26">
        <v>356603546</v>
      </c>
      <c r="J67" s="26">
        <v>119858102</v>
      </c>
      <c r="K67" s="26">
        <v>118183962</v>
      </c>
      <c r="L67" s="26">
        <v>126584272</v>
      </c>
      <c r="M67" s="26">
        <v>364626336</v>
      </c>
      <c r="N67" s="26">
        <v>125937440</v>
      </c>
      <c r="O67" s="26">
        <v>131173507</v>
      </c>
      <c r="P67" s="26">
        <v>124689609</v>
      </c>
      <c r="Q67" s="26">
        <v>381800556</v>
      </c>
      <c r="R67" s="26">
        <v>119199203</v>
      </c>
      <c r="S67" s="26">
        <v>125208134</v>
      </c>
      <c r="T67" s="26">
        <v>137080763</v>
      </c>
      <c r="U67" s="26">
        <v>381488100</v>
      </c>
      <c r="V67" s="26">
        <v>1484518538</v>
      </c>
      <c r="W67" s="26">
        <v>1429059100</v>
      </c>
      <c r="X67" s="26"/>
      <c r="Y67" s="25"/>
      <c r="Z67" s="27">
        <v>1429059100</v>
      </c>
    </row>
    <row r="68" spans="1:26" ht="13.5" hidden="1">
      <c r="A68" s="37" t="s">
        <v>31</v>
      </c>
      <c r="B68" s="19">
        <v>178078013</v>
      </c>
      <c r="C68" s="19"/>
      <c r="D68" s="20">
        <v>198780000</v>
      </c>
      <c r="E68" s="21">
        <v>204650000</v>
      </c>
      <c r="F68" s="21">
        <v>30428140</v>
      </c>
      <c r="G68" s="21">
        <v>15963292</v>
      </c>
      <c r="H68" s="21">
        <v>15970711</v>
      </c>
      <c r="I68" s="21">
        <v>62362143</v>
      </c>
      <c r="J68" s="21">
        <v>15957398</v>
      </c>
      <c r="K68" s="21">
        <v>15980793</v>
      </c>
      <c r="L68" s="21">
        <v>16020100</v>
      </c>
      <c r="M68" s="21">
        <v>47958291</v>
      </c>
      <c r="N68" s="21">
        <v>16007824</v>
      </c>
      <c r="O68" s="21">
        <v>16026143</v>
      </c>
      <c r="P68" s="21">
        <v>16005061</v>
      </c>
      <c r="Q68" s="21">
        <v>48039028</v>
      </c>
      <c r="R68" s="21">
        <v>15436288</v>
      </c>
      <c r="S68" s="21">
        <v>15926223</v>
      </c>
      <c r="T68" s="21">
        <v>17330848</v>
      </c>
      <c r="U68" s="21">
        <v>48693359</v>
      </c>
      <c r="V68" s="21">
        <v>207052821</v>
      </c>
      <c r="W68" s="21">
        <v>204650000</v>
      </c>
      <c r="X68" s="21"/>
      <c r="Y68" s="20"/>
      <c r="Z68" s="23">
        <v>204650000</v>
      </c>
    </row>
    <row r="69" spans="1:26" ht="13.5" hidden="1">
      <c r="A69" s="38" t="s">
        <v>32</v>
      </c>
      <c r="B69" s="19">
        <v>1003276441</v>
      </c>
      <c r="C69" s="19"/>
      <c r="D69" s="20">
        <v>1360009700</v>
      </c>
      <c r="E69" s="21">
        <v>1223049300</v>
      </c>
      <c r="F69" s="21">
        <v>100638053</v>
      </c>
      <c r="G69" s="21">
        <v>93227357</v>
      </c>
      <c r="H69" s="21">
        <v>100055332</v>
      </c>
      <c r="I69" s="21">
        <v>293920742</v>
      </c>
      <c r="J69" s="21">
        <v>103777899</v>
      </c>
      <c r="K69" s="21">
        <v>102074867</v>
      </c>
      <c r="L69" s="21">
        <v>110462917</v>
      </c>
      <c r="M69" s="21">
        <v>316315683</v>
      </c>
      <c r="N69" s="21">
        <v>109813782</v>
      </c>
      <c r="O69" s="21">
        <v>114930906</v>
      </c>
      <c r="P69" s="21">
        <v>108560431</v>
      </c>
      <c r="Q69" s="21">
        <v>333305119</v>
      </c>
      <c r="R69" s="21">
        <v>103654310</v>
      </c>
      <c r="S69" s="21">
        <v>109161933</v>
      </c>
      <c r="T69" s="21">
        <v>119506544</v>
      </c>
      <c r="U69" s="21">
        <v>332322787</v>
      </c>
      <c r="V69" s="21">
        <v>1275864331</v>
      </c>
      <c r="W69" s="21">
        <v>1223049300</v>
      </c>
      <c r="X69" s="21"/>
      <c r="Y69" s="20"/>
      <c r="Z69" s="23">
        <v>1223049300</v>
      </c>
    </row>
    <row r="70" spans="1:26" ht="13.5" hidden="1">
      <c r="A70" s="39" t="s">
        <v>103</v>
      </c>
      <c r="B70" s="19">
        <v>769606936</v>
      </c>
      <c r="C70" s="19"/>
      <c r="D70" s="20">
        <v>1083006400</v>
      </c>
      <c r="E70" s="21">
        <v>965200400</v>
      </c>
      <c r="F70" s="21">
        <v>81406365</v>
      </c>
      <c r="G70" s="21">
        <v>73224298</v>
      </c>
      <c r="H70" s="21">
        <v>76278318</v>
      </c>
      <c r="I70" s="21">
        <v>230908981</v>
      </c>
      <c r="J70" s="21">
        <v>83365089</v>
      </c>
      <c r="K70" s="21">
        <v>80272653</v>
      </c>
      <c r="L70" s="21">
        <v>90659240</v>
      </c>
      <c r="M70" s="21">
        <v>254296982</v>
      </c>
      <c r="N70" s="21">
        <v>87835543</v>
      </c>
      <c r="O70" s="21">
        <v>91822118</v>
      </c>
      <c r="P70" s="21">
        <v>85752196</v>
      </c>
      <c r="Q70" s="21">
        <v>265409857</v>
      </c>
      <c r="R70" s="21">
        <v>83265567</v>
      </c>
      <c r="S70" s="21">
        <v>85951437</v>
      </c>
      <c r="T70" s="21">
        <v>102613758</v>
      </c>
      <c r="U70" s="21">
        <v>271830762</v>
      </c>
      <c r="V70" s="21">
        <v>1022446582</v>
      </c>
      <c r="W70" s="21">
        <v>965200400</v>
      </c>
      <c r="X70" s="21"/>
      <c r="Y70" s="20"/>
      <c r="Z70" s="23">
        <v>965200400</v>
      </c>
    </row>
    <row r="71" spans="1:26" ht="13.5" hidden="1">
      <c r="A71" s="39" t="s">
        <v>104</v>
      </c>
      <c r="B71" s="19">
        <v>129151881</v>
      </c>
      <c r="C71" s="19"/>
      <c r="D71" s="20">
        <v>161214655</v>
      </c>
      <c r="E71" s="21">
        <v>139738798</v>
      </c>
      <c r="F71" s="21">
        <v>10124779</v>
      </c>
      <c r="G71" s="21">
        <v>10458887</v>
      </c>
      <c r="H71" s="21">
        <v>13712576</v>
      </c>
      <c r="I71" s="21">
        <v>34296242</v>
      </c>
      <c r="J71" s="21">
        <v>10913179</v>
      </c>
      <c r="K71" s="21">
        <v>11766040</v>
      </c>
      <c r="L71" s="21">
        <v>10494388</v>
      </c>
      <c r="M71" s="21">
        <v>33173607</v>
      </c>
      <c r="N71" s="21">
        <v>11917826</v>
      </c>
      <c r="O71" s="21">
        <v>13221322</v>
      </c>
      <c r="P71" s="21">
        <v>13277971</v>
      </c>
      <c r="Q71" s="21">
        <v>38417119</v>
      </c>
      <c r="R71" s="21">
        <v>10054146</v>
      </c>
      <c r="S71" s="21">
        <v>13441022</v>
      </c>
      <c r="T71" s="21">
        <v>6819658</v>
      </c>
      <c r="U71" s="21">
        <v>30314826</v>
      </c>
      <c r="V71" s="21">
        <v>136201794</v>
      </c>
      <c r="W71" s="21">
        <v>139738798</v>
      </c>
      <c r="X71" s="21"/>
      <c r="Y71" s="20"/>
      <c r="Z71" s="23">
        <v>139738798</v>
      </c>
    </row>
    <row r="72" spans="1:26" ht="13.5" hidden="1">
      <c r="A72" s="39" t="s">
        <v>105</v>
      </c>
      <c r="B72" s="19">
        <v>57026408</v>
      </c>
      <c r="C72" s="19"/>
      <c r="D72" s="20">
        <v>64412690</v>
      </c>
      <c r="E72" s="21">
        <v>65316751</v>
      </c>
      <c r="F72" s="21">
        <v>4915753</v>
      </c>
      <c r="G72" s="21">
        <v>5039142</v>
      </c>
      <c r="H72" s="21">
        <v>5402973</v>
      </c>
      <c r="I72" s="21">
        <v>15357868</v>
      </c>
      <c r="J72" s="21">
        <v>4858166</v>
      </c>
      <c r="K72" s="21">
        <v>5377041</v>
      </c>
      <c r="L72" s="21">
        <v>4839413</v>
      </c>
      <c r="M72" s="21">
        <v>15074620</v>
      </c>
      <c r="N72" s="21">
        <v>5480884</v>
      </c>
      <c r="O72" s="21">
        <v>5277197</v>
      </c>
      <c r="P72" s="21">
        <v>5109589</v>
      </c>
      <c r="Q72" s="21">
        <v>15867670</v>
      </c>
      <c r="R72" s="21">
        <v>5790441</v>
      </c>
      <c r="S72" s="21">
        <v>5427271</v>
      </c>
      <c r="T72" s="21">
        <v>5507041</v>
      </c>
      <c r="U72" s="21">
        <v>16724753</v>
      </c>
      <c r="V72" s="21">
        <v>63024911</v>
      </c>
      <c r="W72" s="21">
        <v>65316751</v>
      </c>
      <c r="X72" s="21"/>
      <c r="Y72" s="20"/>
      <c r="Z72" s="23">
        <v>65316751</v>
      </c>
    </row>
    <row r="73" spans="1:26" ht="13.5" hidden="1">
      <c r="A73" s="39" t="s">
        <v>106</v>
      </c>
      <c r="B73" s="19">
        <v>39365698</v>
      </c>
      <c r="C73" s="19"/>
      <c r="D73" s="20">
        <v>44705000</v>
      </c>
      <c r="E73" s="21">
        <v>45995000</v>
      </c>
      <c r="F73" s="21">
        <v>3796172</v>
      </c>
      <c r="G73" s="21">
        <v>3870163</v>
      </c>
      <c r="H73" s="21">
        <v>3871688</v>
      </c>
      <c r="I73" s="21">
        <v>11538023</v>
      </c>
      <c r="J73" s="21">
        <v>3846285</v>
      </c>
      <c r="K73" s="21">
        <v>3873208</v>
      </c>
      <c r="L73" s="21">
        <v>3863673</v>
      </c>
      <c r="M73" s="21">
        <v>11583166</v>
      </c>
      <c r="N73" s="21">
        <v>3881896</v>
      </c>
      <c r="O73" s="21">
        <v>3856436</v>
      </c>
      <c r="P73" s="21">
        <v>3863738</v>
      </c>
      <c r="Q73" s="21">
        <v>11602070</v>
      </c>
      <c r="R73" s="21">
        <v>3857496</v>
      </c>
      <c r="S73" s="21">
        <v>3858500</v>
      </c>
      <c r="T73" s="21">
        <v>3878204</v>
      </c>
      <c r="U73" s="21">
        <v>11594200</v>
      </c>
      <c r="V73" s="21">
        <v>46317459</v>
      </c>
      <c r="W73" s="21">
        <v>45995000</v>
      </c>
      <c r="X73" s="21"/>
      <c r="Y73" s="20"/>
      <c r="Z73" s="23">
        <v>45995000</v>
      </c>
    </row>
    <row r="74" spans="1:26" ht="13.5" hidden="1">
      <c r="A74" s="39" t="s">
        <v>107</v>
      </c>
      <c r="B74" s="19">
        <v>8125518</v>
      </c>
      <c r="C74" s="19"/>
      <c r="D74" s="20">
        <v>6670955</v>
      </c>
      <c r="E74" s="21">
        <v>6798351</v>
      </c>
      <c r="F74" s="21">
        <v>394984</v>
      </c>
      <c r="G74" s="21">
        <v>634867</v>
      </c>
      <c r="H74" s="21">
        <v>789777</v>
      </c>
      <c r="I74" s="21">
        <v>1819628</v>
      </c>
      <c r="J74" s="21">
        <v>795180</v>
      </c>
      <c r="K74" s="21">
        <v>785925</v>
      </c>
      <c r="L74" s="21">
        <v>606203</v>
      </c>
      <c r="M74" s="21">
        <v>2187308</v>
      </c>
      <c r="N74" s="21">
        <v>697633</v>
      </c>
      <c r="O74" s="21">
        <v>753833</v>
      </c>
      <c r="P74" s="21">
        <v>556937</v>
      </c>
      <c r="Q74" s="21">
        <v>2008403</v>
      </c>
      <c r="R74" s="21">
        <v>686660</v>
      </c>
      <c r="S74" s="21">
        <v>483703</v>
      </c>
      <c r="T74" s="21">
        <v>687883</v>
      </c>
      <c r="U74" s="21">
        <v>1858246</v>
      </c>
      <c r="V74" s="21">
        <v>7873585</v>
      </c>
      <c r="W74" s="21">
        <v>6798351</v>
      </c>
      <c r="X74" s="21"/>
      <c r="Y74" s="20"/>
      <c r="Z74" s="23">
        <v>6798351</v>
      </c>
    </row>
    <row r="75" spans="1:26" ht="13.5" hidden="1">
      <c r="A75" s="40" t="s">
        <v>110</v>
      </c>
      <c r="B75" s="28">
        <v>1284117</v>
      </c>
      <c r="C75" s="28"/>
      <c r="D75" s="29">
        <v>1419000</v>
      </c>
      <c r="E75" s="30">
        <v>1359800</v>
      </c>
      <c r="F75" s="30">
        <v>105264</v>
      </c>
      <c r="G75" s="30">
        <v>107985</v>
      </c>
      <c r="H75" s="30">
        <v>107412</v>
      </c>
      <c r="I75" s="30">
        <v>320661</v>
      </c>
      <c r="J75" s="30">
        <v>122805</v>
      </c>
      <c r="K75" s="30">
        <v>128302</v>
      </c>
      <c r="L75" s="30">
        <v>101255</v>
      </c>
      <c r="M75" s="30">
        <v>352362</v>
      </c>
      <c r="N75" s="30">
        <v>115834</v>
      </c>
      <c r="O75" s="30">
        <v>216458</v>
      </c>
      <c r="P75" s="30">
        <v>124117</v>
      </c>
      <c r="Q75" s="30">
        <v>456409</v>
      </c>
      <c r="R75" s="30">
        <v>108605</v>
      </c>
      <c r="S75" s="30">
        <v>119978</v>
      </c>
      <c r="T75" s="30">
        <v>243371</v>
      </c>
      <c r="U75" s="30">
        <v>471954</v>
      </c>
      <c r="V75" s="30">
        <v>1601386</v>
      </c>
      <c r="W75" s="30">
        <v>1359800</v>
      </c>
      <c r="X75" s="30"/>
      <c r="Y75" s="29"/>
      <c r="Z75" s="31">
        <v>1359800</v>
      </c>
    </row>
    <row r="76" spans="1:26" ht="13.5" hidden="1">
      <c r="A76" s="42" t="s">
        <v>222</v>
      </c>
      <c r="B76" s="32">
        <v>1177572</v>
      </c>
      <c r="C76" s="32">
        <v>1334117000</v>
      </c>
      <c r="D76" s="33">
        <v>1554789000</v>
      </c>
      <c r="E76" s="34">
        <v>1428089000</v>
      </c>
      <c r="F76" s="34">
        <v>79849000</v>
      </c>
      <c r="G76" s="34">
        <v>82508000</v>
      </c>
      <c r="H76" s="34">
        <v>94404000</v>
      </c>
      <c r="I76" s="34">
        <v>256761000</v>
      </c>
      <c r="J76" s="34">
        <v>108780000</v>
      </c>
      <c r="K76" s="34">
        <v>119946000</v>
      </c>
      <c r="L76" s="34">
        <v>115676000</v>
      </c>
      <c r="M76" s="34">
        <v>344402000</v>
      </c>
      <c r="N76" s="34">
        <v>123599000</v>
      </c>
      <c r="O76" s="34">
        <v>124910000</v>
      </c>
      <c r="P76" s="34">
        <v>121927000</v>
      </c>
      <c r="Q76" s="34">
        <v>370436000</v>
      </c>
      <c r="R76" s="34">
        <v>119895000</v>
      </c>
      <c r="S76" s="34">
        <v>120158000</v>
      </c>
      <c r="T76" s="34">
        <v>122465000</v>
      </c>
      <c r="U76" s="34">
        <v>362518000</v>
      </c>
      <c r="V76" s="34">
        <v>1334117000</v>
      </c>
      <c r="W76" s="34">
        <v>1428089000</v>
      </c>
      <c r="X76" s="34"/>
      <c r="Y76" s="33"/>
      <c r="Z76" s="35">
        <v>1428089000</v>
      </c>
    </row>
    <row r="77" spans="1:26" ht="13.5" hidden="1">
      <c r="A77" s="37" t="s">
        <v>31</v>
      </c>
      <c r="B77" s="19">
        <v>178826</v>
      </c>
      <c r="C77" s="19">
        <v>196256000</v>
      </c>
      <c r="D77" s="20">
        <v>198530000</v>
      </c>
      <c r="E77" s="21">
        <v>204400000</v>
      </c>
      <c r="F77" s="21">
        <v>21439000</v>
      </c>
      <c r="G77" s="21">
        <v>15644000</v>
      </c>
      <c r="H77" s="21">
        <v>15788000</v>
      </c>
      <c r="I77" s="21">
        <v>52871000</v>
      </c>
      <c r="J77" s="21">
        <v>15765000</v>
      </c>
      <c r="K77" s="21">
        <v>15560000</v>
      </c>
      <c r="L77" s="21">
        <v>15978000</v>
      </c>
      <c r="M77" s="21">
        <v>47303000</v>
      </c>
      <c r="N77" s="21">
        <v>15765000</v>
      </c>
      <c r="O77" s="21">
        <v>16558000</v>
      </c>
      <c r="P77" s="21">
        <v>15717000</v>
      </c>
      <c r="Q77" s="21">
        <v>48040000</v>
      </c>
      <c r="R77" s="21">
        <v>13286000</v>
      </c>
      <c r="S77" s="21">
        <v>15862000</v>
      </c>
      <c r="T77" s="21">
        <v>18894000</v>
      </c>
      <c r="U77" s="21">
        <v>48042000</v>
      </c>
      <c r="V77" s="21">
        <v>196256000</v>
      </c>
      <c r="W77" s="21">
        <v>204400000</v>
      </c>
      <c r="X77" s="21"/>
      <c r="Y77" s="20"/>
      <c r="Z77" s="23">
        <v>204400000</v>
      </c>
    </row>
    <row r="78" spans="1:26" ht="13.5" hidden="1">
      <c r="A78" s="38" t="s">
        <v>32</v>
      </c>
      <c r="B78" s="19">
        <v>997174</v>
      </c>
      <c r="C78" s="19">
        <v>1136261000</v>
      </c>
      <c r="D78" s="20">
        <v>1354840000</v>
      </c>
      <c r="E78" s="21">
        <v>1222329000</v>
      </c>
      <c r="F78" s="21">
        <v>58307000</v>
      </c>
      <c r="G78" s="21">
        <v>66761000</v>
      </c>
      <c r="H78" s="21">
        <v>78518000</v>
      </c>
      <c r="I78" s="21">
        <v>203586000</v>
      </c>
      <c r="J78" s="21">
        <v>92902000</v>
      </c>
      <c r="K78" s="21">
        <v>104260000</v>
      </c>
      <c r="L78" s="21">
        <v>99584000</v>
      </c>
      <c r="M78" s="21">
        <v>296746000</v>
      </c>
      <c r="N78" s="21">
        <v>107712000</v>
      </c>
      <c r="O78" s="21">
        <v>108137000</v>
      </c>
      <c r="P78" s="21">
        <v>106087000</v>
      </c>
      <c r="Q78" s="21">
        <v>321936000</v>
      </c>
      <c r="R78" s="21">
        <v>106502000</v>
      </c>
      <c r="S78" s="21">
        <v>104177000</v>
      </c>
      <c r="T78" s="21">
        <v>103314000</v>
      </c>
      <c r="U78" s="21">
        <v>313993000</v>
      </c>
      <c r="V78" s="21">
        <v>1136261000</v>
      </c>
      <c r="W78" s="21">
        <v>1222329000</v>
      </c>
      <c r="X78" s="21"/>
      <c r="Y78" s="20"/>
      <c r="Z78" s="23">
        <v>1222329000</v>
      </c>
    </row>
    <row r="79" spans="1:26" ht="13.5" hidden="1">
      <c r="A79" s="39" t="s">
        <v>103</v>
      </c>
      <c r="B79" s="19">
        <v>765321</v>
      </c>
      <c r="C79" s="19">
        <v>872006000</v>
      </c>
      <c r="D79" s="20">
        <v>1078346000</v>
      </c>
      <c r="E79" s="21">
        <v>960350000</v>
      </c>
      <c r="F79" s="21">
        <v>38682000</v>
      </c>
      <c r="G79" s="21">
        <v>43539000</v>
      </c>
      <c r="H79" s="21">
        <v>52579000</v>
      </c>
      <c r="I79" s="21">
        <v>134800000</v>
      </c>
      <c r="J79" s="21">
        <v>71242000</v>
      </c>
      <c r="K79" s="21">
        <v>83204000</v>
      </c>
      <c r="L79" s="21">
        <v>79533000</v>
      </c>
      <c r="M79" s="21">
        <v>233979000</v>
      </c>
      <c r="N79" s="21">
        <v>83227000</v>
      </c>
      <c r="O79" s="21">
        <v>86948000</v>
      </c>
      <c r="P79" s="21">
        <v>85415000</v>
      </c>
      <c r="Q79" s="21">
        <v>255590000</v>
      </c>
      <c r="R79" s="21">
        <v>83296000</v>
      </c>
      <c r="S79" s="21">
        <v>82609000</v>
      </c>
      <c r="T79" s="21">
        <v>81732000</v>
      </c>
      <c r="U79" s="21">
        <v>247637000</v>
      </c>
      <c r="V79" s="21">
        <v>872006000</v>
      </c>
      <c r="W79" s="21">
        <v>960350000</v>
      </c>
      <c r="X79" s="21"/>
      <c r="Y79" s="20"/>
      <c r="Z79" s="23">
        <v>960350000</v>
      </c>
    </row>
    <row r="80" spans="1:26" ht="13.5" hidden="1">
      <c r="A80" s="39" t="s">
        <v>104</v>
      </c>
      <c r="B80" s="19">
        <v>130993</v>
      </c>
      <c r="C80" s="19">
        <v>136595000</v>
      </c>
      <c r="D80" s="20">
        <v>160400000</v>
      </c>
      <c r="E80" s="21">
        <v>140440000</v>
      </c>
      <c r="F80" s="21">
        <v>10697000</v>
      </c>
      <c r="G80" s="21">
        <v>10155000</v>
      </c>
      <c r="H80" s="21">
        <v>12252000</v>
      </c>
      <c r="I80" s="21">
        <v>33104000</v>
      </c>
      <c r="J80" s="21">
        <v>11537000</v>
      </c>
      <c r="K80" s="21">
        <v>11750000</v>
      </c>
      <c r="L80" s="21">
        <v>10922000</v>
      </c>
      <c r="M80" s="21">
        <v>34209000</v>
      </c>
      <c r="N80" s="21">
        <v>11780000</v>
      </c>
      <c r="O80" s="21">
        <v>11806000</v>
      </c>
      <c r="P80" s="21">
        <v>10941000</v>
      </c>
      <c r="Q80" s="21">
        <v>34527000</v>
      </c>
      <c r="R80" s="21">
        <v>11653000</v>
      </c>
      <c r="S80" s="21">
        <v>12240000</v>
      </c>
      <c r="T80" s="21">
        <v>10862000</v>
      </c>
      <c r="U80" s="21">
        <v>34755000</v>
      </c>
      <c r="V80" s="21">
        <v>136595000</v>
      </c>
      <c r="W80" s="21">
        <v>140440000</v>
      </c>
      <c r="X80" s="21"/>
      <c r="Y80" s="20"/>
      <c r="Z80" s="23">
        <v>140440000</v>
      </c>
    </row>
    <row r="81" spans="1:26" ht="13.5" hidden="1">
      <c r="A81" s="39" t="s">
        <v>105</v>
      </c>
      <c r="B81" s="19">
        <v>56575</v>
      </c>
      <c r="C81" s="19">
        <v>61806000</v>
      </c>
      <c r="D81" s="20">
        <v>61880000</v>
      </c>
      <c r="E81" s="21">
        <v>60980000</v>
      </c>
      <c r="F81" s="21">
        <v>4984000</v>
      </c>
      <c r="G81" s="21">
        <v>4881000</v>
      </c>
      <c r="H81" s="21">
        <v>5328000</v>
      </c>
      <c r="I81" s="21">
        <v>15193000</v>
      </c>
      <c r="J81" s="21">
        <v>5304000</v>
      </c>
      <c r="K81" s="21">
        <v>5203000</v>
      </c>
      <c r="L81" s="21">
        <v>4708000</v>
      </c>
      <c r="M81" s="21">
        <v>15215000</v>
      </c>
      <c r="N81" s="21">
        <v>5363000</v>
      </c>
      <c r="O81" s="21">
        <v>4631000</v>
      </c>
      <c r="P81" s="21">
        <v>5070000</v>
      </c>
      <c r="Q81" s="21">
        <v>15064000</v>
      </c>
      <c r="R81" s="21">
        <v>5164000</v>
      </c>
      <c r="S81" s="21">
        <v>5059000</v>
      </c>
      <c r="T81" s="21">
        <v>6111000</v>
      </c>
      <c r="U81" s="21">
        <v>16334000</v>
      </c>
      <c r="V81" s="21">
        <v>61806000</v>
      </c>
      <c r="W81" s="21">
        <v>60980000</v>
      </c>
      <c r="X81" s="21"/>
      <c r="Y81" s="20"/>
      <c r="Z81" s="23">
        <v>60980000</v>
      </c>
    </row>
    <row r="82" spans="1:26" ht="13.5" hidden="1">
      <c r="A82" s="39" t="s">
        <v>106</v>
      </c>
      <c r="B82" s="19">
        <v>37319</v>
      </c>
      <c r="C82" s="19">
        <v>44192000</v>
      </c>
      <c r="D82" s="20">
        <v>42700000</v>
      </c>
      <c r="E82" s="21">
        <v>44050000</v>
      </c>
      <c r="F82" s="21">
        <v>3568000</v>
      </c>
      <c r="G82" s="21">
        <v>3644000</v>
      </c>
      <c r="H82" s="21">
        <v>3698000</v>
      </c>
      <c r="I82" s="21">
        <v>10910000</v>
      </c>
      <c r="J82" s="21">
        <v>3562000</v>
      </c>
      <c r="K82" s="21">
        <v>3643000</v>
      </c>
      <c r="L82" s="21">
        <v>3646000</v>
      </c>
      <c r="M82" s="21">
        <v>10851000</v>
      </c>
      <c r="N82" s="21">
        <v>3654000</v>
      </c>
      <c r="O82" s="21">
        <v>3621000</v>
      </c>
      <c r="P82" s="21">
        <v>3641000</v>
      </c>
      <c r="Q82" s="21">
        <v>10916000</v>
      </c>
      <c r="R82" s="21">
        <v>3652000</v>
      </c>
      <c r="S82" s="21">
        <v>3654000</v>
      </c>
      <c r="T82" s="21">
        <v>4209000</v>
      </c>
      <c r="U82" s="21">
        <v>11515000</v>
      </c>
      <c r="V82" s="21">
        <v>44192000</v>
      </c>
      <c r="W82" s="21">
        <v>44050000</v>
      </c>
      <c r="X82" s="21"/>
      <c r="Y82" s="20"/>
      <c r="Z82" s="23">
        <v>44050000</v>
      </c>
    </row>
    <row r="83" spans="1:26" ht="13.5" hidden="1">
      <c r="A83" s="39" t="s">
        <v>107</v>
      </c>
      <c r="B83" s="19">
        <v>6966</v>
      </c>
      <c r="C83" s="19">
        <v>21662000</v>
      </c>
      <c r="D83" s="20">
        <v>11514000</v>
      </c>
      <c r="E83" s="21">
        <v>16509000</v>
      </c>
      <c r="F83" s="21">
        <v>376000</v>
      </c>
      <c r="G83" s="21">
        <v>4542000</v>
      </c>
      <c r="H83" s="21">
        <v>4661000</v>
      </c>
      <c r="I83" s="21">
        <v>9579000</v>
      </c>
      <c r="J83" s="21">
        <v>1257000</v>
      </c>
      <c r="K83" s="21">
        <v>460000</v>
      </c>
      <c r="L83" s="21">
        <v>775000</v>
      </c>
      <c r="M83" s="21">
        <v>2492000</v>
      </c>
      <c r="N83" s="21">
        <v>3688000</v>
      </c>
      <c r="O83" s="21">
        <v>1131000</v>
      </c>
      <c r="P83" s="21">
        <v>1020000</v>
      </c>
      <c r="Q83" s="21">
        <v>5839000</v>
      </c>
      <c r="R83" s="21">
        <v>2737000</v>
      </c>
      <c r="S83" s="21">
        <v>615000</v>
      </c>
      <c r="T83" s="21">
        <v>400000</v>
      </c>
      <c r="U83" s="21">
        <v>3752000</v>
      </c>
      <c r="V83" s="21">
        <v>21662000</v>
      </c>
      <c r="W83" s="21">
        <v>16509000</v>
      </c>
      <c r="X83" s="21"/>
      <c r="Y83" s="20"/>
      <c r="Z83" s="23">
        <v>16509000</v>
      </c>
    </row>
    <row r="84" spans="1:26" ht="13.5" hidden="1">
      <c r="A84" s="40" t="s">
        <v>110</v>
      </c>
      <c r="B84" s="28">
        <v>1572</v>
      </c>
      <c r="C84" s="28">
        <v>1600000</v>
      </c>
      <c r="D84" s="29">
        <v>1419000</v>
      </c>
      <c r="E84" s="30">
        <v>1360000</v>
      </c>
      <c r="F84" s="30">
        <v>103000</v>
      </c>
      <c r="G84" s="30">
        <v>103000</v>
      </c>
      <c r="H84" s="30">
        <v>98000</v>
      </c>
      <c r="I84" s="30">
        <v>304000</v>
      </c>
      <c r="J84" s="30">
        <v>113000</v>
      </c>
      <c r="K84" s="30">
        <v>126000</v>
      </c>
      <c r="L84" s="30">
        <v>114000</v>
      </c>
      <c r="M84" s="30">
        <v>353000</v>
      </c>
      <c r="N84" s="30">
        <v>122000</v>
      </c>
      <c r="O84" s="30">
        <v>215000</v>
      </c>
      <c r="P84" s="30">
        <v>123000</v>
      </c>
      <c r="Q84" s="30">
        <v>460000</v>
      </c>
      <c r="R84" s="30">
        <v>107000</v>
      </c>
      <c r="S84" s="30">
        <v>119000</v>
      </c>
      <c r="T84" s="30">
        <v>257000</v>
      </c>
      <c r="U84" s="30">
        <v>483000</v>
      </c>
      <c r="V84" s="30">
        <v>1600000</v>
      </c>
      <c r="W84" s="30">
        <v>1360000</v>
      </c>
      <c r="X84" s="30"/>
      <c r="Y84" s="29"/>
      <c r="Z84" s="31">
        <v>1360000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203001357</v>
      </c>
      <c r="D5" s="158">
        <f>SUM(D6:D8)</f>
        <v>0</v>
      </c>
      <c r="E5" s="159">
        <f t="shared" si="0"/>
        <v>306657400</v>
      </c>
      <c r="F5" s="105">
        <f t="shared" si="0"/>
        <v>318076400</v>
      </c>
      <c r="G5" s="105">
        <f t="shared" si="0"/>
        <v>38769017</v>
      </c>
      <c r="H5" s="105">
        <f t="shared" si="0"/>
        <v>27355745</v>
      </c>
      <c r="I5" s="105">
        <f t="shared" si="0"/>
        <v>25665536</v>
      </c>
      <c r="J5" s="105">
        <f t="shared" si="0"/>
        <v>91790298</v>
      </c>
      <c r="K5" s="105">
        <f t="shared" si="0"/>
        <v>25612442</v>
      </c>
      <c r="L5" s="105">
        <f t="shared" si="0"/>
        <v>25068183</v>
      </c>
      <c r="M5" s="105">
        <f t="shared" si="0"/>
        <v>25297694</v>
      </c>
      <c r="N5" s="105">
        <f t="shared" si="0"/>
        <v>75978319</v>
      </c>
      <c r="O5" s="105">
        <f t="shared" si="0"/>
        <v>25419584</v>
      </c>
      <c r="P5" s="105">
        <f t="shared" si="0"/>
        <v>24617157</v>
      </c>
      <c r="Q5" s="105">
        <f t="shared" si="0"/>
        <v>25081286</v>
      </c>
      <c r="R5" s="105">
        <f t="shared" si="0"/>
        <v>75118027</v>
      </c>
      <c r="S5" s="105">
        <f t="shared" si="0"/>
        <v>22604525</v>
      </c>
      <c r="T5" s="105">
        <f t="shared" si="0"/>
        <v>25694624</v>
      </c>
      <c r="U5" s="105">
        <f t="shared" si="0"/>
        <v>29726075</v>
      </c>
      <c r="V5" s="105">
        <f t="shared" si="0"/>
        <v>78025224</v>
      </c>
      <c r="W5" s="105">
        <f t="shared" si="0"/>
        <v>320911868</v>
      </c>
      <c r="X5" s="105">
        <f t="shared" si="0"/>
        <v>318076400</v>
      </c>
      <c r="Y5" s="105">
        <f t="shared" si="0"/>
        <v>2835468</v>
      </c>
      <c r="Z5" s="142">
        <f>+IF(X5&lt;&gt;0,+(Y5/X5)*100,0)</f>
        <v>0.8914424333273391</v>
      </c>
      <c r="AA5" s="158">
        <f>SUM(AA6:AA8)</f>
        <v>318076400</v>
      </c>
    </row>
    <row r="6" spans="1:27" ht="13.5">
      <c r="A6" s="143" t="s">
        <v>75</v>
      </c>
      <c r="B6" s="141"/>
      <c r="C6" s="160"/>
      <c r="D6" s="160"/>
      <c r="E6" s="161">
        <v>794500</v>
      </c>
      <c r="F6" s="65">
        <v>1664800</v>
      </c>
      <c r="G6" s="65"/>
      <c r="H6" s="65"/>
      <c r="I6" s="65"/>
      <c r="J6" s="65"/>
      <c r="K6" s="65">
        <v>200000</v>
      </c>
      <c r="L6" s="65"/>
      <c r="M6" s="65"/>
      <c r="N6" s="65">
        <v>200000</v>
      </c>
      <c r="O6" s="65"/>
      <c r="P6" s="65"/>
      <c r="Q6" s="65"/>
      <c r="R6" s="65"/>
      <c r="S6" s="65"/>
      <c r="T6" s="65"/>
      <c r="U6" s="65"/>
      <c r="V6" s="65"/>
      <c r="W6" s="65">
        <v>200000</v>
      </c>
      <c r="X6" s="65">
        <v>1664800</v>
      </c>
      <c r="Y6" s="65">
        <v>-1464800</v>
      </c>
      <c r="Z6" s="145">
        <v>-87.99</v>
      </c>
      <c r="AA6" s="160">
        <v>1664800</v>
      </c>
    </row>
    <row r="7" spans="1:27" ht="13.5">
      <c r="A7" s="143" t="s">
        <v>76</v>
      </c>
      <c r="B7" s="141"/>
      <c r="C7" s="162">
        <v>193191841</v>
      </c>
      <c r="D7" s="162"/>
      <c r="E7" s="163">
        <v>300334100</v>
      </c>
      <c r="F7" s="164">
        <v>306548200</v>
      </c>
      <c r="G7" s="164">
        <v>38595139</v>
      </c>
      <c r="H7" s="164">
        <v>24297036</v>
      </c>
      <c r="I7" s="164">
        <v>24649189</v>
      </c>
      <c r="J7" s="164">
        <v>87541364</v>
      </c>
      <c r="K7" s="164">
        <v>24407978</v>
      </c>
      <c r="L7" s="164">
        <v>24435213</v>
      </c>
      <c r="M7" s="164">
        <v>24466423</v>
      </c>
      <c r="N7" s="164">
        <v>73309614</v>
      </c>
      <c r="O7" s="164">
        <v>24491873</v>
      </c>
      <c r="P7" s="164">
        <v>24119301</v>
      </c>
      <c r="Q7" s="164">
        <v>24260994</v>
      </c>
      <c r="R7" s="164">
        <v>72872168</v>
      </c>
      <c r="S7" s="164">
        <v>22024916</v>
      </c>
      <c r="T7" s="164">
        <v>24886494</v>
      </c>
      <c r="U7" s="164">
        <v>28038835</v>
      </c>
      <c r="V7" s="164">
        <v>74950245</v>
      </c>
      <c r="W7" s="164">
        <v>308673391</v>
      </c>
      <c r="X7" s="164">
        <v>306548200</v>
      </c>
      <c r="Y7" s="164">
        <v>2125191</v>
      </c>
      <c r="Z7" s="146">
        <v>0.69</v>
      </c>
      <c r="AA7" s="162">
        <v>306548200</v>
      </c>
    </row>
    <row r="8" spans="1:27" ht="13.5">
      <c r="A8" s="143" t="s">
        <v>77</v>
      </c>
      <c r="B8" s="141"/>
      <c r="C8" s="160">
        <v>9809516</v>
      </c>
      <c r="D8" s="160"/>
      <c r="E8" s="161">
        <v>5528800</v>
      </c>
      <c r="F8" s="65">
        <v>9863400</v>
      </c>
      <c r="G8" s="65">
        <v>173878</v>
      </c>
      <c r="H8" s="65">
        <v>3058709</v>
      </c>
      <c r="I8" s="65">
        <v>1016347</v>
      </c>
      <c r="J8" s="65">
        <v>4248934</v>
      </c>
      <c r="K8" s="65">
        <v>1004464</v>
      </c>
      <c r="L8" s="65">
        <v>632970</v>
      </c>
      <c r="M8" s="65">
        <v>831271</v>
      </c>
      <c r="N8" s="65">
        <v>2468705</v>
      </c>
      <c r="O8" s="65">
        <v>927711</v>
      </c>
      <c r="P8" s="65">
        <v>497856</v>
      </c>
      <c r="Q8" s="65">
        <v>820292</v>
      </c>
      <c r="R8" s="65">
        <v>2245859</v>
      </c>
      <c r="S8" s="65">
        <v>579609</v>
      </c>
      <c r="T8" s="65">
        <v>808130</v>
      </c>
      <c r="U8" s="65">
        <v>1687240</v>
      </c>
      <c r="V8" s="65">
        <v>3074979</v>
      </c>
      <c r="W8" s="65">
        <v>12038477</v>
      </c>
      <c r="X8" s="65">
        <v>9863400</v>
      </c>
      <c r="Y8" s="65">
        <v>2175077</v>
      </c>
      <c r="Z8" s="145">
        <v>22.05</v>
      </c>
      <c r="AA8" s="160">
        <v>9863400</v>
      </c>
    </row>
    <row r="9" spans="1:27" ht="13.5">
      <c r="A9" s="140" t="s">
        <v>78</v>
      </c>
      <c r="B9" s="141"/>
      <c r="C9" s="158">
        <f aca="true" t="shared" si="1" ref="C9:Y9">SUM(C10:C14)</f>
        <v>20782589</v>
      </c>
      <c r="D9" s="158">
        <f>SUM(D10:D14)</f>
        <v>0</v>
      </c>
      <c r="E9" s="159">
        <f t="shared" si="1"/>
        <v>13095600</v>
      </c>
      <c r="F9" s="105">
        <f t="shared" si="1"/>
        <v>23577800</v>
      </c>
      <c r="G9" s="105">
        <f t="shared" si="1"/>
        <v>917163</v>
      </c>
      <c r="H9" s="105">
        <f t="shared" si="1"/>
        <v>984468</v>
      </c>
      <c r="I9" s="105">
        <f t="shared" si="1"/>
        <v>1070233</v>
      </c>
      <c r="J9" s="105">
        <f t="shared" si="1"/>
        <v>2971864</v>
      </c>
      <c r="K9" s="105">
        <f t="shared" si="1"/>
        <v>1091427</v>
      </c>
      <c r="L9" s="105">
        <f t="shared" si="1"/>
        <v>4758533</v>
      </c>
      <c r="M9" s="105">
        <f t="shared" si="1"/>
        <v>1044846</v>
      </c>
      <c r="N9" s="105">
        <f t="shared" si="1"/>
        <v>6894806</v>
      </c>
      <c r="O9" s="105">
        <f t="shared" si="1"/>
        <v>1210667</v>
      </c>
      <c r="P9" s="105">
        <f t="shared" si="1"/>
        <v>2154601</v>
      </c>
      <c r="Q9" s="105">
        <f t="shared" si="1"/>
        <v>4602047</v>
      </c>
      <c r="R9" s="105">
        <f t="shared" si="1"/>
        <v>7967315</v>
      </c>
      <c r="S9" s="105">
        <f t="shared" si="1"/>
        <v>972456</v>
      </c>
      <c r="T9" s="105">
        <f t="shared" si="1"/>
        <v>2368583</v>
      </c>
      <c r="U9" s="105">
        <f t="shared" si="1"/>
        <v>937722</v>
      </c>
      <c r="V9" s="105">
        <f t="shared" si="1"/>
        <v>4278761</v>
      </c>
      <c r="W9" s="105">
        <f t="shared" si="1"/>
        <v>22112746</v>
      </c>
      <c r="X9" s="105">
        <f t="shared" si="1"/>
        <v>23577800</v>
      </c>
      <c r="Y9" s="105">
        <f t="shared" si="1"/>
        <v>-1465054</v>
      </c>
      <c r="Z9" s="142">
        <f>+IF(X9&lt;&gt;0,+(Y9/X9)*100,0)</f>
        <v>-6.213701023844464</v>
      </c>
      <c r="AA9" s="158">
        <f>SUM(AA10:AA14)</f>
        <v>23577800</v>
      </c>
    </row>
    <row r="10" spans="1:27" ht="13.5">
      <c r="A10" s="143" t="s">
        <v>79</v>
      </c>
      <c r="B10" s="141"/>
      <c r="C10" s="160">
        <v>3649941</v>
      </c>
      <c r="D10" s="160"/>
      <c r="E10" s="161">
        <v>5501100</v>
      </c>
      <c r="F10" s="65">
        <v>6146700</v>
      </c>
      <c r="G10" s="65">
        <v>231743</v>
      </c>
      <c r="H10" s="65">
        <v>238251</v>
      </c>
      <c r="I10" s="65">
        <v>233686</v>
      </c>
      <c r="J10" s="65">
        <v>703680</v>
      </c>
      <c r="K10" s="65">
        <v>227410</v>
      </c>
      <c r="L10" s="65">
        <v>2881023</v>
      </c>
      <c r="M10" s="65">
        <v>327817</v>
      </c>
      <c r="N10" s="65">
        <v>3436250</v>
      </c>
      <c r="O10" s="65">
        <v>232653</v>
      </c>
      <c r="P10" s="65">
        <v>240019</v>
      </c>
      <c r="Q10" s="65">
        <v>230600</v>
      </c>
      <c r="R10" s="65">
        <v>703272</v>
      </c>
      <c r="S10" s="65">
        <v>244480</v>
      </c>
      <c r="T10" s="65">
        <v>211971</v>
      </c>
      <c r="U10" s="65">
        <v>188707</v>
      </c>
      <c r="V10" s="65">
        <v>645158</v>
      </c>
      <c r="W10" s="65">
        <v>5488360</v>
      </c>
      <c r="X10" s="65">
        <v>6146700</v>
      </c>
      <c r="Y10" s="65">
        <v>-658340</v>
      </c>
      <c r="Z10" s="145">
        <v>-10.71</v>
      </c>
      <c r="AA10" s="160">
        <v>6146700</v>
      </c>
    </row>
    <row r="11" spans="1:27" ht="13.5">
      <c r="A11" s="143" t="s">
        <v>80</v>
      </c>
      <c r="B11" s="141"/>
      <c r="C11" s="160">
        <v>4141393</v>
      </c>
      <c r="D11" s="160"/>
      <c r="E11" s="161">
        <v>2638300</v>
      </c>
      <c r="F11" s="65">
        <v>3194300</v>
      </c>
      <c r="G11" s="65">
        <v>321480</v>
      </c>
      <c r="H11" s="65">
        <v>347743</v>
      </c>
      <c r="I11" s="65">
        <v>320641</v>
      </c>
      <c r="J11" s="65">
        <v>989864</v>
      </c>
      <c r="K11" s="65">
        <v>377596</v>
      </c>
      <c r="L11" s="65">
        <v>357166</v>
      </c>
      <c r="M11" s="65">
        <v>360471</v>
      </c>
      <c r="N11" s="65">
        <v>1095233</v>
      </c>
      <c r="O11" s="65">
        <v>440993</v>
      </c>
      <c r="P11" s="65">
        <v>409084</v>
      </c>
      <c r="Q11" s="65">
        <v>332595</v>
      </c>
      <c r="R11" s="65">
        <v>1182672</v>
      </c>
      <c r="S11" s="65">
        <v>364553</v>
      </c>
      <c r="T11" s="65">
        <v>312943</v>
      </c>
      <c r="U11" s="65">
        <v>346523</v>
      </c>
      <c r="V11" s="65">
        <v>1024019</v>
      </c>
      <c r="W11" s="65">
        <v>4291788</v>
      </c>
      <c r="X11" s="65">
        <v>3194300</v>
      </c>
      <c r="Y11" s="65">
        <v>1097488</v>
      </c>
      <c r="Z11" s="145">
        <v>34.36</v>
      </c>
      <c r="AA11" s="160">
        <v>3194300</v>
      </c>
    </row>
    <row r="12" spans="1:27" ht="13.5">
      <c r="A12" s="143" t="s">
        <v>81</v>
      </c>
      <c r="B12" s="141"/>
      <c r="C12" s="160">
        <v>3637663</v>
      </c>
      <c r="D12" s="160"/>
      <c r="E12" s="161">
        <v>3946000</v>
      </c>
      <c r="F12" s="65">
        <v>3946000</v>
      </c>
      <c r="G12" s="65">
        <v>207625</v>
      </c>
      <c r="H12" s="65">
        <v>298281</v>
      </c>
      <c r="I12" s="65">
        <v>411256</v>
      </c>
      <c r="J12" s="65">
        <v>917162</v>
      </c>
      <c r="K12" s="65">
        <v>390342</v>
      </c>
      <c r="L12" s="65">
        <v>199722</v>
      </c>
      <c r="M12" s="65">
        <v>260178</v>
      </c>
      <c r="N12" s="65">
        <v>850242</v>
      </c>
      <c r="O12" s="65">
        <v>440641</v>
      </c>
      <c r="P12" s="65">
        <v>214740</v>
      </c>
      <c r="Q12" s="65">
        <v>677628</v>
      </c>
      <c r="R12" s="65">
        <v>1333009</v>
      </c>
      <c r="S12" s="65">
        <v>266378</v>
      </c>
      <c r="T12" s="65">
        <v>545624</v>
      </c>
      <c r="U12" s="65">
        <v>305130</v>
      </c>
      <c r="V12" s="65">
        <v>1117132</v>
      </c>
      <c r="W12" s="65">
        <v>4217545</v>
      </c>
      <c r="X12" s="65">
        <v>3946000</v>
      </c>
      <c r="Y12" s="65">
        <v>271545</v>
      </c>
      <c r="Z12" s="145">
        <v>6.88</v>
      </c>
      <c r="AA12" s="160">
        <v>3946000</v>
      </c>
    </row>
    <row r="13" spans="1:27" ht="13.5">
      <c r="A13" s="143" t="s">
        <v>82</v>
      </c>
      <c r="B13" s="141"/>
      <c r="C13" s="160">
        <v>3499267</v>
      </c>
      <c r="D13" s="160"/>
      <c r="E13" s="161">
        <v>1000100</v>
      </c>
      <c r="F13" s="65">
        <v>1134100</v>
      </c>
      <c r="G13" s="65">
        <v>156315</v>
      </c>
      <c r="H13" s="65">
        <v>100193</v>
      </c>
      <c r="I13" s="65">
        <v>104650</v>
      </c>
      <c r="J13" s="65">
        <v>361158</v>
      </c>
      <c r="K13" s="65">
        <v>96079</v>
      </c>
      <c r="L13" s="65">
        <v>119622</v>
      </c>
      <c r="M13" s="65">
        <v>96380</v>
      </c>
      <c r="N13" s="65">
        <v>312081</v>
      </c>
      <c r="O13" s="65">
        <v>96380</v>
      </c>
      <c r="P13" s="65">
        <v>89758</v>
      </c>
      <c r="Q13" s="65">
        <v>104197</v>
      </c>
      <c r="R13" s="65">
        <v>290335</v>
      </c>
      <c r="S13" s="65">
        <v>97045</v>
      </c>
      <c r="T13" s="65">
        <v>97045</v>
      </c>
      <c r="U13" s="65">
        <v>97362</v>
      </c>
      <c r="V13" s="65">
        <v>291452</v>
      </c>
      <c r="W13" s="65">
        <v>1255026</v>
      </c>
      <c r="X13" s="65">
        <v>1134100</v>
      </c>
      <c r="Y13" s="65">
        <v>120926</v>
      </c>
      <c r="Z13" s="145">
        <v>10.66</v>
      </c>
      <c r="AA13" s="160">
        <v>1134100</v>
      </c>
    </row>
    <row r="14" spans="1:27" ht="13.5">
      <c r="A14" s="143" t="s">
        <v>83</v>
      </c>
      <c r="B14" s="141"/>
      <c r="C14" s="162">
        <v>5854325</v>
      </c>
      <c r="D14" s="162"/>
      <c r="E14" s="163">
        <v>10100</v>
      </c>
      <c r="F14" s="164">
        <v>9156700</v>
      </c>
      <c r="G14" s="164"/>
      <c r="H14" s="164"/>
      <c r="I14" s="164"/>
      <c r="J14" s="164"/>
      <c r="K14" s="164"/>
      <c r="L14" s="164">
        <v>1201000</v>
      </c>
      <c r="M14" s="164"/>
      <c r="N14" s="164">
        <v>1201000</v>
      </c>
      <c r="O14" s="164"/>
      <c r="P14" s="164">
        <v>1201000</v>
      </c>
      <c r="Q14" s="164">
        <v>3257027</v>
      </c>
      <c r="R14" s="164">
        <v>4458027</v>
      </c>
      <c r="S14" s="164"/>
      <c r="T14" s="164">
        <v>1201000</v>
      </c>
      <c r="U14" s="164"/>
      <c r="V14" s="164">
        <v>1201000</v>
      </c>
      <c r="W14" s="164">
        <v>6860027</v>
      </c>
      <c r="X14" s="164">
        <v>9156700</v>
      </c>
      <c r="Y14" s="164">
        <v>-2296673</v>
      </c>
      <c r="Z14" s="146">
        <v>-25.08</v>
      </c>
      <c r="AA14" s="162">
        <v>9156700</v>
      </c>
    </row>
    <row r="15" spans="1:27" ht="13.5">
      <c r="A15" s="140" t="s">
        <v>84</v>
      </c>
      <c r="B15" s="147"/>
      <c r="C15" s="158">
        <f aca="true" t="shared" si="2" ref="C15:Y15">SUM(C16:C18)</f>
        <v>9800643</v>
      </c>
      <c r="D15" s="158">
        <f>SUM(D16:D18)</f>
        <v>0</v>
      </c>
      <c r="E15" s="159">
        <f t="shared" si="2"/>
        <v>8023054</v>
      </c>
      <c r="F15" s="105">
        <f t="shared" si="2"/>
        <v>9647650</v>
      </c>
      <c r="G15" s="105">
        <f t="shared" si="2"/>
        <v>661967</v>
      </c>
      <c r="H15" s="105">
        <f t="shared" si="2"/>
        <v>1085196</v>
      </c>
      <c r="I15" s="105">
        <f t="shared" si="2"/>
        <v>891911</v>
      </c>
      <c r="J15" s="105">
        <f t="shared" si="2"/>
        <v>2639074</v>
      </c>
      <c r="K15" s="105">
        <f t="shared" si="2"/>
        <v>922260</v>
      </c>
      <c r="L15" s="105">
        <f t="shared" si="2"/>
        <v>1128827</v>
      </c>
      <c r="M15" s="105">
        <f t="shared" si="2"/>
        <v>782057</v>
      </c>
      <c r="N15" s="105">
        <f t="shared" si="2"/>
        <v>2833144</v>
      </c>
      <c r="O15" s="105">
        <f t="shared" si="2"/>
        <v>907201</v>
      </c>
      <c r="P15" s="105">
        <f t="shared" si="2"/>
        <v>838240</v>
      </c>
      <c r="Q15" s="105">
        <f t="shared" si="2"/>
        <v>983519</v>
      </c>
      <c r="R15" s="105">
        <f t="shared" si="2"/>
        <v>2728960</v>
      </c>
      <c r="S15" s="105">
        <f t="shared" si="2"/>
        <v>752491</v>
      </c>
      <c r="T15" s="105">
        <f t="shared" si="2"/>
        <v>921745</v>
      </c>
      <c r="U15" s="105">
        <f t="shared" si="2"/>
        <v>1170296</v>
      </c>
      <c r="V15" s="105">
        <f t="shared" si="2"/>
        <v>2844532</v>
      </c>
      <c r="W15" s="105">
        <f t="shared" si="2"/>
        <v>11045710</v>
      </c>
      <c r="X15" s="105">
        <f t="shared" si="2"/>
        <v>9647650</v>
      </c>
      <c r="Y15" s="105">
        <f t="shared" si="2"/>
        <v>1398060</v>
      </c>
      <c r="Z15" s="142">
        <f>+IF(X15&lt;&gt;0,+(Y15/X15)*100,0)</f>
        <v>14.491197338211897</v>
      </c>
      <c r="AA15" s="158">
        <f>SUM(AA16:AA18)</f>
        <v>9647650</v>
      </c>
    </row>
    <row r="16" spans="1:27" ht="13.5">
      <c r="A16" s="143" t="s">
        <v>85</v>
      </c>
      <c r="B16" s="141"/>
      <c r="C16" s="160">
        <v>2057956</v>
      </c>
      <c r="D16" s="160"/>
      <c r="E16" s="161">
        <v>1243900</v>
      </c>
      <c r="F16" s="65">
        <v>1265400</v>
      </c>
      <c r="G16" s="65">
        <v>70302</v>
      </c>
      <c r="H16" s="65">
        <v>139709</v>
      </c>
      <c r="I16" s="65">
        <v>96389</v>
      </c>
      <c r="J16" s="65">
        <v>306400</v>
      </c>
      <c r="K16" s="65">
        <v>144974</v>
      </c>
      <c r="L16" s="65">
        <v>302985</v>
      </c>
      <c r="M16" s="65">
        <v>99330</v>
      </c>
      <c r="N16" s="65">
        <v>547289</v>
      </c>
      <c r="O16" s="65">
        <v>88036</v>
      </c>
      <c r="P16" s="65">
        <v>124229</v>
      </c>
      <c r="Q16" s="65">
        <v>144522</v>
      </c>
      <c r="R16" s="65">
        <v>356787</v>
      </c>
      <c r="S16" s="65">
        <v>137971</v>
      </c>
      <c r="T16" s="65">
        <v>64728</v>
      </c>
      <c r="U16" s="65">
        <v>127002</v>
      </c>
      <c r="V16" s="65">
        <v>329701</v>
      </c>
      <c r="W16" s="65">
        <v>1540177</v>
      </c>
      <c r="X16" s="65">
        <v>1265400</v>
      </c>
      <c r="Y16" s="65">
        <v>274777</v>
      </c>
      <c r="Z16" s="145">
        <v>21.71</v>
      </c>
      <c r="AA16" s="160">
        <v>1265400</v>
      </c>
    </row>
    <row r="17" spans="1:27" ht="13.5">
      <c r="A17" s="143" t="s">
        <v>86</v>
      </c>
      <c r="B17" s="141"/>
      <c r="C17" s="160">
        <v>7742687</v>
      </c>
      <c r="D17" s="160"/>
      <c r="E17" s="161">
        <v>6779154</v>
      </c>
      <c r="F17" s="65">
        <v>8382250</v>
      </c>
      <c r="G17" s="65">
        <v>591665</v>
      </c>
      <c r="H17" s="65">
        <v>945487</v>
      </c>
      <c r="I17" s="65">
        <v>795522</v>
      </c>
      <c r="J17" s="65">
        <v>2332674</v>
      </c>
      <c r="K17" s="65">
        <v>777286</v>
      </c>
      <c r="L17" s="65">
        <v>825842</v>
      </c>
      <c r="M17" s="65">
        <v>682727</v>
      </c>
      <c r="N17" s="65">
        <v>2285855</v>
      </c>
      <c r="O17" s="65">
        <v>819165</v>
      </c>
      <c r="P17" s="65">
        <v>714011</v>
      </c>
      <c r="Q17" s="65">
        <v>838997</v>
      </c>
      <c r="R17" s="65">
        <v>2372173</v>
      </c>
      <c r="S17" s="65">
        <v>614520</v>
      </c>
      <c r="T17" s="65">
        <v>857017</v>
      </c>
      <c r="U17" s="65">
        <v>1043294</v>
      </c>
      <c r="V17" s="65">
        <v>2514831</v>
      </c>
      <c r="W17" s="65">
        <v>9505533</v>
      </c>
      <c r="X17" s="65">
        <v>8382250</v>
      </c>
      <c r="Y17" s="65">
        <v>1123283</v>
      </c>
      <c r="Z17" s="145">
        <v>13.4</v>
      </c>
      <c r="AA17" s="160">
        <v>8382250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1203703416</v>
      </c>
      <c r="D19" s="158">
        <f>SUM(D20:D23)</f>
        <v>0</v>
      </c>
      <c r="E19" s="159">
        <f t="shared" si="3"/>
        <v>1533069047</v>
      </c>
      <c r="F19" s="105">
        <f t="shared" si="3"/>
        <v>1380843751</v>
      </c>
      <c r="G19" s="105">
        <f t="shared" si="3"/>
        <v>114292509</v>
      </c>
      <c r="H19" s="105">
        <f t="shared" si="3"/>
        <v>107066732</v>
      </c>
      <c r="I19" s="105">
        <f t="shared" si="3"/>
        <v>113773766</v>
      </c>
      <c r="J19" s="105">
        <f t="shared" si="3"/>
        <v>335133007</v>
      </c>
      <c r="K19" s="105">
        <f t="shared" si="3"/>
        <v>118715514</v>
      </c>
      <c r="L19" s="105">
        <f t="shared" si="3"/>
        <v>115125391</v>
      </c>
      <c r="M19" s="105">
        <f t="shared" si="3"/>
        <v>125507673</v>
      </c>
      <c r="N19" s="105">
        <f t="shared" si="3"/>
        <v>359348578</v>
      </c>
      <c r="O19" s="105">
        <f t="shared" si="3"/>
        <v>123642214</v>
      </c>
      <c r="P19" s="105">
        <f t="shared" si="3"/>
        <v>120918317</v>
      </c>
      <c r="Q19" s="105">
        <f t="shared" si="3"/>
        <v>121148271</v>
      </c>
      <c r="R19" s="105">
        <f t="shared" si="3"/>
        <v>365708802</v>
      </c>
      <c r="S19" s="105">
        <f t="shared" si="3"/>
        <v>116277935</v>
      </c>
      <c r="T19" s="105">
        <f t="shared" si="3"/>
        <v>122142914</v>
      </c>
      <c r="U19" s="105">
        <f t="shared" si="3"/>
        <v>127919807</v>
      </c>
      <c r="V19" s="105">
        <f t="shared" si="3"/>
        <v>366340656</v>
      </c>
      <c r="W19" s="105">
        <f t="shared" si="3"/>
        <v>1426531043</v>
      </c>
      <c r="X19" s="105">
        <f t="shared" si="3"/>
        <v>1380843751</v>
      </c>
      <c r="Y19" s="105">
        <f t="shared" si="3"/>
        <v>45687292</v>
      </c>
      <c r="Z19" s="142">
        <f>+IF(X19&lt;&gt;0,+(Y19/X19)*100,0)</f>
        <v>3.3086503789377684</v>
      </c>
      <c r="AA19" s="158">
        <f>SUM(AA20:AA23)</f>
        <v>1380843751</v>
      </c>
    </row>
    <row r="20" spans="1:27" ht="13.5">
      <c r="A20" s="143" t="s">
        <v>89</v>
      </c>
      <c r="B20" s="141"/>
      <c r="C20" s="160">
        <v>778980217</v>
      </c>
      <c r="D20" s="160"/>
      <c r="E20" s="161">
        <v>1089615600</v>
      </c>
      <c r="F20" s="65">
        <v>968627700</v>
      </c>
      <c r="G20" s="65">
        <v>81626361</v>
      </c>
      <c r="H20" s="65">
        <v>73425363</v>
      </c>
      <c r="I20" s="65">
        <v>76504191</v>
      </c>
      <c r="J20" s="65">
        <v>231555915</v>
      </c>
      <c r="K20" s="65">
        <v>83645098</v>
      </c>
      <c r="L20" s="65">
        <v>80747584</v>
      </c>
      <c r="M20" s="65">
        <v>90942451</v>
      </c>
      <c r="N20" s="65">
        <v>255335133</v>
      </c>
      <c r="O20" s="65">
        <v>88090260</v>
      </c>
      <c r="P20" s="65">
        <v>91939551</v>
      </c>
      <c r="Q20" s="65">
        <v>86016088</v>
      </c>
      <c r="R20" s="65">
        <v>266045899</v>
      </c>
      <c r="S20" s="65">
        <v>83522846</v>
      </c>
      <c r="T20" s="65">
        <v>86223927</v>
      </c>
      <c r="U20" s="65">
        <v>102689973</v>
      </c>
      <c r="V20" s="65">
        <v>272436746</v>
      </c>
      <c r="W20" s="65">
        <v>1025373693</v>
      </c>
      <c r="X20" s="65">
        <v>968627700</v>
      </c>
      <c r="Y20" s="65">
        <v>56745993</v>
      </c>
      <c r="Z20" s="145">
        <v>5.86</v>
      </c>
      <c r="AA20" s="160">
        <v>968627700</v>
      </c>
    </row>
    <row r="21" spans="1:27" ht="13.5">
      <c r="A21" s="143" t="s">
        <v>90</v>
      </c>
      <c r="B21" s="141"/>
      <c r="C21" s="160">
        <v>267328430</v>
      </c>
      <c r="D21" s="160"/>
      <c r="E21" s="161">
        <v>291814754</v>
      </c>
      <c r="F21" s="65">
        <v>262318901</v>
      </c>
      <c r="G21" s="65">
        <v>20711984</v>
      </c>
      <c r="H21" s="65">
        <v>21274336</v>
      </c>
      <c r="I21" s="65">
        <v>24529052</v>
      </c>
      <c r="J21" s="65">
        <v>66515372</v>
      </c>
      <c r="K21" s="65">
        <v>22074161</v>
      </c>
      <c r="L21" s="65">
        <v>21886046</v>
      </c>
      <c r="M21" s="65">
        <v>22150672</v>
      </c>
      <c r="N21" s="65">
        <v>66110879</v>
      </c>
      <c r="O21" s="65">
        <v>22737546</v>
      </c>
      <c r="P21" s="65">
        <v>18458896</v>
      </c>
      <c r="Q21" s="65">
        <v>23289494</v>
      </c>
      <c r="R21" s="65">
        <v>64485936</v>
      </c>
      <c r="S21" s="65">
        <v>20005746</v>
      </c>
      <c r="T21" s="65">
        <v>23539912</v>
      </c>
      <c r="U21" s="65">
        <v>13718010</v>
      </c>
      <c r="V21" s="65">
        <v>57263668</v>
      </c>
      <c r="W21" s="65">
        <v>254375855</v>
      </c>
      <c r="X21" s="65">
        <v>262318901</v>
      </c>
      <c r="Y21" s="65">
        <v>-7943046</v>
      </c>
      <c r="Z21" s="145">
        <v>-3.03</v>
      </c>
      <c r="AA21" s="160">
        <v>262318901</v>
      </c>
    </row>
    <row r="22" spans="1:27" ht="13.5">
      <c r="A22" s="143" t="s">
        <v>91</v>
      </c>
      <c r="B22" s="141"/>
      <c r="C22" s="162">
        <v>104913088</v>
      </c>
      <c r="D22" s="162"/>
      <c r="E22" s="163">
        <v>92329393</v>
      </c>
      <c r="F22" s="164">
        <v>89293450</v>
      </c>
      <c r="G22" s="164">
        <v>6942943</v>
      </c>
      <c r="H22" s="164">
        <v>7281820</v>
      </c>
      <c r="I22" s="164">
        <v>7653111</v>
      </c>
      <c r="J22" s="164">
        <v>21877874</v>
      </c>
      <c r="K22" s="164">
        <v>7931106</v>
      </c>
      <c r="L22" s="164">
        <v>7429484</v>
      </c>
      <c r="M22" s="164">
        <v>7306984</v>
      </c>
      <c r="N22" s="164">
        <v>22667574</v>
      </c>
      <c r="O22" s="164">
        <v>7716136</v>
      </c>
      <c r="P22" s="164">
        <v>5459200</v>
      </c>
      <c r="Q22" s="164">
        <v>6770851</v>
      </c>
      <c r="R22" s="164">
        <v>19946187</v>
      </c>
      <c r="S22" s="164">
        <v>7676408</v>
      </c>
      <c r="T22" s="164">
        <v>7305876</v>
      </c>
      <c r="U22" s="164">
        <v>6801265</v>
      </c>
      <c r="V22" s="164">
        <v>21783549</v>
      </c>
      <c r="W22" s="164">
        <v>86275184</v>
      </c>
      <c r="X22" s="164">
        <v>89293450</v>
      </c>
      <c r="Y22" s="164">
        <v>-3018266</v>
      </c>
      <c r="Z22" s="146">
        <v>-3.38</v>
      </c>
      <c r="AA22" s="162">
        <v>89293450</v>
      </c>
    </row>
    <row r="23" spans="1:27" ht="13.5">
      <c r="A23" s="143" t="s">
        <v>92</v>
      </c>
      <c r="B23" s="141"/>
      <c r="C23" s="160">
        <v>52481681</v>
      </c>
      <c r="D23" s="160"/>
      <c r="E23" s="161">
        <v>59309300</v>
      </c>
      <c r="F23" s="65">
        <v>60603700</v>
      </c>
      <c r="G23" s="65">
        <v>5011221</v>
      </c>
      <c r="H23" s="65">
        <v>5085213</v>
      </c>
      <c r="I23" s="65">
        <v>5087412</v>
      </c>
      <c r="J23" s="65">
        <v>15183846</v>
      </c>
      <c r="K23" s="65">
        <v>5065149</v>
      </c>
      <c r="L23" s="65">
        <v>5062277</v>
      </c>
      <c r="M23" s="65">
        <v>5107566</v>
      </c>
      <c r="N23" s="65">
        <v>15234992</v>
      </c>
      <c r="O23" s="65">
        <v>5098272</v>
      </c>
      <c r="P23" s="65">
        <v>5060670</v>
      </c>
      <c r="Q23" s="65">
        <v>5071838</v>
      </c>
      <c r="R23" s="65">
        <v>15230780</v>
      </c>
      <c r="S23" s="65">
        <v>5072935</v>
      </c>
      <c r="T23" s="65">
        <v>5073199</v>
      </c>
      <c r="U23" s="65">
        <v>4710559</v>
      </c>
      <c r="V23" s="65">
        <v>14856693</v>
      </c>
      <c r="W23" s="65">
        <v>60506311</v>
      </c>
      <c r="X23" s="65">
        <v>60603700</v>
      </c>
      <c r="Y23" s="65">
        <v>-97389</v>
      </c>
      <c r="Z23" s="145">
        <v>-0.16</v>
      </c>
      <c r="AA23" s="160">
        <v>60603700</v>
      </c>
    </row>
    <row r="24" spans="1:27" ht="13.5">
      <c r="A24" s="140" t="s">
        <v>93</v>
      </c>
      <c r="B24" s="147" t="s">
        <v>94</v>
      </c>
      <c r="C24" s="158">
        <v>438583</v>
      </c>
      <c r="D24" s="158"/>
      <c r="E24" s="159">
        <v>424500</v>
      </c>
      <c r="F24" s="105">
        <v>448500</v>
      </c>
      <c r="G24" s="105">
        <v>22251</v>
      </c>
      <c r="H24" s="105">
        <v>3383</v>
      </c>
      <c r="I24" s="105">
        <v>22251</v>
      </c>
      <c r="J24" s="105">
        <v>47885</v>
      </c>
      <c r="K24" s="105">
        <v>3383</v>
      </c>
      <c r="L24" s="105">
        <v>369656</v>
      </c>
      <c r="M24" s="105">
        <v>3383</v>
      </c>
      <c r="N24" s="105">
        <v>376422</v>
      </c>
      <c r="O24" s="105">
        <v>3383</v>
      </c>
      <c r="P24" s="105">
        <v>3383</v>
      </c>
      <c r="Q24" s="105">
        <v>3383</v>
      </c>
      <c r="R24" s="105">
        <v>10149</v>
      </c>
      <c r="S24" s="105">
        <v>100656</v>
      </c>
      <c r="T24" s="105">
        <v>3383</v>
      </c>
      <c r="U24" s="105">
        <v>3586</v>
      </c>
      <c r="V24" s="105">
        <v>107625</v>
      </c>
      <c r="W24" s="105">
        <v>542081</v>
      </c>
      <c r="X24" s="105">
        <v>448500</v>
      </c>
      <c r="Y24" s="105">
        <v>93581</v>
      </c>
      <c r="Z24" s="142">
        <v>20.87</v>
      </c>
      <c r="AA24" s="158">
        <v>448500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1437726588</v>
      </c>
      <c r="D25" s="177">
        <f>+D5+D9+D15+D19+D24</f>
        <v>0</v>
      </c>
      <c r="E25" s="178">
        <f t="shared" si="4"/>
        <v>1861269601</v>
      </c>
      <c r="F25" s="78">
        <f t="shared" si="4"/>
        <v>1732594101</v>
      </c>
      <c r="G25" s="78">
        <f t="shared" si="4"/>
        <v>154662907</v>
      </c>
      <c r="H25" s="78">
        <f t="shared" si="4"/>
        <v>136495524</v>
      </c>
      <c r="I25" s="78">
        <f t="shared" si="4"/>
        <v>141423697</v>
      </c>
      <c r="J25" s="78">
        <f t="shared" si="4"/>
        <v>432582128</v>
      </c>
      <c r="K25" s="78">
        <f t="shared" si="4"/>
        <v>146345026</v>
      </c>
      <c r="L25" s="78">
        <f t="shared" si="4"/>
        <v>146450590</v>
      </c>
      <c r="M25" s="78">
        <f t="shared" si="4"/>
        <v>152635653</v>
      </c>
      <c r="N25" s="78">
        <f t="shared" si="4"/>
        <v>445431269</v>
      </c>
      <c r="O25" s="78">
        <f t="shared" si="4"/>
        <v>151183049</v>
      </c>
      <c r="P25" s="78">
        <f t="shared" si="4"/>
        <v>148531698</v>
      </c>
      <c r="Q25" s="78">
        <f t="shared" si="4"/>
        <v>151818506</v>
      </c>
      <c r="R25" s="78">
        <f t="shared" si="4"/>
        <v>451533253</v>
      </c>
      <c r="S25" s="78">
        <f t="shared" si="4"/>
        <v>140708063</v>
      </c>
      <c r="T25" s="78">
        <f t="shared" si="4"/>
        <v>151131249</v>
      </c>
      <c r="U25" s="78">
        <f t="shared" si="4"/>
        <v>159757486</v>
      </c>
      <c r="V25" s="78">
        <f t="shared" si="4"/>
        <v>451596798</v>
      </c>
      <c r="W25" s="78">
        <f t="shared" si="4"/>
        <v>1781143448</v>
      </c>
      <c r="X25" s="78">
        <f t="shared" si="4"/>
        <v>1732594101</v>
      </c>
      <c r="Y25" s="78">
        <f t="shared" si="4"/>
        <v>48549347</v>
      </c>
      <c r="Z25" s="179">
        <f>+IF(X25&lt;&gt;0,+(Y25/X25)*100,0)</f>
        <v>2.802118913597756</v>
      </c>
      <c r="AA25" s="177">
        <f>+AA5+AA9+AA15+AA19+AA24</f>
        <v>1732594101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-12200521</v>
      </c>
      <c r="D28" s="158">
        <f>SUM(D29:D31)</f>
        <v>0</v>
      </c>
      <c r="E28" s="159">
        <f t="shared" si="5"/>
        <v>70515700</v>
      </c>
      <c r="F28" s="105">
        <f t="shared" si="5"/>
        <v>83016000</v>
      </c>
      <c r="G28" s="105">
        <f t="shared" si="5"/>
        <v>3352959</v>
      </c>
      <c r="H28" s="105">
        <f t="shared" si="5"/>
        <v>5055825</v>
      </c>
      <c r="I28" s="105">
        <f t="shared" si="5"/>
        <v>7019871</v>
      </c>
      <c r="J28" s="105">
        <f t="shared" si="5"/>
        <v>15428655</v>
      </c>
      <c r="K28" s="105">
        <f t="shared" si="5"/>
        <v>3928751</v>
      </c>
      <c r="L28" s="105">
        <f t="shared" si="5"/>
        <v>5644416</v>
      </c>
      <c r="M28" s="105">
        <f t="shared" si="5"/>
        <v>5472829</v>
      </c>
      <c r="N28" s="105">
        <f t="shared" si="5"/>
        <v>15045996</v>
      </c>
      <c r="O28" s="105">
        <f t="shared" si="5"/>
        <v>4462308</v>
      </c>
      <c r="P28" s="105">
        <f t="shared" si="5"/>
        <v>15883760</v>
      </c>
      <c r="Q28" s="105">
        <f t="shared" si="5"/>
        <v>7247965</v>
      </c>
      <c r="R28" s="105">
        <f t="shared" si="5"/>
        <v>27594033</v>
      </c>
      <c r="S28" s="105">
        <f t="shared" si="5"/>
        <v>7570743</v>
      </c>
      <c r="T28" s="105">
        <f t="shared" si="5"/>
        <v>4717819</v>
      </c>
      <c r="U28" s="105">
        <f t="shared" si="5"/>
        <v>7326201</v>
      </c>
      <c r="V28" s="105">
        <f t="shared" si="5"/>
        <v>19614763</v>
      </c>
      <c r="W28" s="105">
        <f t="shared" si="5"/>
        <v>77683447</v>
      </c>
      <c r="X28" s="105">
        <f t="shared" si="5"/>
        <v>83016000</v>
      </c>
      <c r="Y28" s="105">
        <f t="shared" si="5"/>
        <v>-5332553</v>
      </c>
      <c r="Z28" s="142">
        <f>+IF(X28&lt;&gt;0,+(Y28/X28)*100,0)</f>
        <v>-6.423524380842248</v>
      </c>
      <c r="AA28" s="158">
        <f>SUM(AA29:AA31)</f>
        <v>83016000</v>
      </c>
    </row>
    <row r="29" spans="1:27" ht="13.5">
      <c r="A29" s="143" t="s">
        <v>75</v>
      </c>
      <c r="B29" s="141"/>
      <c r="C29" s="160">
        <v>8706210</v>
      </c>
      <c r="D29" s="160"/>
      <c r="E29" s="161">
        <v>10712600</v>
      </c>
      <c r="F29" s="65">
        <v>10917500</v>
      </c>
      <c r="G29" s="65">
        <v>-182035</v>
      </c>
      <c r="H29" s="65">
        <v>895737</v>
      </c>
      <c r="I29" s="65">
        <v>2432073</v>
      </c>
      <c r="J29" s="65">
        <v>3145775</v>
      </c>
      <c r="K29" s="65">
        <v>891103</v>
      </c>
      <c r="L29" s="65">
        <v>710721</v>
      </c>
      <c r="M29" s="65">
        <v>918879</v>
      </c>
      <c r="N29" s="65">
        <v>2520703</v>
      </c>
      <c r="O29" s="65">
        <v>1442872</v>
      </c>
      <c r="P29" s="65">
        <v>151296</v>
      </c>
      <c r="Q29" s="65">
        <v>548160</v>
      </c>
      <c r="R29" s="65">
        <v>2142328</v>
      </c>
      <c r="S29" s="65">
        <v>712979</v>
      </c>
      <c r="T29" s="65">
        <v>369503</v>
      </c>
      <c r="U29" s="65">
        <v>1425058</v>
      </c>
      <c r="V29" s="65">
        <v>2507540</v>
      </c>
      <c r="W29" s="65">
        <v>10316346</v>
      </c>
      <c r="X29" s="65">
        <v>10917500</v>
      </c>
      <c r="Y29" s="65">
        <v>-601154</v>
      </c>
      <c r="Z29" s="145">
        <v>-5.51</v>
      </c>
      <c r="AA29" s="160">
        <v>10917500</v>
      </c>
    </row>
    <row r="30" spans="1:27" ht="13.5">
      <c r="A30" s="143" t="s">
        <v>76</v>
      </c>
      <c r="B30" s="141"/>
      <c r="C30" s="162">
        <v>-65632054</v>
      </c>
      <c r="D30" s="162"/>
      <c r="E30" s="163">
        <v>18017100</v>
      </c>
      <c r="F30" s="164">
        <v>32068200</v>
      </c>
      <c r="G30" s="164">
        <v>-118296</v>
      </c>
      <c r="H30" s="164">
        <v>281311</v>
      </c>
      <c r="I30" s="164">
        <v>1207579</v>
      </c>
      <c r="J30" s="164">
        <v>1370594</v>
      </c>
      <c r="K30" s="164">
        <v>1037008</v>
      </c>
      <c r="L30" s="164">
        <v>668711</v>
      </c>
      <c r="M30" s="164">
        <v>723415</v>
      </c>
      <c r="N30" s="164">
        <v>2429134</v>
      </c>
      <c r="O30" s="164">
        <v>855563</v>
      </c>
      <c r="P30" s="164">
        <v>10682903</v>
      </c>
      <c r="Q30" s="164">
        <v>2175447</v>
      </c>
      <c r="R30" s="164">
        <v>13713913</v>
      </c>
      <c r="S30" s="164">
        <v>2004346</v>
      </c>
      <c r="T30" s="164">
        <v>2207807</v>
      </c>
      <c r="U30" s="164">
        <v>2333218</v>
      </c>
      <c r="V30" s="164">
        <v>6545371</v>
      </c>
      <c r="W30" s="164">
        <v>24059012</v>
      </c>
      <c r="X30" s="164">
        <v>32068200</v>
      </c>
      <c r="Y30" s="164">
        <v>-8009188</v>
      </c>
      <c r="Z30" s="146">
        <v>-24.98</v>
      </c>
      <c r="AA30" s="162">
        <v>32068200</v>
      </c>
    </row>
    <row r="31" spans="1:27" ht="13.5">
      <c r="A31" s="143" t="s">
        <v>77</v>
      </c>
      <c r="B31" s="141"/>
      <c r="C31" s="160">
        <v>44725323</v>
      </c>
      <c r="D31" s="160"/>
      <c r="E31" s="161">
        <v>41786000</v>
      </c>
      <c r="F31" s="65">
        <v>40030300</v>
      </c>
      <c r="G31" s="65">
        <v>3653290</v>
      </c>
      <c r="H31" s="65">
        <v>3878777</v>
      </c>
      <c r="I31" s="65">
        <v>3380219</v>
      </c>
      <c r="J31" s="65">
        <v>10912286</v>
      </c>
      <c r="K31" s="65">
        <v>2000640</v>
      </c>
      <c r="L31" s="65">
        <v>4264984</v>
      </c>
      <c r="M31" s="65">
        <v>3830535</v>
      </c>
      <c r="N31" s="65">
        <v>10096159</v>
      </c>
      <c r="O31" s="65">
        <v>2163873</v>
      </c>
      <c r="P31" s="65">
        <v>5049561</v>
      </c>
      <c r="Q31" s="65">
        <v>4524358</v>
      </c>
      <c r="R31" s="65">
        <v>11737792</v>
      </c>
      <c r="S31" s="65">
        <v>4853418</v>
      </c>
      <c r="T31" s="65">
        <v>2140509</v>
      </c>
      <c r="U31" s="65">
        <v>3567925</v>
      </c>
      <c r="V31" s="65">
        <v>10561852</v>
      </c>
      <c r="W31" s="65">
        <v>43308089</v>
      </c>
      <c r="X31" s="65">
        <v>40030300</v>
      </c>
      <c r="Y31" s="65">
        <v>3277789</v>
      </c>
      <c r="Z31" s="145">
        <v>8.19</v>
      </c>
      <c r="AA31" s="160">
        <v>40030300</v>
      </c>
    </row>
    <row r="32" spans="1:27" ht="13.5">
      <c r="A32" s="140" t="s">
        <v>78</v>
      </c>
      <c r="B32" s="141"/>
      <c r="C32" s="158">
        <f aca="true" t="shared" si="6" ref="C32:Y32">SUM(C33:C37)</f>
        <v>213873811</v>
      </c>
      <c r="D32" s="158">
        <f>SUM(D33:D37)</f>
        <v>0</v>
      </c>
      <c r="E32" s="159">
        <f t="shared" si="6"/>
        <v>231341239</v>
      </c>
      <c r="F32" s="105">
        <f t="shared" si="6"/>
        <v>218272651</v>
      </c>
      <c r="G32" s="105">
        <f t="shared" si="6"/>
        <v>12915233</v>
      </c>
      <c r="H32" s="105">
        <f t="shared" si="6"/>
        <v>15832300</v>
      </c>
      <c r="I32" s="105">
        <f t="shared" si="6"/>
        <v>19176961</v>
      </c>
      <c r="J32" s="105">
        <f t="shared" si="6"/>
        <v>47924494</v>
      </c>
      <c r="K32" s="105">
        <f t="shared" si="6"/>
        <v>16057235</v>
      </c>
      <c r="L32" s="105">
        <f t="shared" si="6"/>
        <v>19718163</v>
      </c>
      <c r="M32" s="105">
        <f t="shared" si="6"/>
        <v>18068116</v>
      </c>
      <c r="N32" s="105">
        <f t="shared" si="6"/>
        <v>53843514</v>
      </c>
      <c r="O32" s="105">
        <f t="shared" si="6"/>
        <v>17765017</v>
      </c>
      <c r="P32" s="105">
        <f t="shared" si="6"/>
        <v>18268715</v>
      </c>
      <c r="Q32" s="105">
        <f t="shared" si="6"/>
        <v>15351363</v>
      </c>
      <c r="R32" s="105">
        <f t="shared" si="6"/>
        <v>51385095</v>
      </c>
      <c r="S32" s="105">
        <f t="shared" si="6"/>
        <v>18430889</v>
      </c>
      <c r="T32" s="105">
        <f t="shared" si="6"/>
        <v>16557527</v>
      </c>
      <c r="U32" s="105">
        <f t="shared" si="6"/>
        <v>20706657</v>
      </c>
      <c r="V32" s="105">
        <f t="shared" si="6"/>
        <v>55695073</v>
      </c>
      <c r="W32" s="105">
        <f t="shared" si="6"/>
        <v>208848176</v>
      </c>
      <c r="X32" s="105">
        <f t="shared" si="6"/>
        <v>218272651</v>
      </c>
      <c r="Y32" s="105">
        <f t="shared" si="6"/>
        <v>-9424475</v>
      </c>
      <c r="Z32" s="142">
        <f>+IF(X32&lt;&gt;0,+(Y32/X32)*100,0)</f>
        <v>-4.3177534871283525</v>
      </c>
      <c r="AA32" s="158">
        <f>SUM(AA33:AA37)</f>
        <v>218272651</v>
      </c>
    </row>
    <row r="33" spans="1:27" ht="13.5">
      <c r="A33" s="143" t="s">
        <v>79</v>
      </c>
      <c r="B33" s="141"/>
      <c r="C33" s="160">
        <v>37795702</v>
      </c>
      <c r="D33" s="160"/>
      <c r="E33" s="161">
        <v>37952400</v>
      </c>
      <c r="F33" s="65">
        <v>36607800</v>
      </c>
      <c r="G33" s="65">
        <v>1592923</v>
      </c>
      <c r="H33" s="65">
        <v>2038693</v>
      </c>
      <c r="I33" s="65">
        <v>4282296</v>
      </c>
      <c r="J33" s="65">
        <v>7913912</v>
      </c>
      <c r="K33" s="65">
        <v>2214204</v>
      </c>
      <c r="L33" s="65">
        <v>3191779</v>
      </c>
      <c r="M33" s="65">
        <v>2790157</v>
      </c>
      <c r="N33" s="65">
        <v>8196140</v>
      </c>
      <c r="O33" s="65">
        <v>2829987</v>
      </c>
      <c r="P33" s="65">
        <v>3165030</v>
      </c>
      <c r="Q33" s="65">
        <v>1913159</v>
      </c>
      <c r="R33" s="65">
        <v>7908176</v>
      </c>
      <c r="S33" s="65">
        <v>2692052</v>
      </c>
      <c r="T33" s="65">
        <v>2290980</v>
      </c>
      <c r="U33" s="65">
        <v>4220179</v>
      </c>
      <c r="V33" s="65">
        <v>9203211</v>
      </c>
      <c r="W33" s="65">
        <v>33221439</v>
      </c>
      <c r="X33" s="65">
        <v>36607800</v>
      </c>
      <c r="Y33" s="65">
        <v>-3386361</v>
      </c>
      <c r="Z33" s="145">
        <v>-9.25</v>
      </c>
      <c r="AA33" s="160">
        <v>36607800</v>
      </c>
    </row>
    <row r="34" spans="1:27" ht="13.5">
      <c r="A34" s="143" t="s">
        <v>80</v>
      </c>
      <c r="B34" s="141"/>
      <c r="C34" s="160">
        <v>75408827</v>
      </c>
      <c r="D34" s="160"/>
      <c r="E34" s="161">
        <v>82013200</v>
      </c>
      <c r="F34" s="65">
        <v>79640088</v>
      </c>
      <c r="G34" s="65">
        <v>4705868</v>
      </c>
      <c r="H34" s="65">
        <v>5631561</v>
      </c>
      <c r="I34" s="65">
        <v>6127810</v>
      </c>
      <c r="J34" s="65">
        <v>16465239</v>
      </c>
      <c r="K34" s="65">
        <v>6353840</v>
      </c>
      <c r="L34" s="65">
        <v>6774186</v>
      </c>
      <c r="M34" s="65">
        <v>7386203</v>
      </c>
      <c r="N34" s="65">
        <v>20514229</v>
      </c>
      <c r="O34" s="65">
        <v>7217992</v>
      </c>
      <c r="P34" s="65">
        <v>6873665</v>
      </c>
      <c r="Q34" s="65">
        <v>5743740</v>
      </c>
      <c r="R34" s="65">
        <v>19835397</v>
      </c>
      <c r="S34" s="65">
        <v>6694354</v>
      </c>
      <c r="T34" s="65">
        <v>6257728</v>
      </c>
      <c r="U34" s="65">
        <v>6658385</v>
      </c>
      <c r="V34" s="65">
        <v>19610467</v>
      </c>
      <c r="W34" s="65">
        <v>76425332</v>
      </c>
      <c r="X34" s="65">
        <v>79640088</v>
      </c>
      <c r="Y34" s="65">
        <v>-3214756</v>
      </c>
      <c r="Z34" s="145">
        <v>-4.04</v>
      </c>
      <c r="AA34" s="160">
        <v>79640088</v>
      </c>
    </row>
    <row r="35" spans="1:27" ht="13.5">
      <c r="A35" s="143" t="s">
        <v>81</v>
      </c>
      <c r="B35" s="141"/>
      <c r="C35" s="160">
        <v>72656013</v>
      </c>
      <c r="D35" s="160"/>
      <c r="E35" s="161">
        <v>80388700</v>
      </c>
      <c r="F35" s="65">
        <v>72261900</v>
      </c>
      <c r="G35" s="65">
        <v>4538393</v>
      </c>
      <c r="H35" s="65">
        <v>5916567</v>
      </c>
      <c r="I35" s="65">
        <v>6345391</v>
      </c>
      <c r="J35" s="65">
        <v>16800351</v>
      </c>
      <c r="K35" s="65">
        <v>5180808</v>
      </c>
      <c r="L35" s="65">
        <v>7154480</v>
      </c>
      <c r="M35" s="65">
        <v>5558465</v>
      </c>
      <c r="N35" s="65">
        <v>17893753</v>
      </c>
      <c r="O35" s="65">
        <v>5285836</v>
      </c>
      <c r="P35" s="65">
        <v>5976597</v>
      </c>
      <c r="Q35" s="65">
        <v>5369719</v>
      </c>
      <c r="R35" s="65">
        <v>16632152</v>
      </c>
      <c r="S35" s="65">
        <v>5604686</v>
      </c>
      <c r="T35" s="65">
        <v>5580008</v>
      </c>
      <c r="U35" s="65">
        <v>7099819</v>
      </c>
      <c r="V35" s="65">
        <v>18284513</v>
      </c>
      <c r="W35" s="65">
        <v>69610769</v>
      </c>
      <c r="X35" s="65">
        <v>72261900</v>
      </c>
      <c r="Y35" s="65">
        <v>-2651131</v>
      </c>
      <c r="Z35" s="145">
        <v>-3.67</v>
      </c>
      <c r="AA35" s="160">
        <v>72261900</v>
      </c>
    </row>
    <row r="36" spans="1:27" ht="13.5">
      <c r="A36" s="143" t="s">
        <v>82</v>
      </c>
      <c r="B36" s="141"/>
      <c r="C36" s="160">
        <v>8303174</v>
      </c>
      <c r="D36" s="160"/>
      <c r="E36" s="161">
        <v>10598900</v>
      </c>
      <c r="F36" s="65">
        <v>8568600</v>
      </c>
      <c r="G36" s="65">
        <v>686672</v>
      </c>
      <c r="H36" s="65">
        <v>683861</v>
      </c>
      <c r="I36" s="65">
        <v>730795</v>
      </c>
      <c r="J36" s="65">
        <v>2101328</v>
      </c>
      <c r="K36" s="65">
        <v>744783</v>
      </c>
      <c r="L36" s="65">
        <v>870582</v>
      </c>
      <c r="M36" s="65">
        <v>789690</v>
      </c>
      <c r="N36" s="65">
        <v>2405055</v>
      </c>
      <c r="O36" s="65">
        <v>725177</v>
      </c>
      <c r="P36" s="65">
        <v>415534</v>
      </c>
      <c r="Q36" s="65">
        <v>698130</v>
      </c>
      <c r="R36" s="65">
        <v>1838841</v>
      </c>
      <c r="S36" s="65">
        <v>1714305</v>
      </c>
      <c r="T36" s="65">
        <v>787193</v>
      </c>
      <c r="U36" s="65">
        <v>810258</v>
      </c>
      <c r="V36" s="65">
        <v>3311756</v>
      </c>
      <c r="W36" s="65">
        <v>9656980</v>
      </c>
      <c r="X36" s="65">
        <v>8568600</v>
      </c>
      <c r="Y36" s="65">
        <v>1088380</v>
      </c>
      <c r="Z36" s="145">
        <v>12.7</v>
      </c>
      <c r="AA36" s="160">
        <v>8568600</v>
      </c>
    </row>
    <row r="37" spans="1:27" ht="13.5">
      <c r="A37" s="143" t="s">
        <v>83</v>
      </c>
      <c r="B37" s="141"/>
      <c r="C37" s="162">
        <v>19710095</v>
      </c>
      <c r="D37" s="162"/>
      <c r="E37" s="163">
        <v>20388039</v>
      </c>
      <c r="F37" s="164">
        <v>21194263</v>
      </c>
      <c r="G37" s="164">
        <v>1391377</v>
      </c>
      <c r="H37" s="164">
        <v>1561618</v>
      </c>
      <c r="I37" s="164">
        <v>1690669</v>
      </c>
      <c r="J37" s="164">
        <v>4643664</v>
      </c>
      <c r="K37" s="164">
        <v>1563600</v>
      </c>
      <c r="L37" s="164">
        <v>1727136</v>
      </c>
      <c r="M37" s="164">
        <v>1543601</v>
      </c>
      <c r="N37" s="164">
        <v>4834337</v>
      </c>
      <c r="O37" s="164">
        <v>1706025</v>
      </c>
      <c r="P37" s="164">
        <v>1837889</v>
      </c>
      <c r="Q37" s="164">
        <v>1626615</v>
      </c>
      <c r="R37" s="164">
        <v>5170529</v>
      </c>
      <c r="S37" s="164">
        <v>1725492</v>
      </c>
      <c r="T37" s="164">
        <v>1641618</v>
      </c>
      <c r="U37" s="164">
        <v>1918016</v>
      </c>
      <c r="V37" s="164">
        <v>5285126</v>
      </c>
      <c r="W37" s="164">
        <v>19933656</v>
      </c>
      <c r="X37" s="164">
        <v>21194263</v>
      </c>
      <c r="Y37" s="164">
        <v>-1260607</v>
      </c>
      <c r="Z37" s="146">
        <v>-5.95</v>
      </c>
      <c r="AA37" s="162">
        <v>21194263</v>
      </c>
    </row>
    <row r="38" spans="1:27" ht="13.5">
      <c r="A38" s="140" t="s">
        <v>84</v>
      </c>
      <c r="B38" s="147"/>
      <c r="C38" s="158">
        <f aca="true" t="shared" si="7" ref="C38:Y38">SUM(C39:C41)</f>
        <v>180905204</v>
      </c>
      <c r="D38" s="158">
        <f>SUM(D39:D41)</f>
        <v>0</v>
      </c>
      <c r="E38" s="159">
        <f t="shared" si="7"/>
        <v>203924986</v>
      </c>
      <c r="F38" s="105">
        <f t="shared" si="7"/>
        <v>191183677</v>
      </c>
      <c r="G38" s="105">
        <f t="shared" si="7"/>
        <v>13751493</v>
      </c>
      <c r="H38" s="105">
        <f t="shared" si="7"/>
        <v>13934336</v>
      </c>
      <c r="I38" s="105">
        <f t="shared" si="7"/>
        <v>15545271</v>
      </c>
      <c r="J38" s="105">
        <f t="shared" si="7"/>
        <v>43231100</v>
      </c>
      <c r="K38" s="105">
        <f t="shared" si="7"/>
        <v>14952401</v>
      </c>
      <c r="L38" s="105">
        <f t="shared" si="7"/>
        <v>14628538</v>
      </c>
      <c r="M38" s="105">
        <f t="shared" si="7"/>
        <v>15362366</v>
      </c>
      <c r="N38" s="105">
        <f t="shared" si="7"/>
        <v>44943305</v>
      </c>
      <c r="O38" s="105">
        <f t="shared" si="7"/>
        <v>16208728</v>
      </c>
      <c r="P38" s="105">
        <f t="shared" si="7"/>
        <v>15868558</v>
      </c>
      <c r="Q38" s="105">
        <f t="shared" si="7"/>
        <v>14508634</v>
      </c>
      <c r="R38" s="105">
        <f t="shared" si="7"/>
        <v>46585920</v>
      </c>
      <c r="S38" s="105">
        <f t="shared" si="7"/>
        <v>14591183</v>
      </c>
      <c r="T38" s="105">
        <f t="shared" si="7"/>
        <v>14784295</v>
      </c>
      <c r="U38" s="105">
        <f t="shared" si="7"/>
        <v>17343110</v>
      </c>
      <c r="V38" s="105">
        <f t="shared" si="7"/>
        <v>46718588</v>
      </c>
      <c r="W38" s="105">
        <f t="shared" si="7"/>
        <v>181478913</v>
      </c>
      <c r="X38" s="105">
        <f t="shared" si="7"/>
        <v>191183677</v>
      </c>
      <c r="Y38" s="105">
        <f t="shared" si="7"/>
        <v>-9704764</v>
      </c>
      <c r="Z38" s="142">
        <f>+IF(X38&lt;&gt;0,+(Y38/X38)*100,0)</f>
        <v>-5.076146746565607</v>
      </c>
      <c r="AA38" s="158">
        <f>SUM(AA39:AA41)</f>
        <v>191183677</v>
      </c>
    </row>
    <row r="39" spans="1:27" ht="13.5">
      <c r="A39" s="143" t="s">
        <v>85</v>
      </c>
      <c r="B39" s="141"/>
      <c r="C39" s="160">
        <v>17181855</v>
      </c>
      <c r="D39" s="160"/>
      <c r="E39" s="161">
        <v>17620100</v>
      </c>
      <c r="F39" s="65">
        <v>18333500</v>
      </c>
      <c r="G39" s="65">
        <v>1349423</v>
      </c>
      <c r="H39" s="65">
        <v>1313764</v>
      </c>
      <c r="I39" s="65">
        <v>1474497</v>
      </c>
      <c r="J39" s="65">
        <v>4137684</v>
      </c>
      <c r="K39" s="65">
        <v>1455093</v>
      </c>
      <c r="L39" s="65">
        <v>1440329</v>
      </c>
      <c r="M39" s="65">
        <v>1523300</v>
      </c>
      <c r="N39" s="65">
        <v>4418722</v>
      </c>
      <c r="O39" s="65">
        <v>1481384</v>
      </c>
      <c r="P39" s="65">
        <v>1450745</v>
      </c>
      <c r="Q39" s="65">
        <v>1528155</v>
      </c>
      <c r="R39" s="65">
        <v>4460284</v>
      </c>
      <c r="S39" s="65">
        <v>1470031</v>
      </c>
      <c r="T39" s="65">
        <v>1566515</v>
      </c>
      <c r="U39" s="65">
        <v>1782279</v>
      </c>
      <c r="V39" s="65">
        <v>4818825</v>
      </c>
      <c r="W39" s="65">
        <v>17835515</v>
      </c>
      <c r="X39" s="65">
        <v>18333500</v>
      </c>
      <c r="Y39" s="65">
        <v>-497985</v>
      </c>
      <c r="Z39" s="145">
        <v>-2.72</v>
      </c>
      <c r="AA39" s="160">
        <v>18333500</v>
      </c>
    </row>
    <row r="40" spans="1:27" ht="13.5">
      <c r="A40" s="143" t="s">
        <v>86</v>
      </c>
      <c r="B40" s="141"/>
      <c r="C40" s="160">
        <v>156355479</v>
      </c>
      <c r="D40" s="160"/>
      <c r="E40" s="161">
        <v>177870934</v>
      </c>
      <c r="F40" s="65">
        <v>164481595</v>
      </c>
      <c r="G40" s="65">
        <v>12084693</v>
      </c>
      <c r="H40" s="65">
        <v>12030218</v>
      </c>
      <c r="I40" s="65">
        <v>13394925</v>
      </c>
      <c r="J40" s="65">
        <v>37509836</v>
      </c>
      <c r="K40" s="65">
        <v>12790429</v>
      </c>
      <c r="L40" s="65">
        <v>12611743</v>
      </c>
      <c r="M40" s="65">
        <v>13070849</v>
      </c>
      <c r="N40" s="65">
        <v>38473021</v>
      </c>
      <c r="O40" s="65">
        <v>14049984</v>
      </c>
      <c r="P40" s="65">
        <v>13856796</v>
      </c>
      <c r="Q40" s="65">
        <v>12303694</v>
      </c>
      <c r="R40" s="65">
        <v>40210474</v>
      </c>
      <c r="S40" s="65">
        <v>12470734</v>
      </c>
      <c r="T40" s="65">
        <v>12604933</v>
      </c>
      <c r="U40" s="65">
        <v>14562576</v>
      </c>
      <c r="V40" s="65">
        <v>39638243</v>
      </c>
      <c r="W40" s="65">
        <v>155831574</v>
      </c>
      <c r="X40" s="65">
        <v>164481595</v>
      </c>
      <c r="Y40" s="65">
        <v>-8650021</v>
      </c>
      <c r="Z40" s="145">
        <v>-5.26</v>
      </c>
      <c r="AA40" s="160">
        <v>164481595</v>
      </c>
    </row>
    <row r="41" spans="1:27" ht="13.5">
      <c r="A41" s="143" t="s">
        <v>87</v>
      </c>
      <c r="B41" s="141"/>
      <c r="C41" s="160">
        <v>7367870</v>
      </c>
      <c r="D41" s="160"/>
      <c r="E41" s="161">
        <v>8433952</v>
      </c>
      <c r="F41" s="65">
        <v>8368582</v>
      </c>
      <c r="G41" s="65">
        <v>317377</v>
      </c>
      <c r="H41" s="65">
        <v>590354</v>
      </c>
      <c r="I41" s="65">
        <v>675849</v>
      </c>
      <c r="J41" s="65">
        <v>1583580</v>
      </c>
      <c r="K41" s="65">
        <v>706879</v>
      </c>
      <c r="L41" s="65">
        <v>576466</v>
      </c>
      <c r="M41" s="65">
        <v>768217</v>
      </c>
      <c r="N41" s="65">
        <v>2051562</v>
      </c>
      <c r="O41" s="65">
        <v>677360</v>
      </c>
      <c r="P41" s="65">
        <v>561017</v>
      </c>
      <c r="Q41" s="65">
        <v>676785</v>
      </c>
      <c r="R41" s="65">
        <v>1915162</v>
      </c>
      <c r="S41" s="65">
        <v>650418</v>
      </c>
      <c r="T41" s="65">
        <v>612847</v>
      </c>
      <c r="U41" s="65">
        <v>998255</v>
      </c>
      <c r="V41" s="65">
        <v>2261520</v>
      </c>
      <c r="W41" s="65">
        <v>7811824</v>
      </c>
      <c r="X41" s="65">
        <v>8368582</v>
      </c>
      <c r="Y41" s="65">
        <v>-556758</v>
      </c>
      <c r="Z41" s="145">
        <v>-6.65</v>
      </c>
      <c r="AA41" s="160">
        <v>8368582</v>
      </c>
    </row>
    <row r="42" spans="1:27" ht="13.5">
      <c r="A42" s="140" t="s">
        <v>88</v>
      </c>
      <c r="B42" s="147"/>
      <c r="C42" s="158">
        <f aca="true" t="shared" si="8" ref="C42:Y42">SUM(C43:C46)</f>
        <v>1248218708</v>
      </c>
      <c r="D42" s="158">
        <f>SUM(D43:D46)</f>
        <v>0</v>
      </c>
      <c r="E42" s="159">
        <f t="shared" si="8"/>
        <v>1540310178</v>
      </c>
      <c r="F42" s="105">
        <f t="shared" si="8"/>
        <v>1428059874</v>
      </c>
      <c r="G42" s="105">
        <f t="shared" si="8"/>
        <v>121511260</v>
      </c>
      <c r="H42" s="105">
        <f t="shared" si="8"/>
        <v>129901590</v>
      </c>
      <c r="I42" s="105">
        <f t="shared" si="8"/>
        <v>114571889</v>
      </c>
      <c r="J42" s="105">
        <f t="shared" si="8"/>
        <v>365984739</v>
      </c>
      <c r="K42" s="105">
        <f t="shared" si="8"/>
        <v>120884537</v>
      </c>
      <c r="L42" s="105">
        <f t="shared" si="8"/>
        <v>121309306</v>
      </c>
      <c r="M42" s="105">
        <f t="shared" si="8"/>
        <v>122364738</v>
      </c>
      <c r="N42" s="105">
        <f t="shared" si="8"/>
        <v>364558581</v>
      </c>
      <c r="O42" s="105">
        <f t="shared" si="8"/>
        <v>123076797</v>
      </c>
      <c r="P42" s="105">
        <f t="shared" si="8"/>
        <v>102091514</v>
      </c>
      <c r="Q42" s="105">
        <f t="shared" si="8"/>
        <v>138339850</v>
      </c>
      <c r="R42" s="105">
        <f t="shared" si="8"/>
        <v>363508161</v>
      </c>
      <c r="S42" s="105">
        <f t="shared" si="8"/>
        <v>114633915</v>
      </c>
      <c r="T42" s="105">
        <f t="shared" si="8"/>
        <v>124979730</v>
      </c>
      <c r="U42" s="105">
        <f t="shared" si="8"/>
        <v>156267280</v>
      </c>
      <c r="V42" s="105">
        <f t="shared" si="8"/>
        <v>395880925</v>
      </c>
      <c r="W42" s="105">
        <f t="shared" si="8"/>
        <v>1489932406</v>
      </c>
      <c r="X42" s="105">
        <f t="shared" si="8"/>
        <v>1428059874</v>
      </c>
      <c r="Y42" s="105">
        <f t="shared" si="8"/>
        <v>61872532</v>
      </c>
      <c r="Z42" s="142">
        <f>+IF(X42&lt;&gt;0,+(Y42/X42)*100,0)</f>
        <v>4.332628703213602</v>
      </c>
      <c r="AA42" s="158">
        <f>SUM(AA43:AA46)</f>
        <v>1428059874</v>
      </c>
    </row>
    <row r="43" spans="1:27" ht="13.5">
      <c r="A43" s="143" t="s">
        <v>89</v>
      </c>
      <c r="B43" s="141"/>
      <c r="C43" s="160">
        <v>764717830</v>
      </c>
      <c r="D43" s="160"/>
      <c r="E43" s="161">
        <v>1030860400</v>
      </c>
      <c r="F43" s="65">
        <v>919526800</v>
      </c>
      <c r="G43" s="65">
        <v>83384675</v>
      </c>
      <c r="H43" s="65">
        <v>87632535</v>
      </c>
      <c r="I43" s="65">
        <v>65578740</v>
      </c>
      <c r="J43" s="65">
        <v>236595950</v>
      </c>
      <c r="K43" s="65">
        <v>79604612</v>
      </c>
      <c r="L43" s="65">
        <v>78242895</v>
      </c>
      <c r="M43" s="65">
        <v>79986989</v>
      </c>
      <c r="N43" s="65">
        <v>237834496</v>
      </c>
      <c r="O43" s="65">
        <v>82422510</v>
      </c>
      <c r="P43" s="65">
        <v>76858873</v>
      </c>
      <c r="Q43" s="65">
        <v>79433877</v>
      </c>
      <c r="R43" s="65">
        <v>238715260</v>
      </c>
      <c r="S43" s="65">
        <v>74080072</v>
      </c>
      <c r="T43" s="65">
        <v>75536699</v>
      </c>
      <c r="U43" s="65">
        <v>112502997</v>
      </c>
      <c r="V43" s="65">
        <v>262119768</v>
      </c>
      <c r="W43" s="65">
        <v>975265474</v>
      </c>
      <c r="X43" s="65">
        <v>919526800</v>
      </c>
      <c r="Y43" s="65">
        <v>55738674</v>
      </c>
      <c r="Z43" s="145">
        <v>6.06</v>
      </c>
      <c r="AA43" s="160">
        <v>919526800</v>
      </c>
    </row>
    <row r="44" spans="1:27" ht="13.5">
      <c r="A44" s="143" t="s">
        <v>90</v>
      </c>
      <c r="B44" s="141"/>
      <c r="C44" s="160">
        <v>306624567</v>
      </c>
      <c r="D44" s="160"/>
      <c r="E44" s="161">
        <v>325880102</v>
      </c>
      <c r="F44" s="65">
        <v>325286045</v>
      </c>
      <c r="G44" s="65">
        <v>23665706</v>
      </c>
      <c r="H44" s="65">
        <v>26679616</v>
      </c>
      <c r="I44" s="65">
        <v>32124001</v>
      </c>
      <c r="J44" s="65">
        <v>82469323</v>
      </c>
      <c r="K44" s="65">
        <v>25967108</v>
      </c>
      <c r="L44" s="65">
        <v>24835560</v>
      </c>
      <c r="M44" s="65">
        <v>27563449</v>
      </c>
      <c r="N44" s="65">
        <v>78366117</v>
      </c>
      <c r="O44" s="65">
        <v>25385128</v>
      </c>
      <c r="P44" s="65">
        <v>24417589</v>
      </c>
      <c r="Q44" s="65">
        <v>26848863</v>
      </c>
      <c r="R44" s="65">
        <v>76651580</v>
      </c>
      <c r="S44" s="65">
        <v>27287659</v>
      </c>
      <c r="T44" s="65">
        <v>32225281</v>
      </c>
      <c r="U44" s="65">
        <v>28705935</v>
      </c>
      <c r="V44" s="65">
        <v>88218875</v>
      </c>
      <c r="W44" s="65">
        <v>325705895</v>
      </c>
      <c r="X44" s="65">
        <v>325286045</v>
      </c>
      <c r="Y44" s="65">
        <v>419850</v>
      </c>
      <c r="Z44" s="145">
        <v>0.13</v>
      </c>
      <c r="AA44" s="160">
        <v>325286045</v>
      </c>
    </row>
    <row r="45" spans="1:27" ht="13.5">
      <c r="A45" s="143" t="s">
        <v>91</v>
      </c>
      <c r="B45" s="141"/>
      <c r="C45" s="162">
        <v>108812481</v>
      </c>
      <c r="D45" s="162"/>
      <c r="E45" s="163">
        <v>118745476</v>
      </c>
      <c r="F45" s="164">
        <v>115665529</v>
      </c>
      <c r="G45" s="164">
        <v>9393820</v>
      </c>
      <c r="H45" s="164">
        <v>10304566</v>
      </c>
      <c r="I45" s="164">
        <v>10779730</v>
      </c>
      <c r="J45" s="164">
        <v>30478116</v>
      </c>
      <c r="K45" s="164">
        <v>9867024</v>
      </c>
      <c r="L45" s="164">
        <v>12479791</v>
      </c>
      <c r="M45" s="164">
        <v>8602037</v>
      </c>
      <c r="N45" s="164">
        <v>30948852</v>
      </c>
      <c r="O45" s="164">
        <v>9354763</v>
      </c>
      <c r="P45" s="164">
        <v>-6539453</v>
      </c>
      <c r="Q45" s="164">
        <v>26795860</v>
      </c>
      <c r="R45" s="164">
        <v>29611170</v>
      </c>
      <c r="S45" s="164">
        <v>7647483</v>
      </c>
      <c r="T45" s="164">
        <v>10046592</v>
      </c>
      <c r="U45" s="164">
        <v>9592705</v>
      </c>
      <c r="V45" s="164">
        <v>27286780</v>
      </c>
      <c r="W45" s="164">
        <v>118324918</v>
      </c>
      <c r="X45" s="164">
        <v>115665529</v>
      </c>
      <c r="Y45" s="164">
        <v>2659389</v>
      </c>
      <c r="Z45" s="146">
        <v>2.3</v>
      </c>
      <c r="AA45" s="162">
        <v>115665529</v>
      </c>
    </row>
    <row r="46" spans="1:27" ht="13.5">
      <c r="A46" s="143" t="s">
        <v>92</v>
      </c>
      <c r="B46" s="141"/>
      <c r="C46" s="160">
        <v>68063830</v>
      </c>
      <c r="D46" s="160"/>
      <c r="E46" s="161">
        <v>64824200</v>
      </c>
      <c r="F46" s="65">
        <v>67581500</v>
      </c>
      <c r="G46" s="65">
        <v>5067059</v>
      </c>
      <c r="H46" s="65">
        <v>5284873</v>
      </c>
      <c r="I46" s="65">
        <v>6089418</v>
      </c>
      <c r="J46" s="65">
        <v>16441350</v>
      </c>
      <c r="K46" s="65">
        <v>5445793</v>
      </c>
      <c r="L46" s="65">
        <v>5751060</v>
      </c>
      <c r="M46" s="65">
        <v>6212263</v>
      </c>
      <c r="N46" s="65">
        <v>17409116</v>
      </c>
      <c r="O46" s="65">
        <v>5914396</v>
      </c>
      <c r="P46" s="65">
        <v>7354505</v>
      </c>
      <c r="Q46" s="65">
        <v>5261250</v>
      </c>
      <c r="R46" s="65">
        <v>18530151</v>
      </c>
      <c r="S46" s="65">
        <v>5618701</v>
      </c>
      <c r="T46" s="65">
        <v>7171158</v>
      </c>
      <c r="U46" s="65">
        <v>5465643</v>
      </c>
      <c r="V46" s="65">
        <v>18255502</v>
      </c>
      <c r="W46" s="65">
        <v>70636119</v>
      </c>
      <c r="X46" s="65">
        <v>67581500</v>
      </c>
      <c r="Y46" s="65">
        <v>3054619</v>
      </c>
      <c r="Z46" s="145">
        <v>4.52</v>
      </c>
      <c r="AA46" s="160">
        <v>67581500</v>
      </c>
    </row>
    <row r="47" spans="1:27" ht="13.5">
      <c r="A47" s="140" t="s">
        <v>93</v>
      </c>
      <c r="B47" s="147" t="s">
        <v>94</v>
      </c>
      <c r="C47" s="158">
        <v>133997</v>
      </c>
      <c r="D47" s="158"/>
      <c r="E47" s="159">
        <v>181700</v>
      </c>
      <c r="F47" s="105">
        <v>187300</v>
      </c>
      <c r="G47" s="105">
        <v>14775</v>
      </c>
      <c r="H47" s="105">
        <v>26179</v>
      </c>
      <c r="I47" s="105">
        <v>14775</v>
      </c>
      <c r="J47" s="105">
        <v>55729</v>
      </c>
      <c r="K47" s="105">
        <v>14775</v>
      </c>
      <c r="L47" s="105">
        <v>14775</v>
      </c>
      <c r="M47" s="105">
        <v>14775</v>
      </c>
      <c r="N47" s="105">
        <v>44325</v>
      </c>
      <c r="O47" s="105">
        <v>14775</v>
      </c>
      <c r="P47" s="105">
        <v>19975</v>
      </c>
      <c r="Q47" s="105">
        <v>15425</v>
      </c>
      <c r="R47" s="105">
        <v>50175</v>
      </c>
      <c r="S47" s="105">
        <v>15425</v>
      </c>
      <c r="T47" s="105">
        <v>15425</v>
      </c>
      <c r="U47" s="105">
        <v>15425</v>
      </c>
      <c r="V47" s="105">
        <v>46275</v>
      </c>
      <c r="W47" s="105">
        <v>196504</v>
      </c>
      <c r="X47" s="105">
        <v>187300</v>
      </c>
      <c r="Y47" s="105">
        <v>9204</v>
      </c>
      <c r="Z47" s="142">
        <v>4.91</v>
      </c>
      <c r="AA47" s="158">
        <v>187300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1630931199</v>
      </c>
      <c r="D48" s="177">
        <f>+D28+D32+D38+D42+D47</f>
        <v>0</v>
      </c>
      <c r="E48" s="178">
        <f t="shared" si="9"/>
        <v>2046273803</v>
      </c>
      <c r="F48" s="78">
        <f t="shared" si="9"/>
        <v>1920719502</v>
      </c>
      <c r="G48" s="78">
        <f t="shared" si="9"/>
        <v>151545720</v>
      </c>
      <c r="H48" s="78">
        <f t="shared" si="9"/>
        <v>164750230</v>
      </c>
      <c r="I48" s="78">
        <f t="shared" si="9"/>
        <v>156328767</v>
      </c>
      <c r="J48" s="78">
        <f t="shared" si="9"/>
        <v>472624717</v>
      </c>
      <c r="K48" s="78">
        <f t="shared" si="9"/>
        <v>155837699</v>
      </c>
      <c r="L48" s="78">
        <f t="shared" si="9"/>
        <v>161315198</v>
      </c>
      <c r="M48" s="78">
        <f t="shared" si="9"/>
        <v>161282824</v>
      </c>
      <c r="N48" s="78">
        <f t="shared" si="9"/>
        <v>478435721</v>
      </c>
      <c r="O48" s="78">
        <f t="shared" si="9"/>
        <v>161527625</v>
      </c>
      <c r="P48" s="78">
        <f t="shared" si="9"/>
        <v>152132522</v>
      </c>
      <c r="Q48" s="78">
        <f t="shared" si="9"/>
        <v>175463237</v>
      </c>
      <c r="R48" s="78">
        <f t="shared" si="9"/>
        <v>489123384</v>
      </c>
      <c r="S48" s="78">
        <f t="shared" si="9"/>
        <v>155242155</v>
      </c>
      <c r="T48" s="78">
        <f t="shared" si="9"/>
        <v>161054796</v>
      </c>
      <c r="U48" s="78">
        <f t="shared" si="9"/>
        <v>201658673</v>
      </c>
      <c r="V48" s="78">
        <f t="shared" si="9"/>
        <v>517955624</v>
      </c>
      <c r="W48" s="78">
        <f t="shared" si="9"/>
        <v>1958139446</v>
      </c>
      <c r="X48" s="78">
        <f t="shared" si="9"/>
        <v>1920719502</v>
      </c>
      <c r="Y48" s="78">
        <f t="shared" si="9"/>
        <v>37419944</v>
      </c>
      <c r="Z48" s="179">
        <f>+IF(X48&lt;&gt;0,+(Y48/X48)*100,0)</f>
        <v>1.9482253374860563</v>
      </c>
      <c r="AA48" s="177">
        <f>+AA28+AA32+AA38+AA42+AA47</f>
        <v>1920719502</v>
      </c>
    </row>
    <row r="49" spans="1:27" ht="13.5">
      <c r="A49" s="153" t="s">
        <v>49</v>
      </c>
      <c r="B49" s="154"/>
      <c r="C49" s="180">
        <f aca="true" t="shared" si="10" ref="C49:Y49">+C25-C48</f>
        <v>-193204611</v>
      </c>
      <c r="D49" s="180">
        <f>+D25-D48</f>
        <v>0</v>
      </c>
      <c r="E49" s="181">
        <f t="shared" si="10"/>
        <v>-185004202</v>
      </c>
      <c r="F49" s="182">
        <f t="shared" si="10"/>
        <v>-188125401</v>
      </c>
      <c r="G49" s="182">
        <f t="shared" si="10"/>
        <v>3117187</v>
      </c>
      <c r="H49" s="182">
        <f t="shared" si="10"/>
        <v>-28254706</v>
      </c>
      <c r="I49" s="182">
        <f t="shared" si="10"/>
        <v>-14905070</v>
      </c>
      <c r="J49" s="182">
        <f t="shared" si="10"/>
        <v>-40042589</v>
      </c>
      <c r="K49" s="182">
        <f t="shared" si="10"/>
        <v>-9492673</v>
      </c>
      <c r="L49" s="182">
        <f t="shared" si="10"/>
        <v>-14864608</v>
      </c>
      <c r="M49" s="182">
        <f t="shared" si="10"/>
        <v>-8647171</v>
      </c>
      <c r="N49" s="182">
        <f t="shared" si="10"/>
        <v>-33004452</v>
      </c>
      <c r="O49" s="182">
        <f t="shared" si="10"/>
        <v>-10344576</v>
      </c>
      <c r="P49" s="182">
        <f t="shared" si="10"/>
        <v>-3600824</v>
      </c>
      <c r="Q49" s="182">
        <f t="shared" si="10"/>
        <v>-23644731</v>
      </c>
      <c r="R49" s="182">
        <f t="shared" si="10"/>
        <v>-37590131</v>
      </c>
      <c r="S49" s="182">
        <f t="shared" si="10"/>
        <v>-14534092</v>
      </c>
      <c r="T49" s="182">
        <f t="shared" si="10"/>
        <v>-9923547</v>
      </c>
      <c r="U49" s="182">
        <f t="shared" si="10"/>
        <v>-41901187</v>
      </c>
      <c r="V49" s="182">
        <f t="shared" si="10"/>
        <v>-66358826</v>
      </c>
      <c r="W49" s="182">
        <f t="shared" si="10"/>
        <v>-176995998</v>
      </c>
      <c r="X49" s="182">
        <f>IF(F25=F48,0,X25-X48)</f>
        <v>-188125401</v>
      </c>
      <c r="Y49" s="182">
        <f t="shared" si="10"/>
        <v>11129403</v>
      </c>
      <c r="Z49" s="183">
        <f>+IF(X49&lt;&gt;0,+(Y49/X49)*100,0)</f>
        <v>-5.915949117365602</v>
      </c>
      <c r="AA49" s="180">
        <f>+AA25-AA48</f>
        <v>-188125401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178078013</v>
      </c>
      <c r="D5" s="160"/>
      <c r="E5" s="161">
        <v>198780000</v>
      </c>
      <c r="F5" s="65">
        <v>204650000</v>
      </c>
      <c r="G5" s="65">
        <v>30428140</v>
      </c>
      <c r="H5" s="65">
        <v>15963292</v>
      </c>
      <c r="I5" s="65">
        <v>15970711</v>
      </c>
      <c r="J5" s="65">
        <v>62362143</v>
      </c>
      <c r="K5" s="65">
        <v>15957398</v>
      </c>
      <c r="L5" s="65">
        <v>15980793</v>
      </c>
      <c r="M5" s="65">
        <v>16020100</v>
      </c>
      <c r="N5" s="65">
        <v>47958291</v>
      </c>
      <c r="O5" s="65">
        <v>16007824</v>
      </c>
      <c r="P5" s="65">
        <v>16026143</v>
      </c>
      <c r="Q5" s="65">
        <v>16005061</v>
      </c>
      <c r="R5" s="65">
        <v>48039028</v>
      </c>
      <c r="S5" s="65">
        <v>15436288</v>
      </c>
      <c r="T5" s="65">
        <v>15926223</v>
      </c>
      <c r="U5" s="65">
        <v>17330848</v>
      </c>
      <c r="V5" s="65">
        <v>48693359</v>
      </c>
      <c r="W5" s="65">
        <v>207052821</v>
      </c>
      <c r="X5" s="65">
        <v>204650000</v>
      </c>
      <c r="Y5" s="65">
        <v>2402821</v>
      </c>
      <c r="Z5" s="145">
        <v>1.17</v>
      </c>
      <c r="AA5" s="160">
        <v>204650000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168201</v>
      </c>
      <c r="J6" s="65">
        <v>168201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168201</v>
      </c>
      <c r="X6" s="65">
        <v>0</v>
      </c>
      <c r="Y6" s="65">
        <v>168201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769606936</v>
      </c>
      <c r="D7" s="160"/>
      <c r="E7" s="161">
        <v>1083006400</v>
      </c>
      <c r="F7" s="65">
        <v>965200400</v>
      </c>
      <c r="G7" s="65">
        <v>81406365</v>
      </c>
      <c r="H7" s="65">
        <v>73224298</v>
      </c>
      <c r="I7" s="65">
        <v>76278318</v>
      </c>
      <c r="J7" s="65">
        <v>230908981</v>
      </c>
      <c r="K7" s="65">
        <v>83365089</v>
      </c>
      <c r="L7" s="65">
        <v>80272653</v>
      </c>
      <c r="M7" s="65">
        <v>90659240</v>
      </c>
      <c r="N7" s="65">
        <v>254296982</v>
      </c>
      <c r="O7" s="65">
        <v>87835543</v>
      </c>
      <c r="P7" s="65">
        <v>91822118</v>
      </c>
      <c r="Q7" s="65">
        <v>85752196</v>
      </c>
      <c r="R7" s="65">
        <v>265409857</v>
      </c>
      <c r="S7" s="65">
        <v>83265567</v>
      </c>
      <c r="T7" s="65">
        <v>85951437</v>
      </c>
      <c r="U7" s="65">
        <v>102613758</v>
      </c>
      <c r="V7" s="65">
        <v>271830762</v>
      </c>
      <c r="W7" s="65">
        <v>1022446582</v>
      </c>
      <c r="X7" s="65">
        <v>965200400</v>
      </c>
      <c r="Y7" s="65">
        <v>57246182</v>
      </c>
      <c r="Z7" s="145">
        <v>5.93</v>
      </c>
      <c r="AA7" s="160">
        <v>965200400</v>
      </c>
    </row>
    <row r="8" spans="1:27" ht="13.5">
      <c r="A8" s="198" t="s">
        <v>104</v>
      </c>
      <c r="B8" s="197" t="s">
        <v>96</v>
      </c>
      <c r="C8" s="160">
        <v>129151881</v>
      </c>
      <c r="D8" s="160"/>
      <c r="E8" s="161">
        <v>161214655</v>
      </c>
      <c r="F8" s="65">
        <v>139738798</v>
      </c>
      <c r="G8" s="65">
        <v>10124779</v>
      </c>
      <c r="H8" s="65">
        <v>10458887</v>
      </c>
      <c r="I8" s="65">
        <v>13712576</v>
      </c>
      <c r="J8" s="65">
        <v>34296242</v>
      </c>
      <c r="K8" s="65">
        <v>10913179</v>
      </c>
      <c r="L8" s="65">
        <v>11766040</v>
      </c>
      <c r="M8" s="65">
        <v>10494388</v>
      </c>
      <c r="N8" s="65">
        <v>33173607</v>
      </c>
      <c r="O8" s="65">
        <v>11917826</v>
      </c>
      <c r="P8" s="65">
        <v>13221322</v>
      </c>
      <c r="Q8" s="65">
        <v>13277971</v>
      </c>
      <c r="R8" s="65">
        <v>38417119</v>
      </c>
      <c r="S8" s="65">
        <v>10054146</v>
      </c>
      <c r="T8" s="65">
        <v>13441022</v>
      </c>
      <c r="U8" s="65">
        <v>6819658</v>
      </c>
      <c r="V8" s="65">
        <v>30314826</v>
      </c>
      <c r="W8" s="65">
        <v>136201794</v>
      </c>
      <c r="X8" s="65">
        <v>139738798</v>
      </c>
      <c r="Y8" s="65">
        <v>-3537004</v>
      </c>
      <c r="Z8" s="145">
        <v>-2.53</v>
      </c>
      <c r="AA8" s="160">
        <v>139738798</v>
      </c>
    </row>
    <row r="9" spans="1:27" ht="13.5">
      <c r="A9" s="198" t="s">
        <v>105</v>
      </c>
      <c r="B9" s="197" t="s">
        <v>96</v>
      </c>
      <c r="C9" s="160">
        <v>57026408</v>
      </c>
      <c r="D9" s="160"/>
      <c r="E9" s="161">
        <v>64412690</v>
      </c>
      <c r="F9" s="65">
        <v>65316751</v>
      </c>
      <c r="G9" s="65">
        <v>4915753</v>
      </c>
      <c r="H9" s="65">
        <v>5039142</v>
      </c>
      <c r="I9" s="65">
        <v>5402973</v>
      </c>
      <c r="J9" s="65">
        <v>15357868</v>
      </c>
      <c r="K9" s="65">
        <v>4858166</v>
      </c>
      <c r="L9" s="65">
        <v>5377041</v>
      </c>
      <c r="M9" s="65">
        <v>4839413</v>
      </c>
      <c r="N9" s="65">
        <v>15074620</v>
      </c>
      <c r="O9" s="65">
        <v>5480884</v>
      </c>
      <c r="P9" s="65">
        <v>5277197</v>
      </c>
      <c r="Q9" s="65">
        <v>5109589</v>
      </c>
      <c r="R9" s="65">
        <v>15867670</v>
      </c>
      <c r="S9" s="65">
        <v>5790441</v>
      </c>
      <c r="T9" s="65">
        <v>5427271</v>
      </c>
      <c r="U9" s="65">
        <v>5507041</v>
      </c>
      <c r="V9" s="65">
        <v>16724753</v>
      </c>
      <c r="W9" s="65">
        <v>63024911</v>
      </c>
      <c r="X9" s="65">
        <v>65316751</v>
      </c>
      <c r="Y9" s="65">
        <v>-2291840</v>
      </c>
      <c r="Z9" s="145">
        <v>-3.51</v>
      </c>
      <c r="AA9" s="160">
        <v>65316751</v>
      </c>
    </row>
    <row r="10" spans="1:27" ht="13.5">
      <c r="A10" s="198" t="s">
        <v>106</v>
      </c>
      <c r="B10" s="197" t="s">
        <v>96</v>
      </c>
      <c r="C10" s="160">
        <v>39365698</v>
      </c>
      <c r="D10" s="160"/>
      <c r="E10" s="161">
        <v>44705000</v>
      </c>
      <c r="F10" s="59">
        <v>45995000</v>
      </c>
      <c r="G10" s="59">
        <v>3796172</v>
      </c>
      <c r="H10" s="59">
        <v>3870163</v>
      </c>
      <c r="I10" s="59">
        <v>3871688</v>
      </c>
      <c r="J10" s="59">
        <v>11538023</v>
      </c>
      <c r="K10" s="59">
        <v>3846285</v>
      </c>
      <c r="L10" s="59">
        <v>3873208</v>
      </c>
      <c r="M10" s="59">
        <v>3863673</v>
      </c>
      <c r="N10" s="59">
        <v>11583166</v>
      </c>
      <c r="O10" s="59">
        <v>3881896</v>
      </c>
      <c r="P10" s="59">
        <v>3856436</v>
      </c>
      <c r="Q10" s="59">
        <v>3863738</v>
      </c>
      <c r="R10" s="59">
        <v>11602070</v>
      </c>
      <c r="S10" s="59">
        <v>3857496</v>
      </c>
      <c r="T10" s="59">
        <v>3858500</v>
      </c>
      <c r="U10" s="59">
        <v>3878204</v>
      </c>
      <c r="V10" s="59">
        <v>11594200</v>
      </c>
      <c r="W10" s="59">
        <v>46317459</v>
      </c>
      <c r="X10" s="59">
        <v>45995000</v>
      </c>
      <c r="Y10" s="59">
        <v>322459</v>
      </c>
      <c r="Z10" s="199">
        <v>0.7</v>
      </c>
      <c r="AA10" s="135">
        <v>45995000</v>
      </c>
    </row>
    <row r="11" spans="1:27" ht="13.5">
      <c r="A11" s="198" t="s">
        <v>107</v>
      </c>
      <c r="B11" s="200"/>
      <c r="C11" s="160">
        <v>8125518</v>
      </c>
      <c r="D11" s="160"/>
      <c r="E11" s="161">
        <v>6670955</v>
      </c>
      <c r="F11" s="65">
        <v>6798351</v>
      </c>
      <c r="G11" s="65">
        <v>394984</v>
      </c>
      <c r="H11" s="65">
        <v>634867</v>
      </c>
      <c r="I11" s="65">
        <v>789777</v>
      </c>
      <c r="J11" s="65">
        <v>1819628</v>
      </c>
      <c r="K11" s="65">
        <v>795180</v>
      </c>
      <c r="L11" s="65">
        <v>785925</v>
      </c>
      <c r="M11" s="65">
        <v>606203</v>
      </c>
      <c r="N11" s="65">
        <v>2187308</v>
      </c>
      <c r="O11" s="65">
        <v>697633</v>
      </c>
      <c r="P11" s="65">
        <v>753833</v>
      </c>
      <c r="Q11" s="65">
        <v>556937</v>
      </c>
      <c r="R11" s="65">
        <v>2008403</v>
      </c>
      <c r="S11" s="65">
        <v>686660</v>
      </c>
      <c r="T11" s="65">
        <v>483703</v>
      </c>
      <c r="U11" s="65">
        <v>687883</v>
      </c>
      <c r="V11" s="65">
        <v>1858246</v>
      </c>
      <c r="W11" s="65">
        <v>7873585</v>
      </c>
      <c r="X11" s="65">
        <v>6798351</v>
      </c>
      <c r="Y11" s="65">
        <v>1075234</v>
      </c>
      <c r="Z11" s="145">
        <v>15.82</v>
      </c>
      <c r="AA11" s="160">
        <v>6798351</v>
      </c>
    </row>
    <row r="12" spans="1:27" ht="13.5">
      <c r="A12" s="198" t="s">
        <v>108</v>
      </c>
      <c r="B12" s="200"/>
      <c r="C12" s="160">
        <v>10901305</v>
      </c>
      <c r="D12" s="160"/>
      <c r="E12" s="161">
        <v>7118800</v>
      </c>
      <c r="F12" s="65">
        <v>13096000</v>
      </c>
      <c r="G12" s="65">
        <v>864954</v>
      </c>
      <c r="H12" s="65">
        <v>2594307</v>
      </c>
      <c r="I12" s="65">
        <v>731460</v>
      </c>
      <c r="J12" s="65">
        <v>4190721</v>
      </c>
      <c r="K12" s="65">
        <v>913269</v>
      </c>
      <c r="L12" s="65">
        <v>851612</v>
      </c>
      <c r="M12" s="65">
        <v>932374</v>
      </c>
      <c r="N12" s="65">
        <v>2697255</v>
      </c>
      <c r="O12" s="65">
        <v>925414</v>
      </c>
      <c r="P12" s="65">
        <v>1386971</v>
      </c>
      <c r="Q12" s="65">
        <v>1373434</v>
      </c>
      <c r="R12" s="65">
        <v>3685819</v>
      </c>
      <c r="S12" s="65">
        <v>1205785</v>
      </c>
      <c r="T12" s="65">
        <v>1118374</v>
      </c>
      <c r="U12" s="65">
        <v>916006</v>
      </c>
      <c r="V12" s="65">
        <v>3240165</v>
      </c>
      <c r="W12" s="65">
        <v>13813960</v>
      </c>
      <c r="X12" s="65">
        <v>13096000</v>
      </c>
      <c r="Y12" s="65">
        <v>717960</v>
      </c>
      <c r="Z12" s="145">
        <v>5.48</v>
      </c>
      <c r="AA12" s="160">
        <v>13096000</v>
      </c>
    </row>
    <row r="13" spans="1:27" ht="13.5">
      <c r="A13" s="196" t="s">
        <v>109</v>
      </c>
      <c r="B13" s="200"/>
      <c r="C13" s="160">
        <v>2564697</v>
      </c>
      <c r="D13" s="160"/>
      <c r="E13" s="161">
        <v>594900</v>
      </c>
      <c r="F13" s="65">
        <v>1200000</v>
      </c>
      <c r="G13" s="65">
        <v>0</v>
      </c>
      <c r="H13" s="65">
        <v>122705</v>
      </c>
      <c r="I13" s="65">
        <v>280076</v>
      </c>
      <c r="J13" s="65">
        <v>402781</v>
      </c>
      <c r="K13" s="65">
        <v>19763</v>
      </c>
      <c r="L13" s="65">
        <v>142119</v>
      </c>
      <c r="M13" s="65">
        <v>141403</v>
      </c>
      <c r="N13" s="65">
        <v>303285</v>
      </c>
      <c r="O13" s="65">
        <v>163483</v>
      </c>
      <c r="P13" s="65">
        <v>51385</v>
      </c>
      <c r="Q13" s="65">
        <v>118618</v>
      </c>
      <c r="R13" s="65">
        <v>333486</v>
      </c>
      <c r="S13" s="65">
        <v>131075</v>
      </c>
      <c r="T13" s="65">
        <v>397448</v>
      </c>
      <c r="U13" s="65">
        <v>465183</v>
      </c>
      <c r="V13" s="65">
        <v>993706</v>
      </c>
      <c r="W13" s="65">
        <v>2033258</v>
      </c>
      <c r="X13" s="65">
        <v>1200000</v>
      </c>
      <c r="Y13" s="65">
        <v>833258</v>
      </c>
      <c r="Z13" s="145">
        <v>69.44</v>
      </c>
      <c r="AA13" s="160">
        <v>1200000</v>
      </c>
    </row>
    <row r="14" spans="1:27" ht="13.5">
      <c r="A14" s="196" t="s">
        <v>110</v>
      </c>
      <c r="B14" s="200"/>
      <c r="C14" s="160">
        <v>1284117</v>
      </c>
      <c r="D14" s="160"/>
      <c r="E14" s="161">
        <v>1419000</v>
      </c>
      <c r="F14" s="65">
        <v>1359800</v>
      </c>
      <c r="G14" s="65">
        <v>105264</v>
      </c>
      <c r="H14" s="65">
        <v>107985</v>
      </c>
      <c r="I14" s="65">
        <v>107412</v>
      </c>
      <c r="J14" s="65">
        <v>320661</v>
      </c>
      <c r="K14" s="65">
        <v>122805</v>
      </c>
      <c r="L14" s="65">
        <v>128302</v>
      </c>
      <c r="M14" s="65">
        <v>101255</v>
      </c>
      <c r="N14" s="65">
        <v>352362</v>
      </c>
      <c r="O14" s="65">
        <v>115834</v>
      </c>
      <c r="P14" s="65">
        <v>216458</v>
      </c>
      <c r="Q14" s="65">
        <v>124117</v>
      </c>
      <c r="R14" s="65">
        <v>456409</v>
      </c>
      <c r="S14" s="65">
        <v>108605</v>
      </c>
      <c r="T14" s="65">
        <v>119978</v>
      </c>
      <c r="U14" s="65">
        <v>243371</v>
      </c>
      <c r="V14" s="65">
        <v>471954</v>
      </c>
      <c r="W14" s="65">
        <v>1601386</v>
      </c>
      <c r="X14" s="65">
        <v>1359800</v>
      </c>
      <c r="Y14" s="65">
        <v>241586</v>
      </c>
      <c r="Z14" s="145">
        <v>17.77</v>
      </c>
      <c r="AA14" s="160">
        <v>1359800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1645326</v>
      </c>
      <c r="D16" s="160"/>
      <c r="E16" s="161">
        <v>2053200</v>
      </c>
      <c r="F16" s="65">
        <v>2046600</v>
      </c>
      <c r="G16" s="65">
        <v>110661</v>
      </c>
      <c r="H16" s="65">
        <v>201189</v>
      </c>
      <c r="I16" s="65">
        <v>212389</v>
      </c>
      <c r="J16" s="65">
        <v>524239</v>
      </c>
      <c r="K16" s="65">
        <v>226763</v>
      </c>
      <c r="L16" s="65">
        <v>159305</v>
      </c>
      <c r="M16" s="65">
        <v>237615</v>
      </c>
      <c r="N16" s="65">
        <v>623683</v>
      </c>
      <c r="O16" s="65">
        <v>320300</v>
      </c>
      <c r="P16" s="65">
        <v>161488</v>
      </c>
      <c r="Q16" s="65">
        <v>541695</v>
      </c>
      <c r="R16" s="65">
        <v>1023483</v>
      </c>
      <c r="S16" s="65">
        <v>107883</v>
      </c>
      <c r="T16" s="65">
        <v>494009</v>
      </c>
      <c r="U16" s="65">
        <v>223060</v>
      </c>
      <c r="V16" s="65">
        <v>824952</v>
      </c>
      <c r="W16" s="65">
        <v>2996357</v>
      </c>
      <c r="X16" s="65">
        <v>2046600</v>
      </c>
      <c r="Y16" s="65">
        <v>949757</v>
      </c>
      <c r="Z16" s="145">
        <v>46.41</v>
      </c>
      <c r="AA16" s="160">
        <v>2046600</v>
      </c>
    </row>
    <row r="17" spans="1:27" ht="13.5">
      <c r="A17" s="196" t="s">
        <v>113</v>
      </c>
      <c r="B17" s="200"/>
      <c r="C17" s="160">
        <v>1867167</v>
      </c>
      <c r="D17" s="160"/>
      <c r="E17" s="161">
        <v>1599600</v>
      </c>
      <c r="F17" s="65">
        <v>1638600</v>
      </c>
      <c r="G17" s="65">
        <v>109870</v>
      </c>
      <c r="H17" s="65">
        <v>141165</v>
      </c>
      <c r="I17" s="65">
        <v>168777</v>
      </c>
      <c r="J17" s="65">
        <v>419812</v>
      </c>
      <c r="K17" s="65">
        <v>163449</v>
      </c>
      <c r="L17" s="65">
        <v>153251</v>
      </c>
      <c r="M17" s="65">
        <v>143089</v>
      </c>
      <c r="N17" s="65">
        <v>459789</v>
      </c>
      <c r="O17" s="65">
        <v>114124</v>
      </c>
      <c r="P17" s="65">
        <v>158262</v>
      </c>
      <c r="Q17" s="65">
        <v>209215</v>
      </c>
      <c r="R17" s="65">
        <v>481601</v>
      </c>
      <c r="S17" s="65">
        <v>121435</v>
      </c>
      <c r="T17" s="65">
        <v>152686</v>
      </c>
      <c r="U17" s="65">
        <v>195051</v>
      </c>
      <c r="V17" s="65">
        <v>469172</v>
      </c>
      <c r="W17" s="65">
        <v>1830374</v>
      </c>
      <c r="X17" s="65">
        <v>1638600</v>
      </c>
      <c r="Y17" s="65">
        <v>191774</v>
      </c>
      <c r="Z17" s="145">
        <v>11.7</v>
      </c>
      <c r="AA17" s="160">
        <v>1638600</v>
      </c>
    </row>
    <row r="18" spans="1:27" ht="13.5">
      <c r="A18" s="198" t="s">
        <v>114</v>
      </c>
      <c r="B18" s="197"/>
      <c r="C18" s="160">
        <v>4602828</v>
      </c>
      <c r="D18" s="160"/>
      <c r="E18" s="161">
        <v>3900000</v>
      </c>
      <c r="F18" s="65">
        <v>5300000</v>
      </c>
      <c r="G18" s="65">
        <v>363344</v>
      </c>
      <c r="H18" s="65">
        <v>670472</v>
      </c>
      <c r="I18" s="65">
        <v>493958</v>
      </c>
      <c r="J18" s="65">
        <v>1527774</v>
      </c>
      <c r="K18" s="65">
        <v>415368</v>
      </c>
      <c r="L18" s="65">
        <v>554434</v>
      </c>
      <c r="M18" s="65">
        <v>422201</v>
      </c>
      <c r="N18" s="65">
        <v>1392003</v>
      </c>
      <c r="O18" s="65">
        <v>528496</v>
      </c>
      <c r="P18" s="65">
        <v>444349</v>
      </c>
      <c r="Q18" s="65">
        <v>464960</v>
      </c>
      <c r="R18" s="65">
        <v>1437805</v>
      </c>
      <c r="S18" s="65">
        <v>377562</v>
      </c>
      <c r="T18" s="65">
        <v>545902</v>
      </c>
      <c r="U18" s="65">
        <v>655047</v>
      </c>
      <c r="V18" s="65">
        <v>1578511</v>
      </c>
      <c r="W18" s="65">
        <v>5936093</v>
      </c>
      <c r="X18" s="65">
        <v>5300000</v>
      </c>
      <c r="Y18" s="65">
        <v>636093</v>
      </c>
      <c r="Z18" s="145">
        <v>12</v>
      </c>
      <c r="AA18" s="160">
        <v>5300000</v>
      </c>
    </row>
    <row r="19" spans="1:27" ht="13.5">
      <c r="A19" s="196" t="s">
        <v>34</v>
      </c>
      <c r="B19" s="200"/>
      <c r="C19" s="160">
        <v>156865368</v>
      </c>
      <c r="D19" s="160"/>
      <c r="E19" s="161">
        <v>170473000</v>
      </c>
      <c r="F19" s="65">
        <v>180432500</v>
      </c>
      <c r="G19" s="65">
        <v>13471167</v>
      </c>
      <c r="H19" s="65">
        <v>13471166</v>
      </c>
      <c r="I19" s="65">
        <v>13471167</v>
      </c>
      <c r="J19" s="65">
        <v>40413500</v>
      </c>
      <c r="K19" s="65">
        <v>13471167</v>
      </c>
      <c r="L19" s="65">
        <v>17040737</v>
      </c>
      <c r="M19" s="65">
        <v>13879000</v>
      </c>
      <c r="N19" s="65">
        <v>44390904</v>
      </c>
      <c r="O19" s="65">
        <v>13471200</v>
      </c>
      <c r="P19" s="65">
        <v>14672133</v>
      </c>
      <c r="Q19" s="65">
        <v>16728194</v>
      </c>
      <c r="R19" s="65">
        <v>44871527</v>
      </c>
      <c r="S19" s="65">
        <v>19501232</v>
      </c>
      <c r="T19" s="65">
        <v>14672166</v>
      </c>
      <c r="U19" s="65">
        <v>9238342</v>
      </c>
      <c r="V19" s="65">
        <v>43411740</v>
      </c>
      <c r="W19" s="65">
        <v>173087671</v>
      </c>
      <c r="X19" s="65">
        <v>180432500</v>
      </c>
      <c r="Y19" s="65">
        <v>-7344829</v>
      </c>
      <c r="Z19" s="145">
        <v>-4.07</v>
      </c>
      <c r="AA19" s="160">
        <v>180432500</v>
      </c>
    </row>
    <row r="20" spans="1:27" ht="13.5">
      <c r="A20" s="196" t="s">
        <v>35</v>
      </c>
      <c r="B20" s="200" t="s">
        <v>96</v>
      </c>
      <c r="C20" s="160">
        <v>27010605</v>
      </c>
      <c r="D20" s="160"/>
      <c r="E20" s="161">
        <v>115321401</v>
      </c>
      <c r="F20" s="59">
        <v>99821301</v>
      </c>
      <c r="G20" s="59">
        <v>8571454</v>
      </c>
      <c r="H20" s="59">
        <v>9995886</v>
      </c>
      <c r="I20" s="59">
        <v>9764214</v>
      </c>
      <c r="J20" s="59">
        <v>28331554</v>
      </c>
      <c r="K20" s="59">
        <v>11077145</v>
      </c>
      <c r="L20" s="59">
        <v>9365170</v>
      </c>
      <c r="M20" s="59">
        <v>10291081</v>
      </c>
      <c r="N20" s="59">
        <v>30733396</v>
      </c>
      <c r="O20" s="59">
        <v>9722592</v>
      </c>
      <c r="P20" s="59">
        <v>483603</v>
      </c>
      <c r="Q20" s="59">
        <v>7692781</v>
      </c>
      <c r="R20" s="59">
        <v>17898976</v>
      </c>
      <c r="S20" s="59">
        <v>63887</v>
      </c>
      <c r="T20" s="59">
        <v>8542530</v>
      </c>
      <c r="U20" s="59">
        <v>10984034</v>
      </c>
      <c r="V20" s="59">
        <v>19590451</v>
      </c>
      <c r="W20" s="59">
        <v>96554377</v>
      </c>
      <c r="X20" s="59">
        <v>99821301</v>
      </c>
      <c r="Y20" s="59">
        <v>-3266924</v>
      </c>
      <c r="Z20" s="199">
        <v>-3.27</v>
      </c>
      <c r="AA20" s="135">
        <v>99821301</v>
      </c>
    </row>
    <row r="21" spans="1:27" ht="13.5">
      <c r="A21" s="196" t="s">
        <v>115</v>
      </c>
      <c r="B21" s="200"/>
      <c r="C21" s="160">
        <v>2349868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1</v>
      </c>
      <c r="T21" s="65">
        <v>0</v>
      </c>
      <c r="U21" s="65">
        <v>0</v>
      </c>
      <c r="V21" s="65">
        <v>1</v>
      </c>
      <c r="W21" s="87">
        <v>1</v>
      </c>
      <c r="X21" s="65">
        <v>0</v>
      </c>
      <c r="Y21" s="65">
        <v>1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1390445735</v>
      </c>
      <c r="D22" s="203">
        <f>SUM(D5:D21)</f>
        <v>0</v>
      </c>
      <c r="E22" s="204">
        <f t="shared" si="0"/>
        <v>1861269601</v>
      </c>
      <c r="F22" s="205">
        <f t="shared" si="0"/>
        <v>1732594101</v>
      </c>
      <c r="G22" s="205">
        <f t="shared" si="0"/>
        <v>154662907</v>
      </c>
      <c r="H22" s="205">
        <f t="shared" si="0"/>
        <v>136495524</v>
      </c>
      <c r="I22" s="205">
        <f t="shared" si="0"/>
        <v>141423697</v>
      </c>
      <c r="J22" s="205">
        <f t="shared" si="0"/>
        <v>432582128</v>
      </c>
      <c r="K22" s="205">
        <f t="shared" si="0"/>
        <v>146145026</v>
      </c>
      <c r="L22" s="205">
        <f t="shared" si="0"/>
        <v>146450590</v>
      </c>
      <c r="M22" s="205">
        <f t="shared" si="0"/>
        <v>152631035</v>
      </c>
      <c r="N22" s="205">
        <f t="shared" si="0"/>
        <v>445226651</v>
      </c>
      <c r="O22" s="205">
        <f t="shared" si="0"/>
        <v>151183049</v>
      </c>
      <c r="P22" s="205">
        <f t="shared" si="0"/>
        <v>148531698</v>
      </c>
      <c r="Q22" s="205">
        <f t="shared" si="0"/>
        <v>151818506</v>
      </c>
      <c r="R22" s="205">
        <f t="shared" si="0"/>
        <v>451533253</v>
      </c>
      <c r="S22" s="205">
        <f t="shared" si="0"/>
        <v>140708063</v>
      </c>
      <c r="T22" s="205">
        <f t="shared" si="0"/>
        <v>151131249</v>
      </c>
      <c r="U22" s="205">
        <f t="shared" si="0"/>
        <v>159757486</v>
      </c>
      <c r="V22" s="205">
        <f t="shared" si="0"/>
        <v>451596798</v>
      </c>
      <c r="W22" s="205">
        <f t="shared" si="0"/>
        <v>1780938830</v>
      </c>
      <c r="X22" s="205">
        <f t="shared" si="0"/>
        <v>1732594101</v>
      </c>
      <c r="Y22" s="205">
        <f t="shared" si="0"/>
        <v>48344729</v>
      </c>
      <c r="Z22" s="206">
        <f>+IF(X22&lt;&gt;0,+(Y22/X22)*100,0)</f>
        <v>2.7903089922848583</v>
      </c>
      <c r="AA22" s="203">
        <f>SUM(AA5:AA21)</f>
        <v>1732594101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399993470</v>
      </c>
      <c r="D25" s="160"/>
      <c r="E25" s="161">
        <v>410823502</v>
      </c>
      <c r="F25" s="65">
        <v>416448001</v>
      </c>
      <c r="G25" s="65">
        <v>31572649</v>
      </c>
      <c r="H25" s="65">
        <v>29879784</v>
      </c>
      <c r="I25" s="65">
        <v>34980896</v>
      </c>
      <c r="J25" s="65">
        <v>96433329</v>
      </c>
      <c r="K25" s="65">
        <v>31977465</v>
      </c>
      <c r="L25" s="65">
        <v>31737330</v>
      </c>
      <c r="M25" s="65">
        <v>36659341</v>
      </c>
      <c r="N25" s="65">
        <v>100374136</v>
      </c>
      <c r="O25" s="65">
        <v>33431459</v>
      </c>
      <c r="P25" s="65">
        <v>34081266</v>
      </c>
      <c r="Q25" s="65">
        <v>31883835</v>
      </c>
      <c r="R25" s="65">
        <v>99396560</v>
      </c>
      <c r="S25" s="65">
        <v>32350769</v>
      </c>
      <c r="T25" s="65">
        <v>32940401</v>
      </c>
      <c r="U25" s="65">
        <v>32100527</v>
      </c>
      <c r="V25" s="65">
        <v>97391697</v>
      </c>
      <c r="W25" s="65">
        <v>393595722</v>
      </c>
      <c r="X25" s="65">
        <v>416448001</v>
      </c>
      <c r="Y25" s="65">
        <v>-22852279</v>
      </c>
      <c r="Z25" s="145">
        <v>-5.49</v>
      </c>
      <c r="AA25" s="160">
        <v>416448001</v>
      </c>
    </row>
    <row r="26" spans="1:27" ht="13.5">
      <c r="A26" s="198" t="s">
        <v>38</v>
      </c>
      <c r="B26" s="197"/>
      <c r="C26" s="160">
        <v>14587063</v>
      </c>
      <c r="D26" s="160"/>
      <c r="E26" s="161">
        <v>15587000</v>
      </c>
      <c r="F26" s="65">
        <v>16551200</v>
      </c>
      <c r="G26" s="65">
        <v>1260300</v>
      </c>
      <c r="H26" s="65">
        <v>1260300</v>
      </c>
      <c r="I26" s="65">
        <v>1260300</v>
      </c>
      <c r="J26" s="65">
        <v>3780900</v>
      </c>
      <c r="K26" s="65">
        <v>1260300</v>
      </c>
      <c r="L26" s="65">
        <v>1260300</v>
      </c>
      <c r="M26" s="65">
        <v>1260300</v>
      </c>
      <c r="N26" s="65">
        <v>3780900</v>
      </c>
      <c r="O26" s="65">
        <v>1702016</v>
      </c>
      <c r="P26" s="65">
        <v>1309908</v>
      </c>
      <c r="Q26" s="65">
        <v>1324533</v>
      </c>
      <c r="R26" s="65">
        <v>4336457</v>
      </c>
      <c r="S26" s="65">
        <v>1319311</v>
      </c>
      <c r="T26" s="65">
        <v>1323282</v>
      </c>
      <c r="U26" s="65">
        <v>1323282</v>
      </c>
      <c r="V26" s="65">
        <v>3965875</v>
      </c>
      <c r="W26" s="65">
        <v>15864132</v>
      </c>
      <c r="X26" s="65">
        <v>16551200</v>
      </c>
      <c r="Y26" s="65">
        <v>-687068</v>
      </c>
      <c r="Z26" s="145">
        <v>-4.15</v>
      </c>
      <c r="AA26" s="160">
        <v>16551200</v>
      </c>
    </row>
    <row r="27" spans="1:27" ht="13.5">
      <c r="A27" s="198" t="s">
        <v>118</v>
      </c>
      <c r="B27" s="197" t="s">
        <v>99</v>
      </c>
      <c r="C27" s="160">
        <v>2310145</v>
      </c>
      <c r="D27" s="160"/>
      <c r="E27" s="161">
        <v>646000</v>
      </c>
      <c r="F27" s="65">
        <v>745000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745000</v>
      </c>
      <c r="Y27" s="65">
        <v>-745000</v>
      </c>
      <c r="Z27" s="145">
        <v>-100</v>
      </c>
      <c r="AA27" s="160">
        <v>745000</v>
      </c>
    </row>
    <row r="28" spans="1:27" ht="13.5">
      <c r="A28" s="198" t="s">
        <v>39</v>
      </c>
      <c r="B28" s="197" t="s">
        <v>96</v>
      </c>
      <c r="C28" s="160">
        <v>287923230</v>
      </c>
      <c r="D28" s="160"/>
      <c r="E28" s="161">
        <v>288783800</v>
      </c>
      <c r="F28" s="65">
        <v>295103601</v>
      </c>
      <c r="G28" s="65">
        <v>24065319</v>
      </c>
      <c r="H28" s="65">
        <v>24065318</v>
      </c>
      <c r="I28" s="65">
        <v>24065318</v>
      </c>
      <c r="J28" s="65">
        <v>72195955</v>
      </c>
      <c r="K28" s="65">
        <v>24065318</v>
      </c>
      <c r="L28" s="65">
        <v>24065318</v>
      </c>
      <c r="M28" s="65">
        <v>24065318</v>
      </c>
      <c r="N28" s="65">
        <v>72195954</v>
      </c>
      <c r="O28" s="65">
        <v>24065318</v>
      </c>
      <c r="P28" s="65">
        <v>31998721</v>
      </c>
      <c r="Q28" s="65">
        <v>25056991</v>
      </c>
      <c r="R28" s="65">
        <v>81121030</v>
      </c>
      <c r="S28" s="65">
        <v>25056992</v>
      </c>
      <c r="T28" s="65">
        <v>25056992</v>
      </c>
      <c r="U28" s="65">
        <v>25046642</v>
      </c>
      <c r="V28" s="65">
        <v>75160626</v>
      </c>
      <c r="W28" s="65">
        <v>300673565</v>
      </c>
      <c r="X28" s="65">
        <v>295103601</v>
      </c>
      <c r="Y28" s="65">
        <v>5569964</v>
      </c>
      <c r="Z28" s="145">
        <v>1.89</v>
      </c>
      <c r="AA28" s="160">
        <v>295103601</v>
      </c>
    </row>
    <row r="29" spans="1:27" ht="13.5">
      <c r="A29" s="198" t="s">
        <v>40</v>
      </c>
      <c r="B29" s="197"/>
      <c r="C29" s="160">
        <v>88507548</v>
      </c>
      <c r="D29" s="160"/>
      <c r="E29" s="161">
        <v>95843800</v>
      </c>
      <c r="F29" s="65">
        <v>90383900</v>
      </c>
      <c r="G29" s="65">
        <v>7986983</v>
      </c>
      <c r="H29" s="65">
        <v>7986983</v>
      </c>
      <c r="I29" s="65">
        <v>7986983</v>
      </c>
      <c r="J29" s="65">
        <v>23960949</v>
      </c>
      <c r="K29" s="65">
        <v>7986983</v>
      </c>
      <c r="L29" s="65">
        <v>8384465</v>
      </c>
      <c r="M29" s="65">
        <v>7986983</v>
      </c>
      <c r="N29" s="65">
        <v>24358431</v>
      </c>
      <c r="O29" s="65">
        <v>7986983</v>
      </c>
      <c r="P29" s="65">
        <v>4860548</v>
      </c>
      <c r="Q29" s="65">
        <v>7558085</v>
      </c>
      <c r="R29" s="65">
        <v>20405616</v>
      </c>
      <c r="S29" s="65">
        <v>7558084</v>
      </c>
      <c r="T29" s="65">
        <v>7558084</v>
      </c>
      <c r="U29" s="65">
        <v>7558084</v>
      </c>
      <c r="V29" s="65">
        <v>22674252</v>
      </c>
      <c r="W29" s="65">
        <v>91399248</v>
      </c>
      <c r="X29" s="65">
        <v>90383900</v>
      </c>
      <c r="Y29" s="65">
        <v>1015348</v>
      </c>
      <c r="Z29" s="145">
        <v>1.12</v>
      </c>
      <c r="AA29" s="160">
        <v>90383900</v>
      </c>
    </row>
    <row r="30" spans="1:27" ht="13.5">
      <c r="A30" s="198" t="s">
        <v>119</v>
      </c>
      <c r="B30" s="197" t="s">
        <v>96</v>
      </c>
      <c r="C30" s="160">
        <v>649530822</v>
      </c>
      <c r="D30" s="160"/>
      <c r="E30" s="161">
        <v>888044600</v>
      </c>
      <c r="F30" s="65">
        <v>784613300</v>
      </c>
      <c r="G30" s="65">
        <v>69639277</v>
      </c>
      <c r="H30" s="65">
        <v>77722842</v>
      </c>
      <c r="I30" s="65">
        <v>57511796</v>
      </c>
      <c r="J30" s="65">
        <v>204873915</v>
      </c>
      <c r="K30" s="65">
        <v>66894932</v>
      </c>
      <c r="L30" s="65">
        <v>64620707</v>
      </c>
      <c r="M30" s="65">
        <v>66796121</v>
      </c>
      <c r="N30" s="65">
        <v>198311760</v>
      </c>
      <c r="O30" s="65">
        <v>69868103</v>
      </c>
      <c r="P30" s="65">
        <v>67904049</v>
      </c>
      <c r="Q30" s="65">
        <v>67847310</v>
      </c>
      <c r="R30" s="65">
        <v>205619462</v>
      </c>
      <c r="S30" s="65">
        <v>61698225</v>
      </c>
      <c r="T30" s="65">
        <v>68429122</v>
      </c>
      <c r="U30" s="65">
        <v>100223226</v>
      </c>
      <c r="V30" s="65">
        <v>230350573</v>
      </c>
      <c r="W30" s="65">
        <v>839155710</v>
      </c>
      <c r="X30" s="65">
        <v>784613300</v>
      </c>
      <c r="Y30" s="65">
        <v>54542410</v>
      </c>
      <c r="Z30" s="145">
        <v>6.95</v>
      </c>
      <c r="AA30" s="160">
        <v>784613300</v>
      </c>
    </row>
    <row r="31" spans="1:27" ht="13.5">
      <c r="A31" s="198" t="s">
        <v>120</v>
      </c>
      <c r="B31" s="197" t="s">
        <v>121</v>
      </c>
      <c r="C31" s="160">
        <v>50407226</v>
      </c>
      <c r="D31" s="160"/>
      <c r="E31" s="161">
        <v>59351900</v>
      </c>
      <c r="F31" s="65">
        <v>30700400</v>
      </c>
      <c r="G31" s="65">
        <v>1286651</v>
      </c>
      <c r="H31" s="65">
        <v>1522913</v>
      </c>
      <c r="I31" s="65">
        <v>2598522</v>
      </c>
      <c r="J31" s="65">
        <v>5408086</v>
      </c>
      <c r="K31" s="65">
        <v>4362287</v>
      </c>
      <c r="L31" s="65">
        <v>3771491</v>
      </c>
      <c r="M31" s="65">
        <v>2730563</v>
      </c>
      <c r="N31" s="65">
        <v>10864341</v>
      </c>
      <c r="O31" s="65">
        <v>1721651</v>
      </c>
      <c r="P31" s="65">
        <v>3809260</v>
      </c>
      <c r="Q31" s="65">
        <v>4604253</v>
      </c>
      <c r="R31" s="65">
        <v>10135164</v>
      </c>
      <c r="S31" s="65">
        <v>2852427</v>
      </c>
      <c r="T31" s="65">
        <v>4327778</v>
      </c>
      <c r="U31" s="65">
        <v>7409728</v>
      </c>
      <c r="V31" s="65">
        <v>14589933</v>
      </c>
      <c r="W31" s="65">
        <v>40997524</v>
      </c>
      <c r="X31" s="65">
        <v>30700400</v>
      </c>
      <c r="Y31" s="65">
        <v>10297124</v>
      </c>
      <c r="Z31" s="145">
        <v>33.54</v>
      </c>
      <c r="AA31" s="160">
        <v>30700400</v>
      </c>
    </row>
    <row r="32" spans="1:27" ht="13.5">
      <c r="A32" s="198" t="s">
        <v>122</v>
      </c>
      <c r="B32" s="197"/>
      <c r="C32" s="160">
        <v>87888761</v>
      </c>
      <c r="D32" s="160"/>
      <c r="E32" s="161">
        <v>105595398</v>
      </c>
      <c r="F32" s="65">
        <v>107112500</v>
      </c>
      <c r="G32" s="65">
        <v>3054631</v>
      </c>
      <c r="H32" s="65">
        <v>7128970</v>
      </c>
      <c r="I32" s="65">
        <v>8577622</v>
      </c>
      <c r="J32" s="65">
        <v>18761223</v>
      </c>
      <c r="K32" s="65">
        <v>5818101</v>
      </c>
      <c r="L32" s="65">
        <v>7953430</v>
      </c>
      <c r="M32" s="65">
        <v>5744355</v>
      </c>
      <c r="N32" s="65">
        <v>19515886</v>
      </c>
      <c r="O32" s="65">
        <v>6073315</v>
      </c>
      <c r="P32" s="65">
        <v>5239804</v>
      </c>
      <c r="Q32" s="65">
        <v>8597899</v>
      </c>
      <c r="R32" s="65">
        <v>19911018</v>
      </c>
      <c r="S32" s="65">
        <v>6968632</v>
      </c>
      <c r="T32" s="65">
        <v>5549342</v>
      </c>
      <c r="U32" s="65">
        <v>8735221</v>
      </c>
      <c r="V32" s="65">
        <v>21253195</v>
      </c>
      <c r="W32" s="65">
        <v>79441322</v>
      </c>
      <c r="X32" s="65">
        <v>107112500</v>
      </c>
      <c r="Y32" s="65">
        <v>-27671178</v>
      </c>
      <c r="Z32" s="145">
        <v>-25.83</v>
      </c>
      <c r="AA32" s="160">
        <v>107112500</v>
      </c>
    </row>
    <row r="33" spans="1:27" ht="13.5">
      <c r="A33" s="198" t="s">
        <v>42</v>
      </c>
      <c r="B33" s="197"/>
      <c r="C33" s="160">
        <v>6300785</v>
      </c>
      <c r="D33" s="160"/>
      <c r="E33" s="161">
        <v>6949700</v>
      </c>
      <c r="F33" s="65">
        <v>6760000</v>
      </c>
      <c r="G33" s="65">
        <v>360896</v>
      </c>
      <c r="H33" s="65">
        <v>780598</v>
      </c>
      <c r="I33" s="65">
        <v>397656</v>
      </c>
      <c r="J33" s="65">
        <v>1539150</v>
      </c>
      <c r="K33" s="65">
        <v>518404</v>
      </c>
      <c r="L33" s="65">
        <v>989843</v>
      </c>
      <c r="M33" s="65">
        <v>380074</v>
      </c>
      <c r="N33" s="65">
        <v>1888321</v>
      </c>
      <c r="O33" s="65">
        <v>495145</v>
      </c>
      <c r="P33" s="65">
        <v>396023</v>
      </c>
      <c r="Q33" s="65">
        <v>385216</v>
      </c>
      <c r="R33" s="65">
        <v>1276384</v>
      </c>
      <c r="S33" s="65">
        <v>399103</v>
      </c>
      <c r="T33" s="65">
        <v>404382</v>
      </c>
      <c r="U33" s="65">
        <v>444933</v>
      </c>
      <c r="V33" s="65">
        <v>1248418</v>
      </c>
      <c r="W33" s="65">
        <v>5952273</v>
      </c>
      <c r="X33" s="65">
        <v>6760000</v>
      </c>
      <c r="Y33" s="65">
        <v>-807727</v>
      </c>
      <c r="Z33" s="145">
        <v>-11.95</v>
      </c>
      <c r="AA33" s="160">
        <v>6760000</v>
      </c>
    </row>
    <row r="34" spans="1:27" ht="13.5">
      <c r="A34" s="198" t="s">
        <v>43</v>
      </c>
      <c r="B34" s="197" t="s">
        <v>123</v>
      </c>
      <c r="C34" s="160">
        <v>43482149</v>
      </c>
      <c r="D34" s="160"/>
      <c r="E34" s="161">
        <v>174648103</v>
      </c>
      <c r="F34" s="65">
        <v>172301600</v>
      </c>
      <c r="G34" s="65">
        <v>12319014</v>
      </c>
      <c r="H34" s="65">
        <v>14402522</v>
      </c>
      <c r="I34" s="65">
        <v>18949674</v>
      </c>
      <c r="J34" s="65">
        <v>45671210</v>
      </c>
      <c r="K34" s="65">
        <v>12953909</v>
      </c>
      <c r="L34" s="65">
        <v>18532314</v>
      </c>
      <c r="M34" s="65">
        <v>15659769</v>
      </c>
      <c r="N34" s="65">
        <v>47145992</v>
      </c>
      <c r="O34" s="65">
        <v>16183635</v>
      </c>
      <c r="P34" s="65">
        <v>2532943</v>
      </c>
      <c r="Q34" s="65">
        <v>28205115</v>
      </c>
      <c r="R34" s="65">
        <v>46921693</v>
      </c>
      <c r="S34" s="65">
        <v>17038612</v>
      </c>
      <c r="T34" s="65">
        <v>15465413</v>
      </c>
      <c r="U34" s="65">
        <v>18817030</v>
      </c>
      <c r="V34" s="65">
        <v>51321055</v>
      </c>
      <c r="W34" s="65">
        <v>191059950</v>
      </c>
      <c r="X34" s="65">
        <v>172301600</v>
      </c>
      <c r="Y34" s="65">
        <v>18758350</v>
      </c>
      <c r="Z34" s="145">
        <v>10.89</v>
      </c>
      <c r="AA34" s="160">
        <v>172301600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1630931199</v>
      </c>
      <c r="D36" s="203">
        <f>SUM(D25:D35)</f>
        <v>0</v>
      </c>
      <c r="E36" s="204">
        <f t="shared" si="1"/>
        <v>2046273803</v>
      </c>
      <c r="F36" s="205">
        <f t="shared" si="1"/>
        <v>1920719502</v>
      </c>
      <c r="G36" s="205">
        <f t="shared" si="1"/>
        <v>151545720</v>
      </c>
      <c r="H36" s="205">
        <f t="shared" si="1"/>
        <v>164750230</v>
      </c>
      <c r="I36" s="205">
        <f t="shared" si="1"/>
        <v>156328767</v>
      </c>
      <c r="J36" s="205">
        <f t="shared" si="1"/>
        <v>472624717</v>
      </c>
      <c r="K36" s="205">
        <f t="shared" si="1"/>
        <v>155837699</v>
      </c>
      <c r="L36" s="205">
        <f t="shared" si="1"/>
        <v>161315198</v>
      </c>
      <c r="M36" s="205">
        <f t="shared" si="1"/>
        <v>161282824</v>
      </c>
      <c r="N36" s="205">
        <f t="shared" si="1"/>
        <v>478435721</v>
      </c>
      <c r="O36" s="205">
        <f t="shared" si="1"/>
        <v>161527625</v>
      </c>
      <c r="P36" s="205">
        <f t="shared" si="1"/>
        <v>152132522</v>
      </c>
      <c r="Q36" s="205">
        <f t="shared" si="1"/>
        <v>175463237</v>
      </c>
      <c r="R36" s="205">
        <f t="shared" si="1"/>
        <v>489123384</v>
      </c>
      <c r="S36" s="205">
        <f t="shared" si="1"/>
        <v>155242155</v>
      </c>
      <c r="T36" s="205">
        <f t="shared" si="1"/>
        <v>161054796</v>
      </c>
      <c r="U36" s="205">
        <f t="shared" si="1"/>
        <v>201658673</v>
      </c>
      <c r="V36" s="205">
        <f t="shared" si="1"/>
        <v>517955624</v>
      </c>
      <c r="W36" s="205">
        <f t="shared" si="1"/>
        <v>1958139446</v>
      </c>
      <c r="X36" s="205">
        <f t="shared" si="1"/>
        <v>1920719502</v>
      </c>
      <c r="Y36" s="205">
        <f t="shared" si="1"/>
        <v>37419944</v>
      </c>
      <c r="Z36" s="206">
        <f>+IF(X36&lt;&gt;0,+(Y36/X36)*100,0)</f>
        <v>1.9482253374860563</v>
      </c>
      <c r="AA36" s="203">
        <f>SUM(AA25:AA35)</f>
        <v>1920719502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-240485464</v>
      </c>
      <c r="D38" s="214">
        <f>+D22-D36</f>
        <v>0</v>
      </c>
      <c r="E38" s="215">
        <f t="shared" si="2"/>
        <v>-185004202</v>
      </c>
      <c r="F38" s="111">
        <f t="shared" si="2"/>
        <v>-188125401</v>
      </c>
      <c r="G38" s="111">
        <f t="shared" si="2"/>
        <v>3117187</v>
      </c>
      <c r="H38" s="111">
        <f t="shared" si="2"/>
        <v>-28254706</v>
      </c>
      <c r="I38" s="111">
        <f t="shared" si="2"/>
        <v>-14905070</v>
      </c>
      <c r="J38" s="111">
        <f t="shared" si="2"/>
        <v>-40042589</v>
      </c>
      <c r="K38" s="111">
        <f t="shared" si="2"/>
        <v>-9692673</v>
      </c>
      <c r="L38" s="111">
        <f t="shared" si="2"/>
        <v>-14864608</v>
      </c>
      <c r="M38" s="111">
        <f t="shared" si="2"/>
        <v>-8651789</v>
      </c>
      <c r="N38" s="111">
        <f t="shared" si="2"/>
        <v>-33209070</v>
      </c>
      <c r="O38" s="111">
        <f t="shared" si="2"/>
        <v>-10344576</v>
      </c>
      <c r="P38" s="111">
        <f t="shared" si="2"/>
        <v>-3600824</v>
      </c>
      <c r="Q38" s="111">
        <f t="shared" si="2"/>
        <v>-23644731</v>
      </c>
      <c r="R38" s="111">
        <f t="shared" si="2"/>
        <v>-37590131</v>
      </c>
      <c r="S38" s="111">
        <f t="shared" si="2"/>
        <v>-14534092</v>
      </c>
      <c r="T38" s="111">
        <f t="shared" si="2"/>
        <v>-9923547</v>
      </c>
      <c r="U38" s="111">
        <f t="shared" si="2"/>
        <v>-41901187</v>
      </c>
      <c r="V38" s="111">
        <f t="shared" si="2"/>
        <v>-66358826</v>
      </c>
      <c r="W38" s="111">
        <f t="shared" si="2"/>
        <v>-177200616</v>
      </c>
      <c r="X38" s="111">
        <f>IF(F22=F36,0,X22-X36)</f>
        <v>-188125401</v>
      </c>
      <c r="Y38" s="111">
        <f t="shared" si="2"/>
        <v>10924785</v>
      </c>
      <c r="Z38" s="216">
        <f>+IF(X38&lt;&gt;0,+(Y38/X38)*100,0)</f>
        <v>-5.807182306019377</v>
      </c>
      <c r="AA38" s="214">
        <f>+AA22-AA36</f>
        <v>-188125401</v>
      </c>
    </row>
    <row r="39" spans="1:27" ht="13.5">
      <c r="A39" s="196" t="s">
        <v>46</v>
      </c>
      <c r="B39" s="200"/>
      <c r="C39" s="160">
        <v>47280853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200000</v>
      </c>
      <c r="L39" s="65">
        <v>0</v>
      </c>
      <c r="M39" s="65">
        <v>4618</v>
      </c>
      <c r="N39" s="65">
        <v>204618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204618</v>
      </c>
      <c r="X39" s="65">
        <v>0</v>
      </c>
      <c r="Y39" s="65">
        <v>204618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-193204611</v>
      </c>
      <c r="D42" s="221">
        <f>SUM(D38:D41)</f>
        <v>0</v>
      </c>
      <c r="E42" s="222">
        <f t="shared" si="3"/>
        <v>-185004202</v>
      </c>
      <c r="F42" s="93">
        <f t="shared" si="3"/>
        <v>-188125401</v>
      </c>
      <c r="G42" s="93">
        <f t="shared" si="3"/>
        <v>3117187</v>
      </c>
      <c r="H42" s="93">
        <f t="shared" si="3"/>
        <v>-28254706</v>
      </c>
      <c r="I42" s="93">
        <f t="shared" si="3"/>
        <v>-14905070</v>
      </c>
      <c r="J42" s="93">
        <f t="shared" si="3"/>
        <v>-40042589</v>
      </c>
      <c r="K42" s="93">
        <f t="shared" si="3"/>
        <v>-9492673</v>
      </c>
      <c r="L42" s="93">
        <f t="shared" si="3"/>
        <v>-14864608</v>
      </c>
      <c r="M42" s="93">
        <f t="shared" si="3"/>
        <v>-8647171</v>
      </c>
      <c r="N42" s="93">
        <f t="shared" si="3"/>
        <v>-33004452</v>
      </c>
      <c r="O42" s="93">
        <f t="shared" si="3"/>
        <v>-10344576</v>
      </c>
      <c r="P42" s="93">
        <f t="shared" si="3"/>
        <v>-3600824</v>
      </c>
      <c r="Q42" s="93">
        <f t="shared" si="3"/>
        <v>-23644731</v>
      </c>
      <c r="R42" s="93">
        <f t="shared" si="3"/>
        <v>-37590131</v>
      </c>
      <c r="S42" s="93">
        <f t="shared" si="3"/>
        <v>-14534092</v>
      </c>
      <c r="T42" s="93">
        <f t="shared" si="3"/>
        <v>-9923547</v>
      </c>
      <c r="U42" s="93">
        <f t="shared" si="3"/>
        <v>-41901187</v>
      </c>
      <c r="V42" s="93">
        <f t="shared" si="3"/>
        <v>-66358826</v>
      </c>
      <c r="W42" s="93">
        <f t="shared" si="3"/>
        <v>-176995998</v>
      </c>
      <c r="X42" s="93">
        <f t="shared" si="3"/>
        <v>-188125401</v>
      </c>
      <c r="Y42" s="93">
        <f t="shared" si="3"/>
        <v>11129403</v>
      </c>
      <c r="Z42" s="223">
        <f>+IF(X42&lt;&gt;0,+(Y42/X42)*100,0)</f>
        <v>-5.915949117365602</v>
      </c>
      <c r="AA42" s="221">
        <f>SUM(AA38:AA41)</f>
        <v>-188125401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-193204611</v>
      </c>
      <c r="D44" s="225">
        <f>+D42-D43</f>
        <v>0</v>
      </c>
      <c r="E44" s="226">
        <f t="shared" si="4"/>
        <v>-185004202</v>
      </c>
      <c r="F44" s="82">
        <f t="shared" si="4"/>
        <v>-188125401</v>
      </c>
      <c r="G44" s="82">
        <f t="shared" si="4"/>
        <v>3117187</v>
      </c>
      <c r="H44" s="82">
        <f t="shared" si="4"/>
        <v>-28254706</v>
      </c>
      <c r="I44" s="82">
        <f t="shared" si="4"/>
        <v>-14905070</v>
      </c>
      <c r="J44" s="82">
        <f t="shared" si="4"/>
        <v>-40042589</v>
      </c>
      <c r="K44" s="82">
        <f t="shared" si="4"/>
        <v>-9492673</v>
      </c>
      <c r="L44" s="82">
        <f t="shared" si="4"/>
        <v>-14864608</v>
      </c>
      <c r="M44" s="82">
        <f t="shared" si="4"/>
        <v>-8647171</v>
      </c>
      <c r="N44" s="82">
        <f t="shared" si="4"/>
        <v>-33004452</v>
      </c>
      <c r="O44" s="82">
        <f t="shared" si="4"/>
        <v>-10344576</v>
      </c>
      <c r="P44" s="82">
        <f t="shared" si="4"/>
        <v>-3600824</v>
      </c>
      <c r="Q44" s="82">
        <f t="shared" si="4"/>
        <v>-23644731</v>
      </c>
      <c r="R44" s="82">
        <f t="shared" si="4"/>
        <v>-37590131</v>
      </c>
      <c r="S44" s="82">
        <f t="shared" si="4"/>
        <v>-14534092</v>
      </c>
      <c r="T44" s="82">
        <f t="shared" si="4"/>
        <v>-9923547</v>
      </c>
      <c r="U44" s="82">
        <f t="shared" si="4"/>
        <v>-41901187</v>
      </c>
      <c r="V44" s="82">
        <f t="shared" si="4"/>
        <v>-66358826</v>
      </c>
      <c r="W44" s="82">
        <f t="shared" si="4"/>
        <v>-176995998</v>
      </c>
      <c r="X44" s="82">
        <f t="shared" si="4"/>
        <v>-188125401</v>
      </c>
      <c r="Y44" s="82">
        <f t="shared" si="4"/>
        <v>11129403</v>
      </c>
      <c r="Z44" s="227">
        <f>+IF(X44&lt;&gt;0,+(Y44/X44)*100,0)</f>
        <v>-5.915949117365602</v>
      </c>
      <c r="AA44" s="225">
        <f>+AA42-AA43</f>
        <v>-188125401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-193204611</v>
      </c>
      <c r="D46" s="221">
        <f>SUM(D44:D45)</f>
        <v>0</v>
      </c>
      <c r="E46" s="222">
        <f t="shared" si="5"/>
        <v>-185004202</v>
      </c>
      <c r="F46" s="93">
        <f t="shared" si="5"/>
        <v>-188125401</v>
      </c>
      <c r="G46" s="93">
        <f t="shared" si="5"/>
        <v>3117187</v>
      </c>
      <c r="H46" s="93">
        <f t="shared" si="5"/>
        <v>-28254706</v>
      </c>
      <c r="I46" s="93">
        <f t="shared" si="5"/>
        <v>-14905070</v>
      </c>
      <c r="J46" s="93">
        <f t="shared" si="5"/>
        <v>-40042589</v>
      </c>
      <c r="K46" s="93">
        <f t="shared" si="5"/>
        <v>-9492673</v>
      </c>
      <c r="L46" s="93">
        <f t="shared" si="5"/>
        <v>-14864608</v>
      </c>
      <c r="M46" s="93">
        <f t="shared" si="5"/>
        <v>-8647171</v>
      </c>
      <c r="N46" s="93">
        <f t="shared" si="5"/>
        <v>-33004452</v>
      </c>
      <c r="O46" s="93">
        <f t="shared" si="5"/>
        <v>-10344576</v>
      </c>
      <c r="P46" s="93">
        <f t="shared" si="5"/>
        <v>-3600824</v>
      </c>
      <c r="Q46" s="93">
        <f t="shared" si="5"/>
        <v>-23644731</v>
      </c>
      <c r="R46" s="93">
        <f t="shared" si="5"/>
        <v>-37590131</v>
      </c>
      <c r="S46" s="93">
        <f t="shared" si="5"/>
        <v>-14534092</v>
      </c>
      <c r="T46" s="93">
        <f t="shared" si="5"/>
        <v>-9923547</v>
      </c>
      <c r="U46" s="93">
        <f t="shared" si="5"/>
        <v>-41901187</v>
      </c>
      <c r="V46" s="93">
        <f t="shared" si="5"/>
        <v>-66358826</v>
      </c>
      <c r="W46" s="93">
        <f t="shared" si="5"/>
        <v>-176995998</v>
      </c>
      <c r="X46" s="93">
        <f t="shared" si="5"/>
        <v>-188125401</v>
      </c>
      <c r="Y46" s="93">
        <f t="shared" si="5"/>
        <v>11129403</v>
      </c>
      <c r="Z46" s="223">
        <f>+IF(X46&lt;&gt;0,+(Y46/X46)*100,0)</f>
        <v>-5.915949117365602</v>
      </c>
      <c r="AA46" s="221">
        <f>SUM(AA44:AA45)</f>
        <v>-188125401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-193204611</v>
      </c>
      <c r="D48" s="232">
        <f>SUM(D46:D47)</f>
        <v>0</v>
      </c>
      <c r="E48" s="233">
        <f t="shared" si="6"/>
        <v>-185004202</v>
      </c>
      <c r="F48" s="234">
        <f t="shared" si="6"/>
        <v>-188125401</v>
      </c>
      <c r="G48" s="234">
        <f t="shared" si="6"/>
        <v>3117187</v>
      </c>
      <c r="H48" s="235">
        <f t="shared" si="6"/>
        <v>-28254706</v>
      </c>
      <c r="I48" s="235">
        <f t="shared" si="6"/>
        <v>-14905070</v>
      </c>
      <c r="J48" s="235">
        <f t="shared" si="6"/>
        <v>-40042589</v>
      </c>
      <c r="K48" s="235">
        <f t="shared" si="6"/>
        <v>-9492673</v>
      </c>
      <c r="L48" s="235">
        <f t="shared" si="6"/>
        <v>-14864608</v>
      </c>
      <c r="M48" s="234">
        <f t="shared" si="6"/>
        <v>-8647171</v>
      </c>
      <c r="N48" s="234">
        <f t="shared" si="6"/>
        <v>-33004452</v>
      </c>
      <c r="O48" s="235">
        <f t="shared" si="6"/>
        <v>-10344576</v>
      </c>
      <c r="P48" s="235">
        <f t="shared" si="6"/>
        <v>-3600824</v>
      </c>
      <c r="Q48" s="235">
        <f t="shared" si="6"/>
        <v>-23644731</v>
      </c>
      <c r="R48" s="235">
        <f t="shared" si="6"/>
        <v>-37590131</v>
      </c>
      <c r="S48" s="235">
        <f t="shared" si="6"/>
        <v>-14534092</v>
      </c>
      <c r="T48" s="234">
        <f t="shared" si="6"/>
        <v>-9923547</v>
      </c>
      <c r="U48" s="234">
        <f t="shared" si="6"/>
        <v>-41901187</v>
      </c>
      <c r="V48" s="235">
        <f t="shared" si="6"/>
        <v>-66358826</v>
      </c>
      <c r="W48" s="235">
        <f t="shared" si="6"/>
        <v>-176995998</v>
      </c>
      <c r="X48" s="235">
        <f t="shared" si="6"/>
        <v>-188125401</v>
      </c>
      <c r="Y48" s="235">
        <f t="shared" si="6"/>
        <v>11129403</v>
      </c>
      <c r="Z48" s="236">
        <f>+IF(X48&lt;&gt;0,+(Y48/X48)*100,0)</f>
        <v>-5.915949117365602</v>
      </c>
      <c r="AA48" s="237">
        <f>SUM(AA46:AA47)</f>
        <v>-188125401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2955002</v>
      </c>
      <c r="D5" s="158">
        <f>SUM(D6:D8)</f>
        <v>0</v>
      </c>
      <c r="E5" s="159">
        <f t="shared" si="0"/>
        <v>15658300</v>
      </c>
      <c r="F5" s="105">
        <f t="shared" si="0"/>
        <v>30815900</v>
      </c>
      <c r="G5" s="105">
        <f t="shared" si="0"/>
        <v>0</v>
      </c>
      <c r="H5" s="105">
        <f t="shared" si="0"/>
        <v>0</v>
      </c>
      <c r="I5" s="105">
        <f t="shared" si="0"/>
        <v>83307</v>
      </c>
      <c r="J5" s="105">
        <f t="shared" si="0"/>
        <v>83307</v>
      </c>
      <c r="K5" s="105">
        <f t="shared" si="0"/>
        <v>17062</v>
      </c>
      <c r="L5" s="105">
        <f t="shared" si="0"/>
        <v>0</v>
      </c>
      <c r="M5" s="105">
        <f t="shared" si="0"/>
        <v>1700</v>
      </c>
      <c r="N5" s="105">
        <f t="shared" si="0"/>
        <v>18762</v>
      </c>
      <c r="O5" s="105">
        <f t="shared" si="0"/>
        <v>23360</v>
      </c>
      <c r="P5" s="105">
        <f t="shared" si="0"/>
        <v>454283</v>
      </c>
      <c r="Q5" s="105">
        <f t="shared" si="0"/>
        <v>7790675</v>
      </c>
      <c r="R5" s="105">
        <f t="shared" si="0"/>
        <v>8268318</v>
      </c>
      <c r="S5" s="105">
        <f t="shared" si="0"/>
        <v>18303</v>
      </c>
      <c r="T5" s="105">
        <f t="shared" si="0"/>
        <v>6371187</v>
      </c>
      <c r="U5" s="105">
        <f t="shared" si="0"/>
        <v>3813916</v>
      </c>
      <c r="V5" s="105">
        <f t="shared" si="0"/>
        <v>10203406</v>
      </c>
      <c r="W5" s="105">
        <f t="shared" si="0"/>
        <v>18573793</v>
      </c>
      <c r="X5" s="105">
        <f t="shared" si="0"/>
        <v>30815900</v>
      </c>
      <c r="Y5" s="105">
        <f t="shared" si="0"/>
        <v>-12242107</v>
      </c>
      <c r="Z5" s="142">
        <f>+IF(X5&lt;&gt;0,+(Y5/X5)*100,0)</f>
        <v>-39.72659244091524</v>
      </c>
      <c r="AA5" s="158">
        <f>SUM(AA6:AA8)</f>
        <v>30815900</v>
      </c>
    </row>
    <row r="6" spans="1:27" ht="13.5">
      <c r="A6" s="143" t="s">
        <v>75</v>
      </c>
      <c r="B6" s="141"/>
      <c r="C6" s="160">
        <v>19602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>
        <v>151747</v>
      </c>
      <c r="D7" s="162"/>
      <c r="E7" s="163">
        <v>340000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>
        <v>6900</v>
      </c>
      <c r="V7" s="164">
        <v>6900</v>
      </c>
      <c r="W7" s="164">
        <v>6900</v>
      </c>
      <c r="X7" s="164"/>
      <c r="Y7" s="164">
        <v>6900</v>
      </c>
      <c r="Z7" s="146"/>
      <c r="AA7" s="239"/>
    </row>
    <row r="8" spans="1:27" ht="13.5">
      <c r="A8" s="143" t="s">
        <v>77</v>
      </c>
      <c r="B8" s="141"/>
      <c r="C8" s="160">
        <v>2783653</v>
      </c>
      <c r="D8" s="160"/>
      <c r="E8" s="161">
        <v>15318300</v>
      </c>
      <c r="F8" s="65">
        <v>30815900</v>
      </c>
      <c r="G8" s="65"/>
      <c r="H8" s="65"/>
      <c r="I8" s="65">
        <v>83307</v>
      </c>
      <c r="J8" s="65">
        <v>83307</v>
      </c>
      <c r="K8" s="65">
        <v>17062</v>
      </c>
      <c r="L8" s="65"/>
      <c r="M8" s="65">
        <v>1700</v>
      </c>
      <c r="N8" s="65">
        <v>18762</v>
      </c>
      <c r="O8" s="65">
        <v>23360</v>
      </c>
      <c r="P8" s="65">
        <v>454283</v>
      </c>
      <c r="Q8" s="65">
        <v>7790675</v>
      </c>
      <c r="R8" s="65">
        <v>8268318</v>
      </c>
      <c r="S8" s="65">
        <v>18303</v>
      </c>
      <c r="T8" s="65">
        <v>6371187</v>
      </c>
      <c r="U8" s="65">
        <v>3807016</v>
      </c>
      <c r="V8" s="65">
        <v>10196506</v>
      </c>
      <c r="W8" s="65">
        <v>18566893</v>
      </c>
      <c r="X8" s="65">
        <v>30815900</v>
      </c>
      <c r="Y8" s="65">
        <v>-12249007</v>
      </c>
      <c r="Z8" s="145">
        <v>-39.75</v>
      </c>
      <c r="AA8" s="67">
        <v>30815900</v>
      </c>
    </row>
    <row r="9" spans="1:27" ht="13.5">
      <c r="A9" s="140" t="s">
        <v>78</v>
      </c>
      <c r="B9" s="141"/>
      <c r="C9" s="158">
        <f aca="true" t="shared" si="1" ref="C9:Y9">SUM(C10:C14)</f>
        <v>2952001</v>
      </c>
      <c r="D9" s="158">
        <f>SUM(D10:D14)</f>
        <v>0</v>
      </c>
      <c r="E9" s="159">
        <f t="shared" si="1"/>
        <v>25719800</v>
      </c>
      <c r="F9" s="105">
        <f t="shared" si="1"/>
        <v>24600600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10080</v>
      </c>
      <c r="M9" s="105">
        <f t="shared" si="1"/>
        <v>83891</v>
      </c>
      <c r="N9" s="105">
        <f t="shared" si="1"/>
        <v>93971</v>
      </c>
      <c r="O9" s="105">
        <f t="shared" si="1"/>
        <v>122820</v>
      </c>
      <c r="P9" s="105">
        <f t="shared" si="1"/>
        <v>275504</v>
      </c>
      <c r="Q9" s="105">
        <f t="shared" si="1"/>
        <v>174754</v>
      </c>
      <c r="R9" s="105">
        <f t="shared" si="1"/>
        <v>573078</v>
      </c>
      <c r="S9" s="105">
        <f t="shared" si="1"/>
        <v>378745</v>
      </c>
      <c r="T9" s="105">
        <f t="shared" si="1"/>
        <v>97010</v>
      </c>
      <c r="U9" s="105">
        <f t="shared" si="1"/>
        <v>686881</v>
      </c>
      <c r="V9" s="105">
        <f t="shared" si="1"/>
        <v>1162636</v>
      </c>
      <c r="W9" s="105">
        <f t="shared" si="1"/>
        <v>1829685</v>
      </c>
      <c r="X9" s="105">
        <f t="shared" si="1"/>
        <v>24600600</v>
      </c>
      <c r="Y9" s="105">
        <f t="shared" si="1"/>
        <v>-22770915</v>
      </c>
      <c r="Z9" s="142">
        <f>+IF(X9&lt;&gt;0,+(Y9/X9)*100,0)</f>
        <v>-92.56243750152436</v>
      </c>
      <c r="AA9" s="107">
        <f>SUM(AA10:AA14)</f>
        <v>24600600</v>
      </c>
    </row>
    <row r="10" spans="1:27" ht="13.5">
      <c r="A10" s="143" t="s">
        <v>79</v>
      </c>
      <c r="B10" s="141"/>
      <c r="C10" s="160">
        <v>3190691</v>
      </c>
      <c r="D10" s="160"/>
      <c r="E10" s="161">
        <v>1169200</v>
      </c>
      <c r="F10" s="65">
        <v>832300</v>
      </c>
      <c r="G10" s="65"/>
      <c r="H10" s="65"/>
      <c r="I10" s="65"/>
      <c r="J10" s="65"/>
      <c r="K10" s="65"/>
      <c r="L10" s="65">
        <v>6580</v>
      </c>
      <c r="M10" s="65">
        <v>83891</v>
      </c>
      <c r="N10" s="65">
        <v>90471</v>
      </c>
      <c r="O10" s="65">
        <v>99371</v>
      </c>
      <c r="P10" s="65">
        <v>9064</v>
      </c>
      <c r="Q10" s="65">
        <v>115528</v>
      </c>
      <c r="R10" s="65">
        <v>223963</v>
      </c>
      <c r="S10" s="65">
        <v>16600</v>
      </c>
      <c r="T10" s="65">
        <v>1839</v>
      </c>
      <c r="U10" s="65">
        <v>123316</v>
      </c>
      <c r="V10" s="65">
        <v>141755</v>
      </c>
      <c r="W10" s="65">
        <v>456189</v>
      </c>
      <c r="X10" s="65">
        <v>832300</v>
      </c>
      <c r="Y10" s="65">
        <v>-376111</v>
      </c>
      <c r="Z10" s="145">
        <v>-45.19</v>
      </c>
      <c r="AA10" s="67">
        <v>832300</v>
      </c>
    </row>
    <row r="11" spans="1:27" ht="13.5">
      <c r="A11" s="143" t="s">
        <v>80</v>
      </c>
      <c r="B11" s="141"/>
      <c r="C11" s="160">
        <v>922802</v>
      </c>
      <c r="D11" s="160"/>
      <c r="E11" s="161">
        <v>2230000</v>
      </c>
      <c r="F11" s="65">
        <v>2313400</v>
      </c>
      <c r="G11" s="65"/>
      <c r="H11" s="65"/>
      <c r="I11" s="65"/>
      <c r="J11" s="65"/>
      <c r="K11" s="65"/>
      <c r="L11" s="65"/>
      <c r="M11" s="65"/>
      <c r="N11" s="65"/>
      <c r="O11" s="65">
        <v>23449</v>
      </c>
      <c r="P11" s="65"/>
      <c r="Q11" s="65">
        <v>2806</v>
      </c>
      <c r="R11" s="65">
        <v>26255</v>
      </c>
      <c r="S11" s="65">
        <v>280000</v>
      </c>
      <c r="T11" s="65">
        <v>84720</v>
      </c>
      <c r="U11" s="65">
        <v>191389</v>
      </c>
      <c r="V11" s="65">
        <v>556109</v>
      </c>
      <c r="W11" s="65">
        <v>582364</v>
      </c>
      <c r="X11" s="65">
        <v>2313400</v>
      </c>
      <c r="Y11" s="65">
        <v>-1731036</v>
      </c>
      <c r="Z11" s="145">
        <v>-74.83</v>
      </c>
      <c r="AA11" s="67">
        <v>2313400</v>
      </c>
    </row>
    <row r="12" spans="1:27" ht="13.5">
      <c r="A12" s="143" t="s">
        <v>81</v>
      </c>
      <c r="B12" s="141"/>
      <c r="C12" s="160">
        <v>19732</v>
      </c>
      <c r="D12" s="160"/>
      <c r="E12" s="161">
        <v>2320600</v>
      </c>
      <c r="F12" s="65">
        <v>1454900</v>
      </c>
      <c r="G12" s="65"/>
      <c r="H12" s="65"/>
      <c r="I12" s="65"/>
      <c r="J12" s="65"/>
      <c r="K12" s="65"/>
      <c r="L12" s="65">
        <v>3500</v>
      </c>
      <c r="M12" s="65"/>
      <c r="N12" s="65">
        <v>3500</v>
      </c>
      <c r="O12" s="65"/>
      <c r="P12" s="65"/>
      <c r="Q12" s="65"/>
      <c r="R12" s="65"/>
      <c r="S12" s="65">
        <v>82145</v>
      </c>
      <c r="T12" s="65"/>
      <c r="U12" s="65">
        <v>2880</v>
      </c>
      <c r="V12" s="65">
        <v>85025</v>
      </c>
      <c r="W12" s="65">
        <v>88525</v>
      </c>
      <c r="X12" s="65">
        <v>1454900</v>
      </c>
      <c r="Y12" s="65">
        <v>-1366375</v>
      </c>
      <c r="Z12" s="145">
        <v>-93.92</v>
      </c>
      <c r="AA12" s="67">
        <v>1454900</v>
      </c>
    </row>
    <row r="13" spans="1:27" ht="13.5">
      <c r="A13" s="143" t="s">
        <v>82</v>
      </c>
      <c r="B13" s="141"/>
      <c r="C13" s="160">
        <v>-1181224</v>
      </c>
      <c r="D13" s="160"/>
      <c r="E13" s="161">
        <v>20000000</v>
      </c>
      <c r="F13" s="65">
        <v>20000000</v>
      </c>
      <c r="G13" s="65"/>
      <c r="H13" s="65"/>
      <c r="I13" s="65"/>
      <c r="J13" s="65"/>
      <c r="K13" s="65"/>
      <c r="L13" s="65"/>
      <c r="M13" s="65"/>
      <c r="N13" s="65"/>
      <c r="O13" s="65"/>
      <c r="P13" s="65">
        <v>266440</v>
      </c>
      <c r="Q13" s="65">
        <v>56420</v>
      </c>
      <c r="R13" s="65">
        <v>322860</v>
      </c>
      <c r="S13" s="65"/>
      <c r="T13" s="65">
        <v>10451</v>
      </c>
      <c r="U13" s="65">
        <v>358968</v>
      </c>
      <c r="V13" s="65">
        <v>369419</v>
      </c>
      <c r="W13" s="65">
        <v>692279</v>
      </c>
      <c r="X13" s="65">
        <v>20000000</v>
      </c>
      <c r="Y13" s="65">
        <v>-19307721</v>
      </c>
      <c r="Z13" s="145">
        <v>-96.54</v>
      </c>
      <c r="AA13" s="67">
        <v>20000000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>
        <v>10328</v>
      </c>
      <c r="V14" s="164">
        <v>10328</v>
      </c>
      <c r="W14" s="164">
        <v>10328</v>
      </c>
      <c r="X14" s="164"/>
      <c r="Y14" s="164">
        <v>10328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8760460</v>
      </c>
      <c r="D15" s="158">
        <f>SUM(D16:D18)</f>
        <v>0</v>
      </c>
      <c r="E15" s="159">
        <f t="shared" si="2"/>
        <v>29300000</v>
      </c>
      <c r="F15" s="105">
        <f t="shared" si="2"/>
        <v>16323800</v>
      </c>
      <c r="G15" s="105">
        <f t="shared" si="2"/>
        <v>-78598</v>
      </c>
      <c r="H15" s="105">
        <f t="shared" si="2"/>
        <v>0</v>
      </c>
      <c r="I15" s="105">
        <f t="shared" si="2"/>
        <v>203168</v>
      </c>
      <c r="J15" s="105">
        <f t="shared" si="2"/>
        <v>124570</v>
      </c>
      <c r="K15" s="105">
        <f t="shared" si="2"/>
        <v>409213</v>
      </c>
      <c r="L15" s="105">
        <f t="shared" si="2"/>
        <v>2398</v>
      </c>
      <c r="M15" s="105">
        <f t="shared" si="2"/>
        <v>1083391</v>
      </c>
      <c r="N15" s="105">
        <f t="shared" si="2"/>
        <v>1495002</v>
      </c>
      <c r="O15" s="105">
        <f t="shared" si="2"/>
        <v>616525</v>
      </c>
      <c r="P15" s="105">
        <f t="shared" si="2"/>
        <v>0</v>
      </c>
      <c r="Q15" s="105">
        <f t="shared" si="2"/>
        <v>0</v>
      </c>
      <c r="R15" s="105">
        <f t="shared" si="2"/>
        <v>616525</v>
      </c>
      <c r="S15" s="105">
        <f t="shared" si="2"/>
        <v>0</v>
      </c>
      <c r="T15" s="105">
        <f t="shared" si="2"/>
        <v>0</v>
      </c>
      <c r="U15" s="105">
        <f t="shared" si="2"/>
        <v>34465</v>
      </c>
      <c r="V15" s="105">
        <f t="shared" si="2"/>
        <v>34465</v>
      </c>
      <c r="W15" s="105">
        <f t="shared" si="2"/>
        <v>2270562</v>
      </c>
      <c r="X15" s="105">
        <f t="shared" si="2"/>
        <v>16323800</v>
      </c>
      <c r="Y15" s="105">
        <f t="shared" si="2"/>
        <v>-14053238</v>
      </c>
      <c r="Z15" s="142">
        <f>+IF(X15&lt;&gt;0,+(Y15/X15)*100,0)</f>
        <v>-86.09048138301131</v>
      </c>
      <c r="AA15" s="107">
        <f>SUM(AA16:AA18)</f>
        <v>16323800</v>
      </c>
    </row>
    <row r="16" spans="1:27" ht="13.5">
      <c r="A16" s="143" t="s">
        <v>85</v>
      </c>
      <c r="B16" s="141"/>
      <c r="C16" s="160">
        <v>191411</v>
      </c>
      <c r="D16" s="160"/>
      <c r="E16" s="161"/>
      <c r="F16" s="65">
        <v>2400</v>
      </c>
      <c r="G16" s="65"/>
      <c r="H16" s="65"/>
      <c r="I16" s="65"/>
      <c r="J16" s="65"/>
      <c r="K16" s="65"/>
      <c r="L16" s="65">
        <v>2398</v>
      </c>
      <c r="M16" s="65"/>
      <c r="N16" s="65">
        <v>2398</v>
      </c>
      <c r="O16" s="65"/>
      <c r="P16" s="65"/>
      <c r="Q16" s="65"/>
      <c r="R16" s="65"/>
      <c r="S16" s="65"/>
      <c r="T16" s="65"/>
      <c r="U16" s="65">
        <v>31115</v>
      </c>
      <c r="V16" s="65">
        <v>31115</v>
      </c>
      <c r="W16" s="65">
        <v>33513</v>
      </c>
      <c r="X16" s="65">
        <v>2400</v>
      </c>
      <c r="Y16" s="65">
        <v>31113</v>
      </c>
      <c r="Z16" s="145">
        <v>1296.38</v>
      </c>
      <c r="AA16" s="67">
        <v>2400</v>
      </c>
    </row>
    <row r="17" spans="1:27" ht="13.5">
      <c r="A17" s="143" t="s">
        <v>86</v>
      </c>
      <c r="B17" s="141"/>
      <c r="C17" s="160">
        <v>8569049</v>
      </c>
      <c r="D17" s="160"/>
      <c r="E17" s="161">
        <v>29300000</v>
      </c>
      <c r="F17" s="65">
        <v>16321400</v>
      </c>
      <c r="G17" s="65">
        <v>-78598</v>
      </c>
      <c r="H17" s="65"/>
      <c r="I17" s="65">
        <v>203168</v>
      </c>
      <c r="J17" s="65">
        <v>124570</v>
      </c>
      <c r="K17" s="65">
        <v>409213</v>
      </c>
      <c r="L17" s="65"/>
      <c r="M17" s="65">
        <v>1083391</v>
      </c>
      <c r="N17" s="65">
        <v>1492604</v>
      </c>
      <c r="O17" s="65">
        <v>616525</v>
      </c>
      <c r="P17" s="65"/>
      <c r="Q17" s="65"/>
      <c r="R17" s="65">
        <v>616525</v>
      </c>
      <c r="S17" s="65"/>
      <c r="T17" s="65"/>
      <c r="U17" s="65">
        <v>3350</v>
      </c>
      <c r="V17" s="65">
        <v>3350</v>
      </c>
      <c r="W17" s="65">
        <v>2237049</v>
      </c>
      <c r="X17" s="65">
        <v>16321400</v>
      </c>
      <c r="Y17" s="65">
        <v>-14084351</v>
      </c>
      <c r="Z17" s="145">
        <v>-86.29</v>
      </c>
      <c r="AA17" s="67">
        <v>16321400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71508654</v>
      </c>
      <c r="D19" s="158">
        <f>SUM(D20:D23)</f>
        <v>0</v>
      </c>
      <c r="E19" s="159">
        <f t="shared" si="3"/>
        <v>150056100</v>
      </c>
      <c r="F19" s="105">
        <f t="shared" si="3"/>
        <v>95030600</v>
      </c>
      <c r="G19" s="105">
        <f t="shared" si="3"/>
        <v>293681</v>
      </c>
      <c r="H19" s="105">
        <f t="shared" si="3"/>
        <v>394815</v>
      </c>
      <c r="I19" s="105">
        <f t="shared" si="3"/>
        <v>2937314</v>
      </c>
      <c r="J19" s="105">
        <f t="shared" si="3"/>
        <v>3625810</v>
      </c>
      <c r="K19" s="105">
        <f t="shared" si="3"/>
        <v>4639312</v>
      </c>
      <c r="L19" s="105">
        <f t="shared" si="3"/>
        <v>2876334</v>
      </c>
      <c r="M19" s="105">
        <f t="shared" si="3"/>
        <v>8392490</v>
      </c>
      <c r="N19" s="105">
        <f t="shared" si="3"/>
        <v>15908136</v>
      </c>
      <c r="O19" s="105">
        <f t="shared" si="3"/>
        <v>251860</v>
      </c>
      <c r="P19" s="105">
        <f t="shared" si="3"/>
        <v>6521771</v>
      </c>
      <c r="Q19" s="105">
        <f t="shared" si="3"/>
        <v>12460436</v>
      </c>
      <c r="R19" s="105">
        <f t="shared" si="3"/>
        <v>19234067</v>
      </c>
      <c r="S19" s="105">
        <f t="shared" si="3"/>
        <v>-1694816</v>
      </c>
      <c r="T19" s="105">
        <f t="shared" si="3"/>
        <v>3545988</v>
      </c>
      <c r="U19" s="105">
        <f t="shared" si="3"/>
        <v>10909931</v>
      </c>
      <c r="V19" s="105">
        <f t="shared" si="3"/>
        <v>12761103</v>
      </c>
      <c r="W19" s="105">
        <f t="shared" si="3"/>
        <v>51529116</v>
      </c>
      <c r="X19" s="105">
        <f t="shared" si="3"/>
        <v>95030600</v>
      </c>
      <c r="Y19" s="105">
        <f t="shared" si="3"/>
        <v>-43501484</v>
      </c>
      <c r="Z19" s="142">
        <f>+IF(X19&lt;&gt;0,+(Y19/X19)*100,0)</f>
        <v>-45.77629100521306</v>
      </c>
      <c r="AA19" s="107">
        <f>SUM(AA20:AA23)</f>
        <v>95030600</v>
      </c>
    </row>
    <row r="20" spans="1:27" ht="13.5">
      <c r="A20" s="143" t="s">
        <v>89</v>
      </c>
      <c r="B20" s="141"/>
      <c r="C20" s="160">
        <v>17018532</v>
      </c>
      <c r="D20" s="160"/>
      <c r="E20" s="161">
        <v>23243400</v>
      </c>
      <c r="F20" s="65">
        <v>12343300</v>
      </c>
      <c r="G20" s="65">
        <v>293681</v>
      </c>
      <c r="H20" s="65">
        <v>274220</v>
      </c>
      <c r="I20" s="65">
        <v>358657</v>
      </c>
      <c r="J20" s="65">
        <v>926558</v>
      </c>
      <c r="K20" s="65">
        <v>974598</v>
      </c>
      <c r="L20" s="65">
        <v>314405</v>
      </c>
      <c r="M20" s="65">
        <v>182426</v>
      </c>
      <c r="N20" s="65">
        <v>1471429</v>
      </c>
      <c r="O20" s="65">
        <v>179388</v>
      </c>
      <c r="P20" s="65">
        <v>316299</v>
      </c>
      <c r="Q20" s="65">
        <v>3795366</v>
      </c>
      <c r="R20" s="65">
        <v>4291053</v>
      </c>
      <c r="S20" s="65">
        <v>286913</v>
      </c>
      <c r="T20" s="65">
        <v>27584</v>
      </c>
      <c r="U20" s="65">
        <v>307753</v>
      </c>
      <c r="V20" s="65">
        <v>622250</v>
      </c>
      <c r="W20" s="65">
        <v>7311290</v>
      </c>
      <c r="X20" s="65">
        <v>12343300</v>
      </c>
      <c r="Y20" s="65">
        <v>-5032010</v>
      </c>
      <c r="Z20" s="145">
        <v>-40.77</v>
      </c>
      <c r="AA20" s="67">
        <v>12343300</v>
      </c>
    </row>
    <row r="21" spans="1:27" ht="13.5">
      <c r="A21" s="143" t="s">
        <v>90</v>
      </c>
      <c r="B21" s="141"/>
      <c r="C21" s="160">
        <v>16489361</v>
      </c>
      <c r="D21" s="160"/>
      <c r="E21" s="161">
        <v>48193800</v>
      </c>
      <c r="F21" s="65">
        <v>19853650</v>
      </c>
      <c r="G21" s="65"/>
      <c r="H21" s="65">
        <v>96085</v>
      </c>
      <c r="I21" s="65">
        <v>1830450</v>
      </c>
      <c r="J21" s="65">
        <v>1926535</v>
      </c>
      <c r="K21" s="65">
        <v>136521</v>
      </c>
      <c r="L21" s="65">
        <v>11301</v>
      </c>
      <c r="M21" s="65">
        <v>541902</v>
      </c>
      <c r="N21" s="65">
        <v>689724</v>
      </c>
      <c r="O21" s="65">
        <v>64531</v>
      </c>
      <c r="P21" s="65">
        <v>48858</v>
      </c>
      <c r="Q21" s="65">
        <v>8536</v>
      </c>
      <c r="R21" s="65">
        <v>121925</v>
      </c>
      <c r="S21" s="65">
        <v>36631</v>
      </c>
      <c r="T21" s="65">
        <v>86417</v>
      </c>
      <c r="U21" s="65">
        <v>180453</v>
      </c>
      <c r="V21" s="65">
        <v>303501</v>
      </c>
      <c r="W21" s="65">
        <v>3041685</v>
      </c>
      <c r="X21" s="65">
        <v>19853650</v>
      </c>
      <c r="Y21" s="65">
        <v>-16811965</v>
      </c>
      <c r="Z21" s="145">
        <v>-84.68</v>
      </c>
      <c r="AA21" s="67">
        <v>19853650</v>
      </c>
    </row>
    <row r="22" spans="1:27" ht="13.5">
      <c r="A22" s="143" t="s">
        <v>91</v>
      </c>
      <c r="B22" s="141"/>
      <c r="C22" s="162">
        <v>38000761</v>
      </c>
      <c r="D22" s="162"/>
      <c r="E22" s="163">
        <v>77418900</v>
      </c>
      <c r="F22" s="164">
        <v>62833650</v>
      </c>
      <c r="G22" s="164"/>
      <c r="H22" s="164">
        <v>24510</v>
      </c>
      <c r="I22" s="164">
        <v>748207</v>
      </c>
      <c r="J22" s="164">
        <v>772717</v>
      </c>
      <c r="K22" s="164">
        <v>3528193</v>
      </c>
      <c r="L22" s="164">
        <v>2550628</v>
      </c>
      <c r="M22" s="164">
        <v>7668162</v>
      </c>
      <c r="N22" s="164">
        <v>13746983</v>
      </c>
      <c r="O22" s="164">
        <v>7941</v>
      </c>
      <c r="P22" s="164">
        <v>6156614</v>
      </c>
      <c r="Q22" s="164">
        <v>8656534</v>
      </c>
      <c r="R22" s="164">
        <v>14821089</v>
      </c>
      <c r="S22" s="164">
        <v>-2018360</v>
      </c>
      <c r="T22" s="164">
        <v>3431987</v>
      </c>
      <c r="U22" s="164">
        <v>10421725</v>
      </c>
      <c r="V22" s="164">
        <v>11835352</v>
      </c>
      <c r="W22" s="164">
        <v>41176141</v>
      </c>
      <c r="X22" s="164">
        <v>62833650</v>
      </c>
      <c r="Y22" s="164">
        <v>-21657509</v>
      </c>
      <c r="Z22" s="146">
        <v>-34.47</v>
      </c>
      <c r="AA22" s="239">
        <v>62833650</v>
      </c>
    </row>
    <row r="23" spans="1:27" ht="13.5">
      <c r="A23" s="143" t="s">
        <v>92</v>
      </c>
      <c r="B23" s="141"/>
      <c r="C23" s="160"/>
      <c r="D23" s="160"/>
      <c r="E23" s="161">
        <v>1200000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86176117</v>
      </c>
      <c r="D25" s="232">
        <f>+D5+D9+D15+D19+D24</f>
        <v>0</v>
      </c>
      <c r="E25" s="245">
        <f t="shared" si="4"/>
        <v>220734200</v>
      </c>
      <c r="F25" s="234">
        <f t="shared" si="4"/>
        <v>166770900</v>
      </c>
      <c r="G25" s="234">
        <f t="shared" si="4"/>
        <v>215083</v>
      </c>
      <c r="H25" s="234">
        <f t="shared" si="4"/>
        <v>394815</v>
      </c>
      <c r="I25" s="234">
        <f t="shared" si="4"/>
        <v>3223789</v>
      </c>
      <c r="J25" s="234">
        <f t="shared" si="4"/>
        <v>3833687</v>
      </c>
      <c r="K25" s="234">
        <f t="shared" si="4"/>
        <v>5065587</v>
      </c>
      <c r="L25" s="234">
        <f t="shared" si="4"/>
        <v>2888812</v>
      </c>
      <c r="M25" s="234">
        <f t="shared" si="4"/>
        <v>9561472</v>
      </c>
      <c r="N25" s="234">
        <f t="shared" si="4"/>
        <v>17515871</v>
      </c>
      <c r="O25" s="234">
        <f t="shared" si="4"/>
        <v>1014565</v>
      </c>
      <c r="P25" s="234">
        <f t="shared" si="4"/>
        <v>7251558</v>
      </c>
      <c r="Q25" s="234">
        <f t="shared" si="4"/>
        <v>20425865</v>
      </c>
      <c r="R25" s="234">
        <f t="shared" si="4"/>
        <v>28691988</v>
      </c>
      <c r="S25" s="234">
        <f t="shared" si="4"/>
        <v>-1297768</v>
      </c>
      <c r="T25" s="234">
        <f t="shared" si="4"/>
        <v>10014185</v>
      </c>
      <c r="U25" s="234">
        <f t="shared" si="4"/>
        <v>15445193</v>
      </c>
      <c r="V25" s="234">
        <f t="shared" si="4"/>
        <v>24161610</v>
      </c>
      <c r="W25" s="234">
        <f t="shared" si="4"/>
        <v>74203156</v>
      </c>
      <c r="X25" s="234">
        <f t="shared" si="4"/>
        <v>166770900</v>
      </c>
      <c r="Y25" s="234">
        <f t="shared" si="4"/>
        <v>-92567744</v>
      </c>
      <c r="Z25" s="246">
        <f>+IF(X25&lt;&gt;0,+(Y25/X25)*100,0)</f>
        <v>-55.505932989508366</v>
      </c>
      <c r="AA25" s="247">
        <f>+AA5+AA9+AA15+AA19+AA24</f>
        <v>166770900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43001116</v>
      </c>
      <c r="D28" s="160"/>
      <c r="E28" s="161">
        <v>96582000</v>
      </c>
      <c r="F28" s="65">
        <v>35518900</v>
      </c>
      <c r="G28" s="65"/>
      <c r="H28" s="65"/>
      <c r="I28" s="65">
        <v>1765985</v>
      </c>
      <c r="J28" s="65">
        <v>1765985</v>
      </c>
      <c r="K28" s="65">
        <v>3391906</v>
      </c>
      <c r="L28" s="65">
        <v>11301</v>
      </c>
      <c r="M28" s="65">
        <v>7687716</v>
      </c>
      <c r="N28" s="65">
        <v>11090923</v>
      </c>
      <c r="O28" s="65">
        <v>79950</v>
      </c>
      <c r="P28" s="65">
        <v>456257</v>
      </c>
      <c r="Q28" s="65">
        <v>113424</v>
      </c>
      <c r="R28" s="65">
        <v>649631</v>
      </c>
      <c r="S28" s="65">
        <v>36631</v>
      </c>
      <c r="T28" s="65">
        <v>3487285</v>
      </c>
      <c r="U28" s="65">
        <v>592379</v>
      </c>
      <c r="V28" s="65">
        <v>4116295</v>
      </c>
      <c r="W28" s="65">
        <v>17622834</v>
      </c>
      <c r="X28" s="65">
        <v>35518900</v>
      </c>
      <c r="Y28" s="65">
        <v>-17896066</v>
      </c>
      <c r="Z28" s="145">
        <v>-50.38</v>
      </c>
      <c r="AA28" s="160">
        <v>35518900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43001116</v>
      </c>
      <c r="D32" s="225">
        <f>SUM(D28:D31)</f>
        <v>0</v>
      </c>
      <c r="E32" s="226">
        <f t="shared" si="5"/>
        <v>96582000</v>
      </c>
      <c r="F32" s="82">
        <f t="shared" si="5"/>
        <v>35518900</v>
      </c>
      <c r="G32" s="82">
        <f t="shared" si="5"/>
        <v>0</v>
      </c>
      <c r="H32" s="82">
        <f t="shared" si="5"/>
        <v>0</v>
      </c>
      <c r="I32" s="82">
        <f t="shared" si="5"/>
        <v>1765985</v>
      </c>
      <c r="J32" s="82">
        <f t="shared" si="5"/>
        <v>1765985</v>
      </c>
      <c r="K32" s="82">
        <f t="shared" si="5"/>
        <v>3391906</v>
      </c>
      <c r="L32" s="82">
        <f t="shared" si="5"/>
        <v>11301</v>
      </c>
      <c r="M32" s="82">
        <f t="shared" si="5"/>
        <v>7687716</v>
      </c>
      <c r="N32" s="82">
        <f t="shared" si="5"/>
        <v>11090923</v>
      </c>
      <c r="O32" s="82">
        <f t="shared" si="5"/>
        <v>79950</v>
      </c>
      <c r="P32" s="82">
        <f t="shared" si="5"/>
        <v>456257</v>
      </c>
      <c r="Q32" s="82">
        <f t="shared" si="5"/>
        <v>113424</v>
      </c>
      <c r="R32" s="82">
        <f t="shared" si="5"/>
        <v>649631</v>
      </c>
      <c r="S32" s="82">
        <f t="shared" si="5"/>
        <v>36631</v>
      </c>
      <c r="T32" s="82">
        <f t="shared" si="5"/>
        <v>3487285</v>
      </c>
      <c r="U32" s="82">
        <f t="shared" si="5"/>
        <v>592379</v>
      </c>
      <c r="V32" s="82">
        <f t="shared" si="5"/>
        <v>4116295</v>
      </c>
      <c r="W32" s="82">
        <f t="shared" si="5"/>
        <v>17622834</v>
      </c>
      <c r="X32" s="82">
        <f t="shared" si="5"/>
        <v>35518900</v>
      </c>
      <c r="Y32" s="82">
        <f t="shared" si="5"/>
        <v>-17896066</v>
      </c>
      <c r="Z32" s="227">
        <f>+IF(X32&lt;&gt;0,+(Y32/X32)*100,0)</f>
        <v>-50.38462902848906</v>
      </c>
      <c r="AA32" s="84">
        <f>SUM(AA28:AA31)</f>
        <v>35518900</v>
      </c>
    </row>
    <row r="33" spans="1:27" ht="13.5">
      <c r="A33" s="252" t="s">
        <v>51</v>
      </c>
      <c r="B33" s="141" t="s">
        <v>141</v>
      </c>
      <c r="C33" s="160">
        <v>10630910</v>
      </c>
      <c r="D33" s="160"/>
      <c r="E33" s="161">
        <v>14460000</v>
      </c>
      <c r="F33" s="65">
        <v>60287000</v>
      </c>
      <c r="G33" s="65">
        <v>293681</v>
      </c>
      <c r="H33" s="65">
        <v>274220</v>
      </c>
      <c r="I33" s="65">
        <v>968161</v>
      </c>
      <c r="J33" s="65">
        <v>1536062</v>
      </c>
      <c r="K33" s="65">
        <v>386702</v>
      </c>
      <c r="L33" s="65">
        <v>2711768</v>
      </c>
      <c r="M33" s="65">
        <v>405767</v>
      </c>
      <c r="N33" s="65">
        <v>3504237</v>
      </c>
      <c r="O33" s="65">
        <v>179388</v>
      </c>
      <c r="P33" s="65">
        <v>6336448</v>
      </c>
      <c r="Q33" s="65">
        <v>8965256</v>
      </c>
      <c r="R33" s="65">
        <v>15481092</v>
      </c>
      <c r="S33" s="65">
        <v>-1731447</v>
      </c>
      <c r="T33" s="65">
        <v>27584</v>
      </c>
      <c r="U33" s="65">
        <v>297010</v>
      </c>
      <c r="V33" s="65">
        <v>-1406853</v>
      </c>
      <c r="W33" s="65">
        <v>19114538</v>
      </c>
      <c r="X33" s="65">
        <v>60287000</v>
      </c>
      <c r="Y33" s="65">
        <v>-41172462</v>
      </c>
      <c r="Z33" s="145">
        <v>-68.29</v>
      </c>
      <c r="AA33" s="67">
        <v>60287000</v>
      </c>
    </row>
    <row r="34" spans="1:27" ht="13.5">
      <c r="A34" s="252" t="s">
        <v>52</v>
      </c>
      <c r="B34" s="141" t="s">
        <v>126</v>
      </c>
      <c r="C34" s="160">
        <v>17195455</v>
      </c>
      <c r="D34" s="160"/>
      <c r="E34" s="161">
        <v>100000000</v>
      </c>
      <c r="F34" s="65">
        <v>58701100</v>
      </c>
      <c r="G34" s="65"/>
      <c r="H34" s="65"/>
      <c r="I34" s="65"/>
      <c r="J34" s="65"/>
      <c r="K34" s="65"/>
      <c r="L34" s="65"/>
      <c r="M34" s="65"/>
      <c r="N34" s="65"/>
      <c r="O34" s="65"/>
      <c r="P34" s="65">
        <v>69134</v>
      </c>
      <c r="Q34" s="65">
        <v>7689976</v>
      </c>
      <c r="R34" s="65">
        <v>7759110</v>
      </c>
      <c r="S34" s="65">
        <v>280000</v>
      </c>
      <c r="T34" s="65">
        <v>11587442</v>
      </c>
      <c r="U34" s="65">
        <v>3791902</v>
      </c>
      <c r="V34" s="65">
        <v>15659344</v>
      </c>
      <c r="W34" s="65">
        <v>23418454</v>
      </c>
      <c r="X34" s="65">
        <v>58701100</v>
      </c>
      <c r="Y34" s="65">
        <v>-35282646</v>
      </c>
      <c r="Z34" s="145">
        <v>-60.11</v>
      </c>
      <c r="AA34" s="67">
        <v>58701100</v>
      </c>
    </row>
    <row r="35" spans="1:27" ht="13.5">
      <c r="A35" s="252" t="s">
        <v>53</v>
      </c>
      <c r="B35" s="141"/>
      <c r="C35" s="160">
        <v>15348636</v>
      </c>
      <c r="D35" s="160"/>
      <c r="E35" s="161">
        <v>9692200</v>
      </c>
      <c r="F35" s="65">
        <v>12263900</v>
      </c>
      <c r="G35" s="65">
        <v>-78598</v>
      </c>
      <c r="H35" s="65">
        <v>120595</v>
      </c>
      <c r="I35" s="65">
        <v>489643</v>
      </c>
      <c r="J35" s="65">
        <v>531640</v>
      </c>
      <c r="K35" s="65">
        <v>1286979</v>
      </c>
      <c r="L35" s="65">
        <v>165743</v>
      </c>
      <c r="M35" s="65">
        <v>1467989</v>
      </c>
      <c r="N35" s="65">
        <v>2920711</v>
      </c>
      <c r="O35" s="65">
        <v>755227</v>
      </c>
      <c r="P35" s="65">
        <v>389719</v>
      </c>
      <c r="Q35" s="65">
        <v>3657209</v>
      </c>
      <c r="R35" s="65">
        <v>4802155</v>
      </c>
      <c r="S35" s="65">
        <v>117048</v>
      </c>
      <c r="T35" s="65">
        <v>-5088126</v>
      </c>
      <c r="U35" s="65">
        <v>10763902</v>
      </c>
      <c r="V35" s="65">
        <v>5792824</v>
      </c>
      <c r="W35" s="65">
        <v>14047330</v>
      </c>
      <c r="X35" s="65">
        <v>12263900</v>
      </c>
      <c r="Y35" s="65">
        <v>1783430</v>
      </c>
      <c r="Z35" s="145">
        <v>14.54</v>
      </c>
      <c r="AA35" s="67">
        <v>12263900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86176117</v>
      </c>
      <c r="D36" s="237">
        <f>SUM(D32:D35)</f>
        <v>0</v>
      </c>
      <c r="E36" s="233">
        <f t="shared" si="6"/>
        <v>220734200</v>
      </c>
      <c r="F36" s="235">
        <f t="shared" si="6"/>
        <v>166770900</v>
      </c>
      <c r="G36" s="235">
        <f t="shared" si="6"/>
        <v>215083</v>
      </c>
      <c r="H36" s="235">
        <f t="shared" si="6"/>
        <v>394815</v>
      </c>
      <c r="I36" s="235">
        <f t="shared" si="6"/>
        <v>3223789</v>
      </c>
      <c r="J36" s="235">
        <f t="shared" si="6"/>
        <v>3833687</v>
      </c>
      <c r="K36" s="235">
        <f t="shared" si="6"/>
        <v>5065587</v>
      </c>
      <c r="L36" s="235">
        <f t="shared" si="6"/>
        <v>2888812</v>
      </c>
      <c r="M36" s="235">
        <f t="shared" si="6"/>
        <v>9561472</v>
      </c>
      <c r="N36" s="235">
        <f t="shared" si="6"/>
        <v>17515871</v>
      </c>
      <c r="O36" s="235">
        <f t="shared" si="6"/>
        <v>1014565</v>
      </c>
      <c r="P36" s="235">
        <f t="shared" si="6"/>
        <v>7251558</v>
      </c>
      <c r="Q36" s="235">
        <f t="shared" si="6"/>
        <v>20425865</v>
      </c>
      <c r="R36" s="235">
        <f t="shared" si="6"/>
        <v>28691988</v>
      </c>
      <c r="S36" s="235">
        <f t="shared" si="6"/>
        <v>-1297768</v>
      </c>
      <c r="T36" s="235">
        <f t="shared" si="6"/>
        <v>10014185</v>
      </c>
      <c r="U36" s="235">
        <f t="shared" si="6"/>
        <v>15445193</v>
      </c>
      <c r="V36" s="235">
        <f t="shared" si="6"/>
        <v>24161610</v>
      </c>
      <c r="W36" s="235">
        <f t="shared" si="6"/>
        <v>74203156</v>
      </c>
      <c r="X36" s="235">
        <f t="shared" si="6"/>
        <v>166770900</v>
      </c>
      <c r="Y36" s="235">
        <f t="shared" si="6"/>
        <v>-92567744</v>
      </c>
      <c r="Z36" s="236">
        <f>+IF(X36&lt;&gt;0,+(Y36/X36)*100,0)</f>
        <v>-55.505932989508366</v>
      </c>
      <c r="AA36" s="254">
        <f>SUM(AA32:AA35)</f>
        <v>166770900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39558887</v>
      </c>
      <c r="D6" s="160"/>
      <c r="E6" s="64">
        <v>13268000</v>
      </c>
      <c r="F6" s="65"/>
      <c r="G6" s="65">
        <v>12085485</v>
      </c>
      <c r="H6" s="65">
        <v>17602938</v>
      </c>
      <c r="I6" s="65">
        <v>23427823</v>
      </c>
      <c r="J6" s="65">
        <v>53116246</v>
      </c>
      <c r="K6" s="65"/>
      <c r="L6" s="65"/>
      <c r="M6" s="65">
        <v>20601649</v>
      </c>
      <c r="N6" s="65">
        <v>20601649</v>
      </c>
      <c r="O6" s="65">
        <v>48179214</v>
      </c>
      <c r="P6" s="65">
        <v>37467602</v>
      </c>
      <c r="Q6" s="65">
        <v>26283492</v>
      </c>
      <c r="R6" s="65">
        <v>111930308</v>
      </c>
      <c r="S6" s="65">
        <v>82783130</v>
      </c>
      <c r="T6" s="65">
        <v>58450858</v>
      </c>
      <c r="U6" s="65">
        <v>108716000</v>
      </c>
      <c r="V6" s="65">
        <v>249949988</v>
      </c>
      <c r="W6" s="65">
        <v>435598191</v>
      </c>
      <c r="X6" s="65"/>
      <c r="Y6" s="65">
        <v>435598191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>
        <v>43646387</v>
      </c>
      <c r="H7" s="65">
        <v>85646387</v>
      </c>
      <c r="I7" s="65">
        <v>53363387</v>
      </c>
      <c r="J7" s="65">
        <v>182656161</v>
      </c>
      <c r="K7" s="65">
        <v>83363387</v>
      </c>
      <c r="L7" s="65">
        <v>83363387</v>
      </c>
      <c r="M7" s="65"/>
      <c r="N7" s="65">
        <v>166726774</v>
      </c>
      <c r="O7" s="65"/>
      <c r="P7" s="65">
        <v>3700000</v>
      </c>
      <c r="Q7" s="65">
        <v>92000000</v>
      </c>
      <c r="R7" s="65">
        <v>95700000</v>
      </c>
      <c r="S7" s="65">
        <v>65000000</v>
      </c>
      <c r="T7" s="65">
        <v>60000000</v>
      </c>
      <c r="U7" s="65">
        <v>80000000</v>
      </c>
      <c r="V7" s="65">
        <v>205000000</v>
      </c>
      <c r="W7" s="65">
        <v>650082935</v>
      </c>
      <c r="X7" s="65"/>
      <c r="Y7" s="65">
        <v>650082935</v>
      </c>
      <c r="Z7" s="145"/>
      <c r="AA7" s="67"/>
    </row>
    <row r="8" spans="1:27" ht="13.5">
      <c r="A8" s="264" t="s">
        <v>148</v>
      </c>
      <c r="B8" s="197" t="s">
        <v>72</v>
      </c>
      <c r="C8" s="160">
        <v>127853867</v>
      </c>
      <c r="D8" s="160"/>
      <c r="E8" s="64">
        <v>116281000</v>
      </c>
      <c r="F8" s="65">
        <v>144142000</v>
      </c>
      <c r="G8" s="65"/>
      <c r="H8" s="65">
        <v>165901317</v>
      </c>
      <c r="I8" s="65">
        <v>114061726</v>
      </c>
      <c r="J8" s="65">
        <v>279963043</v>
      </c>
      <c r="K8" s="65">
        <v>145396474</v>
      </c>
      <c r="L8" s="65">
        <v>146294226</v>
      </c>
      <c r="M8" s="65">
        <v>134663611</v>
      </c>
      <c r="N8" s="65">
        <v>426354311</v>
      </c>
      <c r="O8" s="65">
        <v>157560726</v>
      </c>
      <c r="P8" s="65">
        <v>187743546</v>
      </c>
      <c r="Q8" s="65">
        <v>121160384</v>
      </c>
      <c r="R8" s="65">
        <v>466464656</v>
      </c>
      <c r="S8" s="65">
        <v>122909530</v>
      </c>
      <c r="T8" s="65">
        <v>150207818</v>
      </c>
      <c r="U8" s="65">
        <v>153829971</v>
      </c>
      <c r="V8" s="65">
        <v>426947319</v>
      </c>
      <c r="W8" s="65">
        <v>1599729329</v>
      </c>
      <c r="X8" s="65">
        <v>144142000</v>
      </c>
      <c r="Y8" s="65">
        <v>1455587329</v>
      </c>
      <c r="Z8" s="145">
        <v>1009.83</v>
      </c>
      <c r="AA8" s="67">
        <v>144142000</v>
      </c>
    </row>
    <row r="9" spans="1:27" ht="13.5">
      <c r="A9" s="264" t="s">
        <v>149</v>
      </c>
      <c r="B9" s="197"/>
      <c r="C9" s="160">
        <v>20273438</v>
      </c>
      <c r="D9" s="160"/>
      <c r="E9" s="64">
        <v>36540000</v>
      </c>
      <c r="F9" s="65">
        <v>16028000</v>
      </c>
      <c r="G9" s="65">
        <v>82671826</v>
      </c>
      <c r="H9" s="65">
        <v>383082</v>
      </c>
      <c r="I9" s="65">
        <v>408427</v>
      </c>
      <c r="J9" s="65">
        <v>83463335</v>
      </c>
      <c r="K9" s="65">
        <v>379103</v>
      </c>
      <c r="L9" s="65">
        <v>525226</v>
      </c>
      <c r="M9" s="65">
        <v>422605</v>
      </c>
      <c r="N9" s="65">
        <v>1326934</v>
      </c>
      <c r="O9" s="65">
        <v>375557</v>
      </c>
      <c r="P9" s="65">
        <v>375675</v>
      </c>
      <c r="Q9" s="65">
        <v>385794</v>
      </c>
      <c r="R9" s="65">
        <v>1137026</v>
      </c>
      <c r="S9" s="65">
        <v>370136</v>
      </c>
      <c r="T9" s="65">
        <v>370534</v>
      </c>
      <c r="U9" s="65">
        <v>453964</v>
      </c>
      <c r="V9" s="65">
        <v>1194634</v>
      </c>
      <c r="W9" s="65">
        <v>87121929</v>
      </c>
      <c r="X9" s="65">
        <v>16028000</v>
      </c>
      <c r="Y9" s="65">
        <v>71093929</v>
      </c>
      <c r="Z9" s="145">
        <v>443.56</v>
      </c>
      <c r="AA9" s="67">
        <v>16028000</v>
      </c>
    </row>
    <row r="10" spans="1:27" ht="13.5">
      <c r="A10" s="264" t="s">
        <v>150</v>
      </c>
      <c r="B10" s="197"/>
      <c r="C10" s="160">
        <v>250540</v>
      </c>
      <c r="D10" s="160"/>
      <c r="E10" s="64">
        <v>448000</v>
      </c>
      <c r="F10" s="65">
        <v>142000</v>
      </c>
      <c r="G10" s="164">
        <v>133605</v>
      </c>
      <c r="H10" s="164">
        <v>117154</v>
      </c>
      <c r="I10" s="164">
        <v>106837</v>
      </c>
      <c r="J10" s="65">
        <v>357596</v>
      </c>
      <c r="K10" s="164">
        <v>94822</v>
      </c>
      <c r="L10" s="164">
        <v>102536</v>
      </c>
      <c r="M10" s="65">
        <v>70806</v>
      </c>
      <c r="N10" s="164">
        <v>268164</v>
      </c>
      <c r="O10" s="164">
        <v>59349</v>
      </c>
      <c r="P10" s="164">
        <v>47479</v>
      </c>
      <c r="Q10" s="65">
        <v>37302</v>
      </c>
      <c r="R10" s="164">
        <v>144130</v>
      </c>
      <c r="S10" s="164">
        <v>24182</v>
      </c>
      <c r="T10" s="65">
        <v>12462</v>
      </c>
      <c r="U10" s="164">
        <v>151798</v>
      </c>
      <c r="V10" s="164">
        <v>188442</v>
      </c>
      <c r="W10" s="164">
        <v>958332</v>
      </c>
      <c r="X10" s="65">
        <v>142000</v>
      </c>
      <c r="Y10" s="164">
        <v>816332</v>
      </c>
      <c r="Z10" s="146">
        <v>574.88</v>
      </c>
      <c r="AA10" s="239">
        <v>142000</v>
      </c>
    </row>
    <row r="11" spans="1:27" ht="13.5">
      <c r="A11" s="264" t="s">
        <v>151</v>
      </c>
      <c r="B11" s="197" t="s">
        <v>96</v>
      </c>
      <c r="C11" s="160">
        <v>73891303</v>
      </c>
      <c r="D11" s="160"/>
      <c r="E11" s="64">
        <v>78951000</v>
      </c>
      <c r="F11" s="65">
        <v>78951000</v>
      </c>
      <c r="G11" s="65">
        <v>75433730</v>
      </c>
      <c r="H11" s="65">
        <v>75625560</v>
      </c>
      <c r="I11" s="65">
        <v>73263129</v>
      </c>
      <c r="J11" s="65">
        <v>224322419</v>
      </c>
      <c r="K11" s="65">
        <v>73378252</v>
      </c>
      <c r="L11" s="65">
        <v>72987089</v>
      </c>
      <c r="M11" s="65">
        <v>73073597</v>
      </c>
      <c r="N11" s="65">
        <v>219438938</v>
      </c>
      <c r="O11" s="65">
        <v>72842919</v>
      </c>
      <c r="P11" s="65">
        <v>72965157</v>
      </c>
      <c r="Q11" s="65">
        <v>72941758</v>
      </c>
      <c r="R11" s="65">
        <v>218749834</v>
      </c>
      <c r="S11" s="65">
        <v>72865354</v>
      </c>
      <c r="T11" s="65">
        <v>72935904</v>
      </c>
      <c r="U11" s="65">
        <v>72816202</v>
      </c>
      <c r="V11" s="65">
        <v>218617460</v>
      </c>
      <c r="W11" s="65">
        <v>881128651</v>
      </c>
      <c r="X11" s="65">
        <v>78951000</v>
      </c>
      <c r="Y11" s="65">
        <v>802177651</v>
      </c>
      <c r="Z11" s="145">
        <v>1016.04</v>
      </c>
      <c r="AA11" s="67">
        <v>78951000</v>
      </c>
    </row>
    <row r="12" spans="1:27" ht="13.5">
      <c r="A12" s="265" t="s">
        <v>56</v>
      </c>
      <c r="B12" s="266"/>
      <c r="C12" s="177">
        <f aca="true" t="shared" si="0" ref="C12:Y12">SUM(C6:C11)</f>
        <v>261828035</v>
      </c>
      <c r="D12" s="177">
        <f>SUM(D6:D11)</f>
        <v>0</v>
      </c>
      <c r="E12" s="77">
        <f t="shared" si="0"/>
        <v>245488000</v>
      </c>
      <c r="F12" s="78">
        <f t="shared" si="0"/>
        <v>239263000</v>
      </c>
      <c r="G12" s="78">
        <f t="shared" si="0"/>
        <v>213971033</v>
      </c>
      <c r="H12" s="78">
        <f t="shared" si="0"/>
        <v>345276438</v>
      </c>
      <c r="I12" s="78">
        <f t="shared" si="0"/>
        <v>264631329</v>
      </c>
      <c r="J12" s="78">
        <f t="shared" si="0"/>
        <v>823878800</v>
      </c>
      <c r="K12" s="78">
        <f t="shared" si="0"/>
        <v>302612038</v>
      </c>
      <c r="L12" s="78">
        <f t="shared" si="0"/>
        <v>303272464</v>
      </c>
      <c r="M12" s="78">
        <f t="shared" si="0"/>
        <v>228832268</v>
      </c>
      <c r="N12" s="78">
        <f t="shared" si="0"/>
        <v>834716770</v>
      </c>
      <c r="O12" s="78">
        <f t="shared" si="0"/>
        <v>279017765</v>
      </c>
      <c r="P12" s="78">
        <f t="shared" si="0"/>
        <v>302299459</v>
      </c>
      <c r="Q12" s="78">
        <f t="shared" si="0"/>
        <v>312808730</v>
      </c>
      <c r="R12" s="78">
        <f t="shared" si="0"/>
        <v>894125954</v>
      </c>
      <c r="S12" s="78">
        <f t="shared" si="0"/>
        <v>343952332</v>
      </c>
      <c r="T12" s="78">
        <f t="shared" si="0"/>
        <v>341977576</v>
      </c>
      <c r="U12" s="78">
        <f t="shared" si="0"/>
        <v>415967935</v>
      </c>
      <c r="V12" s="78">
        <f t="shared" si="0"/>
        <v>1101897843</v>
      </c>
      <c r="W12" s="78">
        <f t="shared" si="0"/>
        <v>3654619367</v>
      </c>
      <c r="X12" s="78">
        <f t="shared" si="0"/>
        <v>239263000</v>
      </c>
      <c r="Y12" s="78">
        <f t="shared" si="0"/>
        <v>3415356367</v>
      </c>
      <c r="Z12" s="179">
        <f>+IF(X12&lt;&gt;0,+(Y12/X12)*100,0)</f>
        <v>1427.4486096889198</v>
      </c>
      <c r="AA12" s="79">
        <f>SUM(AA6:AA11)</f>
        <v>239263000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1048000</v>
      </c>
      <c r="F15" s="65">
        <v>512000</v>
      </c>
      <c r="G15" s="65">
        <v>612888</v>
      </c>
      <c r="H15" s="65">
        <v>659059</v>
      </c>
      <c r="I15" s="65">
        <v>657506</v>
      </c>
      <c r="J15" s="65">
        <v>1929453</v>
      </c>
      <c r="K15" s="65">
        <v>657668</v>
      </c>
      <c r="L15" s="65">
        <v>635307</v>
      </c>
      <c r="M15" s="65">
        <v>655235</v>
      </c>
      <c r="N15" s="65">
        <v>1948210</v>
      </c>
      <c r="O15" s="65">
        <v>654822</v>
      </c>
      <c r="P15" s="65">
        <v>605314</v>
      </c>
      <c r="Q15" s="65">
        <v>603057</v>
      </c>
      <c r="R15" s="65">
        <v>1863193</v>
      </c>
      <c r="S15" s="65">
        <v>604086</v>
      </c>
      <c r="T15" s="65">
        <v>603343</v>
      </c>
      <c r="U15" s="65">
        <v>451358</v>
      </c>
      <c r="V15" s="65">
        <v>1658787</v>
      </c>
      <c r="W15" s="65">
        <v>7399643</v>
      </c>
      <c r="X15" s="65">
        <v>512000</v>
      </c>
      <c r="Y15" s="65">
        <v>6887643</v>
      </c>
      <c r="Z15" s="145">
        <v>1345.24</v>
      </c>
      <c r="AA15" s="67">
        <v>512000</v>
      </c>
    </row>
    <row r="16" spans="1:27" ht="13.5">
      <c r="A16" s="264" t="s">
        <v>154</v>
      </c>
      <c r="B16" s="197"/>
      <c r="C16" s="160"/>
      <c r="D16" s="160"/>
      <c r="E16" s="64"/>
      <c r="F16" s="65"/>
      <c r="G16" s="164">
        <v>45000000</v>
      </c>
      <c r="H16" s="164"/>
      <c r="I16" s="164"/>
      <c r="J16" s="65">
        <v>45000000</v>
      </c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>
        <v>45000000</v>
      </c>
      <c r="X16" s="65"/>
      <c r="Y16" s="164">
        <v>45000000</v>
      </c>
      <c r="Z16" s="146"/>
      <c r="AA16" s="239"/>
    </row>
    <row r="17" spans="1:27" ht="13.5">
      <c r="A17" s="264" t="s">
        <v>155</v>
      </c>
      <c r="B17" s="197"/>
      <c r="C17" s="160">
        <v>123477094</v>
      </c>
      <c r="D17" s="160"/>
      <c r="E17" s="64">
        <v>123332000</v>
      </c>
      <c r="F17" s="65">
        <v>123339000</v>
      </c>
      <c r="G17" s="65">
        <v>123235752</v>
      </c>
      <c r="H17" s="65">
        <v>123181638</v>
      </c>
      <c r="I17" s="65">
        <v>123444620</v>
      </c>
      <c r="J17" s="65">
        <v>369862010</v>
      </c>
      <c r="K17" s="65">
        <v>123433795</v>
      </c>
      <c r="L17" s="65">
        <v>123422970</v>
      </c>
      <c r="M17" s="65">
        <v>123412145</v>
      </c>
      <c r="N17" s="65">
        <v>370268910</v>
      </c>
      <c r="O17" s="65">
        <v>123401320</v>
      </c>
      <c r="P17" s="65">
        <v>123385326</v>
      </c>
      <c r="Q17" s="65">
        <v>123373855</v>
      </c>
      <c r="R17" s="65">
        <v>370160501</v>
      </c>
      <c r="S17" s="65">
        <v>123362385</v>
      </c>
      <c r="T17" s="65">
        <v>123350914</v>
      </c>
      <c r="U17" s="65">
        <v>123339443</v>
      </c>
      <c r="V17" s="65">
        <v>370052742</v>
      </c>
      <c r="W17" s="65">
        <v>1480344163</v>
      </c>
      <c r="X17" s="65">
        <v>123339000</v>
      </c>
      <c r="Y17" s="65">
        <v>1357005163</v>
      </c>
      <c r="Z17" s="145">
        <v>1100.22</v>
      </c>
      <c r="AA17" s="67">
        <v>123339000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4460244016</v>
      </c>
      <c r="D19" s="160"/>
      <c r="E19" s="64">
        <v>4470732000</v>
      </c>
      <c r="F19" s="65">
        <v>4346234000</v>
      </c>
      <c r="G19" s="65">
        <v>4468337046</v>
      </c>
      <c r="H19" s="65">
        <v>4447113426</v>
      </c>
      <c r="I19" s="65">
        <v>4368518230</v>
      </c>
      <c r="J19" s="65">
        <v>13283968702</v>
      </c>
      <c r="K19" s="65">
        <v>4373629010</v>
      </c>
      <c r="L19" s="65">
        <v>4353843742</v>
      </c>
      <c r="M19" s="65">
        <v>4338247776</v>
      </c>
      <c r="N19" s="65">
        <v>13065720528</v>
      </c>
      <c r="O19" s="65">
        <v>4315346579</v>
      </c>
      <c r="P19" s="65">
        <v>4290776942</v>
      </c>
      <c r="Q19" s="65">
        <v>4286275776</v>
      </c>
      <c r="R19" s="65">
        <v>12892399297</v>
      </c>
      <c r="S19" s="65">
        <v>4260107354</v>
      </c>
      <c r="T19" s="65">
        <v>4243502029</v>
      </c>
      <c r="U19" s="65">
        <v>4260882456</v>
      </c>
      <c r="V19" s="65">
        <v>12764491839</v>
      </c>
      <c r="W19" s="65">
        <v>52006580366</v>
      </c>
      <c r="X19" s="65">
        <v>4346234000</v>
      </c>
      <c r="Y19" s="65">
        <v>47660346366</v>
      </c>
      <c r="Z19" s="145">
        <v>1096.59</v>
      </c>
      <c r="AA19" s="67">
        <v>4346234000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7150931</v>
      </c>
      <c r="D22" s="160"/>
      <c r="E22" s="64">
        <v>4144000</v>
      </c>
      <c r="F22" s="65">
        <v>9883000</v>
      </c>
      <c r="G22" s="65">
        <v>8191857</v>
      </c>
      <c r="H22" s="65">
        <v>8145942</v>
      </c>
      <c r="I22" s="65">
        <v>6734730</v>
      </c>
      <c r="J22" s="65">
        <v>23072529</v>
      </c>
      <c r="K22" s="65">
        <v>6595997</v>
      </c>
      <c r="L22" s="65">
        <v>6457264</v>
      </c>
      <c r="M22" s="65">
        <v>6318530</v>
      </c>
      <c r="N22" s="65">
        <v>19371791</v>
      </c>
      <c r="O22" s="65">
        <v>6179797</v>
      </c>
      <c r="P22" s="65">
        <v>5751828</v>
      </c>
      <c r="Q22" s="65">
        <v>5576940</v>
      </c>
      <c r="R22" s="65">
        <v>17508565</v>
      </c>
      <c r="S22" s="65">
        <v>5402052</v>
      </c>
      <c r="T22" s="65">
        <v>6976043</v>
      </c>
      <c r="U22" s="65">
        <v>5052277</v>
      </c>
      <c r="V22" s="65">
        <v>17430372</v>
      </c>
      <c r="W22" s="65">
        <v>77383257</v>
      </c>
      <c r="X22" s="65">
        <v>9883000</v>
      </c>
      <c r="Y22" s="65">
        <v>67500257</v>
      </c>
      <c r="Z22" s="145">
        <v>682.99</v>
      </c>
      <c r="AA22" s="67">
        <v>9883000</v>
      </c>
    </row>
    <row r="23" spans="1:27" ht="13.5">
      <c r="A23" s="264" t="s">
        <v>161</v>
      </c>
      <c r="B23" s="197"/>
      <c r="C23" s="160">
        <v>508099</v>
      </c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4591380140</v>
      </c>
      <c r="D24" s="177">
        <f>SUM(D15:D23)</f>
        <v>0</v>
      </c>
      <c r="E24" s="81">
        <f t="shared" si="1"/>
        <v>4599256000</v>
      </c>
      <c r="F24" s="82">
        <f t="shared" si="1"/>
        <v>4479968000</v>
      </c>
      <c r="G24" s="82">
        <f t="shared" si="1"/>
        <v>4645377543</v>
      </c>
      <c r="H24" s="82">
        <f t="shared" si="1"/>
        <v>4579100065</v>
      </c>
      <c r="I24" s="82">
        <f t="shared" si="1"/>
        <v>4499355086</v>
      </c>
      <c r="J24" s="82">
        <f t="shared" si="1"/>
        <v>13723832694</v>
      </c>
      <c r="K24" s="82">
        <f t="shared" si="1"/>
        <v>4504316470</v>
      </c>
      <c r="L24" s="82">
        <f t="shared" si="1"/>
        <v>4484359283</v>
      </c>
      <c r="M24" s="82">
        <f t="shared" si="1"/>
        <v>4468633686</v>
      </c>
      <c r="N24" s="82">
        <f t="shared" si="1"/>
        <v>13457309439</v>
      </c>
      <c r="O24" s="82">
        <f t="shared" si="1"/>
        <v>4445582518</v>
      </c>
      <c r="P24" s="82">
        <f t="shared" si="1"/>
        <v>4420519410</v>
      </c>
      <c r="Q24" s="82">
        <f t="shared" si="1"/>
        <v>4415829628</v>
      </c>
      <c r="R24" s="82">
        <f t="shared" si="1"/>
        <v>13281931556</v>
      </c>
      <c r="S24" s="82">
        <f t="shared" si="1"/>
        <v>4389475877</v>
      </c>
      <c r="T24" s="82">
        <f t="shared" si="1"/>
        <v>4374432329</v>
      </c>
      <c r="U24" s="82">
        <f t="shared" si="1"/>
        <v>4389725534</v>
      </c>
      <c r="V24" s="82">
        <f t="shared" si="1"/>
        <v>13153633740</v>
      </c>
      <c r="W24" s="82">
        <f t="shared" si="1"/>
        <v>53616707429</v>
      </c>
      <c r="X24" s="82">
        <f t="shared" si="1"/>
        <v>4479968000</v>
      </c>
      <c r="Y24" s="82">
        <f t="shared" si="1"/>
        <v>49136739429</v>
      </c>
      <c r="Z24" s="227">
        <f>+IF(X24&lt;&gt;0,+(Y24/X24)*100,0)</f>
        <v>1096.8100537548482</v>
      </c>
      <c r="AA24" s="84">
        <f>SUM(AA15:AA23)</f>
        <v>4479968000</v>
      </c>
    </row>
    <row r="25" spans="1:27" ht="13.5">
      <c r="A25" s="265" t="s">
        <v>162</v>
      </c>
      <c r="B25" s="266"/>
      <c r="C25" s="177">
        <f aca="true" t="shared" si="2" ref="C25:Y25">+C12+C24</f>
        <v>4853208175</v>
      </c>
      <c r="D25" s="177">
        <f>+D12+D24</f>
        <v>0</v>
      </c>
      <c r="E25" s="77">
        <f t="shared" si="2"/>
        <v>4844744000</v>
      </c>
      <c r="F25" s="78">
        <f t="shared" si="2"/>
        <v>4719231000</v>
      </c>
      <c r="G25" s="78">
        <f t="shared" si="2"/>
        <v>4859348576</v>
      </c>
      <c r="H25" s="78">
        <f t="shared" si="2"/>
        <v>4924376503</v>
      </c>
      <c r="I25" s="78">
        <f t="shared" si="2"/>
        <v>4763986415</v>
      </c>
      <c r="J25" s="78">
        <f t="shared" si="2"/>
        <v>14547711494</v>
      </c>
      <c r="K25" s="78">
        <f t="shared" si="2"/>
        <v>4806928508</v>
      </c>
      <c r="L25" s="78">
        <f t="shared" si="2"/>
        <v>4787631747</v>
      </c>
      <c r="M25" s="78">
        <f t="shared" si="2"/>
        <v>4697465954</v>
      </c>
      <c r="N25" s="78">
        <f t="shared" si="2"/>
        <v>14292026209</v>
      </c>
      <c r="O25" s="78">
        <f t="shared" si="2"/>
        <v>4724600283</v>
      </c>
      <c r="P25" s="78">
        <f t="shared" si="2"/>
        <v>4722818869</v>
      </c>
      <c r="Q25" s="78">
        <f t="shared" si="2"/>
        <v>4728638358</v>
      </c>
      <c r="R25" s="78">
        <f t="shared" si="2"/>
        <v>14176057510</v>
      </c>
      <c r="S25" s="78">
        <f t="shared" si="2"/>
        <v>4733428209</v>
      </c>
      <c r="T25" s="78">
        <f t="shared" si="2"/>
        <v>4716409905</v>
      </c>
      <c r="U25" s="78">
        <f t="shared" si="2"/>
        <v>4805693469</v>
      </c>
      <c r="V25" s="78">
        <f t="shared" si="2"/>
        <v>14255531583</v>
      </c>
      <c r="W25" s="78">
        <f t="shared" si="2"/>
        <v>57271326796</v>
      </c>
      <c r="X25" s="78">
        <f t="shared" si="2"/>
        <v>4719231000</v>
      </c>
      <c r="Y25" s="78">
        <f t="shared" si="2"/>
        <v>52552095796</v>
      </c>
      <c r="Z25" s="179">
        <f>+IF(X25&lt;&gt;0,+(Y25/X25)*100,0)</f>
        <v>1113.5732875970682</v>
      </c>
      <c r="AA25" s="79">
        <f>+AA12+AA24</f>
        <v>4719231000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>
        <v>13110000</v>
      </c>
      <c r="G29" s="65"/>
      <c r="H29" s="65"/>
      <c r="I29" s="65"/>
      <c r="J29" s="65"/>
      <c r="K29" s="65">
        <v>19354515</v>
      </c>
      <c r="L29" s="65">
        <v>10043354</v>
      </c>
      <c r="M29" s="65"/>
      <c r="N29" s="65">
        <v>29397869</v>
      </c>
      <c r="O29" s="65"/>
      <c r="P29" s="65"/>
      <c r="Q29" s="65"/>
      <c r="R29" s="65"/>
      <c r="S29" s="65"/>
      <c r="T29" s="65"/>
      <c r="U29" s="65"/>
      <c r="V29" s="65"/>
      <c r="W29" s="65">
        <v>29397869</v>
      </c>
      <c r="X29" s="65">
        <v>13110000</v>
      </c>
      <c r="Y29" s="65">
        <v>16287869</v>
      </c>
      <c r="Z29" s="145">
        <v>124.24</v>
      </c>
      <c r="AA29" s="67">
        <v>13110000</v>
      </c>
    </row>
    <row r="30" spans="1:27" ht="13.5">
      <c r="A30" s="264" t="s">
        <v>52</v>
      </c>
      <c r="B30" s="197" t="s">
        <v>94</v>
      </c>
      <c r="C30" s="160">
        <v>81205199</v>
      </c>
      <c r="D30" s="160"/>
      <c r="E30" s="64">
        <v>86805000</v>
      </c>
      <c r="F30" s="65">
        <v>81205000</v>
      </c>
      <c r="G30" s="65"/>
      <c r="H30" s="65">
        <v>86805218</v>
      </c>
      <c r="I30" s="65">
        <v>80607275</v>
      </c>
      <c r="J30" s="65">
        <v>167412493</v>
      </c>
      <c r="K30" s="65">
        <v>80607275</v>
      </c>
      <c r="L30" s="65">
        <v>80607275</v>
      </c>
      <c r="M30" s="65">
        <v>47092425</v>
      </c>
      <c r="N30" s="65">
        <v>208306975</v>
      </c>
      <c r="O30" s="65">
        <v>47092425</v>
      </c>
      <c r="P30" s="65">
        <v>47092425</v>
      </c>
      <c r="Q30" s="65">
        <v>40080282</v>
      </c>
      <c r="R30" s="65">
        <v>134265132</v>
      </c>
      <c r="S30" s="65">
        <v>40080282</v>
      </c>
      <c r="T30" s="65">
        <v>40080282</v>
      </c>
      <c r="U30" s="65">
        <v>106201168</v>
      </c>
      <c r="V30" s="65">
        <v>186361732</v>
      </c>
      <c r="W30" s="65">
        <v>696346332</v>
      </c>
      <c r="X30" s="65">
        <v>81205000</v>
      </c>
      <c r="Y30" s="65">
        <v>615141332</v>
      </c>
      <c r="Z30" s="145">
        <v>757.52</v>
      </c>
      <c r="AA30" s="67">
        <v>81205000</v>
      </c>
    </row>
    <row r="31" spans="1:27" ht="13.5">
      <c r="A31" s="264" t="s">
        <v>166</v>
      </c>
      <c r="B31" s="197"/>
      <c r="C31" s="160">
        <v>36559057</v>
      </c>
      <c r="D31" s="160"/>
      <c r="E31" s="64">
        <v>38688000</v>
      </c>
      <c r="F31" s="65">
        <v>38685000</v>
      </c>
      <c r="G31" s="65">
        <v>37256893</v>
      </c>
      <c r="H31" s="65">
        <v>36995941</v>
      </c>
      <c r="I31" s="65">
        <v>37781447</v>
      </c>
      <c r="J31" s="65">
        <v>112034281</v>
      </c>
      <c r="K31" s="65">
        <v>37969984</v>
      </c>
      <c r="L31" s="65">
        <v>38140758</v>
      </c>
      <c r="M31" s="65">
        <v>37593862</v>
      </c>
      <c r="N31" s="65">
        <v>113704604</v>
      </c>
      <c r="O31" s="65">
        <v>36956217</v>
      </c>
      <c r="P31" s="65">
        <v>37598112</v>
      </c>
      <c r="Q31" s="65">
        <v>37619750</v>
      </c>
      <c r="R31" s="65">
        <v>112174079</v>
      </c>
      <c r="S31" s="65">
        <v>37762245</v>
      </c>
      <c r="T31" s="65">
        <v>37849608</v>
      </c>
      <c r="U31" s="65">
        <v>38017954</v>
      </c>
      <c r="V31" s="65">
        <v>113629807</v>
      </c>
      <c r="W31" s="65">
        <v>451542771</v>
      </c>
      <c r="X31" s="65">
        <v>38685000</v>
      </c>
      <c r="Y31" s="65">
        <v>412857771</v>
      </c>
      <c r="Z31" s="145">
        <v>1067.23</v>
      </c>
      <c r="AA31" s="67">
        <v>38685000</v>
      </c>
    </row>
    <row r="32" spans="1:27" ht="13.5">
      <c r="A32" s="264" t="s">
        <v>167</v>
      </c>
      <c r="B32" s="197" t="s">
        <v>94</v>
      </c>
      <c r="C32" s="160">
        <v>225040488</v>
      </c>
      <c r="D32" s="160"/>
      <c r="E32" s="64">
        <v>227686000</v>
      </c>
      <c r="F32" s="65">
        <v>154590000</v>
      </c>
      <c r="G32" s="65">
        <v>227383302</v>
      </c>
      <c r="H32" s="65">
        <v>189956025</v>
      </c>
      <c r="I32" s="65">
        <v>189713814</v>
      </c>
      <c r="J32" s="65">
        <v>607053141</v>
      </c>
      <c r="K32" s="65">
        <v>225759190</v>
      </c>
      <c r="L32" s="65">
        <v>233171088</v>
      </c>
      <c r="M32" s="65">
        <v>198461216</v>
      </c>
      <c r="N32" s="65">
        <v>657391494</v>
      </c>
      <c r="O32" s="65">
        <v>239281426</v>
      </c>
      <c r="P32" s="65">
        <v>243162603</v>
      </c>
      <c r="Q32" s="65">
        <v>282320966</v>
      </c>
      <c r="R32" s="65">
        <v>764764995</v>
      </c>
      <c r="S32" s="65">
        <v>304934076</v>
      </c>
      <c r="T32" s="65">
        <v>299727617</v>
      </c>
      <c r="U32" s="65">
        <v>381315660</v>
      </c>
      <c r="V32" s="65">
        <v>985977353</v>
      </c>
      <c r="W32" s="65">
        <v>3015186983</v>
      </c>
      <c r="X32" s="65">
        <v>154590000</v>
      </c>
      <c r="Y32" s="65">
        <v>2860596983</v>
      </c>
      <c r="Z32" s="145">
        <v>1850.44</v>
      </c>
      <c r="AA32" s="67">
        <v>154590000</v>
      </c>
    </row>
    <row r="33" spans="1:27" ht="13.5">
      <c r="A33" s="264" t="s">
        <v>168</v>
      </c>
      <c r="B33" s="197"/>
      <c r="C33" s="160">
        <v>18328622</v>
      </c>
      <c r="D33" s="160"/>
      <c r="E33" s="64">
        <v>18616000</v>
      </c>
      <c r="F33" s="65">
        <v>18616000</v>
      </c>
      <c r="G33" s="65">
        <v>10007783</v>
      </c>
      <c r="H33" s="65">
        <v>12873178</v>
      </c>
      <c r="I33" s="65">
        <v>18328621</v>
      </c>
      <c r="J33" s="65">
        <v>41209582</v>
      </c>
      <c r="K33" s="65">
        <v>18328621</v>
      </c>
      <c r="L33" s="65">
        <v>18328621</v>
      </c>
      <c r="M33" s="65">
        <v>18328622</v>
      </c>
      <c r="N33" s="65">
        <v>54985864</v>
      </c>
      <c r="O33" s="65">
        <v>18328622</v>
      </c>
      <c r="P33" s="65">
        <v>18328622</v>
      </c>
      <c r="Q33" s="65">
        <v>18328621</v>
      </c>
      <c r="R33" s="65">
        <v>54985865</v>
      </c>
      <c r="S33" s="65">
        <v>18328621</v>
      </c>
      <c r="T33" s="65">
        <v>18328621</v>
      </c>
      <c r="U33" s="65">
        <v>18328621</v>
      </c>
      <c r="V33" s="65">
        <v>54985863</v>
      </c>
      <c r="W33" s="65">
        <v>206167174</v>
      </c>
      <c r="X33" s="65">
        <v>18616000</v>
      </c>
      <c r="Y33" s="65">
        <v>187551174</v>
      </c>
      <c r="Z33" s="145">
        <v>1007.47</v>
      </c>
      <c r="AA33" s="67">
        <v>18616000</v>
      </c>
    </row>
    <row r="34" spans="1:27" ht="13.5">
      <c r="A34" s="265" t="s">
        <v>58</v>
      </c>
      <c r="B34" s="266"/>
      <c r="C34" s="177">
        <f aca="true" t="shared" si="3" ref="C34:Y34">SUM(C29:C33)</f>
        <v>361133366</v>
      </c>
      <c r="D34" s="177">
        <f>SUM(D29:D33)</f>
        <v>0</v>
      </c>
      <c r="E34" s="77">
        <f t="shared" si="3"/>
        <v>371795000</v>
      </c>
      <c r="F34" s="78">
        <f t="shared" si="3"/>
        <v>306206000</v>
      </c>
      <c r="G34" s="78">
        <f t="shared" si="3"/>
        <v>274647978</v>
      </c>
      <c r="H34" s="78">
        <f t="shared" si="3"/>
        <v>326630362</v>
      </c>
      <c r="I34" s="78">
        <f t="shared" si="3"/>
        <v>326431157</v>
      </c>
      <c r="J34" s="78">
        <f t="shared" si="3"/>
        <v>927709497</v>
      </c>
      <c r="K34" s="78">
        <f t="shared" si="3"/>
        <v>382019585</v>
      </c>
      <c r="L34" s="78">
        <f t="shared" si="3"/>
        <v>380291096</v>
      </c>
      <c r="M34" s="78">
        <f t="shared" si="3"/>
        <v>301476125</v>
      </c>
      <c r="N34" s="78">
        <f t="shared" si="3"/>
        <v>1063786806</v>
      </c>
      <c r="O34" s="78">
        <f t="shared" si="3"/>
        <v>341658690</v>
      </c>
      <c r="P34" s="78">
        <f t="shared" si="3"/>
        <v>346181762</v>
      </c>
      <c r="Q34" s="78">
        <f t="shared" si="3"/>
        <v>378349619</v>
      </c>
      <c r="R34" s="78">
        <f t="shared" si="3"/>
        <v>1066190071</v>
      </c>
      <c r="S34" s="78">
        <f t="shared" si="3"/>
        <v>401105224</v>
      </c>
      <c r="T34" s="78">
        <f t="shared" si="3"/>
        <v>395986128</v>
      </c>
      <c r="U34" s="78">
        <f t="shared" si="3"/>
        <v>543863403</v>
      </c>
      <c r="V34" s="78">
        <f t="shared" si="3"/>
        <v>1340954755</v>
      </c>
      <c r="W34" s="78">
        <f t="shared" si="3"/>
        <v>4398641129</v>
      </c>
      <c r="X34" s="78">
        <f t="shared" si="3"/>
        <v>306206000</v>
      </c>
      <c r="Y34" s="78">
        <f t="shared" si="3"/>
        <v>4092435129</v>
      </c>
      <c r="Z34" s="179">
        <f>+IF(X34&lt;&gt;0,+(Y34/X34)*100,0)</f>
        <v>1336.4973674585083</v>
      </c>
      <c r="AA34" s="79">
        <f>SUM(AA29:AA33)</f>
        <v>306206000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750236765</v>
      </c>
      <c r="D37" s="160"/>
      <c r="E37" s="64">
        <v>860338000</v>
      </c>
      <c r="F37" s="65">
        <v>750237000</v>
      </c>
      <c r="G37" s="65">
        <v>743724157</v>
      </c>
      <c r="H37" s="65">
        <v>743724157</v>
      </c>
      <c r="I37" s="65">
        <v>743724157</v>
      </c>
      <c r="J37" s="65">
        <v>2231172471</v>
      </c>
      <c r="K37" s="65">
        <v>743724157</v>
      </c>
      <c r="L37" s="65">
        <v>743724157</v>
      </c>
      <c r="M37" s="65">
        <v>743724157</v>
      </c>
      <c r="N37" s="65">
        <v>2231172471</v>
      </c>
      <c r="O37" s="65">
        <v>743724157</v>
      </c>
      <c r="P37" s="65">
        <v>743724157</v>
      </c>
      <c r="Q37" s="65">
        <v>743724157</v>
      </c>
      <c r="R37" s="65">
        <v>2231172471</v>
      </c>
      <c r="S37" s="65">
        <v>742996156</v>
      </c>
      <c r="T37" s="65">
        <v>743724156</v>
      </c>
      <c r="U37" s="65">
        <v>720109429</v>
      </c>
      <c r="V37" s="65">
        <v>2206829741</v>
      </c>
      <c r="W37" s="65">
        <v>8900347154</v>
      </c>
      <c r="X37" s="65">
        <v>750237000</v>
      </c>
      <c r="Y37" s="65">
        <v>8150110154</v>
      </c>
      <c r="Z37" s="145">
        <v>1086.34</v>
      </c>
      <c r="AA37" s="67">
        <v>750237000</v>
      </c>
    </row>
    <row r="38" spans="1:27" ht="13.5">
      <c r="A38" s="264" t="s">
        <v>168</v>
      </c>
      <c r="B38" s="197"/>
      <c r="C38" s="160">
        <v>189391000</v>
      </c>
      <c r="D38" s="160"/>
      <c r="E38" s="64">
        <v>141561000</v>
      </c>
      <c r="F38" s="65">
        <v>218332000</v>
      </c>
      <c r="G38" s="65">
        <v>189391000</v>
      </c>
      <c r="H38" s="65">
        <v>189391000</v>
      </c>
      <c r="I38" s="65">
        <v>189391000</v>
      </c>
      <c r="J38" s="65">
        <v>568173000</v>
      </c>
      <c r="K38" s="65">
        <v>189391000</v>
      </c>
      <c r="L38" s="65">
        <v>189391000</v>
      </c>
      <c r="M38" s="65">
        <v>189391000</v>
      </c>
      <c r="N38" s="65">
        <v>568173000</v>
      </c>
      <c r="O38" s="65">
        <v>189391000</v>
      </c>
      <c r="P38" s="65">
        <v>189391000</v>
      </c>
      <c r="Q38" s="65">
        <v>189391000</v>
      </c>
      <c r="R38" s="65">
        <v>568173000</v>
      </c>
      <c r="S38" s="65">
        <v>189391000</v>
      </c>
      <c r="T38" s="65">
        <v>189391000</v>
      </c>
      <c r="U38" s="65">
        <v>189391000</v>
      </c>
      <c r="V38" s="65">
        <v>568173000</v>
      </c>
      <c r="W38" s="65">
        <v>2272692000</v>
      </c>
      <c r="X38" s="65">
        <v>218332000</v>
      </c>
      <c r="Y38" s="65">
        <v>2054360000</v>
      </c>
      <c r="Z38" s="145">
        <v>940.93</v>
      </c>
      <c r="AA38" s="67">
        <v>218332000</v>
      </c>
    </row>
    <row r="39" spans="1:27" ht="13.5">
      <c r="A39" s="265" t="s">
        <v>59</v>
      </c>
      <c r="B39" s="268"/>
      <c r="C39" s="177">
        <f aca="true" t="shared" si="4" ref="C39:Y39">SUM(C37:C38)</f>
        <v>939627765</v>
      </c>
      <c r="D39" s="177">
        <f>SUM(D37:D38)</f>
        <v>0</v>
      </c>
      <c r="E39" s="81">
        <f t="shared" si="4"/>
        <v>1001899000</v>
      </c>
      <c r="F39" s="82">
        <f t="shared" si="4"/>
        <v>968569000</v>
      </c>
      <c r="G39" s="82">
        <f t="shared" si="4"/>
        <v>933115157</v>
      </c>
      <c r="H39" s="82">
        <f t="shared" si="4"/>
        <v>933115157</v>
      </c>
      <c r="I39" s="82">
        <f t="shared" si="4"/>
        <v>933115157</v>
      </c>
      <c r="J39" s="82">
        <f t="shared" si="4"/>
        <v>2799345471</v>
      </c>
      <c r="K39" s="82">
        <f t="shared" si="4"/>
        <v>933115157</v>
      </c>
      <c r="L39" s="82">
        <f t="shared" si="4"/>
        <v>933115157</v>
      </c>
      <c r="M39" s="82">
        <f t="shared" si="4"/>
        <v>933115157</v>
      </c>
      <c r="N39" s="82">
        <f t="shared" si="4"/>
        <v>2799345471</v>
      </c>
      <c r="O39" s="82">
        <f t="shared" si="4"/>
        <v>933115157</v>
      </c>
      <c r="P39" s="82">
        <f t="shared" si="4"/>
        <v>933115157</v>
      </c>
      <c r="Q39" s="82">
        <f t="shared" si="4"/>
        <v>933115157</v>
      </c>
      <c r="R39" s="82">
        <f t="shared" si="4"/>
        <v>2799345471</v>
      </c>
      <c r="S39" s="82">
        <f t="shared" si="4"/>
        <v>932387156</v>
      </c>
      <c r="T39" s="82">
        <f t="shared" si="4"/>
        <v>933115156</v>
      </c>
      <c r="U39" s="82">
        <f t="shared" si="4"/>
        <v>909500429</v>
      </c>
      <c r="V39" s="82">
        <f t="shared" si="4"/>
        <v>2775002741</v>
      </c>
      <c r="W39" s="82">
        <f t="shared" si="4"/>
        <v>11173039154</v>
      </c>
      <c r="X39" s="82">
        <f t="shared" si="4"/>
        <v>968569000</v>
      </c>
      <c r="Y39" s="82">
        <f t="shared" si="4"/>
        <v>10204470154</v>
      </c>
      <c r="Z39" s="227">
        <f>+IF(X39&lt;&gt;0,+(Y39/X39)*100,0)</f>
        <v>1053.5615071306227</v>
      </c>
      <c r="AA39" s="84">
        <f>SUM(AA37:AA38)</f>
        <v>968569000</v>
      </c>
    </row>
    <row r="40" spans="1:27" ht="13.5">
      <c r="A40" s="265" t="s">
        <v>170</v>
      </c>
      <c r="B40" s="266"/>
      <c r="C40" s="177">
        <f aca="true" t="shared" si="5" ref="C40:Y40">+C34+C39</f>
        <v>1300761131</v>
      </c>
      <c r="D40" s="177">
        <f>+D34+D39</f>
        <v>0</v>
      </c>
      <c r="E40" s="77">
        <f t="shared" si="5"/>
        <v>1373694000</v>
      </c>
      <c r="F40" s="78">
        <f t="shared" si="5"/>
        <v>1274775000</v>
      </c>
      <c r="G40" s="78">
        <f t="shared" si="5"/>
        <v>1207763135</v>
      </c>
      <c r="H40" s="78">
        <f t="shared" si="5"/>
        <v>1259745519</v>
      </c>
      <c r="I40" s="78">
        <f t="shared" si="5"/>
        <v>1259546314</v>
      </c>
      <c r="J40" s="78">
        <f t="shared" si="5"/>
        <v>3727054968</v>
      </c>
      <c r="K40" s="78">
        <f t="shared" si="5"/>
        <v>1315134742</v>
      </c>
      <c r="L40" s="78">
        <f t="shared" si="5"/>
        <v>1313406253</v>
      </c>
      <c r="M40" s="78">
        <f t="shared" si="5"/>
        <v>1234591282</v>
      </c>
      <c r="N40" s="78">
        <f t="shared" si="5"/>
        <v>3863132277</v>
      </c>
      <c r="O40" s="78">
        <f t="shared" si="5"/>
        <v>1274773847</v>
      </c>
      <c r="P40" s="78">
        <f t="shared" si="5"/>
        <v>1279296919</v>
      </c>
      <c r="Q40" s="78">
        <f t="shared" si="5"/>
        <v>1311464776</v>
      </c>
      <c r="R40" s="78">
        <f t="shared" si="5"/>
        <v>3865535542</v>
      </c>
      <c r="S40" s="78">
        <f t="shared" si="5"/>
        <v>1333492380</v>
      </c>
      <c r="T40" s="78">
        <f t="shared" si="5"/>
        <v>1329101284</v>
      </c>
      <c r="U40" s="78">
        <f t="shared" si="5"/>
        <v>1453363832</v>
      </c>
      <c r="V40" s="78">
        <f t="shared" si="5"/>
        <v>4115957496</v>
      </c>
      <c r="W40" s="78">
        <f t="shared" si="5"/>
        <v>15571680283</v>
      </c>
      <c r="X40" s="78">
        <f t="shared" si="5"/>
        <v>1274775000</v>
      </c>
      <c r="Y40" s="78">
        <f t="shared" si="5"/>
        <v>14296905283</v>
      </c>
      <c r="Z40" s="179">
        <f>+IF(X40&lt;&gt;0,+(Y40/X40)*100,0)</f>
        <v>1121.5238205173462</v>
      </c>
      <c r="AA40" s="79">
        <f>+AA34+AA39</f>
        <v>1274775000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3552447044</v>
      </c>
      <c r="D42" s="272">
        <f>+D25-D40</f>
        <v>0</v>
      </c>
      <c r="E42" s="273">
        <f t="shared" si="6"/>
        <v>3471050000</v>
      </c>
      <c r="F42" s="274">
        <f t="shared" si="6"/>
        <v>3444456000</v>
      </c>
      <c r="G42" s="274">
        <f t="shared" si="6"/>
        <v>3651585441</v>
      </c>
      <c r="H42" s="274">
        <f t="shared" si="6"/>
        <v>3664630984</v>
      </c>
      <c r="I42" s="274">
        <f t="shared" si="6"/>
        <v>3504440101</v>
      </c>
      <c r="J42" s="274">
        <f t="shared" si="6"/>
        <v>10820656526</v>
      </c>
      <c r="K42" s="274">
        <f t="shared" si="6"/>
        <v>3491793766</v>
      </c>
      <c r="L42" s="274">
        <f t="shared" si="6"/>
        <v>3474225494</v>
      </c>
      <c r="M42" s="274">
        <f t="shared" si="6"/>
        <v>3462874672</v>
      </c>
      <c r="N42" s="274">
        <f t="shared" si="6"/>
        <v>10428893932</v>
      </c>
      <c r="O42" s="274">
        <f t="shared" si="6"/>
        <v>3449826436</v>
      </c>
      <c r="P42" s="274">
        <f t="shared" si="6"/>
        <v>3443521950</v>
      </c>
      <c r="Q42" s="274">
        <f t="shared" si="6"/>
        <v>3417173582</v>
      </c>
      <c r="R42" s="274">
        <f t="shared" si="6"/>
        <v>10310521968</v>
      </c>
      <c r="S42" s="274">
        <f t="shared" si="6"/>
        <v>3399935829</v>
      </c>
      <c r="T42" s="274">
        <f t="shared" si="6"/>
        <v>3387308621</v>
      </c>
      <c r="U42" s="274">
        <f t="shared" si="6"/>
        <v>3352329637</v>
      </c>
      <c r="V42" s="274">
        <f t="shared" si="6"/>
        <v>10139574087</v>
      </c>
      <c r="W42" s="274">
        <f t="shared" si="6"/>
        <v>41699646513</v>
      </c>
      <c r="X42" s="274">
        <f t="shared" si="6"/>
        <v>3444456000</v>
      </c>
      <c r="Y42" s="274">
        <f t="shared" si="6"/>
        <v>38255190513</v>
      </c>
      <c r="Z42" s="275">
        <f>+IF(X42&lt;&gt;0,+(Y42/X42)*100,0)</f>
        <v>1110.6308372933202</v>
      </c>
      <c r="AA42" s="276">
        <f>+AA25-AA40</f>
        <v>3444456000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3498167984</v>
      </c>
      <c r="D45" s="160"/>
      <c r="E45" s="64">
        <v>3411322000</v>
      </c>
      <c r="F45" s="65">
        <v>3394835000</v>
      </c>
      <c r="G45" s="65">
        <v>3592043760</v>
      </c>
      <c r="H45" s="65">
        <v>3605089303</v>
      </c>
      <c r="I45" s="65">
        <v>3450161041</v>
      </c>
      <c r="J45" s="65">
        <v>10647294104</v>
      </c>
      <c r="K45" s="65">
        <v>3437514706</v>
      </c>
      <c r="L45" s="65">
        <v>3419946434</v>
      </c>
      <c r="M45" s="65">
        <v>3408595611</v>
      </c>
      <c r="N45" s="65">
        <v>10266056751</v>
      </c>
      <c r="O45" s="65">
        <v>3395547375</v>
      </c>
      <c r="P45" s="65">
        <v>3389242889</v>
      </c>
      <c r="Q45" s="65">
        <v>3362894521</v>
      </c>
      <c r="R45" s="65">
        <v>10147684785</v>
      </c>
      <c r="S45" s="65">
        <v>3345656768</v>
      </c>
      <c r="T45" s="65">
        <v>3333029560</v>
      </c>
      <c r="U45" s="65">
        <v>3298050577</v>
      </c>
      <c r="V45" s="65">
        <v>9976736905</v>
      </c>
      <c r="W45" s="65">
        <v>41037772545</v>
      </c>
      <c r="X45" s="65">
        <v>3394835000</v>
      </c>
      <c r="Y45" s="65">
        <v>37642937545</v>
      </c>
      <c r="Z45" s="144">
        <v>1108.83</v>
      </c>
      <c r="AA45" s="67">
        <v>3394835000</v>
      </c>
    </row>
    <row r="46" spans="1:27" ht="13.5">
      <c r="A46" s="264" t="s">
        <v>174</v>
      </c>
      <c r="B46" s="197" t="s">
        <v>94</v>
      </c>
      <c r="C46" s="160">
        <v>54279060</v>
      </c>
      <c r="D46" s="160"/>
      <c r="E46" s="64">
        <v>59728000</v>
      </c>
      <c r="F46" s="65">
        <v>49621000</v>
      </c>
      <c r="G46" s="65">
        <v>59541681</v>
      </c>
      <c r="H46" s="65">
        <v>59541681</v>
      </c>
      <c r="I46" s="65">
        <v>54279060</v>
      </c>
      <c r="J46" s="65">
        <v>173362422</v>
      </c>
      <c r="K46" s="65">
        <v>54279060</v>
      </c>
      <c r="L46" s="65">
        <v>54279060</v>
      </c>
      <c r="M46" s="65">
        <v>54279061</v>
      </c>
      <c r="N46" s="65">
        <v>162837181</v>
      </c>
      <c r="O46" s="65">
        <v>54279061</v>
      </c>
      <c r="P46" s="65">
        <v>54279061</v>
      </c>
      <c r="Q46" s="65">
        <v>54279061</v>
      </c>
      <c r="R46" s="65">
        <v>162837183</v>
      </c>
      <c r="S46" s="65">
        <v>54279061</v>
      </c>
      <c r="T46" s="65">
        <v>54279061</v>
      </c>
      <c r="U46" s="65">
        <v>54279060</v>
      </c>
      <c r="V46" s="65">
        <v>162837182</v>
      </c>
      <c r="W46" s="65">
        <v>661873968</v>
      </c>
      <c r="X46" s="65">
        <v>49621000</v>
      </c>
      <c r="Y46" s="65">
        <v>612252968</v>
      </c>
      <c r="Z46" s="144">
        <v>1233.86</v>
      </c>
      <c r="AA46" s="67">
        <v>49621000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3552447044</v>
      </c>
      <c r="D48" s="232">
        <f>SUM(D45:D47)</f>
        <v>0</v>
      </c>
      <c r="E48" s="279">
        <f t="shared" si="7"/>
        <v>3471050000</v>
      </c>
      <c r="F48" s="234">
        <f t="shared" si="7"/>
        <v>3444456000</v>
      </c>
      <c r="G48" s="234">
        <f t="shared" si="7"/>
        <v>3651585441</v>
      </c>
      <c r="H48" s="234">
        <f t="shared" si="7"/>
        <v>3664630984</v>
      </c>
      <c r="I48" s="234">
        <f t="shared" si="7"/>
        <v>3504440101</v>
      </c>
      <c r="J48" s="234">
        <f t="shared" si="7"/>
        <v>10820656526</v>
      </c>
      <c r="K48" s="234">
        <f t="shared" si="7"/>
        <v>3491793766</v>
      </c>
      <c r="L48" s="234">
        <f t="shared" si="7"/>
        <v>3474225494</v>
      </c>
      <c r="M48" s="234">
        <f t="shared" si="7"/>
        <v>3462874672</v>
      </c>
      <c r="N48" s="234">
        <f t="shared" si="7"/>
        <v>10428893932</v>
      </c>
      <c r="O48" s="234">
        <f t="shared" si="7"/>
        <v>3449826436</v>
      </c>
      <c r="P48" s="234">
        <f t="shared" si="7"/>
        <v>3443521950</v>
      </c>
      <c r="Q48" s="234">
        <f t="shared" si="7"/>
        <v>3417173582</v>
      </c>
      <c r="R48" s="234">
        <f t="shared" si="7"/>
        <v>10310521968</v>
      </c>
      <c r="S48" s="234">
        <f t="shared" si="7"/>
        <v>3399935829</v>
      </c>
      <c r="T48" s="234">
        <f t="shared" si="7"/>
        <v>3387308621</v>
      </c>
      <c r="U48" s="234">
        <f t="shared" si="7"/>
        <v>3352329637</v>
      </c>
      <c r="V48" s="234">
        <f t="shared" si="7"/>
        <v>10139574087</v>
      </c>
      <c r="W48" s="234">
        <f t="shared" si="7"/>
        <v>41699646513</v>
      </c>
      <c r="X48" s="234">
        <f t="shared" si="7"/>
        <v>3444456000</v>
      </c>
      <c r="Y48" s="234">
        <f t="shared" si="7"/>
        <v>38255190513</v>
      </c>
      <c r="Z48" s="280">
        <f>+IF(X48&lt;&gt;0,+(Y48/X48)*100,0)</f>
        <v>1110.6308372933202</v>
      </c>
      <c r="AA48" s="247">
        <f>SUM(AA45:AA47)</f>
        <v>3444456000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1350115</v>
      </c>
      <c r="D6" s="160">
        <v>1572711000</v>
      </c>
      <c r="E6" s="64">
        <v>1590034000</v>
      </c>
      <c r="F6" s="65">
        <v>1526926000</v>
      </c>
      <c r="G6" s="65">
        <v>106883000</v>
      </c>
      <c r="H6" s="65">
        <v>114150000</v>
      </c>
      <c r="I6" s="65">
        <v>127736000</v>
      </c>
      <c r="J6" s="65">
        <v>348769000</v>
      </c>
      <c r="K6" s="65">
        <v>137529000</v>
      </c>
      <c r="L6" s="65">
        <v>142734000</v>
      </c>
      <c r="M6" s="65">
        <v>127600000</v>
      </c>
      <c r="N6" s="65">
        <v>407863000</v>
      </c>
      <c r="O6" s="65">
        <v>130658000</v>
      </c>
      <c r="P6" s="65">
        <v>135123000</v>
      </c>
      <c r="Q6" s="65">
        <v>142917000</v>
      </c>
      <c r="R6" s="65">
        <v>408698000</v>
      </c>
      <c r="S6" s="65">
        <v>128108000</v>
      </c>
      <c r="T6" s="65">
        <v>126057000</v>
      </c>
      <c r="U6" s="65">
        <v>153216000</v>
      </c>
      <c r="V6" s="65">
        <v>407381000</v>
      </c>
      <c r="W6" s="65">
        <v>1572711000</v>
      </c>
      <c r="X6" s="65">
        <v>1526926000</v>
      </c>
      <c r="Y6" s="65">
        <v>45785000</v>
      </c>
      <c r="Z6" s="145">
        <v>3</v>
      </c>
      <c r="AA6" s="67">
        <v>1526926000</v>
      </c>
    </row>
    <row r="7" spans="1:27" ht="13.5">
      <c r="A7" s="264" t="s">
        <v>181</v>
      </c>
      <c r="B7" s="197" t="s">
        <v>72</v>
      </c>
      <c r="C7" s="160">
        <v>153373</v>
      </c>
      <c r="D7" s="160">
        <v>168362000</v>
      </c>
      <c r="E7" s="64">
        <v>169903000</v>
      </c>
      <c r="F7" s="65">
        <v>180433000</v>
      </c>
      <c r="G7" s="65">
        <v>67073000</v>
      </c>
      <c r="H7" s="65">
        <v>1457000</v>
      </c>
      <c r="I7" s="65">
        <v>6000</v>
      </c>
      <c r="J7" s="65">
        <v>68536000</v>
      </c>
      <c r="K7" s="65">
        <v>13000</v>
      </c>
      <c r="L7" s="65">
        <v>3253000</v>
      </c>
      <c r="M7" s="65">
        <v>30284000</v>
      </c>
      <c r="N7" s="65">
        <v>33550000</v>
      </c>
      <c r="O7" s="65">
        <v>120000</v>
      </c>
      <c r="P7" s="65"/>
      <c r="Q7" s="65">
        <v>65894000</v>
      </c>
      <c r="R7" s="65">
        <v>66014000</v>
      </c>
      <c r="S7" s="65"/>
      <c r="T7" s="65"/>
      <c r="U7" s="65">
        <v>262000</v>
      </c>
      <c r="V7" s="65">
        <v>262000</v>
      </c>
      <c r="W7" s="65">
        <v>168362000</v>
      </c>
      <c r="X7" s="65">
        <v>180433000</v>
      </c>
      <c r="Y7" s="65">
        <v>-12071000</v>
      </c>
      <c r="Z7" s="145">
        <v>-6.69</v>
      </c>
      <c r="AA7" s="67">
        <v>180433000</v>
      </c>
    </row>
    <row r="8" spans="1:27" ht="13.5">
      <c r="A8" s="264" t="s">
        <v>182</v>
      </c>
      <c r="B8" s="197" t="s">
        <v>72</v>
      </c>
      <c r="C8" s="160">
        <v>33301</v>
      </c>
      <c r="D8" s="160">
        <v>85934000</v>
      </c>
      <c r="E8" s="64">
        <v>103152000</v>
      </c>
      <c r="F8" s="65">
        <v>89607000</v>
      </c>
      <c r="G8" s="65">
        <v>24500000</v>
      </c>
      <c r="H8" s="65"/>
      <c r="I8" s="65"/>
      <c r="J8" s="65">
        <v>24500000</v>
      </c>
      <c r="K8" s="65"/>
      <c r="L8" s="65"/>
      <c r="M8" s="65"/>
      <c r="N8" s="65"/>
      <c r="O8" s="65">
        <v>17870000</v>
      </c>
      <c r="P8" s="65"/>
      <c r="Q8" s="65">
        <v>29034000</v>
      </c>
      <c r="R8" s="65">
        <v>46904000</v>
      </c>
      <c r="S8" s="65">
        <v>3459000</v>
      </c>
      <c r="T8" s="65">
        <v>8759000</v>
      </c>
      <c r="U8" s="65">
        <v>2312000</v>
      </c>
      <c r="V8" s="65">
        <v>14530000</v>
      </c>
      <c r="W8" s="65">
        <v>85934000</v>
      </c>
      <c r="X8" s="65">
        <v>89607000</v>
      </c>
      <c r="Y8" s="65">
        <v>-3673000</v>
      </c>
      <c r="Z8" s="145">
        <v>-4.1</v>
      </c>
      <c r="AA8" s="67">
        <v>89607000</v>
      </c>
    </row>
    <row r="9" spans="1:27" ht="13.5">
      <c r="A9" s="264" t="s">
        <v>183</v>
      </c>
      <c r="B9" s="197"/>
      <c r="C9" s="160">
        <v>2075</v>
      </c>
      <c r="D9" s="160">
        <v>3564000</v>
      </c>
      <c r="E9" s="64">
        <v>2014000</v>
      </c>
      <c r="F9" s="65">
        <v>2560000</v>
      </c>
      <c r="G9" s="65">
        <v>103000</v>
      </c>
      <c r="H9" s="65">
        <v>206000</v>
      </c>
      <c r="I9" s="65">
        <v>363000</v>
      </c>
      <c r="J9" s="65">
        <v>672000</v>
      </c>
      <c r="K9" s="65">
        <v>123000</v>
      </c>
      <c r="L9" s="65">
        <v>254000</v>
      </c>
      <c r="M9" s="65">
        <v>241000</v>
      </c>
      <c r="N9" s="65">
        <v>618000</v>
      </c>
      <c r="O9" s="65">
        <v>264000</v>
      </c>
      <c r="P9" s="65">
        <v>252000</v>
      </c>
      <c r="Q9" s="65">
        <v>233000</v>
      </c>
      <c r="R9" s="65">
        <v>749000</v>
      </c>
      <c r="S9" s="65">
        <v>238000</v>
      </c>
      <c r="T9" s="65">
        <v>493000</v>
      </c>
      <c r="U9" s="65">
        <v>794000</v>
      </c>
      <c r="V9" s="65">
        <v>1525000</v>
      </c>
      <c r="W9" s="65">
        <v>3564000</v>
      </c>
      <c r="X9" s="65">
        <v>2560000</v>
      </c>
      <c r="Y9" s="65">
        <v>1004000</v>
      </c>
      <c r="Z9" s="145">
        <v>39.22</v>
      </c>
      <c r="AA9" s="67">
        <v>2560000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-1370032</v>
      </c>
      <c r="D12" s="160">
        <v>-2001862000</v>
      </c>
      <c r="E12" s="64">
        <v>-1560927000</v>
      </c>
      <c r="F12" s="65">
        <v>-1521889000</v>
      </c>
      <c r="G12" s="65">
        <v>-196683000</v>
      </c>
      <c r="H12" s="65">
        <v>-143025000</v>
      </c>
      <c r="I12" s="65">
        <v>-108059000</v>
      </c>
      <c r="J12" s="65">
        <v>-447767000</v>
      </c>
      <c r="K12" s="65">
        <v>-146845000</v>
      </c>
      <c r="L12" s="65">
        <v>-135587000</v>
      </c>
      <c r="M12" s="65">
        <v>-104630000</v>
      </c>
      <c r="N12" s="65">
        <v>-387062000</v>
      </c>
      <c r="O12" s="65">
        <v>-128241000</v>
      </c>
      <c r="P12" s="65">
        <v>-129701000</v>
      </c>
      <c r="Q12" s="65">
        <v>-267828000</v>
      </c>
      <c r="R12" s="65">
        <v>-525770000</v>
      </c>
      <c r="S12" s="65">
        <v>-173822000</v>
      </c>
      <c r="T12" s="65">
        <v>-234006000</v>
      </c>
      <c r="U12" s="65">
        <v>-233435000</v>
      </c>
      <c r="V12" s="65">
        <v>-641263000</v>
      </c>
      <c r="W12" s="65">
        <v>-2001862000</v>
      </c>
      <c r="X12" s="65">
        <v>-1521889000</v>
      </c>
      <c r="Y12" s="65">
        <v>-479973000</v>
      </c>
      <c r="Z12" s="145">
        <v>31.54</v>
      </c>
      <c r="AA12" s="67">
        <v>-1521889000</v>
      </c>
    </row>
    <row r="13" spans="1:27" ht="13.5">
      <c r="A13" s="264" t="s">
        <v>40</v>
      </c>
      <c r="B13" s="197"/>
      <c r="C13" s="160">
        <v>-90131</v>
      </c>
      <c r="D13" s="160">
        <v>-82296000</v>
      </c>
      <c r="E13" s="64">
        <v>-95844000</v>
      </c>
      <c r="F13" s="65">
        <v>-90413000</v>
      </c>
      <c r="G13" s="65"/>
      <c r="H13" s="65"/>
      <c r="I13" s="65">
        <v>-3827000</v>
      </c>
      <c r="J13" s="65">
        <v>-3827000</v>
      </c>
      <c r="K13" s="65"/>
      <c r="L13" s="65"/>
      <c r="M13" s="65">
        <v>-38729000</v>
      </c>
      <c r="N13" s="65">
        <v>-38729000</v>
      </c>
      <c r="O13" s="65"/>
      <c r="P13" s="65"/>
      <c r="Q13" s="65">
        <v>-2990000</v>
      </c>
      <c r="R13" s="65">
        <v>-2990000</v>
      </c>
      <c r="S13" s="65"/>
      <c r="T13" s="65"/>
      <c r="U13" s="65">
        <v>-36750000</v>
      </c>
      <c r="V13" s="65">
        <v>-36750000</v>
      </c>
      <c r="W13" s="65">
        <v>-82296000</v>
      </c>
      <c r="X13" s="65">
        <v>-90413000</v>
      </c>
      <c r="Y13" s="65">
        <v>8117000</v>
      </c>
      <c r="Z13" s="145">
        <v>-8.98</v>
      </c>
      <c r="AA13" s="67">
        <v>-90413000</v>
      </c>
    </row>
    <row r="14" spans="1:27" ht="13.5">
      <c r="A14" s="264" t="s">
        <v>42</v>
      </c>
      <c r="B14" s="197" t="s">
        <v>72</v>
      </c>
      <c r="C14" s="160">
        <v>-2914</v>
      </c>
      <c r="D14" s="160">
        <v>-835000</v>
      </c>
      <c r="E14" s="64">
        <v>-930000</v>
      </c>
      <c r="F14" s="65">
        <v>-990000</v>
      </c>
      <c r="G14" s="65"/>
      <c r="H14" s="65">
        <v>-372000</v>
      </c>
      <c r="I14" s="65"/>
      <c r="J14" s="65">
        <v>-372000</v>
      </c>
      <c r="K14" s="65">
        <v>-134000</v>
      </c>
      <c r="L14" s="65"/>
      <c r="M14" s="65">
        <v>-4000</v>
      </c>
      <c r="N14" s="65">
        <v>-138000</v>
      </c>
      <c r="O14" s="65">
        <v>-57000</v>
      </c>
      <c r="P14" s="65">
        <v>-7000</v>
      </c>
      <c r="Q14" s="65">
        <v>-150000</v>
      </c>
      <c r="R14" s="65">
        <v>-214000</v>
      </c>
      <c r="S14" s="65">
        <v>-21000</v>
      </c>
      <c r="T14" s="65">
        <v>-21000</v>
      </c>
      <c r="U14" s="65">
        <v>-69000</v>
      </c>
      <c r="V14" s="65">
        <v>-111000</v>
      </c>
      <c r="W14" s="65">
        <v>-835000</v>
      </c>
      <c r="X14" s="65">
        <v>-990000</v>
      </c>
      <c r="Y14" s="65">
        <v>155000</v>
      </c>
      <c r="Z14" s="145">
        <v>-15.66</v>
      </c>
      <c r="AA14" s="67">
        <v>-990000</v>
      </c>
    </row>
    <row r="15" spans="1:27" ht="13.5">
      <c r="A15" s="265" t="s">
        <v>187</v>
      </c>
      <c r="B15" s="266"/>
      <c r="C15" s="177">
        <f aca="true" t="shared" si="0" ref="C15:Y15">SUM(C6:C14)</f>
        <v>75787</v>
      </c>
      <c r="D15" s="177">
        <f>SUM(D6:D14)</f>
        <v>-254422000</v>
      </c>
      <c r="E15" s="77">
        <f t="shared" si="0"/>
        <v>207402000</v>
      </c>
      <c r="F15" s="78">
        <f t="shared" si="0"/>
        <v>186234000</v>
      </c>
      <c r="G15" s="78">
        <f t="shared" si="0"/>
        <v>1876000</v>
      </c>
      <c r="H15" s="78">
        <f t="shared" si="0"/>
        <v>-27584000</v>
      </c>
      <c r="I15" s="78">
        <f t="shared" si="0"/>
        <v>16219000</v>
      </c>
      <c r="J15" s="78">
        <f t="shared" si="0"/>
        <v>-9489000</v>
      </c>
      <c r="K15" s="78">
        <f t="shared" si="0"/>
        <v>-9314000</v>
      </c>
      <c r="L15" s="78">
        <f t="shared" si="0"/>
        <v>10654000</v>
      </c>
      <c r="M15" s="78">
        <f t="shared" si="0"/>
        <v>14762000</v>
      </c>
      <c r="N15" s="78">
        <f t="shared" si="0"/>
        <v>16102000</v>
      </c>
      <c r="O15" s="78">
        <f t="shared" si="0"/>
        <v>20614000</v>
      </c>
      <c r="P15" s="78">
        <f t="shared" si="0"/>
        <v>5667000</v>
      </c>
      <c r="Q15" s="78">
        <f t="shared" si="0"/>
        <v>-32890000</v>
      </c>
      <c r="R15" s="78">
        <f t="shared" si="0"/>
        <v>-6609000</v>
      </c>
      <c r="S15" s="78">
        <f t="shared" si="0"/>
        <v>-42038000</v>
      </c>
      <c r="T15" s="78">
        <f t="shared" si="0"/>
        <v>-98718000</v>
      </c>
      <c r="U15" s="78">
        <f t="shared" si="0"/>
        <v>-113670000</v>
      </c>
      <c r="V15" s="78">
        <f t="shared" si="0"/>
        <v>-254426000</v>
      </c>
      <c r="W15" s="78">
        <f t="shared" si="0"/>
        <v>-254422000</v>
      </c>
      <c r="X15" s="78">
        <f t="shared" si="0"/>
        <v>186234000</v>
      </c>
      <c r="Y15" s="78">
        <f t="shared" si="0"/>
        <v>-440656000</v>
      </c>
      <c r="Z15" s="179">
        <f>+IF(X15&lt;&gt;0,+(Y15/X15)*100,0)</f>
        <v>-236.61415208823308</v>
      </c>
      <c r="AA15" s="79">
        <f>SUM(AA6:AA14)</f>
        <v>186234000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19613</v>
      </c>
      <c r="D19" s="160">
        <v>48020000</v>
      </c>
      <c r="E19" s="64"/>
      <c r="F19" s="65">
        <v>31499000</v>
      </c>
      <c r="G19" s="164">
        <v>4005000</v>
      </c>
      <c r="H19" s="164">
        <v>17820000</v>
      </c>
      <c r="I19" s="164">
        <v>4408000</v>
      </c>
      <c r="J19" s="65">
        <v>26233000</v>
      </c>
      <c r="K19" s="164">
        <v>1957000</v>
      </c>
      <c r="L19" s="164"/>
      <c r="M19" s="65">
        <v>3300000</v>
      </c>
      <c r="N19" s="164">
        <v>5257000</v>
      </c>
      <c r="O19" s="164">
        <v>9000</v>
      </c>
      <c r="P19" s="164"/>
      <c r="Q19" s="65"/>
      <c r="R19" s="164">
        <v>9000</v>
      </c>
      <c r="S19" s="164">
        <v>3050000</v>
      </c>
      <c r="T19" s="65">
        <v>13050000</v>
      </c>
      <c r="U19" s="164">
        <v>421000</v>
      </c>
      <c r="V19" s="164">
        <v>16521000</v>
      </c>
      <c r="W19" s="164">
        <v>48020000</v>
      </c>
      <c r="X19" s="65">
        <v>31499000</v>
      </c>
      <c r="Y19" s="164">
        <v>16521000</v>
      </c>
      <c r="Z19" s="146">
        <v>52.45</v>
      </c>
      <c r="AA19" s="239">
        <v>31499000</v>
      </c>
    </row>
    <row r="20" spans="1:27" ht="13.5">
      <c r="A20" s="264" t="s">
        <v>190</v>
      </c>
      <c r="B20" s="197"/>
      <c r="C20" s="160">
        <v>3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38524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530902000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278902000</v>
      </c>
      <c r="R22" s="65">
        <v>278902000</v>
      </c>
      <c r="S22" s="65">
        <v>30000000</v>
      </c>
      <c r="T22" s="65">
        <v>95000000</v>
      </c>
      <c r="U22" s="65">
        <v>127000000</v>
      </c>
      <c r="V22" s="65">
        <v>252000000</v>
      </c>
      <c r="W22" s="65">
        <v>530902000</v>
      </c>
      <c r="X22" s="65"/>
      <c r="Y22" s="65">
        <v>530902000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-76445</v>
      </c>
      <c r="D24" s="160">
        <v>-109741000</v>
      </c>
      <c r="E24" s="64">
        <v>-220734000</v>
      </c>
      <c r="F24" s="65">
        <v>-166771000</v>
      </c>
      <c r="G24" s="65">
        <v>-31677000</v>
      </c>
      <c r="H24" s="65">
        <v>-96000</v>
      </c>
      <c r="I24" s="65">
        <v>-2877000</v>
      </c>
      <c r="J24" s="65">
        <v>-34650000</v>
      </c>
      <c r="K24" s="65">
        <v>-4913000</v>
      </c>
      <c r="L24" s="65">
        <v>-2594000</v>
      </c>
      <c r="M24" s="65">
        <v>-9561000</v>
      </c>
      <c r="N24" s="65">
        <v>-17068000</v>
      </c>
      <c r="O24" s="65">
        <v>-763000</v>
      </c>
      <c r="P24" s="65">
        <v>-6660000</v>
      </c>
      <c r="Q24" s="65">
        <v>-19427000</v>
      </c>
      <c r="R24" s="65">
        <v>-26850000</v>
      </c>
      <c r="S24" s="65">
        <v>-5771000</v>
      </c>
      <c r="T24" s="65">
        <v>-9962000</v>
      </c>
      <c r="U24" s="65">
        <v>-15440000</v>
      </c>
      <c r="V24" s="65">
        <v>-31173000</v>
      </c>
      <c r="W24" s="65">
        <v>-109741000</v>
      </c>
      <c r="X24" s="65">
        <v>-166771000</v>
      </c>
      <c r="Y24" s="65">
        <v>57030000</v>
      </c>
      <c r="Z24" s="145">
        <v>-34.2</v>
      </c>
      <c r="AA24" s="67">
        <v>-166771000</v>
      </c>
    </row>
    <row r="25" spans="1:27" ht="13.5">
      <c r="A25" s="265" t="s">
        <v>194</v>
      </c>
      <c r="B25" s="266"/>
      <c r="C25" s="177">
        <f aca="true" t="shared" si="1" ref="C25:Y25">SUM(C19:C24)</f>
        <v>-18305</v>
      </c>
      <c r="D25" s="177">
        <f>SUM(D19:D24)</f>
        <v>469181000</v>
      </c>
      <c r="E25" s="77">
        <f t="shared" si="1"/>
        <v>-220734000</v>
      </c>
      <c r="F25" s="78">
        <f t="shared" si="1"/>
        <v>-135272000</v>
      </c>
      <c r="G25" s="78">
        <f t="shared" si="1"/>
        <v>-27672000</v>
      </c>
      <c r="H25" s="78">
        <f t="shared" si="1"/>
        <v>17724000</v>
      </c>
      <c r="I25" s="78">
        <f t="shared" si="1"/>
        <v>1531000</v>
      </c>
      <c r="J25" s="78">
        <f t="shared" si="1"/>
        <v>-8417000</v>
      </c>
      <c r="K25" s="78">
        <f t="shared" si="1"/>
        <v>-2956000</v>
      </c>
      <c r="L25" s="78">
        <f t="shared" si="1"/>
        <v>-2594000</v>
      </c>
      <c r="M25" s="78">
        <f t="shared" si="1"/>
        <v>-6261000</v>
      </c>
      <c r="N25" s="78">
        <f t="shared" si="1"/>
        <v>-11811000</v>
      </c>
      <c r="O25" s="78">
        <f t="shared" si="1"/>
        <v>-754000</v>
      </c>
      <c r="P25" s="78">
        <f t="shared" si="1"/>
        <v>-6660000</v>
      </c>
      <c r="Q25" s="78">
        <f t="shared" si="1"/>
        <v>259475000</v>
      </c>
      <c r="R25" s="78">
        <f t="shared" si="1"/>
        <v>252061000</v>
      </c>
      <c r="S25" s="78">
        <f t="shared" si="1"/>
        <v>27279000</v>
      </c>
      <c r="T25" s="78">
        <f t="shared" si="1"/>
        <v>98088000</v>
      </c>
      <c r="U25" s="78">
        <f t="shared" si="1"/>
        <v>111981000</v>
      </c>
      <c r="V25" s="78">
        <f t="shared" si="1"/>
        <v>237348000</v>
      </c>
      <c r="W25" s="78">
        <f t="shared" si="1"/>
        <v>469181000</v>
      </c>
      <c r="X25" s="78">
        <f t="shared" si="1"/>
        <v>-135272000</v>
      </c>
      <c r="Y25" s="78">
        <f t="shared" si="1"/>
        <v>604453000</v>
      </c>
      <c r="Z25" s="179">
        <f>+IF(X25&lt;&gt;0,+(Y25/X25)*100,0)</f>
        <v>-446.8426577562245</v>
      </c>
      <c r="AA25" s="79">
        <f>SUM(AA19:AA24)</f>
        <v>-135272000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>
        <v>78170000</v>
      </c>
      <c r="E30" s="64">
        <v>100000000</v>
      </c>
      <c r="F30" s="65">
        <v>58701000</v>
      </c>
      <c r="G30" s="65"/>
      <c r="H30" s="65"/>
      <c r="I30" s="65"/>
      <c r="J30" s="65"/>
      <c r="K30" s="65"/>
      <c r="L30" s="65"/>
      <c r="M30" s="65"/>
      <c r="N30" s="65"/>
      <c r="O30" s="65"/>
      <c r="P30" s="65">
        <v>170000</v>
      </c>
      <c r="Q30" s="65"/>
      <c r="R30" s="65">
        <v>170000</v>
      </c>
      <c r="S30" s="65"/>
      <c r="T30" s="65"/>
      <c r="U30" s="65">
        <v>78000000</v>
      </c>
      <c r="V30" s="65">
        <v>78000000</v>
      </c>
      <c r="W30" s="65">
        <v>78170000</v>
      </c>
      <c r="X30" s="65">
        <v>58701000</v>
      </c>
      <c r="Y30" s="65">
        <v>19469000</v>
      </c>
      <c r="Z30" s="145">
        <v>33.17</v>
      </c>
      <c r="AA30" s="67">
        <v>58701000</v>
      </c>
    </row>
    <row r="31" spans="1:27" ht="13.5">
      <c r="A31" s="264" t="s">
        <v>198</v>
      </c>
      <c r="B31" s="197"/>
      <c r="C31" s="160">
        <v>8830</v>
      </c>
      <c r="D31" s="160">
        <v>5489000</v>
      </c>
      <c r="E31" s="64"/>
      <c r="F31" s="65">
        <v>3557000</v>
      </c>
      <c r="G31" s="65">
        <v>285000</v>
      </c>
      <c r="H31" s="164">
        <v>165000</v>
      </c>
      <c r="I31" s="164">
        <v>200000</v>
      </c>
      <c r="J31" s="164">
        <v>650000</v>
      </c>
      <c r="K31" s="65">
        <v>517000</v>
      </c>
      <c r="L31" s="65">
        <v>660000</v>
      </c>
      <c r="M31" s="65">
        <v>1596000</v>
      </c>
      <c r="N31" s="65">
        <v>2773000</v>
      </c>
      <c r="O31" s="164">
        <v>134000</v>
      </c>
      <c r="P31" s="164"/>
      <c r="Q31" s="164">
        <v>524000</v>
      </c>
      <c r="R31" s="65">
        <v>658000</v>
      </c>
      <c r="S31" s="65">
        <v>661000</v>
      </c>
      <c r="T31" s="65">
        <v>400000</v>
      </c>
      <c r="U31" s="65">
        <v>347000</v>
      </c>
      <c r="V31" s="164">
        <v>1408000</v>
      </c>
      <c r="W31" s="164">
        <v>5489000</v>
      </c>
      <c r="X31" s="164">
        <v>3557000</v>
      </c>
      <c r="Y31" s="65">
        <v>1932000</v>
      </c>
      <c r="Z31" s="145">
        <v>54.32</v>
      </c>
      <c r="AA31" s="67">
        <v>3557000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-74903</v>
      </c>
      <c r="D33" s="160">
        <v>-82220000</v>
      </c>
      <c r="E33" s="64">
        <v>-86805000</v>
      </c>
      <c r="F33" s="65">
        <v>-81205000</v>
      </c>
      <c r="G33" s="65"/>
      <c r="H33" s="65"/>
      <c r="I33" s="65">
        <v>-6198000</v>
      </c>
      <c r="J33" s="65">
        <v>-6198000</v>
      </c>
      <c r="K33" s="65"/>
      <c r="L33" s="65"/>
      <c r="M33" s="65">
        <v>-33515000</v>
      </c>
      <c r="N33" s="65">
        <v>-33515000</v>
      </c>
      <c r="O33" s="65"/>
      <c r="P33" s="65"/>
      <c r="Q33" s="65">
        <v>-7012000</v>
      </c>
      <c r="R33" s="65">
        <v>-7012000</v>
      </c>
      <c r="S33" s="65"/>
      <c r="T33" s="65"/>
      <c r="U33" s="65">
        <v>-35495000</v>
      </c>
      <c r="V33" s="65">
        <v>-35495000</v>
      </c>
      <c r="W33" s="65">
        <v>-82220000</v>
      </c>
      <c r="X33" s="65">
        <v>-81205000</v>
      </c>
      <c r="Y33" s="65">
        <v>-1015000</v>
      </c>
      <c r="Z33" s="145">
        <v>1.25</v>
      </c>
      <c r="AA33" s="67">
        <v>-81205000</v>
      </c>
    </row>
    <row r="34" spans="1:27" ht="13.5">
      <c r="A34" s="265" t="s">
        <v>200</v>
      </c>
      <c r="B34" s="266"/>
      <c r="C34" s="177">
        <f aca="true" t="shared" si="2" ref="C34:Y34">SUM(C29:C33)</f>
        <v>-66073</v>
      </c>
      <c r="D34" s="177">
        <f>SUM(D29:D33)</f>
        <v>1439000</v>
      </c>
      <c r="E34" s="77">
        <f t="shared" si="2"/>
        <v>13195000</v>
      </c>
      <c r="F34" s="78">
        <f t="shared" si="2"/>
        <v>-18947000</v>
      </c>
      <c r="G34" s="78">
        <f t="shared" si="2"/>
        <v>285000</v>
      </c>
      <c r="H34" s="78">
        <f t="shared" si="2"/>
        <v>165000</v>
      </c>
      <c r="I34" s="78">
        <f t="shared" si="2"/>
        <v>-5998000</v>
      </c>
      <c r="J34" s="78">
        <f t="shared" si="2"/>
        <v>-5548000</v>
      </c>
      <c r="K34" s="78">
        <f t="shared" si="2"/>
        <v>517000</v>
      </c>
      <c r="L34" s="78">
        <f t="shared" si="2"/>
        <v>660000</v>
      </c>
      <c r="M34" s="78">
        <f t="shared" si="2"/>
        <v>-31919000</v>
      </c>
      <c r="N34" s="78">
        <f t="shared" si="2"/>
        <v>-30742000</v>
      </c>
      <c r="O34" s="78">
        <f t="shared" si="2"/>
        <v>134000</v>
      </c>
      <c r="P34" s="78">
        <f t="shared" si="2"/>
        <v>170000</v>
      </c>
      <c r="Q34" s="78">
        <f t="shared" si="2"/>
        <v>-6488000</v>
      </c>
      <c r="R34" s="78">
        <f t="shared" si="2"/>
        <v>-6184000</v>
      </c>
      <c r="S34" s="78">
        <f t="shared" si="2"/>
        <v>661000</v>
      </c>
      <c r="T34" s="78">
        <f t="shared" si="2"/>
        <v>400000</v>
      </c>
      <c r="U34" s="78">
        <f t="shared" si="2"/>
        <v>42852000</v>
      </c>
      <c r="V34" s="78">
        <f t="shared" si="2"/>
        <v>43913000</v>
      </c>
      <c r="W34" s="78">
        <f t="shared" si="2"/>
        <v>1439000</v>
      </c>
      <c r="X34" s="78">
        <f t="shared" si="2"/>
        <v>-18947000</v>
      </c>
      <c r="Y34" s="78">
        <f t="shared" si="2"/>
        <v>20386000</v>
      </c>
      <c r="Z34" s="179">
        <f>+IF(X34&lt;&gt;0,+(Y34/X34)*100,0)</f>
        <v>-107.59486990024807</v>
      </c>
      <c r="AA34" s="79">
        <f>SUM(AA29:AA33)</f>
        <v>-18947000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-8591</v>
      </c>
      <c r="D36" s="158">
        <f>+D15+D25+D34</f>
        <v>216198000</v>
      </c>
      <c r="E36" s="104">
        <f t="shared" si="3"/>
        <v>-137000</v>
      </c>
      <c r="F36" s="105">
        <f t="shared" si="3"/>
        <v>32015000</v>
      </c>
      <c r="G36" s="105">
        <f t="shared" si="3"/>
        <v>-25511000</v>
      </c>
      <c r="H36" s="105">
        <f t="shared" si="3"/>
        <v>-9695000</v>
      </c>
      <c r="I36" s="105">
        <f t="shared" si="3"/>
        <v>11752000</v>
      </c>
      <c r="J36" s="105">
        <f t="shared" si="3"/>
        <v>-23454000</v>
      </c>
      <c r="K36" s="105">
        <f t="shared" si="3"/>
        <v>-11753000</v>
      </c>
      <c r="L36" s="105">
        <f t="shared" si="3"/>
        <v>8720000</v>
      </c>
      <c r="M36" s="105">
        <f t="shared" si="3"/>
        <v>-23418000</v>
      </c>
      <c r="N36" s="105">
        <f t="shared" si="3"/>
        <v>-26451000</v>
      </c>
      <c r="O36" s="105">
        <f t="shared" si="3"/>
        <v>19994000</v>
      </c>
      <c r="P36" s="105">
        <f t="shared" si="3"/>
        <v>-823000</v>
      </c>
      <c r="Q36" s="105">
        <f t="shared" si="3"/>
        <v>220097000</v>
      </c>
      <c r="R36" s="105">
        <f t="shared" si="3"/>
        <v>239268000</v>
      </c>
      <c r="S36" s="105">
        <f t="shared" si="3"/>
        <v>-14098000</v>
      </c>
      <c r="T36" s="105">
        <f t="shared" si="3"/>
        <v>-230000</v>
      </c>
      <c r="U36" s="105">
        <f t="shared" si="3"/>
        <v>41163000</v>
      </c>
      <c r="V36" s="105">
        <f t="shared" si="3"/>
        <v>26835000</v>
      </c>
      <c r="W36" s="105">
        <f t="shared" si="3"/>
        <v>216198000</v>
      </c>
      <c r="X36" s="105">
        <f t="shared" si="3"/>
        <v>32015000</v>
      </c>
      <c r="Y36" s="105">
        <f t="shared" si="3"/>
        <v>184183000</v>
      </c>
      <c r="Z36" s="142">
        <f>+IF(X36&lt;&gt;0,+(Y36/X36)*100,0)</f>
        <v>575.302202092769</v>
      </c>
      <c r="AA36" s="107">
        <f>+AA15+AA25+AA34</f>
        <v>32015000</v>
      </c>
    </row>
    <row r="37" spans="1:27" ht="13.5">
      <c r="A37" s="264" t="s">
        <v>202</v>
      </c>
      <c r="B37" s="197" t="s">
        <v>96</v>
      </c>
      <c r="C37" s="158">
        <v>-19039</v>
      </c>
      <c r="D37" s="158">
        <v>-27632000</v>
      </c>
      <c r="E37" s="104">
        <v>-17949000</v>
      </c>
      <c r="F37" s="105">
        <v>-27632000</v>
      </c>
      <c r="G37" s="105">
        <v>-27632000</v>
      </c>
      <c r="H37" s="105">
        <v>-53143000</v>
      </c>
      <c r="I37" s="105">
        <v>-62838000</v>
      </c>
      <c r="J37" s="105">
        <v>-27632000</v>
      </c>
      <c r="K37" s="105">
        <v>-51086000</v>
      </c>
      <c r="L37" s="105">
        <v>-62839000</v>
      </c>
      <c r="M37" s="105">
        <v>-54119000</v>
      </c>
      <c r="N37" s="105">
        <v>-51086000</v>
      </c>
      <c r="O37" s="105">
        <v>-77537000</v>
      </c>
      <c r="P37" s="105">
        <v>-57543000</v>
      </c>
      <c r="Q37" s="105">
        <v>-58366000</v>
      </c>
      <c r="R37" s="105">
        <v>-77537000</v>
      </c>
      <c r="S37" s="105">
        <v>161731000</v>
      </c>
      <c r="T37" s="105">
        <v>147633000</v>
      </c>
      <c r="U37" s="105">
        <v>147403000</v>
      </c>
      <c r="V37" s="105">
        <v>161731000</v>
      </c>
      <c r="W37" s="105">
        <v>-27632000</v>
      </c>
      <c r="X37" s="105">
        <v>-27632000</v>
      </c>
      <c r="Y37" s="105"/>
      <c r="Z37" s="142"/>
      <c r="AA37" s="107">
        <v>-27632000</v>
      </c>
    </row>
    <row r="38" spans="1:27" ht="13.5">
      <c r="A38" s="282" t="s">
        <v>203</v>
      </c>
      <c r="B38" s="271" t="s">
        <v>96</v>
      </c>
      <c r="C38" s="272">
        <v>-27630</v>
      </c>
      <c r="D38" s="272">
        <v>188566000</v>
      </c>
      <c r="E38" s="273">
        <v>-18086000</v>
      </c>
      <c r="F38" s="274">
        <v>4383000</v>
      </c>
      <c r="G38" s="274">
        <v>-53143000</v>
      </c>
      <c r="H38" s="274">
        <v>-62838000</v>
      </c>
      <c r="I38" s="274">
        <v>-51086000</v>
      </c>
      <c r="J38" s="274">
        <v>-51086000</v>
      </c>
      <c r="K38" s="274">
        <v>-62839000</v>
      </c>
      <c r="L38" s="274">
        <v>-54119000</v>
      </c>
      <c r="M38" s="274">
        <v>-77537000</v>
      </c>
      <c r="N38" s="274">
        <v>-77537000</v>
      </c>
      <c r="O38" s="274">
        <v>-57543000</v>
      </c>
      <c r="P38" s="274">
        <v>-58366000</v>
      </c>
      <c r="Q38" s="274">
        <v>161731000</v>
      </c>
      <c r="R38" s="274">
        <v>161731000</v>
      </c>
      <c r="S38" s="274">
        <v>147633000</v>
      </c>
      <c r="T38" s="274">
        <v>147403000</v>
      </c>
      <c r="U38" s="274">
        <v>188566000</v>
      </c>
      <c r="V38" s="274">
        <v>188566000</v>
      </c>
      <c r="W38" s="274">
        <v>188566000</v>
      </c>
      <c r="X38" s="274">
        <v>4383000</v>
      </c>
      <c r="Y38" s="274">
        <v>184183000</v>
      </c>
      <c r="Z38" s="275">
        <v>4202.21</v>
      </c>
      <c r="AA38" s="276">
        <v>4383000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2012-08-02T07:33:22Z</dcterms:created>
  <dcterms:modified xsi:type="dcterms:W3CDTF">2012-08-02T07:33:22Z</dcterms:modified>
  <cp:category/>
  <cp:version/>
  <cp:contentType/>
  <cp:contentStatus/>
</cp:coreProperties>
</file>