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</definedNames>
  <calcPr calcMode="manual" fullCalcOnLoad="1"/>
</workbook>
</file>

<file path=xl/sharedStrings.xml><?xml version="1.0" encoding="utf-8"?>
<sst xmlns="http://schemas.openxmlformats.org/spreadsheetml/2006/main" count="536" uniqueCount="252">
  <si>
    <t>Kwazulu-Natal: Nkandla(KZN286) - Table C1 Schedule Quarterly Budget Statement Summary for 4th Quarter ended 30 June 2012 (Figures Finalised as at 2012/07/31)</t>
  </si>
  <si>
    <t>Description</t>
  </si>
  <si>
    <t>2010/11</t>
  </si>
  <si>
    <t>2011/12</t>
  </si>
  <si>
    <t>Budget year 2011/12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</si>
  <si>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</si>
  <si>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</si>
  <si>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</si>
  <si>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</si>
  <si>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</si>
  <si>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</si>
  <si>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</si>
  <si>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</si>
  <si>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</si>
  <si>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</si>
  <si>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</si>
  <si>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</si>
  <si>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</si>
  <si>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</si>
  <si>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</si>
  <si>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</si>
  <si>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</si>
  <si>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</si>
  <si>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</si>
  <si>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</si>
  <si>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</si>
  <si>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</si>
  <si>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</si>
  <si>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</si>
  <si>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</si>
  <si>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</si>
  <si>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</si>
  <si>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</si>
  <si>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</si>
  <si>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</si>
  <si>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</si>
  <si>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</si>
  <si>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</si>
  <si>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</si>
  <si>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</si>
  <si>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</si>
  <si>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</si>
  <si>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</si>
  <si>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</si>
  <si>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</si>
  <si>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</si>
  <si>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</si>
  <si>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</si>
  <si>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</si>
  <si>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</si>
  <si>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</si>
  <si>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</si>
  <si>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</si>
  <si>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</si>
  <si>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</si>
  <si>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</si>
  <si>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</si>
  <si>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</si>
  <si>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</si>
  <si>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</si>
  <si>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</si>
  <si>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</si>
  <si>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</si>
  <si>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</si>
  <si>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</si>
  <si>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</si>
  <si>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</si>
  <si>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</si>
  <si>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</si>
  <si>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</si>
  <si>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Kwazulu-Natal: Nkandla(KZN286) - Table C2 Quarterly Budget Statement - Financial Performance (standard classification) for 4th Quarter ended 30 June 2012 (Figures Finalised as at 2012/07/31)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</si>
  <si>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</si>
  <si>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</si>
  <si>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</si>
  <si>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</si>
  <si>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</si>
  <si>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</si>
  <si>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</si>
  <si>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</si>
  <si>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</si>
  <si>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</si>
  <si>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</si>
  <si>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</si>
  <si>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</si>
  <si>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</si>
  <si>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</si>
  <si>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</si>
  <si>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</si>
  <si>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</si>
  <si>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</si>
  <si>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</si>
  <si>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</si>
  <si>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</si>
  <si>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</si>
  <si>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</si>
  <si>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</si>
  <si>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</si>
  <si>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</si>
  <si>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</si>
  <si>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</si>
  <si>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Kwazulu-Natal: Nkandla(KZN286) - Table C4 Quarterly Budget Statement - Financial Performance (revenue and expenditure) for 4th Quarter ended 30 June 2012 (Figures Finalised as at 2012/07/31)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</si>
  <si>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</si>
  <si>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</si>
  <si>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</si>
  <si>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</si>
  <si>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</si>
  <si>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</si>
  <si>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</si>
  <si>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</si>
  <si>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</si>
  <si>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</si>
  <si>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</si>
  <si>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</si>
  <si>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</si>
  <si>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</si>
  <si>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</si>
  <si>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</si>
  <si>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</si>
  <si>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</si>
  <si>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</si>
  <si>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</si>
  <si>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8</t>
  </si>
  <si>
    <t>Contractes services</t>
  </si>
  <si>
    <t>4,5</t>
  </si>
  <si>
    <t>Loss on disposal of PPE</t>
  </si>
  <si>
    <t>Contributions recognised - capital</t>
  </si>
  <si>
    <t>6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</si>
  <si>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</si>
  <si>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</si>
  <si>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</si>
  <si>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</si>
  <si>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</si>
  <si>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7</t>
  </si>
  <si>
    <t>Kwazulu-Natal: Nkandla(KZN286) - Table C5 Quarterly Budget Statement - Capital Expenditure by Standard Classification and Funding for 4th Quarter ended 30 June 2012 (Figures Finalised as at 2012/07/31)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</si>
  <si>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</si>
  <si>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</si>
  <si>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</si>
  <si>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</si>
  <si>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</si>
  <si>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</si>
  <si>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</si>
  <si>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</si>
  <si>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Total Capital Funding</t>
  </si>
  <si>
    <t>Kwazulu-Natal: Nkandla(KZN286) - Table C6 Quarterly Budget Statement - Financial Position for 4th Quarter ended 30 June 2012 (Figures Finalised as at 2012/07/31)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</si>
  <si>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</si>
  <si>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</si>
  <si>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</si>
  <si>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</si>
  <si>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</si>
  <si>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</si>
  <si>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</si>
  <si>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</si>
  <si>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</si>
  <si>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</si>
  <si>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</si>
  <si>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</si>
  <si>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</si>
  <si>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</si>
  <si>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</si>
  <si>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</si>
  <si>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</si>
  <si>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</si>
  <si>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</si>
  <si>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</si>
  <si>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</si>
  <si>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</si>
  <si>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</si>
  <si>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</si>
  <si>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</si>
  <si>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</si>
  <si>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</si>
  <si>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</si>
  <si>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</si>
  <si>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</si>
  <si>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</si>
  <si>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</si>
  <si>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</si>
  <si>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Kwazulu-Natal: Nkandla(KZN286) - Table C7 Quarterly Budget Statement - Cash Flows for 4th Quarter ended 30 June 2012 (Figures Finalised as at 2012/07/31)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</si>
  <si>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</si>
  <si>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</si>
  <si>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</si>
  <si>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</si>
  <si>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</si>
  <si>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</si>
  <si>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</si>
  <si>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</si>
  <si>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</si>
  <si>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</si>
  <si>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</si>
  <si>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</si>
  <si>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</si>
  <si>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</si>
  <si>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</si>
  <si>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</si>
  <si>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</si>
  <si>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</si>
  <si>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</si>
  <si>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</si>
  <si>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</si>
  <si>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</si>
  <si>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</si>
  <si>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</si>
  <si>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</si>
  <si>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</si>
  <si>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</si>
  <si>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</si>
  <si>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</si>
  <si>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</si>
  <si>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</si>
  <si>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</si>
  <si>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</si>
  <si>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</si>
  <si>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</si>
  <si>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</si>
  <si>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</si>
  <si>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</si>
  <si>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</si>
  <si>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</si>
  <si>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</si>
  <si>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</si>
  <si>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</si>
  <si>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</si>
  <si>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</si>
  <si>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</si>
  <si>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</si>
  <si>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</si>
  <si>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</si>
  <si>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</si>
  <si>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</si>
  <si>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1. Classifications are revenue sources and expenditure type</t>
  </si>
  <si>
    <t>2. Detail to be provided in Table SA1</t>
  </si>
  <si>
    <t>3. Previously described as 'bad or doubtful debts' - amounts shown should reflect the change in the provision for debt impairment</t>
  </si>
  <si>
    <t>4. Expenditure type components previously shown under repairs and maintenance should be allocated back to the originating expenditure group/item; e.g. employee costs</t>
  </si>
  <si>
    <t>5. Repairs &amp; maintenance detailed in Table A9 and Table SA34c</t>
  </si>
  <si>
    <t>6. Contributions are funds provided by external organisations to assist with infrastructure development; e.g. developer contributions (detail to be provided in Table SA1)</t>
  </si>
  <si>
    <t>7. Equity method</t>
  </si>
  <si>
    <t>8. All materials not part of 'bulk' e.g  road making materials, pipe, cable etc.</t>
  </si>
  <si>
    <t>1. Municipalities may choose to appropriate for capital expenditure for three years or for one year (if one year appropriation projected expenditure required for yr2 and yr3).</t>
  </si>
  <si>
    <t>2. Include capital component of PPP unitary payment. Note that capital transfers are only appropriated to municipalities for the budget year</t>
  </si>
  <si>
    <t>3. Capital expenditure by standard classification must reconcile to the appropriations by vote</t>
  </si>
  <si>
    <t>4. Must reconcile to supporting table SA20 and to Budgeted Financial Performance (revenue and expenditure)</t>
  </si>
  <si>
    <t>5. Must reconcile to Budgeted Financial Performance (revenue and expenditure)</t>
  </si>
  <si>
    <t>6. Include finance leases and PPP capital funding component of unitary payment - total borrowing/repayments to reconcile to changes in Table SA17</t>
  </si>
  <si>
    <t>7. Total Capital Funding must balance with Total Capital Expenditure</t>
  </si>
  <si>
    <t>8. Include any capitalised interest (MFMA section 46) as part of relevant capital budget</t>
  </si>
  <si>
    <t>1. Detail to be provided in Table SA3</t>
  </si>
  <si>
    <t>2. Include completed low cost housing to be transferred to beneficiaries within 12 months</t>
  </si>
  <si>
    <t>3. Include 'Construction-work-in-progress' (disclosed separately in annual financial statements)</t>
  </si>
  <si>
    <t>4. Detail to be provided in Table SA3. Includes reserves to be funded by statute.</t>
  </si>
  <si>
    <t>5. Net assets must balance with Total Community Wealth/Equity</t>
  </si>
  <si>
    <t>1. Local/District municipalities to include transfers from/to District/Local Municipalities</t>
  </si>
  <si>
    <t>2. Cash equivalents includes investments with maturities of 3 months or less</t>
  </si>
</sst>
</file>

<file path=xl/styles.xml><?xml version="1.0" encoding="utf-8"?>
<styleSheet xmlns="http://schemas.openxmlformats.org/spreadsheetml/2006/main">
  <numFmts count="21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8" fillId="32" borderId="7" applyNumberFormat="0" applyFont="0" applyAlignment="0" applyProtection="0"/>
    <xf numFmtId="0" fontId="43" fillId="27" borderId="8" applyNumberFormat="0" applyAlignment="0" applyProtection="0"/>
    <xf numFmtId="9" fontId="28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83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23" fillId="0" borderId="10" xfId="0" applyNumberFormat="1" applyFont="1" applyBorder="1" applyAlignment="1">
      <alignment/>
    </xf>
    <xf numFmtId="173" fontId="23" fillId="0" borderId="11" xfId="0" applyNumberFormat="1" applyFont="1" applyBorder="1" applyAlignment="1">
      <alignment/>
    </xf>
    <xf numFmtId="173" fontId="23" fillId="0" borderId="12" xfId="0" applyNumberFormat="1" applyFont="1" applyBorder="1" applyAlignment="1">
      <alignment/>
    </xf>
    <xf numFmtId="173" fontId="21" fillId="0" borderId="13" xfId="0" applyNumberFormat="1" applyFont="1" applyBorder="1" applyAlignment="1">
      <alignment/>
    </xf>
    <xf numFmtId="173" fontId="21" fillId="0" borderId="14" xfId="0" applyNumberFormat="1" applyFont="1" applyBorder="1" applyAlignment="1">
      <alignment/>
    </xf>
    <xf numFmtId="173" fontId="21" fillId="0" borderId="15" xfId="0" applyNumberFormat="1" applyFont="1" applyBorder="1" applyAlignment="1">
      <alignment/>
    </xf>
    <xf numFmtId="173" fontId="21" fillId="0" borderId="16" xfId="0" applyNumberFormat="1" applyFont="1" applyBorder="1" applyAlignment="1">
      <alignment/>
    </xf>
    <xf numFmtId="173" fontId="23" fillId="0" borderId="17" xfId="0" applyNumberFormat="1" applyFont="1" applyBorder="1" applyAlignment="1">
      <alignment/>
    </xf>
    <xf numFmtId="173" fontId="23" fillId="0" borderId="18" xfId="0" applyNumberFormat="1" applyFont="1" applyBorder="1" applyAlignment="1">
      <alignment/>
    </xf>
    <xf numFmtId="173" fontId="23" fillId="0" borderId="19" xfId="0" applyNumberFormat="1" applyFont="1" applyBorder="1" applyAlignment="1">
      <alignment/>
    </xf>
    <xf numFmtId="173" fontId="23" fillId="0" borderId="20" xfId="0" applyNumberFormat="1" applyFont="1" applyBorder="1" applyAlignment="1">
      <alignment/>
    </xf>
    <xf numFmtId="173" fontId="23" fillId="0" borderId="21" xfId="0" applyNumberFormat="1" applyFont="1" applyBorder="1" applyAlignment="1">
      <alignment/>
    </xf>
    <xf numFmtId="173" fontId="23" fillId="0" borderId="22" xfId="0" applyNumberFormat="1" applyFont="1" applyBorder="1" applyAlignment="1">
      <alignment/>
    </xf>
    <xf numFmtId="173" fontId="23" fillId="0" borderId="23" xfId="0" applyNumberFormat="1" applyFont="1" applyBorder="1" applyAlignment="1">
      <alignment/>
    </xf>
    <xf numFmtId="173" fontId="23" fillId="0" borderId="24" xfId="0" applyNumberFormat="1" applyFont="1" applyBorder="1" applyAlignment="1">
      <alignment/>
    </xf>
    <xf numFmtId="173" fontId="23" fillId="0" borderId="25" xfId="0" applyNumberFormat="1" applyFont="1" applyBorder="1" applyAlignment="1">
      <alignment/>
    </xf>
    <xf numFmtId="0" fontId="23" fillId="0" borderId="0" xfId="0" applyFont="1" applyAlignment="1">
      <alignment/>
    </xf>
    <xf numFmtId="175" fontId="23" fillId="0" borderId="20" xfId="0" applyNumberFormat="1" applyFont="1" applyFill="1" applyBorder="1" applyAlignment="1" applyProtection="1">
      <alignment/>
      <protection/>
    </xf>
    <xf numFmtId="175" fontId="23" fillId="0" borderId="11" xfId="0" applyNumberFormat="1" applyFont="1" applyFill="1" applyBorder="1" applyAlignment="1">
      <alignment/>
    </xf>
    <xf numFmtId="175" fontId="23" fillId="0" borderId="21" xfId="0" applyNumberFormat="1" applyFont="1" applyFill="1" applyBorder="1" applyAlignment="1">
      <alignment/>
    </xf>
    <xf numFmtId="175" fontId="21" fillId="0" borderId="20" xfId="0" applyNumberFormat="1" applyFont="1" applyFill="1" applyBorder="1" applyAlignment="1" applyProtection="1">
      <alignment/>
      <protection/>
    </xf>
    <xf numFmtId="175" fontId="23" fillId="0" borderId="26" xfId="0" applyNumberFormat="1" applyFont="1" applyFill="1" applyBorder="1" applyAlignment="1">
      <alignment/>
    </xf>
    <xf numFmtId="175" fontId="23" fillId="0" borderId="13" xfId="0" applyNumberFormat="1" applyFont="1" applyFill="1" applyBorder="1" applyAlignment="1" applyProtection="1">
      <alignment/>
      <protection/>
    </xf>
    <xf numFmtId="175" fontId="23" fillId="0" borderId="14" xfId="0" applyNumberFormat="1" applyFont="1" applyFill="1" applyBorder="1" applyAlignment="1">
      <alignment/>
    </xf>
    <xf numFmtId="175" fontId="23" fillId="0" borderId="15" xfId="0" applyNumberFormat="1" applyFont="1" applyFill="1" applyBorder="1" applyAlignment="1">
      <alignment/>
    </xf>
    <xf numFmtId="175" fontId="23" fillId="0" borderId="27" xfId="0" applyNumberFormat="1" applyFont="1" applyFill="1" applyBorder="1" applyAlignment="1">
      <alignment/>
    </xf>
    <xf numFmtId="175" fontId="23" fillId="0" borderId="23" xfId="0" applyNumberFormat="1" applyFont="1" applyFill="1" applyBorder="1" applyAlignment="1" applyProtection="1">
      <alignment/>
      <protection/>
    </xf>
    <xf numFmtId="175" fontId="23" fillId="0" borderId="12" xfId="0" applyNumberFormat="1" applyFont="1" applyFill="1" applyBorder="1" applyAlignment="1">
      <alignment/>
    </xf>
    <xf numFmtId="175" fontId="23" fillId="0" borderId="24" xfId="0" applyNumberFormat="1" applyFont="1" applyFill="1" applyBorder="1" applyAlignment="1">
      <alignment/>
    </xf>
    <xf numFmtId="175" fontId="23" fillId="0" borderId="28" xfId="0" applyNumberFormat="1" applyFont="1" applyFill="1" applyBorder="1" applyAlignment="1">
      <alignment/>
    </xf>
    <xf numFmtId="175" fontId="23" fillId="0" borderId="13" xfId="0" applyNumberFormat="1" applyFont="1" applyBorder="1" applyAlignment="1">
      <alignment/>
    </xf>
    <xf numFmtId="175" fontId="23" fillId="0" borderId="14" xfId="0" applyNumberFormat="1" applyFont="1" applyBorder="1" applyAlignment="1">
      <alignment/>
    </xf>
    <xf numFmtId="175" fontId="23" fillId="0" borderId="15" xfId="0" applyNumberFormat="1" applyFont="1" applyBorder="1" applyAlignment="1">
      <alignment/>
    </xf>
    <xf numFmtId="175" fontId="23" fillId="0" borderId="27" xfId="0" applyNumberFormat="1" applyFont="1" applyBorder="1" applyAlignment="1">
      <alignment/>
    </xf>
    <xf numFmtId="0" fontId="21" fillId="0" borderId="29" xfId="0" applyFont="1" applyFill="1" applyBorder="1" applyAlignment="1" applyProtection="1">
      <alignment/>
      <protection/>
    </xf>
    <xf numFmtId="0" fontId="23" fillId="0" borderId="17" xfId="0" applyNumberFormat="1" applyFont="1" applyBorder="1" applyAlignment="1" applyProtection="1">
      <alignment horizontal="left" indent="1"/>
      <protection/>
    </xf>
    <xf numFmtId="0" fontId="23" fillId="0" borderId="20" xfId="0" applyNumberFormat="1" applyFont="1" applyFill="1" applyBorder="1" applyAlignment="1" applyProtection="1">
      <alignment horizontal="left" indent="1"/>
      <protection/>
    </xf>
    <xf numFmtId="0" fontId="23" fillId="0" borderId="20" xfId="0" applyNumberFormat="1" applyFont="1" applyFill="1" applyBorder="1" applyAlignment="1" applyProtection="1">
      <alignment horizontal="left" indent="2"/>
      <protection/>
    </xf>
    <xf numFmtId="0" fontId="23" fillId="0" borderId="23" xfId="0" applyNumberFormat="1" applyFont="1" applyBorder="1" applyAlignment="1" applyProtection="1">
      <alignment horizontal="left" indent="1"/>
      <protection/>
    </xf>
    <xf numFmtId="0" fontId="21" fillId="0" borderId="13" xfId="0" applyNumberFormat="1" applyFont="1" applyBorder="1" applyAlignment="1" applyProtection="1">
      <alignment horizontal="left"/>
      <protection/>
    </xf>
    <xf numFmtId="0" fontId="24" fillId="0" borderId="13" xfId="0" applyNumberFormat="1" applyFont="1" applyBorder="1" applyAlignment="1" applyProtection="1">
      <alignment horizontal="left"/>
      <protection/>
    </xf>
    <xf numFmtId="0" fontId="20" fillId="0" borderId="30" xfId="0" applyFont="1" applyFill="1" applyBorder="1" applyAlignment="1" applyProtection="1">
      <alignment horizontal="left"/>
      <protection/>
    </xf>
    <xf numFmtId="0" fontId="0" fillId="0" borderId="30" xfId="0" applyBorder="1" applyAlignment="1" applyProtection="1">
      <alignment/>
      <protection/>
    </xf>
    <xf numFmtId="0" fontId="21" fillId="0" borderId="17" xfId="0" applyFont="1" applyFill="1" applyBorder="1" applyAlignment="1" applyProtection="1">
      <alignment horizontal="center" vertical="center"/>
      <protection/>
    </xf>
    <xf numFmtId="0" fontId="21" fillId="0" borderId="31" xfId="0" applyFont="1" applyFill="1" applyBorder="1" applyAlignment="1" applyProtection="1">
      <alignment horizontal="center" vertical="center" wrapText="1"/>
      <protection/>
    </xf>
    <xf numFmtId="0" fontId="21" fillId="0" borderId="32" xfId="0" applyFont="1" applyFill="1" applyBorder="1" applyAlignment="1" applyProtection="1">
      <alignment horizontal="center" vertical="center"/>
      <protection/>
    </xf>
    <xf numFmtId="0" fontId="0" fillId="0" borderId="33" xfId="0" applyBorder="1" applyAlignment="1" applyProtection="1">
      <alignment/>
      <protection/>
    </xf>
    <xf numFmtId="0" fontId="0" fillId="0" borderId="34" xfId="0" applyBorder="1" applyAlignment="1" applyProtection="1">
      <alignment/>
      <protection/>
    </xf>
    <xf numFmtId="0" fontId="21" fillId="0" borderId="23" xfId="0" applyFont="1" applyFill="1" applyBorder="1" applyAlignment="1" applyProtection="1">
      <alignment horizontal="left" vertical="center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0" fontId="21" fillId="0" borderId="35" xfId="0" applyFont="1" applyFill="1" applyBorder="1" applyAlignment="1" applyProtection="1">
      <alignment horizontal="center" vertical="center" wrapText="1"/>
      <protection/>
    </xf>
    <xf numFmtId="0" fontId="21" fillId="0" borderId="36" xfId="0" applyFont="1" applyFill="1" applyBorder="1" applyAlignment="1" applyProtection="1">
      <alignment horizontal="center" vertical="center" wrapText="1"/>
      <protection/>
    </xf>
    <xf numFmtId="0" fontId="21" fillId="0" borderId="37" xfId="0" applyFont="1" applyFill="1" applyBorder="1" applyAlignment="1" applyProtection="1">
      <alignment horizontal="center" vertical="center" wrapText="1"/>
      <protection/>
    </xf>
    <xf numFmtId="0" fontId="21" fillId="0" borderId="38" xfId="0" applyFont="1" applyFill="1" applyBorder="1" applyAlignment="1" applyProtection="1">
      <alignment horizontal="center" vertical="center" wrapText="1"/>
      <protection/>
    </xf>
    <xf numFmtId="0" fontId="22" fillId="0" borderId="20" xfId="0" applyFont="1" applyBorder="1" applyAlignment="1" applyProtection="1">
      <alignment/>
      <protection/>
    </xf>
    <xf numFmtId="175" fontId="23" fillId="0" borderId="20" xfId="0" applyNumberFormat="1" applyFont="1" applyBorder="1" applyAlignment="1" applyProtection="1">
      <alignment/>
      <protection/>
    </xf>
    <xf numFmtId="175" fontId="23" fillId="0" borderId="11" xfId="0" applyNumberFormat="1" applyFont="1" applyBorder="1" applyAlignment="1" applyProtection="1">
      <alignment/>
      <protection/>
    </xf>
    <xf numFmtId="175" fontId="23" fillId="0" borderId="21" xfId="0" applyNumberFormat="1" applyFont="1" applyBorder="1" applyAlignment="1" applyProtection="1">
      <alignment/>
      <protection/>
    </xf>
    <xf numFmtId="175" fontId="23" fillId="0" borderId="18" xfId="0" applyNumberFormat="1" applyFont="1" applyBorder="1" applyAlignment="1" applyProtection="1">
      <alignment/>
      <protection/>
    </xf>
    <xf numFmtId="173" fontId="23" fillId="0" borderId="10" xfId="0" applyNumberFormat="1" applyFont="1" applyBorder="1" applyAlignment="1" applyProtection="1">
      <alignment/>
      <protection/>
    </xf>
    <xf numFmtId="175" fontId="23" fillId="0" borderId="34" xfId="0" applyNumberFormat="1" applyFont="1" applyBorder="1" applyAlignment="1" applyProtection="1">
      <alignment/>
      <protection/>
    </xf>
    <xf numFmtId="0" fontId="23" fillId="0" borderId="20" xfId="0" applyFont="1" applyBorder="1" applyAlignment="1" applyProtection="1">
      <alignment horizontal="left" indent="1"/>
      <protection/>
    </xf>
    <xf numFmtId="175" fontId="23" fillId="0" borderId="11" xfId="0" applyNumberFormat="1" applyFont="1" applyFill="1" applyBorder="1" applyAlignment="1" applyProtection="1">
      <alignment/>
      <protection/>
    </xf>
    <xf numFmtId="175" fontId="23" fillId="0" borderId="21" xfId="0" applyNumberFormat="1" applyFont="1" applyFill="1" applyBorder="1" applyAlignment="1" applyProtection="1">
      <alignment/>
      <protection/>
    </xf>
    <xf numFmtId="173" fontId="23" fillId="0" borderId="11" xfId="0" applyNumberFormat="1" applyFont="1" applyFill="1" applyBorder="1" applyAlignment="1" applyProtection="1">
      <alignment/>
      <protection/>
    </xf>
    <xf numFmtId="175" fontId="23" fillId="0" borderId="26" xfId="0" applyNumberFormat="1" applyFont="1" applyFill="1" applyBorder="1" applyAlignment="1" applyProtection="1">
      <alignment/>
      <protection/>
    </xf>
    <xf numFmtId="0" fontId="21" fillId="0" borderId="39" xfId="0" applyFont="1" applyBorder="1" applyAlignment="1" applyProtection="1">
      <alignment horizontal="left" vertical="top" wrapText="1"/>
      <protection/>
    </xf>
    <xf numFmtId="175" fontId="21" fillId="0" borderId="40" xfId="0" applyNumberFormat="1" applyFont="1" applyFill="1" applyBorder="1" applyAlignment="1" applyProtection="1">
      <alignment vertical="top"/>
      <protection/>
    </xf>
    <xf numFmtId="175" fontId="21" fillId="0" borderId="41" xfId="0" applyNumberFormat="1" applyFont="1" applyFill="1" applyBorder="1" applyAlignment="1" applyProtection="1">
      <alignment vertical="top"/>
      <protection/>
    </xf>
    <xf numFmtId="175" fontId="21" fillId="0" borderId="42" xfId="0" applyNumberFormat="1" applyFont="1" applyFill="1" applyBorder="1" applyAlignment="1" applyProtection="1">
      <alignment vertical="top"/>
      <protection/>
    </xf>
    <xf numFmtId="173" fontId="21" fillId="0" borderId="41" xfId="0" applyNumberFormat="1" applyFont="1" applyFill="1" applyBorder="1" applyAlignment="1" applyProtection="1">
      <alignment vertical="top"/>
      <protection/>
    </xf>
    <xf numFmtId="175" fontId="21" fillId="0" borderId="43" xfId="0" applyNumberFormat="1" applyFont="1" applyFill="1" applyBorder="1" applyAlignment="1" applyProtection="1">
      <alignment vertical="top"/>
      <protection/>
    </xf>
    <xf numFmtId="0" fontId="23" fillId="0" borderId="20" xfId="0" applyFont="1" applyFill="1" applyBorder="1" applyAlignment="1" applyProtection="1">
      <alignment horizontal="left" indent="1"/>
      <protection/>
    </xf>
    <xf numFmtId="0" fontId="21" fillId="0" borderId="20" xfId="0" applyFont="1" applyBorder="1" applyAlignment="1" applyProtection="1">
      <alignment/>
      <protection/>
    </xf>
    <xf numFmtId="175" fontId="21" fillId="0" borderId="40" xfId="0" applyNumberFormat="1" applyFont="1" applyFill="1" applyBorder="1" applyAlignment="1" applyProtection="1">
      <alignment/>
      <protection/>
    </xf>
    <xf numFmtId="175" fontId="21" fillId="0" borderId="41" xfId="0" applyNumberFormat="1" applyFont="1" applyFill="1" applyBorder="1" applyAlignment="1" applyProtection="1">
      <alignment/>
      <protection/>
    </xf>
    <xf numFmtId="175" fontId="21" fillId="0" borderId="42" xfId="0" applyNumberFormat="1" applyFont="1" applyFill="1" applyBorder="1" applyAlignment="1" applyProtection="1">
      <alignment/>
      <protection/>
    </xf>
    <xf numFmtId="175" fontId="21" fillId="0" borderId="43" xfId="0" applyNumberFormat="1" applyFont="1" applyFill="1" applyBorder="1" applyAlignment="1" applyProtection="1">
      <alignment/>
      <protection/>
    </xf>
    <xf numFmtId="175" fontId="21" fillId="0" borderId="44" xfId="0" applyNumberFormat="1" applyFont="1" applyFill="1" applyBorder="1" applyAlignment="1" applyProtection="1">
      <alignment/>
      <protection/>
    </xf>
    <xf numFmtId="175" fontId="21" fillId="0" borderId="45" xfId="0" applyNumberFormat="1" applyFont="1" applyFill="1" applyBorder="1" applyAlignment="1" applyProtection="1">
      <alignment/>
      <protection/>
    </xf>
    <xf numFmtId="175" fontId="21" fillId="0" borderId="46" xfId="0" applyNumberFormat="1" applyFont="1" applyFill="1" applyBorder="1" applyAlignment="1" applyProtection="1">
      <alignment/>
      <protection/>
    </xf>
    <xf numFmtId="173" fontId="21" fillId="0" borderId="45" xfId="0" applyNumberFormat="1" applyFont="1" applyFill="1" applyBorder="1" applyAlignment="1" applyProtection="1">
      <alignment/>
      <protection/>
    </xf>
    <xf numFmtId="175" fontId="21" fillId="0" borderId="47" xfId="0" applyNumberFormat="1" applyFont="1" applyFill="1" applyBorder="1" applyAlignment="1" applyProtection="1">
      <alignment/>
      <protection/>
    </xf>
    <xf numFmtId="175" fontId="23" fillId="0" borderId="48" xfId="0" applyNumberFormat="1" applyFont="1" applyFill="1" applyBorder="1" applyAlignment="1" applyProtection="1">
      <alignment/>
      <protection/>
    </xf>
    <xf numFmtId="175" fontId="23" fillId="0" borderId="49" xfId="0" applyNumberFormat="1" applyFont="1" applyFill="1" applyBorder="1" applyAlignment="1" applyProtection="1">
      <alignment/>
      <protection/>
    </xf>
    <xf numFmtId="175" fontId="23" fillId="0" borderId="50" xfId="0" applyNumberFormat="1" applyFont="1" applyFill="1" applyBorder="1" applyAlignment="1" applyProtection="1">
      <alignment/>
      <protection/>
    </xf>
    <xf numFmtId="173" fontId="23" fillId="0" borderId="49" xfId="0" applyNumberFormat="1" applyFont="1" applyFill="1" applyBorder="1" applyAlignment="1" applyProtection="1">
      <alignment/>
      <protection/>
    </xf>
    <xf numFmtId="175" fontId="23" fillId="0" borderId="51" xfId="0" applyNumberFormat="1" applyFont="1" applyFill="1" applyBorder="1" applyAlignment="1" applyProtection="1">
      <alignment/>
      <protection/>
    </xf>
    <xf numFmtId="0" fontId="21" fillId="0" borderId="20" xfId="0" applyFont="1" applyBorder="1" applyAlignment="1" applyProtection="1">
      <alignment vertical="top" wrapText="1"/>
      <protection/>
    </xf>
    <xf numFmtId="175" fontId="21" fillId="0" borderId="44" xfId="0" applyNumberFormat="1" applyFont="1" applyFill="1" applyBorder="1" applyAlignment="1" applyProtection="1">
      <alignment vertical="top"/>
      <protection/>
    </xf>
    <xf numFmtId="175" fontId="21" fillId="0" borderId="45" xfId="0" applyNumberFormat="1" applyFont="1" applyFill="1" applyBorder="1" applyAlignment="1" applyProtection="1">
      <alignment vertical="top"/>
      <protection/>
    </xf>
    <xf numFmtId="175" fontId="21" fillId="0" borderId="46" xfId="0" applyNumberFormat="1" applyFont="1" applyFill="1" applyBorder="1" applyAlignment="1" applyProtection="1">
      <alignment vertical="top"/>
      <protection/>
    </xf>
    <xf numFmtId="173" fontId="21" fillId="0" borderId="45" xfId="0" applyNumberFormat="1" applyFont="1" applyFill="1" applyBorder="1" applyAlignment="1" applyProtection="1">
      <alignment vertical="top"/>
      <protection/>
    </xf>
    <xf numFmtId="175" fontId="21" fillId="0" borderId="47" xfId="0" applyNumberFormat="1" applyFont="1" applyFill="1" applyBorder="1" applyAlignment="1" applyProtection="1">
      <alignment vertical="top"/>
      <protection/>
    </xf>
    <xf numFmtId="0" fontId="23" fillId="0" borderId="20" xfId="0" applyFont="1" applyBorder="1" applyAlignment="1" applyProtection="1">
      <alignment horizontal="left" wrapText="1" indent="1"/>
      <protection/>
    </xf>
    <xf numFmtId="0" fontId="21" fillId="0" borderId="20" xfId="0" applyFont="1" applyBorder="1" applyAlignment="1" applyProtection="1">
      <alignment wrapText="1"/>
      <protection/>
    </xf>
    <xf numFmtId="0" fontId="23" fillId="0" borderId="20" xfId="0" applyFont="1" applyBorder="1" applyAlignment="1" applyProtection="1">
      <alignment/>
      <protection/>
    </xf>
    <xf numFmtId="173" fontId="23" fillId="0" borderId="11" xfId="0" applyNumberFormat="1" applyFont="1" applyBorder="1" applyAlignment="1" applyProtection="1">
      <alignment/>
      <protection/>
    </xf>
    <xf numFmtId="175" fontId="23" fillId="0" borderId="26" xfId="0" applyNumberFormat="1" applyFont="1" applyBorder="1" applyAlignment="1" applyProtection="1">
      <alignment/>
      <protection/>
    </xf>
    <xf numFmtId="0" fontId="22" fillId="0" borderId="17" xfId="0" applyFont="1" applyBorder="1" applyAlignment="1" applyProtection="1">
      <alignment/>
      <protection/>
    </xf>
    <xf numFmtId="175" fontId="23" fillId="0" borderId="17" xfId="0" applyNumberFormat="1" applyFont="1" applyBorder="1" applyAlignment="1" applyProtection="1">
      <alignment/>
      <protection/>
    </xf>
    <xf numFmtId="175" fontId="23" fillId="0" borderId="10" xfId="0" applyNumberFormat="1" applyFont="1" applyBorder="1" applyAlignment="1" applyProtection="1">
      <alignment/>
      <protection/>
    </xf>
    <xf numFmtId="175" fontId="21" fillId="0" borderId="11" xfId="0" applyNumberFormat="1" applyFont="1" applyFill="1" applyBorder="1" applyAlignment="1" applyProtection="1">
      <alignment/>
      <protection/>
    </xf>
    <xf numFmtId="175" fontId="21" fillId="0" borderId="21" xfId="0" applyNumberFormat="1" applyFont="1" applyFill="1" applyBorder="1" applyAlignment="1" applyProtection="1">
      <alignment/>
      <protection/>
    </xf>
    <xf numFmtId="173" fontId="21" fillId="0" borderId="11" xfId="0" applyNumberFormat="1" applyFont="1" applyFill="1" applyBorder="1" applyAlignment="1" applyProtection="1">
      <alignment/>
      <protection/>
    </xf>
    <xf numFmtId="175" fontId="21" fillId="0" borderId="26" xfId="0" applyNumberFormat="1" applyFont="1" applyFill="1" applyBorder="1" applyAlignment="1" applyProtection="1">
      <alignment/>
      <protection/>
    </xf>
    <xf numFmtId="0" fontId="23" fillId="0" borderId="20" xfId="0" applyFont="1" applyBorder="1" applyAlignment="1" applyProtection="1">
      <alignment horizontal="left" vertical="top" indent="1"/>
      <protection/>
    </xf>
    <xf numFmtId="175" fontId="21" fillId="0" borderId="20" xfId="0" applyNumberFormat="1" applyFont="1" applyBorder="1" applyAlignment="1" applyProtection="1">
      <alignment/>
      <protection/>
    </xf>
    <xf numFmtId="175" fontId="21" fillId="0" borderId="11" xfId="0" applyNumberFormat="1" applyFont="1" applyBorder="1" applyAlignment="1" applyProtection="1">
      <alignment/>
      <protection/>
    </xf>
    <xf numFmtId="175" fontId="21" fillId="0" borderId="21" xfId="0" applyNumberFormat="1" applyFont="1" applyBorder="1" applyAlignment="1" applyProtection="1">
      <alignment/>
      <protection/>
    </xf>
    <xf numFmtId="173" fontId="21" fillId="0" borderId="11" xfId="0" applyNumberFormat="1" applyFont="1" applyBorder="1" applyAlignment="1" applyProtection="1">
      <alignment/>
      <protection/>
    </xf>
    <xf numFmtId="175" fontId="21" fillId="0" borderId="26" xfId="0" applyNumberFormat="1" applyFont="1" applyBorder="1" applyAlignment="1" applyProtection="1">
      <alignment/>
      <protection/>
    </xf>
    <xf numFmtId="0" fontId="23" fillId="0" borderId="23" xfId="0" applyFont="1" applyBorder="1" applyAlignment="1" applyProtection="1">
      <alignment/>
      <protection/>
    </xf>
    <xf numFmtId="175" fontId="23" fillId="0" borderId="23" xfId="0" applyNumberFormat="1" applyFont="1" applyBorder="1" applyAlignment="1" applyProtection="1">
      <alignment/>
      <protection/>
    </xf>
    <xf numFmtId="175" fontId="23" fillId="0" borderId="12" xfId="0" applyNumberFormat="1" applyFont="1" applyBorder="1" applyAlignment="1" applyProtection="1">
      <alignment/>
      <protection/>
    </xf>
    <xf numFmtId="175" fontId="23" fillId="0" borderId="24" xfId="0" applyNumberFormat="1" applyFont="1" applyBorder="1" applyAlignment="1" applyProtection="1">
      <alignment/>
      <protection/>
    </xf>
    <xf numFmtId="173" fontId="23" fillId="0" borderId="12" xfId="0" applyNumberFormat="1" applyFont="1" applyBorder="1" applyAlignment="1" applyProtection="1">
      <alignment/>
      <protection/>
    </xf>
    <xf numFmtId="175" fontId="23" fillId="0" borderId="28" xfId="0" applyNumberFormat="1" applyFont="1" applyBorder="1" applyAlignment="1" applyProtection="1">
      <alignment/>
      <protection/>
    </xf>
    <xf numFmtId="0" fontId="21" fillId="0" borderId="48" xfId="0" applyFont="1" applyFill="1" applyBorder="1" applyAlignment="1" applyProtection="1">
      <alignment horizontal="center" vertical="center" wrapText="1"/>
      <protection/>
    </xf>
    <xf numFmtId="0" fontId="21" fillId="0" borderId="49" xfId="0" applyFont="1" applyFill="1" applyBorder="1" applyAlignment="1" applyProtection="1">
      <alignment horizontal="center" vertical="center" wrapText="1"/>
      <protection/>
    </xf>
    <xf numFmtId="0" fontId="21" fillId="0" borderId="50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Alignment="1" applyProtection="1">
      <alignment/>
      <protection/>
    </xf>
    <xf numFmtId="0" fontId="21" fillId="0" borderId="52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21" fillId="0" borderId="53" xfId="0" applyFont="1" applyFill="1" applyBorder="1" applyAlignment="1" applyProtection="1">
      <alignment horizontal="center" vertical="center" wrapText="1"/>
      <protection/>
    </xf>
    <xf numFmtId="0" fontId="22" fillId="0" borderId="20" xfId="0" applyFont="1" applyFill="1" applyBorder="1" applyAlignment="1" applyProtection="1">
      <alignment/>
      <protection/>
    </xf>
    <xf numFmtId="175" fontId="23" fillId="0" borderId="20" xfId="0" applyNumberFormat="1" applyFont="1" applyBorder="1" applyAlignment="1" applyProtection="1">
      <alignment horizontal="left" wrapText="1"/>
      <protection/>
    </xf>
    <xf numFmtId="175" fontId="23" fillId="0" borderId="54" xfId="0" applyNumberFormat="1" applyFont="1" applyBorder="1" applyAlignment="1" applyProtection="1">
      <alignment horizontal="left" wrapText="1"/>
      <protection/>
    </xf>
    <xf numFmtId="175" fontId="23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23" fillId="0" borderId="20" xfId="0" applyFont="1" applyFill="1" applyBorder="1" applyAlignment="1" applyProtection="1">
      <alignment/>
      <protection/>
    </xf>
    <xf numFmtId="175" fontId="23" fillId="0" borderId="54" xfId="0" applyNumberFormat="1" applyFont="1" applyBorder="1" applyAlignment="1" applyProtection="1">
      <alignment/>
      <protection/>
    </xf>
    <xf numFmtId="175" fontId="23" fillId="0" borderId="22" xfId="0" applyNumberFormat="1" applyFont="1" applyBorder="1" applyAlignment="1" applyProtection="1">
      <alignment/>
      <protection/>
    </xf>
    <xf numFmtId="0" fontId="23" fillId="0" borderId="23" xfId="0" applyFont="1" applyFill="1" applyBorder="1" applyAlignment="1" applyProtection="1">
      <alignment/>
      <protection/>
    </xf>
    <xf numFmtId="175" fontId="23" fillId="0" borderId="55" xfId="0" applyNumberFormat="1" applyFont="1" applyBorder="1" applyAlignment="1" applyProtection="1">
      <alignment/>
      <protection/>
    </xf>
    <xf numFmtId="175" fontId="23" fillId="0" borderId="25" xfId="0" applyNumberFormat="1" applyFont="1" applyBorder="1" applyAlignment="1" applyProtection="1">
      <alignment/>
      <protection/>
    </xf>
    <xf numFmtId="0" fontId="21" fillId="0" borderId="18" xfId="0" applyFont="1" applyFill="1" applyBorder="1" applyAlignment="1">
      <alignment vertical="center"/>
    </xf>
    <xf numFmtId="0" fontId="24" fillId="0" borderId="39" xfId="0" applyNumberFormat="1" applyFont="1" applyFill="1" applyBorder="1" applyAlignment="1" applyProtection="1">
      <alignment horizontal="left" indent="1"/>
      <protection/>
    </xf>
    <xf numFmtId="0" fontId="23" fillId="0" borderId="21" xfId="0" applyNumberFormat="1" applyFont="1" applyBorder="1" applyAlignment="1" applyProtection="1">
      <alignment horizontal="center"/>
      <protection/>
    </xf>
    <xf numFmtId="173" fontId="21" fillId="0" borderId="21" xfId="0" applyNumberFormat="1" applyFont="1" applyFill="1" applyBorder="1" applyAlignment="1" applyProtection="1">
      <alignment/>
      <protection/>
    </xf>
    <xf numFmtId="0" fontId="23" fillId="0" borderId="39" xfId="0" applyNumberFormat="1" applyFont="1" applyFill="1" applyBorder="1" applyAlignment="1" applyProtection="1">
      <alignment horizontal="left" indent="2"/>
      <protection/>
    </xf>
    <xf numFmtId="174" fontId="23" fillId="0" borderId="21" xfId="0" applyNumberFormat="1" applyFont="1" applyFill="1" applyBorder="1" applyAlignment="1" applyProtection="1">
      <alignment/>
      <protection/>
    </xf>
    <xf numFmtId="173" fontId="23" fillId="0" borderId="21" xfId="0" applyNumberFormat="1" applyFont="1" applyFill="1" applyBorder="1" applyAlignment="1" applyProtection="1">
      <alignment/>
      <protection/>
    </xf>
    <xf numFmtId="173" fontId="23" fillId="0" borderId="21" xfId="42" applyNumberFormat="1" applyFont="1" applyFill="1" applyBorder="1" applyAlignment="1" applyProtection="1">
      <alignment/>
      <protection/>
    </xf>
    <xf numFmtId="0" fontId="23" fillId="0" borderId="21" xfId="0" applyNumberFormat="1" applyFont="1" applyFill="1" applyBorder="1" applyAlignment="1" applyProtection="1">
      <alignment horizontal="center"/>
      <protection/>
    </xf>
    <xf numFmtId="0" fontId="21" fillId="0" borderId="56" xfId="0" applyNumberFormat="1" applyFont="1" applyBorder="1" applyAlignment="1" applyProtection="1">
      <alignment/>
      <protection/>
    </xf>
    <xf numFmtId="0" fontId="23" fillId="0" borderId="42" xfId="0" applyNumberFormat="1" applyFont="1" applyBorder="1" applyAlignment="1" applyProtection="1">
      <alignment horizontal="center"/>
      <protection/>
    </xf>
    <xf numFmtId="0" fontId="23" fillId="0" borderId="39" xfId="0" applyNumberFormat="1" applyFont="1" applyBorder="1" applyAlignment="1" applyProtection="1">
      <alignment/>
      <protection/>
    </xf>
    <xf numFmtId="0" fontId="22" fillId="0" borderId="39" xfId="0" applyNumberFormat="1" applyFont="1" applyBorder="1" applyAlignment="1" applyProtection="1">
      <alignment/>
      <protection/>
    </xf>
    <xf numFmtId="0" fontId="25" fillId="0" borderId="21" xfId="0" applyNumberFormat="1" applyFont="1" applyBorder="1" applyAlignment="1" applyProtection="1">
      <alignment horizontal="center"/>
      <protection/>
    </xf>
    <xf numFmtId="0" fontId="21" fillId="0" borderId="57" xfId="0" applyNumberFormat="1" applyFont="1" applyBorder="1" applyAlignment="1" applyProtection="1">
      <alignment/>
      <protection/>
    </xf>
    <xf numFmtId="0" fontId="23" fillId="0" borderId="36" xfId="0" applyNumberFormat="1" applyFont="1" applyBorder="1" applyAlignment="1" applyProtection="1">
      <alignment horizontal="center"/>
      <protection/>
    </xf>
    <xf numFmtId="0" fontId="26" fillId="0" borderId="33" xfId="0" applyFont="1" applyBorder="1" applyAlignment="1" applyProtection="1">
      <alignment horizontal="left"/>
      <protection/>
    </xf>
    <xf numFmtId="0" fontId="27" fillId="0" borderId="0" xfId="0" applyFont="1" applyBorder="1" applyAlignment="1" applyProtection="1">
      <alignment/>
      <protection/>
    </xf>
    <xf numFmtId="0" fontId="27" fillId="0" borderId="0" xfId="0" applyFont="1" applyBorder="1" applyAlignment="1" applyProtection="1" quotePrefix="1">
      <alignment/>
      <protection/>
    </xf>
    <xf numFmtId="175" fontId="21" fillId="0" borderId="22" xfId="0" applyNumberFormat="1" applyFont="1" applyFill="1" applyBorder="1" applyAlignment="1" applyProtection="1">
      <alignment/>
      <protection/>
    </xf>
    <xf numFmtId="175" fontId="21" fillId="0" borderId="54" xfId="0" applyNumberFormat="1" applyFont="1" applyFill="1" applyBorder="1" applyAlignment="1" applyProtection="1">
      <alignment/>
      <protection/>
    </xf>
    <xf numFmtId="175" fontId="23" fillId="0" borderId="22" xfId="0" applyNumberFormat="1" applyFont="1" applyFill="1" applyBorder="1" applyAlignment="1" applyProtection="1">
      <alignment/>
      <protection/>
    </xf>
    <xf numFmtId="175" fontId="23" fillId="0" borderId="54" xfId="0" applyNumberFormat="1" applyFont="1" applyFill="1" applyBorder="1" applyAlignment="1" applyProtection="1">
      <alignment/>
      <protection/>
    </xf>
    <xf numFmtId="175" fontId="23" fillId="0" borderId="22" xfId="42" applyNumberFormat="1" applyFont="1" applyFill="1" applyBorder="1" applyAlignment="1" applyProtection="1">
      <alignment/>
      <protection/>
    </xf>
    <xf numFmtId="175" fontId="23" fillId="0" borderId="54" xfId="42" applyNumberFormat="1" applyFont="1" applyFill="1" applyBorder="1" applyAlignment="1" applyProtection="1">
      <alignment/>
      <protection/>
    </xf>
    <xf numFmtId="175" fontId="23" fillId="0" borderId="21" xfId="42" applyNumberFormat="1" applyFont="1" applyFill="1" applyBorder="1" applyAlignment="1" applyProtection="1">
      <alignment/>
      <protection/>
    </xf>
    <xf numFmtId="0" fontId="20" fillId="0" borderId="30" xfId="0" applyFont="1" applyBorder="1" applyAlignment="1" applyProtection="1">
      <alignment horizontal="left"/>
      <protection/>
    </xf>
    <xf numFmtId="0" fontId="21" fillId="0" borderId="58" xfId="0" applyFont="1" applyFill="1" applyBorder="1" applyAlignment="1" applyProtection="1">
      <alignment horizontal="center" vertical="center"/>
      <protection/>
    </xf>
    <xf numFmtId="0" fontId="21" fillId="0" borderId="59" xfId="0" applyFont="1" applyFill="1" applyBorder="1" applyAlignment="1" applyProtection="1">
      <alignment horizontal="center" vertical="center"/>
      <protection/>
    </xf>
    <xf numFmtId="0" fontId="0" fillId="0" borderId="60" xfId="0" applyBorder="1" applyAlignment="1" applyProtection="1">
      <alignment horizontal="center" vertical="center"/>
      <protection/>
    </xf>
    <xf numFmtId="0" fontId="0" fillId="0" borderId="61" xfId="0" applyBorder="1" applyAlignment="1" applyProtection="1">
      <alignment horizontal="center" vertical="center"/>
      <protection/>
    </xf>
    <xf numFmtId="0" fontId="21" fillId="0" borderId="62" xfId="0" applyFont="1" applyFill="1" applyBorder="1" applyAlignment="1" applyProtection="1">
      <alignment horizontal="left" vertical="center"/>
      <protection/>
    </xf>
    <xf numFmtId="0" fontId="21" fillId="0" borderId="24" xfId="0" applyFont="1" applyFill="1" applyBorder="1" applyAlignment="1" applyProtection="1">
      <alignment horizontal="center" vertical="center"/>
      <protection/>
    </xf>
    <xf numFmtId="0" fontId="21" fillId="0" borderId="25" xfId="0" applyFont="1" applyFill="1" applyBorder="1" applyAlignment="1" applyProtection="1">
      <alignment horizontal="center" vertical="center" wrapText="1"/>
      <protection/>
    </xf>
    <xf numFmtId="175" fontId="21" fillId="0" borderId="19" xfId="0" applyNumberFormat="1" applyFont="1" applyBorder="1" applyAlignment="1" applyProtection="1">
      <alignment horizontal="center"/>
      <protection/>
    </xf>
    <xf numFmtId="175" fontId="21" fillId="0" borderId="58" xfId="0" applyNumberFormat="1" applyFont="1" applyBorder="1" applyAlignment="1" applyProtection="1">
      <alignment horizontal="center"/>
      <protection/>
    </xf>
    <xf numFmtId="175" fontId="21" fillId="0" borderId="18" xfId="0" applyNumberFormat="1" applyFont="1" applyBorder="1" applyAlignment="1" applyProtection="1">
      <alignment horizontal="center"/>
      <protection/>
    </xf>
    <xf numFmtId="0" fontId="21" fillId="0" borderId="18" xfId="0" applyFont="1" applyBorder="1" applyAlignment="1" applyProtection="1">
      <alignment horizontal="center"/>
      <protection/>
    </xf>
    <xf numFmtId="175" fontId="21" fillId="0" borderId="63" xfId="0" applyNumberFormat="1" applyFont="1" applyFill="1" applyBorder="1" applyAlignment="1" applyProtection="1">
      <alignment/>
      <protection/>
    </xf>
    <xf numFmtId="175" fontId="21" fillId="0" borderId="64" xfId="0" applyNumberFormat="1" applyFont="1" applyFill="1" applyBorder="1" applyAlignment="1" applyProtection="1">
      <alignment/>
      <protection/>
    </xf>
    <xf numFmtId="173" fontId="21" fillId="0" borderId="42" xfId="0" applyNumberFormat="1" applyFont="1" applyFill="1" applyBorder="1" applyAlignment="1" applyProtection="1">
      <alignment/>
      <protection/>
    </xf>
    <xf numFmtId="175" fontId="21" fillId="0" borderId="25" xfId="0" applyNumberFormat="1" applyFont="1" applyBorder="1" applyAlignment="1" applyProtection="1">
      <alignment/>
      <protection/>
    </xf>
    <xf numFmtId="175" fontId="21" fillId="0" borderId="55" xfId="0" applyNumberFormat="1" applyFont="1" applyBorder="1" applyAlignment="1" applyProtection="1">
      <alignment/>
      <protection/>
    </xf>
    <xf numFmtId="175" fontId="21" fillId="0" borderId="24" xfId="0" applyNumberFormat="1" applyFont="1" applyBorder="1" applyAlignment="1" applyProtection="1">
      <alignment/>
      <protection/>
    </xf>
    <xf numFmtId="173" fontId="21" fillId="0" borderId="24" xfId="0" applyNumberFormat="1" applyFont="1" applyBorder="1" applyAlignment="1" applyProtection="1">
      <alignment/>
      <protection/>
    </xf>
    <xf numFmtId="0" fontId="0" fillId="0" borderId="33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3" fillId="0" borderId="0" xfId="0" applyFont="1" applyAlignment="1" applyProtection="1">
      <alignment vertical="top" wrapText="1"/>
      <protection/>
    </xf>
    <xf numFmtId="0" fontId="27" fillId="0" borderId="39" xfId="0" applyFont="1" applyBorder="1" applyAlignment="1" applyProtection="1">
      <alignment horizontal="right"/>
      <protection/>
    </xf>
    <xf numFmtId="0" fontId="26" fillId="0" borderId="0" xfId="0" applyNumberFormat="1" applyFont="1" applyBorder="1" applyAlignment="1" applyProtection="1">
      <alignment/>
      <protection/>
    </xf>
    <xf numFmtId="0" fontId="27" fillId="0" borderId="0" xfId="0" applyNumberFormat="1" applyFont="1" applyBorder="1" applyAlignment="1" applyProtection="1">
      <alignment/>
      <protection/>
    </xf>
    <xf numFmtId="0" fontId="27" fillId="0" borderId="0" xfId="0" applyFont="1" applyBorder="1" applyAlignment="1" applyProtection="1">
      <alignment horizontal="right"/>
      <protection/>
    </xf>
    <xf numFmtId="0" fontId="23" fillId="0" borderId="0" xfId="0" applyFont="1" applyBorder="1" applyAlignment="1">
      <alignment/>
    </xf>
    <xf numFmtId="0" fontId="21" fillId="0" borderId="0" xfId="0" applyFont="1" applyAlignment="1">
      <alignment/>
    </xf>
    <xf numFmtId="0" fontId="21" fillId="0" borderId="59" xfId="0" applyFont="1" applyFill="1" applyBorder="1" applyAlignment="1" applyProtection="1">
      <alignment horizontal="center" vertical="center" wrapText="1"/>
      <protection/>
    </xf>
    <xf numFmtId="0" fontId="23" fillId="0" borderId="18" xfId="0" applyFont="1" applyBorder="1" applyAlignment="1" applyProtection="1">
      <alignment horizontal="center"/>
      <protection/>
    </xf>
    <xf numFmtId="173" fontId="21" fillId="0" borderId="18" xfId="0" applyNumberFormat="1" applyFont="1" applyBorder="1" applyAlignment="1" applyProtection="1">
      <alignment horizontal="center"/>
      <protection/>
    </xf>
    <xf numFmtId="0" fontId="23" fillId="0" borderId="39" xfId="0" applyNumberFormat="1" applyFont="1" applyBorder="1" applyAlignment="1" applyProtection="1">
      <alignment horizontal="left" indent="1"/>
      <protection/>
    </xf>
    <xf numFmtId="0" fontId="23" fillId="0" borderId="21" xfId="0" applyFont="1" applyFill="1" applyBorder="1" applyAlignment="1" applyProtection="1">
      <alignment horizontal="center"/>
      <protection/>
    </xf>
    <xf numFmtId="0" fontId="23" fillId="0" borderId="39" xfId="0" applyNumberFormat="1" applyFont="1" applyFill="1" applyBorder="1" applyAlignment="1" applyProtection="1">
      <alignment horizontal="left" indent="1"/>
      <protection/>
    </xf>
    <xf numFmtId="173" fontId="23" fillId="0" borderId="21" xfId="0" applyNumberFormat="1" applyFont="1" applyBorder="1" applyAlignment="1" applyProtection="1">
      <alignment/>
      <protection/>
    </xf>
    <xf numFmtId="0" fontId="23" fillId="0" borderId="21" xfId="0" applyFont="1" applyBorder="1" applyAlignment="1" applyProtection="1">
      <alignment horizontal="center"/>
      <protection/>
    </xf>
    <xf numFmtId="0" fontId="21" fillId="0" borderId="56" xfId="0" applyNumberFormat="1" applyFont="1" applyBorder="1" applyAlignment="1" applyProtection="1">
      <alignment horizontal="left" vertical="top" wrapText="1"/>
      <protection/>
    </xf>
    <xf numFmtId="0" fontId="23" fillId="0" borderId="42" xfId="0" applyFont="1" applyBorder="1" applyAlignment="1" applyProtection="1">
      <alignment horizontal="center" vertical="top"/>
      <protection/>
    </xf>
    <xf numFmtId="175" fontId="21" fillId="0" borderId="63" xfId="0" applyNumberFormat="1" applyFont="1" applyBorder="1" applyAlignment="1" applyProtection="1">
      <alignment vertical="top"/>
      <protection/>
    </xf>
    <xf numFmtId="175" fontId="21" fillId="0" borderId="64" xfId="0" applyNumberFormat="1" applyFont="1" applyBorder="1" applyAlignment="1" applyProtection="1">
      <alignment vertical="top"/>
      <protection/>
    </xf>
    <xf numFmtId="175" fontId="21" fillId="0" borderId="42" xfId="0" applyNumberFormat="1" applyFont="1" applyBorder="1" applyAlignment="1" applyProtection="1">
      <alignment vertical="top"/>
      <protection/>
    </xf>
    <xf numFmtId="173" fontId="21" fillId="0" borderId="42" xfId="0" applyNumberFormat="1" applyFont="1" applyBorder="1" applyAlignment="1" applyProtection="1">
      <alignment vertical="top"/>
      <protection/>
    </xf>
    <xf numFmtId="0" fontId="25" fillId="0" borderId="21" xfId="0" applyFont="1" applyBorder="1" applyAlignment="1" applyProtection="1">
      <alignment horizontal="center"/>
      <protection/>
    </xf>
    <xf numFmtId="0" fontId="21" fillId="0" borderId="56" xfId="0" applyNumberFormat="1" applyFont="1" applyBorder="1" applyAlignment="1" applyProtection="1">
      <alignment vertical="top"/>
      <protection/>
    </xf>
    <xf numFmtId="175" fontId="21" fillId="0" borderId="65" xfId="0" applyNumberFormat="1" applyFont="1" applyBorder="1" applyAlignment="1" applyProtection="1">
      <alignment/>
      <protection/>
    </xf>
    <xf numFmtId="175" fontId="21" fillId="0" borderId="66" xfId="0" applyNumberFormat="1" applyFont="1" applyBorder="1" applyAlignment="1" applyProtection="1">
      <alignment/>
      <protection/>
    </xf>
    <xf numFmtId="175" fontId="21" fillId="0" borderId="46" xfId="0" applyNumberFormat="1" applyFont="1" applyBorder="1" applyAlignment="1" applyProtection="1">
      <alignment/>
      <protection/>
    </xf>
    <xf numFmtId="173" fontId="21" fillId="0" borderId="46" xfId="0" applyNumberFormat="1" applyFont="1" applyBorder="1" applyAlignment="1" applyProtection="1">
      <alignment/>
      <protection/>
    </xf>
    <xf numFmtId="0" fontId="21" fillId="0" borderId="39" xfId="0" applyNumberFormat="1" applyFont="1" applyBorder="1" applyAlignment="1" applyProtection="1">
      <alignment/>
      <protection/>
    </xf>
    <xf numFmtId="175" fontId="21" fillId="0" borderId="22" xfId="0" applyNumberFormat="1" applyFont="1" applyBorder="1" applyAlignment="1" applyProtection="1">
      <alignment/>
      <protection/>
    </xf>
    <xf numFmtId="175" fontId="21" fillId="0" borderId="54" xfId="0" applyNumberFormat="1" applyFont="1" applyBorder="1" applyAlignment="1" applyProtection="1">
      <alignment/>
      <protection/>
    </xf>
    <xf numFmtId="173" fontId="21" fillId="0" borderId="21" xfId="0" applyNumberFormat="1" applyFont="1" applyBorder="1" applyAlignment="1" applyProtection="1">
      <alignment/>
      <protection/>
    </xf>
    <xf numFmtId="175" fontId="21" fillId="0" borderId="21" xfId="42" applyNumberFormat="1" applyFont="1" applyFill="1" applyBorder="1" applyAlignment="1" applyProtection="1">
      <alignment/>
      <protection/>
    </xf>
    <xf numFmtId="173" fontId="21" fillId="0" borderId="21" xfId="42" applyNumberFormat="1" applyFont="1" applyFill="1" applyBorder="1" applyAlignment="1" applyProtection="1">
      <alignment/>
      <protection/>
    </xf>
    <xf numFmtId="175" fontId="21" fillId="0" borderId="22" xfId="42" applyNumberFormat="1" applyFont="1" applyFill="1" applyBorder="1" applyAlignment="1" applyProtection="1">
      <alignment/>
      <protection/>
    </xf>
    <xf numFmtId="0" fontId="21" fillId="0" borderId="39" xfId="0" applyNumberFormat="1" applyFont="1" applyBorder="1" applyAlignment="1" applyProtection="1">
      <alignment horizontal="left" wrapText="1"/>
      <protection/>
    </xf>
    <xf numFmtId="175" fontId="21" fillId="0" borderId="65" xfId="0" applyNumberFormat="1" applyFont="1" applyFill="1" applyBorder="1" applyAlignment="1" applyProtection="1">
      <alignment vertical="top"/>
      <protection/>
    </xf>
    <xf numFmtId="175" fontId="21" fillId="0" borderId="66" xfId="0" applyNumberFormat="1" applyFont="1" applyFill="1" applyBorder="1" applyAlignment="1" applyProtection="1">
      <alignment vertical="top"/>
      <protection/>
    </xf>
    <xf numFmtId="173" fontId="21" fillId="0" borderId="46" xfId="0" applyNumberFormat="1" applyFont="1" applyFill="1" applyBorder="1" applyAlignment="1" applyProtection="1">
      <alignment vertical="top"/>
      <protection/>
    </xf>
    <xf numFmtId="0" fontId="21" fillId="0" borderId="39" xfId="0" applyNumberFormat="1" applyFont="1" applyBorder="1" applyAlignment="1" applyProtection="1">
      <alignment wrapText="1"/>
      <protection/>
    </xf>
    <xf numFmtId="175" fontId="21" fillId="0" borderId="65" xfId="0" applyNumberFormat="1" applyFont="1" applyFill="1" applyBorder="1" applyAlignment="1" applyProtection="1">
      <alignment/>
      <protection/>
    </xf>
    <xf numFmtId="175" fontId="21" fillId="0" borderId="66" xfId="0" applyNumberFormat="1" applyFont="1" applyFill="1" applyBorder="1" applyAlignment="1" applyProtection="1">
      <alignment/>
      <protection/>
    </xf>
    <xf numFmtId="173" fontId="21" fillId="0" borderId="46" xfId="0" applyNumberFormat="1" applyFont="1" applyFill="1" applyBorder="1" applyAlignment="1" applyProtection="1">
      <alignment/>
      <protection/>
    </xf>
    <xf numFmtId="175" fontId="23" fillId="0" borderId="50" xfId="42" applyNumberFormat="1" applyFont="1" applyFill="1" applyBorder="1" applyAlignment="1" applyProtection="1">
      <alignment/>
      <protection/>
    </xf>
    <xf numFmtId="0" fontId="23" fillId="0" borderId="39" xfId="0" applyNumberFormat="1" applyFont="1" applyBorder="1" applyAlignment="1" applyProtection="1">
      <alignment horizontal="left" wrapText="1" indent="1"/>
      <protection/>
    </xf>
    <xf numFmtId="0" fontId="21" fillId="0" borderId="35" xfId="0" applyNumberFormat="1" applyFont="1" applyBorder="1" applyAlignment="1" applyProtection="1">
      <alignment/>
      <protection/>
    </xf>
    <xf numFmtId="0" fontId="23" fillId="0" borderId="36" xfId="0" applyFont="1" applyBorder="1" applyAlignment="1" applyProtection="1">
      <alignment horizontal="center"/>
      <protection/>
    </xf>
    <xf numFmtId="175" fontId="21" fillId="0" borderId="38" xfId="0" applyNumberFormat="1" applyFont="1" applyFill="1" applyBorder="1" applyAlignment="1" applyProtection="1">
      <alignment/>
      <protection/>
    </xf>
    <xf numFmtId="175" fontId="21" fillId="0" borderId="35" xfId="0" applyNumberFormat="1" applyFont="1" applyBorder="1" applyAlignment="1" applyProtection="1">
      <alignment/>
      <protection/>
    </xf>
    <xf numFmtId="175" fontId="21" fillId="0" borderId="36" xfId="0" applyNumberFormat="1" applyFont="1" applyFill="1" applyBorder="1" applyAlignment="1" applyProtection="1">
      <alignment/>
      <protection/>
    </xf>
    <xf numFmtId="175" fontId="21" fillId="0" borderId="36" xfId="0" applyNumberFormat="1" applyFont="1" applyBorder="1" applyAlignment="1" applyProtection="1">
      <alignment/>
      <protection/>
    </xf>
    <xf numFmtId="173" fontId="21" fillId="0" borderId="36" xfId="0" applyNumberFormat="1" applyFont="1" applyBorder="1" applyAlignment="1" applyProtection="1">
      <alignment/>
      <protection/>
    </xf>
    <xf numFmtId="175" fontId="21" fillId="0" borderId="38" xfId="0" applyNumberFormat="1" applyFont="1" applyBorder="1" applyAlignment="1" applyProtection="1">
      <alignment/>
      <protection/>
    </xf>
    <xf numFmtId="0" fontId="27" fillId="0" borderId="0" xfId="0" applyFont="1" applyBorder="1" applyAlignment="1" applyProtection="1">
      <alignment/>
      <protection/>
    </xf>
    <xf numFmtId="175" fontId="23" fillId="0" borderId="26" xfId="42" applyNumberFormat="1" applyFont="1" applyFill="1" applyBorder="1" applyAlignment="1" applyProtection="1">
      <alignment/>
      <protection/>
    </xf>
    <xf numFmtId="0" fontId="21" fillId="0" borderId="59" xfId="0" applyFont="1" applyFill="1" applyBorder="1" applyAlignment="1" applyProtection="1">
      <alignment horizontal="center" vertical="center" wrapText="1"/>
      <protection/>
    </xf>
    <xf numFmtId="0" fontId="21" fillId="0" borderId="60" xfId="0" applyFont="1" applyFill="1" applyBorder="1" applyAlignment="1" applyProtection="1">
      <alignment horizontal="center" vertical="center" wrapText="1"/>
      <protection/>
    </xf>
    <xf numFmtId="0" fontId="21" fillId="0" borderId="60" xfId="0" applyFont="1" applyFill="1" applyBorder="1" applyAlignment="1" applyProtection="1">
      <alignment horizontal="center" vertical="center"/>
      <protection/>
    </xf>
    <xf numFmtId="0" fontId="21" fillId="0" borderId="61" xfId="0" applyFont="1" applyFill="1" applyBorder="1" applyAlignment="1" applyProtection="1">
      <alignment horizontal="center" vertical="center"/>
      <protection/>
    </xf>
    <xf numFmtId="175" fontId="21" fillId="0" borderId="34" xfId="0" applyNumberFormat="1" applyFont="1" applyBorder="1" applyAlignment="1" applyProtection="1">
      <alignment horizontal="center"/>
      <protection/>
    </xf>
    <xf numFmtId="175" fontId="21" fillId="0" borderId="35" xfId="0" applyNumberFormat="1" applyFont="1" applyFill="1" applyBorder="1" applyAlignment="1" applyProtection="1">
      <alignment/>
      <protection/>
    </xf>
    <xf numFmtId="173" fontId="21" fillId="0" borderId="36" xfId="0" applyNumberFormat="1" applyFont="1" applyFill="1" applyBorder="1" applyAlignment="1" applyProtection="1">
      <alignment/>
      <protection/>
    </xf>
    <xf numFmtId="175" fontId="21" fillId="0" borderId="67" xfId="0" applyNumberFormat="1" applyFont="1" applyFill="1" applyBorder="1" applyAlignment="1" applyProtection="1">
      <alignment/>
      <protection/>
    </xf>
    <xf numFmtId="0" fontId="22" fillId="0" borderId="39" xfId="0" applyFont="1" applyBorder="1" applyAlignment="1" applyProtection="1">
      <alignment/>
      <protection/>
    </xf>
    <xf numFmtId="0" fontId="23" fillId="0" borderId="39" xfId="0" applyFont="1" applyBorder="1" applyAlignment="1" applyProtection="1">
      <alignment horizontal="left" indent="2"/>
      <protection/>
    </xf>
    <xf numFmtId="0" fontId="23" fillId="0" borderId="39" xfId="0" applyFont="1" applyFill="1" applyBorder="1" applyAlignment="1" applyProtection="1">
      <alignment horizontal="left" indent="2"/>
      <protection/>
    </xf>
    <xf numFmtId="0" fontId="21" fillId="0" borderId="39" xfId="0" applyFont="1" applyFill="1" applyBorder="1" applyAlignment="1" applyProtection="1">
      <alignment horizontal="left" indent="1"/>
      <protection/>
    </xf>
    <xf numFmtId="0" fontId="21" fillId="0" borderId="39" xfId="0" applyFont="1" applyBorder="1" applyAlignment="1" applyProtection="1">
      <alignment horizontal="left" indent="1"/>
      <protection/>
    </xf>
    <xf numFmtId="0" fontId="21" fillId="0" borderId="57" xfId="0" applyFont="1" applyBorder="1" applyAlignment="1" applyProtection="1">
      <alignment/>
      <protection/>
    </xf>
    <xf numFmtId="175" fontId="21" fillId="0" borderId="67" xfId="0" applyNumberFormat="1" applyFont="1" applyBorder="1" applyAlignment="1" applyProtection="1">
      <alignment/>
      <protection/>
    </xf>
    <xf numFmtId="0" fontId="21" fillId="0" borderId="30" xfId="0" applyFont="1" applyBorder="1" applyAlignment="1" applyProtection="1">
      <alignment/>
      <protection/>
    </xf>
    <xf numFmtId="0" fontId="21" fillId="0" borderId="24" xfId="0" applyFont="1" applyFill="1" applyBorder="1" applyAlignment="1" applyProtection="1">
      <alignment vertical="center"/>
      <protection/>
    </xf>
    <xf numFmtId="0" fontId="21" fillId="0" borderId="39" xfId="0" applyFont="1" applyFill="1" applyBorder="1" applyAlignment="1" applyProtection="1">
      <alignment/>
      <protection/>
    </xf>
    <xf numFmtId="0" fontId="23" fillId="0" borderId="18" xfId="0" applyFont="1" applyFill="1" applyBorder="1" applyAlignment="1" applyProtection="1">
      <alignment horizontal="center"/>
      <protection/>
    </xf>
    <xf numFmtId="175" fontId="21" fillId="0" borderId="19" xfId="0" applyNumberFormat="1" applyFont="1" applyFill="1" applyBorder="1" applyAlignment="1" applyProtection="1">
      <alignment horizontal="center"/>
      <protection/>
    </xf>
    <xf numFmtId="175" fontId="21" fillId="0" borderId="10" xfId="0" applyNumberFormat="1" applyFont="1" applyFill="1" applyBorder="1" applyAlignment="1" applyProtection="1">
      <alignment horizontal="center"/>
      <protection/>
    </xf>
    <xf numFmtId="175" fontId="21" fillId="0" borderId="18" xfId="0" applyNumberFormat="1" applyFont="1" applyFill="1" applyBorder="1" applyAlignment="1" applyProtection="1">
      <alignment horizontal="center"/>
      <protection/>
    </xf>
    <xf numFmtId="173" fontId="21" fillId="0" borderId="18" xfId="0" applyNumberFormat="1" applyFont="1" applyFill="1" applyBorder="1" applyAlignment="1" applyProtection="1">
      <alignment horizontal="center"/>
      <protection/>
    </xf>
    <xf numFmtId="175" fontId="21" fillId="0" borderId="34" xfId="0" applyNumberFormat="1" applyFont="1" applyFill="1" applyBorder="1" applyAlignment="1" applyProtection="1">
      <alignment horizontal="center"/>
      <protection/>
    </xf>
    <xf numFmtId="0" fontId="23" fillId="0" borderId="39" xfId="0" applyFont="1" applyFill="1" applyBorder="1" applyAlignment="1" applyProtection="1">
      <alignment horizontal="left" indent="1"/>
      <protection/>
    </xf>
    <xf numFmtId="0" fontId="21" fillId="0" borderId="56" xfId="0" applyFont="1" applyFill="1" applyBorder="1" applyAlignment="1" applyProtection="1">
      <alignment/>
      <protection/>
    </xf>
    <xf numFmtId="0" fontId="23" fillId="0" borderId="42" xfId="0" applyFont="1" applyFill="1" applyBorder="1" applyAlignment="1" applyProtection="1">
      <alignment horizontal="center"/>
      <protection/>
    </xf>
    <xf numFmtId="0" fontId="23" fillId="0" borderId="39" xfId="0" applyFont="1" applyFill="1" applyBorder="1" applyAlignment="1" applyProtection="1">
      <alignment/>
      <protection/>
    </xf>
    <xf numFmtId="0" fontId="23" fillId="0" borderId="68" xfId="0" applyFont="1" applyFill="1" applyBorder="1" applyAlignment="1" applyProtection="1">
      <alignment horizontal="center"/>
      <protection/>
    </xf>
    <xf numFmtId="0" fontId="25" fillId="0" borderId="21" xfId="0" applyFont="1" applyFill="1" applyBorder="1" applyAlignment="1" applyProtection="1">
      <alignment horizontal="center"/>
      <protection/>
    </xf>
    <xf numFmtId="0" fontId="21" fillId="0" borderId="62" xfId="0" applyFont="1" applyFill="1" applyBorder="1" applyAlignment="1" applyProtection="1">
      <alignment/>
      <protection/>
    </xf>
    <xf numFmtId="0" fontId="23" fillId="0" borderId="24" xfId="0" applyFont="1" applyFill="1" applyBorder="1" applyAlignment="1" applyProtection="1">
      <alignment horizontal="center"/>
      <protection/>
    </xf>
    <xf numFmtId="175" fontId="21" fillId="0" borderId="25" xfId="0" applyNumberFormat="1" applyFont="1" applyFill="1" applyBorder="1" applyAlignment="1" applyProtection="1">
      <alignment/>
      <protection/>
    </xf>
    <xf numFmtId="175" fontId="21" fillId="0" borderId="12" xfId="0" applyNumberFormat="1" applyFont="1" applyFill="1" applyBorder="1" applyAlignment="1" applyProtection="1">
      <alignment/>
      <protection/>
    </xf>
    <xf numFmtId="175" fontId="21" fillId="0" borderId="24" xfId="0" applyNumberFormat="1" applyFont="1" applyFill="1" applyBorder="1" applyAlignment="1" applyProtection="1">
      <alignment/>
      <protection/>
    </xf>
    <xf numFmtId="173" fontId="21" fillId="0" borderId="24" xfId="0" applyNumberFormat="1" applyFont="1" applyFill="1" applyBorder="1" applyAlignment="1" applyProtection="1">
      <alignment/>
      <protection/>
    </xf>
    <xf numFmtId="175" fontId="21" fillId="0" borderId="28" xfId="0" applyNumberFormat="1" applyFont="1" applyFill="1" applyBorder="1" applyAlignment="1" applyProtection="1">
      <alignment/>
      <protection/>
    </xf>
    <xf numFmtId="0" fontId="21" fillId="0" borderId="57" xfId="0" applyFont="1" applyFill="1" applyBorder="1" applyAlignment="1" applyProtection="1">
      <alignment/>
      <protection/>
    </xf>
    <xf numFmtId="0" fontId="23" fillId="0" borderId="36" xfId="0" applyFont="1" applyFill="1" applyBorder="1" applyAlignment="1" applyProtection="1">
      <alignment horizontal="center"/>
      <protection/>
    </xf>
    <xf numFmtId="175" fontId="21" fillId="0" borderId="37" xfId="0" applyNumberFormat="1" applyFont="1" applyFill="1" applyBorder="1" applyAlignment="1" applyProtection="1">
      <alignment/>
      <protection/>
    </xf>
    <xf numFmtId="174" fontId="21" fillId="0" borderId="36" xfId="0" applyNumberFormat="1" applyFont="1" applyFill="1" applyBorder="1" applyAlignment="1" applyProtection="1">
      <alignment/>
      <protection/>
    </xf>
    <xf numFmtId="175" fontId="23" fillId="0" borderId="11" xfId="42" applyNumberFormat="1" applyFont="1" applyFill="1" applyBorder="1" applyAlignment="1" applyProtection="1">
      <alignment/>
      <protection/>
    </xf>
    <xf numFmtId="0" fontId="23" fillId="0" borderId="62" xfId="0" applyFont="1" applyFill="1" applyBorder="1" applyAlignment="1" applyProtection="1">
      <alignment horizontal="left" inden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43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</row>
    <row r="2" spans="1:26" ht="24.75" customHeight="1">
      <c r="A2" s="45" t="s">
        <v>1</v>
      </c>
      <c r="B2" s="46" t="s">
        <v>2</v>
      </c>
      <c r="C2" s="46" t="s">
        <v>3</v>
      </c>
      <c r="D2" s="47" t="s">
        <v>4</v>
      </c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9"/>
    </row>
    <row r="3" spans="1:26" ht="24.75" customHeight="1">
      <c r="A3" s="50" t="s">
        <v>5</v>
      </c>
      <c r="B3" s="51" t="s">
        <v>6</v>
      </c>
      <c r="C3" s="51" t="s">
        <v>6</v>
      </c>
      <c r="D3" s="52" t="s">
        <v>7</v>
      </c>
      <c r="E3" s="53" t="s">
        <v>8</v>
      </c>
      <c r="F3" s="53" t="s">
        <v>9</v>
      </c>
      <c r="G3" s="53" t="s">
        <v>10</v>
      </c>
      <c r="H3" s="53" t="s">
        <v>11</v>
      </c>
      <c r="I3" s="53" t="s">
        <v>12</v>
      </c>
      <c r="J3" s="53" t="s">
        <v>13</v>
      </c>
      <c r="K3" s="53" t="s">
        <v>14</v>
      </c>
      <c r="L3" s="53" t="s">
        <v>15</v>
      </c>
      <c r="M3" s="53" t="s">
        <v>16</v>
      </c>
      <c r="N3" s="53" t="s">
        <v>17</v>
      </c>
      <c r="O3" s="53" t="s">
        <v>18</v>
      </c>
      <c r="P3" s="53" t="s">
        <v>19</v>
      </c>
      <c r="Q3" s="53" t="s">
        <v>20</v>
      </c>
      <c r="R3" s="53" t="s">
        <v>21</v>
      </c>
      <c r="S3" s="53" t="s">
        <v>22</v>
      </c>
      <c r="T3" s="53" t="s">
        <v>23</v>
      </c>
      <c r="U3" s="53" t="s">
        <v>24</v>
      </c>
      <c r="V3" s="53" t="s">
        <v>25</v>
      </c>
      <c r="W3" s="53" t="s">
        <v>26</v>
      </c>
      <c r="X3" s="53" t="s">
        <v>27</v>
      </c>
      <c r="Y3" s="54" t="s">
        <v>28</v>
      </c>
      <c r="Z3" s="55" t="s">
        <v>29</v>
      </c>
    </row>
    <row r="4" spans="1:26" ht="13.5">
      <c r="A4" s="56" t="s">
        <v>30</v>
      </c>
      <c r="B4" s="57"/>
      <c r="C4" s="57"/>
      <c r="D4" s="58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60"/>
      <c r="Y4" s="61"/>
      <c r="Z4" s="62"/>
    </row>
    <row r="5" spans="1:26" ht="13.5">
      <c r="A5" s="63" t="s">
        <v>31</v>
      </c>
      <c r="B5" s="19">
        <v>1422804</v>
      </c>
      <c r="C5" s="19"/>
      <c r="D5" s="64">
        <v>1932000</v>
      </c>
      <c r="E5" s="65">
        <v>1700340</v>
      </c>
      <c r="F5" s="65">
        <v>5461</v>
      </c>
      <c r="G5" s="65">
        <v>1528</v>
      </c>
      <c r="H5" s="65">
        <v>191458</v>
      </c>
      <c r="I5" s="65">
        <v>198447</v>
      </c>
      <c r="J5" s="65">
        <v>1251598</v>
      </c>
      <c r="K5" s="65">
        <v>668</v>
      </c>
      <c r="L5" s="65">
        <v>825</v>
      </c>
      <c r="M5" s="65">
        <v>1253091</v>
      </c>
      <c r="N5" s="65">
        <v>884</v>
      </c>
      <c r="O5" s="65">
        <v>807</v>
      </c>
      <c r="P5" s="65">
        <v>101783</v>
      </c>
      <c r="Q5" s="65">
        <v>103474</v>
      </c>
      <c r="R5" s="65">
        <v>5503</v>
      </c>
      <c r="S5" s="65">
        <v>13311</v>
      </c>
      <c r="T5" s="65">
        <v>6720</v>
      </c>
      <c r="U5" s="65">
        <v>25534</v>
      </c>
      <c r="V5" s="65">
        <v>1580546</v>
      </c>
      <c r="W5" s="65">
        <v>1700340</v>
      </c>
      <c r="X5" s="65">
        <v>-119794</v>
      </c>
      <c r="Y5" s="66">
        <v>-7.05</v>
      </c>
      <c r="Z5" s="67">
        <v>1700340</v>
      </c>
    </row>
    <row r="6" spans="1:26" ht="13.5">
      <c r="A6" s="63" t="s">
        <v>32</v>
      </c>
      <c r="B6" s="19">
        <v>126014</v>
      </c>
      <c r="C6" s="19"/>
      <c r="D6" s="64">
        <v>4037000</v>
      </c>
      <c r="E6" s="65">
        <v>4828942</v>
      </c>
      <c r="F6" s="65">
        <v>598</v>
      </c>
      <c r="G6" s="65">
        <v>1495</v>
      </c>
      <c r="H6" s="65">
        <v>967</v>
      </c>
      <c r="I6" s="65">
        <v>3060</v>
      </c>
      <c r="J6" s="65">
        <v>31029</v>
      </c>
      <c r="K6" s="65">
        <v>85025</v>
      </c>
      <c r="L6" s="65">
        <v>75040</v>
      </c>
      <c r="M6" s="65">
        <v>191094</v>
      </c>
      <c r="N6" s="65">
        <v>750</v>
      </c>
      <c r="O6" s="65">
        <v>472441</v>
      </c>
      <c r="P6" s="65">
        <v>262452</v>
      </c>
      <c r="Q6" s="65">
        <v>735643</v>
      </c>
      <c r="R6" s="65">
        <v>3132</v>
      </c>
      <c r="S6" s="65">
        <v>222068</v>
      </c>
      <c r="T6" s="65">
        <v>100386</v>
      </c>
      <c r="U6" s="65">
        <v>325586</v>
      </c>
      <c r="V6" s="65">
        <v>1255383</v>
      </c>
      <c r="W6" s="65">
        <v>4828942</v>
      </c>
      <c r="X6" s="65">
        <v>-3573559</v>
      </c>
      <c r="Y6" s="66">
        <v>-74</v>
      </c>
      <c r="Z6" s="67">
        <v>4828942</v>
      </c>
    </row>
    <row r="7" spans="1:26" ht="13.5">
      <c r="A7" s="63" t="s">
        <v>33</v>
      </c>
      <c r="B7" s="19">
        <v>1261954</v>
      </c>
      <c r="C7" s="19"/>
      <c r="D7" s="64">
        <v>0</v>
      </c>
      <c r="E7" s="65">
        <v>0</v>
      </c>
      <c r="F7" s="65">
        <v>0</v>
      </c>
      <c r="G7" s="65">
        <v>0</v>
      </c>
      <c r="H7" s="65">
        <v>0</v>
      </c>
      <c r="I7" s="65">
        <v>0</v>
      </c>
      <c r="J7" s="65">
        <v>0</v>
      </c>
      <c r="K7" s="65">
        <v>0</v>
      </c>
      <c r="L7" s="65">
        <v>0</v>
      </c>
      <c r="M7" s="65">
        <v>0</v>
      </c>
      <c r="N7" s="65">
        <v>0</v>
      </c>
      <c r="O7" s="65">
        <v>0</v>
      </c>
      <c r="P7" s="65">
        <v>0</v>
      </c>
      <c r="Q7" s="65">
        <v>0</v>
      </c>
      <c r="R7" s="65">
        <v>0</v>
      </c>
      <c r="S7" s="65">
        <v>0</v>
      </c>
      <c r="T7" s="65">
        <v>0</v>
      </c>
      <c r="U7" s="65">
        <v>0</v>
      </c>
      <c r="V7" s="65">
        <v>0</v>
      </c>
      <c r="W7" s="65">
        <v>0</v>
      </c>
      <c r="X7" s="65">
        <v>0</v>
      </c>
      <c r="Y7" s="66">
        <v>0</v>
      </c>
      <c r="Z7" s="67">
        <v>0</v>
      </c>
    </row>
    <row r="8" spans="1:26" ht="13.5">
      <c r="A8" s="63" t="s">
        <v>34</v>
      </c>
      <c r="B8" s="19">
        <v>39684107</v>
      </c>
      <c r="C8" s="19"/>
      <c r="D8" s="64">
        <v>49649000</v>
      </c>
      <c r="E8" s="65">
        <v>47899000</v>
      </c>
      <c r="F8" s="65">
        <v>20103000</v>
      </c>
      <c r="G8" s="65">
        <v>0</v>
      </c>
      <c r="H8" s="65">
        <v>805253</v>
      </c>
      <c r="I8" s="65">
        <v>20908253</v>
      </c>
      <c r="J8" s="65">
        <v>525000</v>
      </c>
      <c r="K8" s="65">
        <v>4356928</v>
      </c>
      <c r="L8" s="65">
        <v>352340</v>
      </c>
      <c r="M8" s="65">
        <v>5234268</v>
      </c>
      <c r="N8" s="65">
        <v>510855</v>
      </c>
      <c r="O8" s="65">
        <v>3500000</v>
      </c>
      <c r="P8" s="65">
        <v>18294610</v>
      </c>
      <c r="Q8" s="65">
        <v>22305465</v>
      </c>
      <c r="R8" s="65">
        <v>0</v>
      </c>
      <c r="S8" s="65">
        <v>4275</v>
      </c>
      <c r="T8" s="65">
        <v>922500</v>
      </c>
      <c r="U8" s="65">
        <v>926775</v>
      </c>
      <c r="V8" s="65">
        <v>49374761</v>
      </c>
      <c r="W8" s="65">
        <v>47899000</v>
      </c>
      <c r="X8" s="65">
        <v>1475761</v>
      </c>
      <c r="Y8" s="66">
        <v>3.08</v>
      </c>
      <c r="Z8" s="67">
        <v>47899000</v>
      </c>
    </row>
    <row r="9" spans="1:26" ht="13.5">
      <c r="A9" s="63" t="s">
        <v>35</v>
      </c>
      <c r="B9" s="19">
        <v>8264535</v>
      </c>
      <c r="C9" s="19"/>
      <c r="D9" s="64">
        <v>3139000</v>
      </c>
      <c r="E9" s="65">
        <v>2238758</v>
      </c>
      <c r="F9" s="65">
        <v>1159496</v>
      </c>
      <c r="G9" s="65">
        <v>1069618</v>
      </c>
      <c r="H9" s="65">
        <v>317536</v>
      </c>
      <c r="I9" s="65">
        <v>2546650</v>
      </c>
      <c r="J9" s="65">
        <v>202717</v>
      </c>
      <c r="K9" s="65">
        <v>196555</v>
      </c>
      <c r="L9" s="65">
        <v>158704</v>
      </c>
      <c r="M9" s="65">
        <v>557976</v>
      </c>
      <c r="N9" s="65">
        <v>232961</v>
      </c>
      <c r="O9" s="65">
        <v>201323</v>
      </c>
      <c r="P9" s="65">
        <v>249926</v>
      </c>
      <c r="Q9" s="65">
        <v>684210</v>
      </c>
      <c r="R9" s="65">
        <v>1322830</v>
      </c>
      <c r="S9" s="65">
        <v>2739998</v>
      </c>
      <c r="T9" s="65">
        <v>881720</v>
      </c>
      <c r="U9" s="65">
        <v>4944548</v>
      </c>
      <c r="V9" s="65">
        <v>8733384</v>
      </c>
      <c r="W9" s="65">
        <v>2238758</v>
      </c>
      <c r="X9" s="65">
        <v>6494626</v>
      </c>
      <c r="Y9" s="66">
        <v>290.1</v>
      </c>
      <c r="Z9" s="67">
        <v>2238758</v>
      </c>
    </row>
    <row r="10" spans="1:26" ht="25.5">
      <c r="A10" s="68" t="s">
        <v>213</v>
      </c>
      <c r="B10" s="69">
        <f>SUM(B5:B9)</f>
        <v>50759414</v>
      </c>
      <c r="C10" s="69">
        <f>SUM(C5:C9)</f>
        <v>0</v>
      </c>
      <c r="D10" s="70">
        <f aca="true" t="shared" si="0" ref="D10:Z10">SUM(D5:D9)</f>
        <v>58757000</v>
      </c>
      <c r="E10" s="71">
        <f t="shared" si="0"/>
        <v>56667040</v>
      </c>
      <c r="F10" s="71">
        <f t="shared" si="0"/>
        <v>21268555</v>
      </c>
      <c r="G10" s="71">
        <f t="shared" si="0"/>
        <v>1072641</v>
      </c>
      <c r="H10" s="71">
        <f t="shared" si="0"/>
        <v>1315214</v>
      </c>
      <c r="I10" s="71">
        <f t="shared" si="0"/>
        <v>23656410</v>
      </c>
      <c r="J10" s="71">
        <f t="shared" si="0"/>
        <v>2010344</v>
      </c>
      <c r="K10" s="71">
        <f t="shared" si="0"/>
        <v>4639176</v>
      </c>
      <c r="L10" s="71">
        <f t="shared" si="0"/>
        <v>586909</v>
      </c>
      <c r="M10" s="71">
        <f t="shared" si="0"/>
        <v>7236429</v>
      </c>
      <c r="N10" s="71">
        <f t="shared" si="0"/>
        <v>745450</v>
      </c>
      <c r="O10" s="71">
        <f t="shared" si="0"/>
        <v>4174571</v>
      </c>
      <c r="P10" s="71">
        <f t="shared" si="0"/>
        <v>18908771</v>
      </c>
      <c r="Q10" s="71">
        <f t="shared" si="0"/>
        <v>23828792</v>
      </c>
      <c r="R10" s="71">
        <f t="shared" si="0"/>
        <v>1331465</v>
      </c>
      <c r="S10" s="71">
        <f t="shared" si="0"/>
        <v>2979652</v>
      </c>
      <c r="T10" s="71">
        <f t="shared" si="0"/>
        <v>1911326</v>
      </c>
      <c r="U10" s="71">
        <f t="shared" si="0"/>
        <v>6222443</v>
      </c>
      <c r="V10" s="71">
        <f t="shared" si="0"/>
        <v>60944074</v>
      </c>
      <c r="W10" s="71">
        <f t="shared" si="0"/>
        <v>56667040</v>
      </c>
      <c r="X10" s="71">
        <f t="shared" si="0"/>
        <v>4277034</v>
      </c>
      <c r="Y10" s="72">
        <f>+IF(W10&lt;&gt;0,(X10/W10)*100,0)</f>
        <v>7.5476573330811</v>
      </c>
      <c r="Z10" s="73">
        <f t="shared" si="0"/>
        <v>56667040</v>
      </c>
    </row>
    <row r="11" spans="1:26" ht="13.5">
      <c r="A11" s="63" t="s">
        <v>37</v>
      </c>
      <c r="B11" s="19">
        <v>11466346</v>
      </c>
      <c r="C11" s="19"/>
      <c r="D11" s="64">
        <v>16532000</v>
      </c>
      <c r="E11" s="65">
        <v>17429533</v>
      </c>
      <c r="F11" s="65">
        <v>853150</v>
      </c>
      <c r="G11" s="65">
        <v>930560</v>
      </c>
      <c r="H11" s="65">
        <v>1022912</v>
      </c>
      <c r="I11" s="65">
        <v>2806622</v>
      </c>
      <c r="J11" s="65">
        <v>965906</v>
      </c>
      <c r="K11" s="65">
        <v>1548956</v>
      </c>
      <c r="L11" s="65">
        <v>1020234</v>
      </c>
      <c r="M11" s="65">
        <v>3535096</v>
      </c>
      <c r="N11" s="65">
        <v>946240</v>
      </c>
      <c r="O11" s="65">
        <v>988864</v>
      </c>
      <c r="P11" s="65">
        <v>1029163</v>
      </c>
      <c r="Q11" s="65">
        <v>2964267</v>
      </c>
      <c r="R11" s="65">
        <v>1109255</v>
      </c>
      <c r="S11" s="65">
        <v>1238445</v>
      </c>
      <c r="T11" s="65">
        <v>1104403</v>
      </c>
      <c r="U11" s="65">
        <v>3452103</v>
      </c>
      <c r="V11" s="65">
        <v>12758088</v>
      </c>
      <c r="W11" s="65">
        <v>17429533</v>
      </c>
      <c r="X11" s="65">
        <v>-4671445</v>
      </c>
      <c r="Y11" s="66">
        <v>-26.8</v>
      </c>
      <c r="Z11" s="67">
        <v>17429533</v>
      </c>
    </row>
    <row r="12" spans="1:26" ht="13.5">
      <c r="A12" s="63" t="s">
        <v>38</v>
      </c>
      <c r="B12" s="19">
        <v>4881049</v>
      </c>
      <c r="C12" s="19"/>
      <c r="D12" s="64">
        <v>4715000</v>
      </c>
      <c r="E12" s="65">
        <v>4714863</v>
      </c>
      <c r="F12" s="65">
        <v>414742</v>
      </c>
      <c r="G12" s="65">
        <v>414731</v>
      </c>
      <c r="H12" s="65">
        <v>417165</v>
      </c>
      <c r="I12" s="65">
        <v>1246638</v>
      </c>
      <c r="J12" s="65">
        <v>414721</v>
      </c>
      <c r="K12" s="65">
        <v>414719</v>
      </c>
      <c r="L12" s="65">
        <v>414717</v>
      </c>
      <c r="M12" s="65">
        <v>1244157</v>
      </c>
      <c r="N12" s="65">
        <v>414716</v>
      </c>
      <c r="O12" s="65">
        <v>414715</v>
      </c>
      <c r="P12" s="65">
        <v>556969</v>
      </c>
      <c r="Q12" s="65">
        <v>1386400</v>
      </c>
      <c r="R12" s="65">
        <v>430399</v>
      </c>
      <c r="S12" s="65">
        <v>445727</v>
      </c>
      <c r="T12" s="65">
        <v>430399</v>
      </c>
      <c r="U12" s="65">
        <v>1306525</v>
      </c>
      <c r="V12" s="65">
        <v>5183720</v>
      </c>
      <c r="W12" s="65">
        <v>4714863</v>
      </c>
      <c r="X12" s="65">
        <v>468857</v>
      </c>
      <c r="Y12" s="66">
        <v>9.94</v>
      </c>
      <c r="Z12" s="67">
        <v>4714863</v>
      </c>
    </row>
    <row r="13" spans="1:26" ht="13.5">
      <c r="A13" s="63" t="s">
        <v>214</v>
      </c>
      <c r="B13" s="19">
        <v>2844064</v>
      </c>
      <c r="C13" s="19"/>
      <c r="D13" s="64">
        <v>4600000</v>
      </c>
      <c r="E13" s="65">
        <v>2327938</v>
      </c>
      <c r="F13" s="65">
        <v>0</v>
      </c>
      <c r="G13" s="65">
        <v>0</v>
      </c>
      <c r="H13" s="65">
        <v>0</v>
      </c>
      <c r="I13" s="65">
        <v>0</v>
      </c>
      <c r="J13" s="65">
        <v>0</v>
      </c>
      <c r="K13" s="65">
        <v>0</v>
      </c>
      <c r="L13" s="65">
        <v>0</v>
      </c>
      <c r="M13" s="65">
        <v>0</v>
      </c>
      <c r="N13" s="65">
        <v>0</v>
      </c>
      <c r="O13" s="65">
        <v>0</v>
      </c>
      <c r="P13" s="65">
        <v>0</v>
      </c>
      <c r="Q13" s="65">
        <v>0</v>
      </c>
      <c r="R13" s="65">
        <v>0</v>
      </c>
      <c r="S13" s="65">
        <v>0</v>
      </c>
      <c r="T13" s="65">
        <v>0</v>
      </c>
      <c r="U13" s="65">
        <v>0</v>
      </c>
      <c r="V13" s="65">
        <v>0</v>
      </c>
      <c r="W13" s="65">
        <v>2327938</v>
      </c>
      <c r="X13" s="65">
        <v>-2327938</v>
      </c>
      <c r="Y13" s="66">
        <v>-100</v>
      </c>
      <c r="Z13" s="67">
        <v>2327938</v>
      </c>
    </row>
    <row r="14" spans="1:26" ht="13.5">
      <c r="A14" s="63" t="s">
        <v>40</v>
      </c>
      <c r="B14" s="19">
        <v>0</v>
      </c>
      <c r="C14" s="19"/>
      <c r="D14" s="64">
        <v>0</v>
      </c>
      <c r="E14" s="65">
        <v>0</v>
      </c>
      <c r="F14" s="65">
        <v>0</v>
      </c>
      <c r="G14" s="65">
        <v>0</v>
      </c>
      <c r="H14" s="65">
        <v>0</v>
      </c>
      <c r="I14" s="65">
        <v>0</v>
      </c>
      <c r="J14" s="65">
        <v>0</v>
      </c>
      <c r="K14" s="65">
        <v>0</v>
      </c>
      <c r="L14" s="65">
        <v>0</v>
      </c>
      <c r="M14" s="65">
        <v>0</v>
      </c>
      <c r="N14" s="65">
        <v>0</v>
      </c>
      <c r="O14" s="65">
        <v>0</v>
      </c>
      <c r="P14" s="65">
        <v>0</v>
      </c>
      <c r="Q14" s="65">
        <v>0</v>
      </c>
      <c r="R14" s="65">
        <v>0</v>
      </c>
      <c r="S14" s="65">
        <v>0</v>
      </c>
      <c r="T14" s="65">
        <v>0</v>
      </c>
      <c r="U14" s="65">
        <v>0</v>
      </c>
      <c r="V14" s="65">
        <v>0</v>
      </c>
      <c r="W14" s="65">
        <v>0</v>
      </c>
      <c r="X14" s="65">
        <v>0</v>
      </c>
      <c r="Y14" s="66">
        <v>0</v>
      </c>
      <c r="Z14" s="67">
        <v>0</v>
      </c>
    </row>
    <row r="15" spans="1:26" ht="13.5">
      <c r="A15" s="63" t="s">
        <v>41</v>
      </c>
      <c r="B15" s="19">
        <v>6286168</v>
      </c>
      <c r="C15" s="19"/>
      <c r="D15" s="64">
        <v>3696000</v>
      </c>
      <c r="E15" s="65">
        <v>6791660</v>
      </c>
      <c r="F15" s="65">
        <v>0</v>
      </c>
      <c r="G15" s="65">
        <v>1017995</v>
      </c>
      <c r="H15" s="65">
        <v>998362</v>
      </c>
      <c r="I15" s="65">
        <v>2016357</v>
      </c>
      <c r="J15" s="65">
        <v>564747</v>
      </c>
      <c r="K15" s="65">
        <v>529700</v>
      </c>
      <c r="L15" s="65">
        <v>535561</v>
      </c>
      <c r="M15" s="65">
        <v>1630008</v>
      </c>
      <c r="N15" s="65">
        <v>536455</v>
      </c>
      <c r="O15" s="65">
        <v>511136</v>
      </c>
      <c r="P15" s="65">
        <v>489793</v>
      </c>
      <c r="Q15" s="65">
        <v>1537384</v>
      </c>
      <c r="R15" s="65">
        <v>522318</v>
      </c>
      <c r="S15" s="65">
        <v>596180</v>
      </c>
      <c r="T15" s="65">
        <v>629362</v>
      </c>
      <c r="U15" s="65">
        <v>1747860</v>
      </c>
      <c r="V15" s="65">
        <v>6931609</v>
      </c>
      <c r="W15" s="65">
        <v>6791660</v>
      </c>
      <c r="X15" s="65">
        <v>139949</v>
      </c>
      <c r="Y15" s="66">
        <v>2.06</v>
      </c>
      <c r="Z15" s="67">
        <v>6791660</v>
      </c>
    </row>
    <row r="16" spans="1:26" ht="13.5">
      <c r="A16" s="74" t="s">
        <v>42</v>
      </c>
      <c r="B16" s="19">
        <v>0</v>
      </c>
      <c r="C16" s="19"/>
      <c r="D16" s="64">
        <v>0</v>
      </c>
      <c r="E16" s="65">
        <v>0</v>
      </c>
      <c r="F16" s="65">
        <v>0</v>
      </c>
      <c r="G16" s="65">
        <v>0</v>
      </c>
      <c r="H16" s="65">
        <v>0</v>
      </c>
      <c r="I16" s="65">
        <v>0</v>
      </c>
      <c r="J16" s="65">
        <v>0</v>
      </c>
      <c r="K16" s="65">
        <v>0</v>
      </c>
      <c r="L16" s="65">
        <v>0</v>
      </c>
      <c r="M16" s="65">
        <v>0</v>
      </c>
      <c r="N16" s="65">
        <v>0</v>
      </c>
      <c r="O16" s="65">
        <v>0</v>
      </c>
      <c r="P16" s="65">
        <v>0</v>
      </c>
      <c r="Q16" s="65">
        <v>0</v>
      </c>
      <c r="R16" s="65">
        <v>0</v>
      </c>
      <c r="S16" s="65">
        <v>0</v>
      </c>
      <c r="T16" s="65">
        <v>0</v>
      </c>
      <c r="U16" s="65">
        <v>0</v>
      </c>
      <c r="V16" s="65">
        <v>0</v>
      </c>
      <c r="W16" s="65">
        <v>0</v>
      </c>
      <c r="X16" s="65">
        <v>0</v>
      </c>
      <c r="Y16" s="66">
        <v>0</v>
      </c>
      <c r="Z16" s="67">
        <v>0</v>
      </c>
    </row>
    <row r="17" spans="1:26" ht="13.5">
      <c r="A17" s="63" t="s">
        <v>43</v>
      </c>
      <c r="B17" s="19">
        <v>14058772</v>
      </c>
      <c r="C17" s="19"/>
      <c r="D17" s="64">
        <v>18314000</v>
      </c>
      <c r="E17" s="65">
        <v>61435130</v>
      </c>
      <c r="F17" s="65">
        <v>3459948</v>
      </c>
      <c r="G17" s="65">
        <v>1747742</v>
      </c>
      <c r="H17" s="65">
        <v>2222203</v>
      </c>
      <c r="I17" s="65">
        <v>7429893</v>
      </c>
      <c r="J17" s="65">
        <v>418044</v>
      </c>
      <c r="K17" s="65">
        <v>2258812</v>
      </c>
      <c r="L17" s="65">
        <v>3894894</v>
      </c>
      <c r="M17" s="65">
        <v>6571750</v>
      </c>
      <c r="N17" s="65">
        <v>2397788</v>
      </c>
      <c r="O17" s="65">
        <v>1250736</v>
      </c>
      <c r="P17" s="65">
        <v>4426717</v>
      </c>
      <c r="Q17" s="65">
        <v>8075241</v>
      </c>
      <c r="R17" s="65">
        <v>1695934</v>
      </c>
      <c r="S17" s="65">
        <v>8701190</v>
      </c>
      <c r="T17" s="65">
        <v>5618792</v>
      </c>
      <c r="U17" s="65">
        <v>16015916</v>
      </c>
      <c r="V17" s="65">
        <v>38092800</v>
      </c>
      <c r="W17" s="65">
        <v>61435130</v>
      </c>
      <c r="X17" s="65">
        <v>-23342330</v>
      </c>
      <c r="Y17" s="66">
        <v>-38</v>
      </c>
      <c r="Z17" s="67">
        <v>61435130</v>
      </c>
    </row>
    <row r="18" spans="1:26" ht="13.5">
      <c r="A18" s="75" t="s">
        <v>44</v>
      </c>
      <c r="B18" s="76">
        <f>SUM(B11:B17)</f>
        <v>39536399</v>
      </c>
      <c r="C18" s="76">
        <f>SUM(C11:C17)</f>
        <v>0</v>
      </c>
      <c r="D18" s="77">
        <f aca="true" t="shared" si="1" ref="D18:Z18">SUM(D11:D17)</f>
        <v>47857000</v>
      </c>
      <c r="E18" s="78">
        <f t="shared" si="1"/>
        <v>92699124</v>
      </c>
      <c r="F18" s="78">
        <f t="shared" si="1"/>
        <v>4727840</v>
      </c>
      <c r="G18" s="78">
        <f t="shared" si="1"/>
        <v>4111028</v>
      </c>
      <c r="H18" s="78">
        <f t="shared" si="1"/>
        <v>4660642</v>
      </c>
      <c r="I18" s="78">
        <f t="shared" si="1"/>
        <v>13499510</v>
      </c>
      <c r="J18" s="78">
        <f t="shared" si="1"/>
        <v>2363418</v>
      </c>
      <c r="K18" s="78">
        <f t="shared" si="1"/>
        <v>4752187</v>
      </c>
      <c r="L18" s="78">
        <f t="shared" si="1"/>
        <v>5865406</v>
      </c>
      <c r="M18" s="78">
        <f t="shared" si="1"/>
        <v>12981011</v>
      </c>
      <c r="N18" s="78">
        <f t="shared" si="1"/>
        <v>4295199</v>
      </c>
      <c r="O18" s="78">
        <f t="shared" si="1"/>
        <v>3165451</v>
      </c>
      <c r="P18" s="78">
        <f t="shared" si="1"/>
        <v>6502642</v>
      </c>
      <c r="Q18" s="78">
        <f t="shared" si="1"/>
        <v>13963292</v>
      </c>
      <c r="R18" s="78">
        <f t="shared" si="1"/>
        <v>3757906</v>
      </c>
      <c r="S18" s="78">
        <f t="shared" si="1"/>
        <v>10981542</v>
      </c>
      <c r="T18" s="78">
        <f t="shared" si="1"/>
        <v>7782956</v>
      </c>
      <c r="U18" s="78">
        <f t="shared" si="1"/>
        <v>22522404</v>
      </c>
      <c r="V18" s="78">
        <f t="shared" si="1"/>
        <v>62966217</v>
      </c>
      <c r="W18" s="78">
        <f t="shared" si="1"/>
        <v>92699124</v>
      </c>
      <c r="X18" s="78">
        <f t="shared" si="1"/>
        <v>-29732907</v>
      </c>
      <c r="Y18" s="72">
        <f>+IF(W18&lt;&gt;0,(X18/W18)*100,0)</f>
        <v>-32.074636433457556</v>
      </c>
      <c r="Z18" s="79">
        <f t="shared" si="1"/>
        <v>92699124</v>
      </c>
    </row>
    <row r="19" spans="1:26" ht="13.5">
      <c r="A19" s="75" t="s">
        <v>45</v>
      </c>
      <c r="B19" s="80">
        <f>+B10-B18</f>
        <v>11223015</v>
      </c>
      <c r="C19" s="80">
        <f>+C10-C18</f>
        <v>0</v>
      </c>
      <c r="D19" s="81">
        <f aca="true" t="shared" si="2" ref="D19:Z19">+D10-D18</f>
        <v>10900000</v>
      </c>
      <c r="E19" s="82">
        <f t="shared" si="2"/>
        <v>-36032084</v>
      </c>
      <c r="F19" s="82">
        <f t="shared" si="2"/>
        <v>16540715</v>
      </c>
      <c r="G19" s="82">
        <f t="shared" si="2"/>
        <v>-3038387</v>
      </c>
      <c r="H19" s="82">
        <f t="shared" si="2"/>
        <v>-3345428</v>
      </c>
      <c r="I19" s="82">
        <f t="shared" si="2"/>
        <v>10156900</v>
      </c>
      <c r="J19" s="82">
        <f t="shared" si="2"/>
        <v>-353074</v>
      </c>
      <c r="K19" s="82">
        <f t="shared" si="2"/>
        <v>-113011</v>
      </c>
      <c r="L19" s="82">
        <f t="shared" si="2"/>
        <v>-5278497</v>
      </c>
      <c r="M19" s="82">
        <f t="shared" si="2"/>
        <v>-5744582</v>
      </c>
      <c r="N19" s="82">
        <f t="shared" si="2"/>
        <v>-3549749</v>
      </c>
      <c r="O19" s="82">
        <f t="shared" si="2"/>
        <v>1009120</v>
      </c>
      <c r="P19" s="82">
        <f t="shared" si="2"/>
        <v>12406129</v>
      </c>
      <c r="Q19" s="82">
        <f t="shared" si="2"/>
        <v>9865500</v>
      </c>
      <c r="R19" s="82">
        <f t="shared" si="2"/>
        <v>-2426441</v>
      </c>
      <c r="S19" s="82">
        <f t="shared" si="2"/>
        <v>-8001890</v>
      </c>
      <c r="T19" s="82">
        <f t="shared" si="2"/>
        <v>-5871630</v>
      </c>
      <c r="U19" s="82">
        <f t="shared" si="2"/>
        <v>-16299961</v>
      </c>
      <c r="V19" s="82">
        <f t="shared" si="2"/>
        <v>-2022143</v>
      </c>
      <c r="W19" s="82">
        <f>IF(E10=E18,0,W10-W18)</f>
        <v>-36032084</v>
      </c>
      <c r="X19" s="82">
        <f t="shared" si="2"/>
        <v>34009941</v>
      </c>
      <c r="Y19" s="83">
        <f>+IF(W19&lt;&gt;0,(X19/W19)*100,0)</f>
        <v>-94.38793770574026</v>
      </c>
      <c r="Z19" s="84">
        <f t="shared" si="2"/>
        <v>-36032084</v>
      </c>
    </row>
    <row r="20" spans="1:26" ht="13.5">
      <c r="A20" s="63" t="s">
        <v>46</v>
      </c>
      <c r="B20" s="19">
        <v>17804153</v>
      </c>
      <c r="C20" s="19"/>
      <c r="D20" s="64">
        <v>31987000</v>
      </c>
      <c r="E20" s="65">
        <v>35987000</v>
      </c>
      <c r="F20" s="65">
        <v>6872000</v>
      </c>
      <c r="G20" s="65">
        <v>525000</v>
      </c>
      <c r="H20" s="65">
        <v>0</v>
      </c>
      <c r="I20" s="65">
        <v>7397000</v>
      </c>
      <c r="J20" s="65">
        <v>0</v>
      </c>
      <c r="K20" s="65">
        <v>0</v>
      </c>
      <c r="L20" s="65">
        <v>4200000</v>
      </c>
      <c r="M20" s="65">
        <v>4200000</v>
      </c>
      <c r="N20" s="65">
        <v>0</v>
      </c>
      <c r="O20" s="65">
        <v>12000000</v>
      </c>
      <c r="P20" s="65">
        <v>11015000</v>
      </c>
      <c r="Q20" s="65">
        <v>23015000</v>
      </c>
      <c r="R20" s="65">
        <v>0</v>
      </c>
      <c r="S20" s="65">
        <v>0</v>
      </c>
      <c r="T20" s="65">
        <v>0</v>
      </c>
      <c r="U20" s="65">
        <v>0</v>
      </c>
      <c r="V20" s="65">
        <v>34612000</v>
      </c>
      <c r="W20" s="65">
        <v>35987000</v>
      </c>
      <c r="X20" s="65">
        <v>-1375000</v>
      </c>
      <c r="Y20" s="66">
        <v>-3.82</v>
      </c>
      <c r="Z20" s="67">
        <v>35987000</v>
      </c>
    </row>
    <row r="21" spans="1:26" ht="13.5">
      <c r="A21" s="63" t="s">
        <v>215</v>
      </c>
      <c r="B21" s="85">
        <v>0</v>
      </c>
      <c r="C21" s="85"/>
      <c r="D21" s="86">
        <v>0</v>
      </c>
      <c r="E21" s="87">
        <v>0</v>
      </c>
      <c r="F21" s="87">
        <v>0</v>
      </c>
      <c r="G21" s="87">
        <v>0</v>
      </c>
      <c r="H21" s="87">
        <v>0</v>
      </c>
      <c r="I21" s="87">
        <v>0</v>
      </c>
      <c r="J21" s="87">
        <v>0</v>
      </c>
      <c r="K21" s="87">
        <v>0</v>
      </c>
      <c r="L21" s="87">
        <v>0</v>
      </c>
      <c r="M21" s="87">
        <v>0</v>
      </c>
      <c r="N21" s="87">
        <v>0</v>
      </c>
      <c r="O21" s="87">
        <v>0</v>
      </c>
      <c r="P21" s="87">
        <v>0</v>
      </c>
      <c r="Q21" s="87">
        <v>0</v>
      </c>
      <c r="R21" s="87">
        <v>0</v>
      </c>
      <c r="S21" s="87">
        <v>0</v>
      </c>
      <c r="T21" s="87">
        <v>0</v>
      </c>
      <c r="U21" s="87">
        <v>0</v>
      </c>
      <c r="V21" s="87">
        <v>0</v>
      </c>
      <c r="W21" s="87">
        <v>0</v>
      </c>
      <c r="X21" s="87">
        <v>0</v>
      </c>
      <c r="Y21" s="88">
        <v>0</v>
      </c>
      <c r="Z21" s="89">
        <v>0</v>
      </c>
    </row>
    <row r="22" spans="1:26" ht="25.5">
      <c r="A22" s="90" t="s">
        <v>216</v>
      </c>
      <c r="B22" s="91">
        <f>SUM(B19:B21)</f>
        <v>29027168</v>
      </c>
      <c r="C22" s="91">
        <f>SUM(C19:C21)</f>
        <v>0</v>
      </c>
      <c r="D22" s="92">
        <f aca="true" t="shared" si="3" ref="D22:Z22">SUM(D19:D21)</f>
        <v>42887000</v>
      </c>
      <c r="E22" s="93">
        <f t="shared" si="3"/>
        <v>-45084</v>
      </c>
      <c r="F22" s="93">
        <f t="shared" si="3"/>
        <v>23412715</v>
      </c>
      <c r="G22" s="93">
        <f t="shared" si="3"/>
        <v>-2513387</v>
      </c>
      <c r="H22" s="93">
        <f t="shared" si="3"/>
        <v>-3345428</v>
      </c>
      <c r="I22" s="93">
        <f t="shared" si="3"/>
        <v>17553900</v>
      </c>
      <c r="J22" s="93">
        <f t="shared" si="3"/>
        <v>-353074</v>
      </c>
      <c r="K22" s="93">
        <f t="shared" si="3"/>
        <v>-113011</v>
      </c>
      <c r="L22" s="93">
        <f t="shared" si="3"/>
        <v>-1078497</v>
      </c>
      <c r="M22" s="93">
        <f t="shared" si="3"/>
        <v>-1544582</v>
      </c>
      <c r="N22" s="93">
        <f t="shared" si="3"/>
        <v>-3549749</v>
      </c>
      <c r="O22" s="93">
        <f t="shared" si="3"/>
        <v>13009120</v>
      </c>
      <c r="P22" s="93">
        <f t="shared" si="3"/>
        <v>23421129</v>
      </c>
      <c r="Q22" s="93">
        <f t="shared" si="3"/>
        <v>32880500</v>
      </c>
      <c r="R22" s="93">
        <f t="shared" si="3"/>
        <v>-2426441</v>
      </c>
      <c r="S22" s="93">
        <f t="shared" si="3"/>
        <v>-8001890</v>
      </c>
      <c r="T22" s="93">
        <f t="shared" si="3"/>
        <v>-5871630</v>
      </c>
      <c r="U22" s="93">
        <f t="shared" si="3"/>
        <v>-16299961</v>
      </c>
      <c r="V22" s="93">
        <f t="shared" si="3"/>
        <v>32589857</v>
      </c>
      <c r="W22" s="93">
        <f t="shared" si="3"/>
        <v>-45084</v>
      </c>
      <c r="X22" s="93">
        <f t="shared" si="3"/>
        <v>32634941</v>
      </c>
      <c r="Y22" s="94">
        <f>+IF(W22&lt;&gt;0,(X22/W22)*100,0)</f>
        <v>-72386.96876940821</v>
      </c>
      <c r="Z22" s="95">
        <f t="shared" si="3"/>
        <v>-45084</v>
      </c>
    </row>
    <row r="23" spans="1:26" ht="13.5">
      <c r="A23" s="96" t="s">
        <v>48</v>
      </c>
      <c r="B23" s="19">
        <v>0</v>
      </c>
      <c r="C23" s="19"/>
      <c r="D23" s="64">
        <v>0</v>
      </c>
      <c r="E23" s="65">
        <v>0</v>
      </c>
      <c r="F23" s="65">
        <v>0</v>
      </c>
      <c r="G23" s="65">
        <v>0</v>
      </c>
      <c r="H23" s="65">
        <v>0</v>
      </c>
      <c r="I23" s="65">
        <v>0</v>
      </c>
      <c r="J23" s="65">
        <v>0</v>
      </c>
      <c r="K23" s="65">
        <v>0</v>
      </c>
      <c r="L23" s="65">
        <v>0</v>
      </c>
      <c r="M23" s="65">
        <v>0</v>
      </c>
      <c r="N23" s="65">
        <v>0</v>
      </c>
      <c r="O23" s="65">
        <v>0</v>
      </c>
      <c r="P23" s="65">
        <v>0</v>
      </c>
      <c r="Q23" s="65">
        <v>0</v>
      </c>
      <c r="R23" s="65">
        <v>0</v>
      </c>
      <c r="S23" s="65">
        <v>0</v>
      </c>
      <c r="T23" s="65">
        <v>0</v>
      </c>
      <c r="U23" s="65">
        <v>0</v>
      </c>
      <c r="V23" s="65">
        <v>0</v>
      </c>
      <c r="W23" s="65">
        <v>0</v>
      </c>
      <c r="X23" s="65">
        <v>0</v>
      </c>
      <c r="Y23" s="66">
        <v>0</v>
      </c>
      <c r="Z23" s="67">
        <v>0</v>
      </c>
    </row>
    <row r="24" spans="1:26" ht="13.5">
      <c r="A24" s="97" t="s">
        <v>49</v>
      </c>
      <c r="B24" s="80">
        <f>SUM(B22:B23)</f>
        <v>29027168</v>
      </c>
      <c r="C24" s="80">
        <f>SUM(C22:C23)</f>
        <v>0</v>
      </c>
      <c r="D24" s="81">
        <f aca="true" t="shared" si="4" ref="D24:Z24">SUM(D22:D23)</f>
        <v>42887000</v>
      </c>
      <c r="E24" s="82">
        <f t="shared" si="4"/>
        <v>-45084</v>
      </c>
      <c r="F24" s="82">
        <f t="shared" si="4"/>
        <v>23412715</v>
      </c>
      <c r="G24" s="82">
        <f t="shared" si="4"/>
        <v>-2513387</v>
      </c>
      <c r="H24" s="82">
        <f t="shared" si="4"/>
        <v>-3345428</v>
      </c>
      <c r="I24" s="82">
        <f t="shared" si="4"/>
        <v>17553900</v>
      </c>
      <c r="J24" s="82">
        <f t="shared" si="4"/>
        <v>-353074</v>
      </c>
      <c r="K24" s="82">
        <f t="shared" si="4"/>
        <v>-113011</v>
      </c>
      <c r="L24" s="82">
        <f t="shared" si="4"/>
        <v>-1078497</v>
      </c>
      <c r="M24" s="82">
        <f t="shared" si="4"/>
        <v>-1544582</v>
      </c>
      <c r="N24" s="82">
        <f t="shared" si="4"/>
        <v>-3549749</v>
      </c>
      <c r="O24" s="82">
        <f t="shared" si="4"/>
        <v>13009120</v>
      </c>
      <c r="P24" s="82">
        <f t="shared" si="4"/>
        <v>23421129</v>
      </c>
      <c r="Q24" s="82">
        <f t="shared" si="4"/>
        <v>32880500</v>
      </c>
      <c r="R24" s="82">
        <f t="shared" si="4"/>
        <v>-2426441</v>
      </c>
      <c r="S24" s="82">
        <f t="shared" si="4"/>
        <v>-8001890</v>
      </c>
      <c r="T24" s="82">
        <f t="shared" si="4"/>
        <v>-5871630</v>
      </c>
      <c r="U24" s="82">
        <f t="shared" si="4"/>
        <v>-16299961</v>
      </c>
      <c r="V24" s="82">
        <f t="shared" si="4"/>
        <v>32589857</v>
      </c>
      <c r="W24" s="82">
        <f t="shared" si="4"/>
        <v>-45084</v>
      </c>
      <c r="X24" s="82">
        <f t="shared" si="4"/>
        <v>32634941</v>
      </c>
      <c r="Y24" s="83">
        <f>+IF(W24&lt;&gt;0,(X24/W24)*100,0)</f>
        <v>-72386.96876940821</v>
      </c>
      <c r="Z24" s="84">
        <f t="shared" si="4"/>
        <v>-45084</v>
      </c>
    </row>
    <row r="25" spans="1:26" ht="4.5" customHeight="1">
      <c r="A25" s="98"/>
      <c r="B25" s="57"/>
      <c r="C25" s="57"/>
      <c r="D25" s="58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99"/>
      <c r="Z25" s="100"/>
    </row>
    <row r="26" spans="1:26" ht="13.5">
      <c r="A26" s="101" t="s">
        <v>217</v>
      </c>
      <c r="B26" s="102"/>
      <c r="C26" s="102"/>
      <c r="D26" s="103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1"/>
      <c r="Z26" s="62"/>
    </row>
    <row r="27" spans="1:26" ht="13.5">
      <c r="A27" s="75" t="s">
        <v>50</v>
      </c>
      <c r="B27" s="22">
        <v>18557923</v>
      </c>
      <c r="C27" s="22"/>
      <c r="D27" s="104">
        <v>18697000</v>
      </c>
      <c r="E27" s="105">
        <v>18697000</v>
      </c>
      <c r="F27" s="105">
        <v>1139854</v>
      </c>
      <c r="G27" s="105">
        <v>768915</v>
      </c>
      <c r="H27" s="105">
        <v>4050539</v>
      </c>
      <c r="I27" s="105">
        <v>5959308</v>
      </c>
      <c r="J27" s="105">
        <v>497983</v>
      </c>
      <c r="K27" s="105">
        <v>1228606</v>
      </c>
      <c r="L27" s="105">
        <v>1270935</v>
      </c>
      <c r="M27" s="105">
        <v>2997524</v>
      </c>
      <c r="N27" s="105">
        <v>874867</v>
      </c>
      <c r="O27" s="105">
        <v>3234483</v>
      </c>
      <c r="P27" s="105">
        <v>1741313</v>
      </c>
      <c r="Q27" s="105">
        <v>5850663</v>
      </c>
      <c r="R27" s="105">
        <v>1271528</v>
      </c>
      <c r="S27" s="105">
        <v>4537240</v>
      </c>
      <c r="T27" s="105">
        <v>5255384</v>
      </c>
      <c r="U27" s="105">
        <v>11064152</v>
      </c>
      <c r="V27" s="105">
        <v>25871647</v>
      </c>
      <c r="W27" s="105">
        <v>18697000</v>
      </c>
      <c r="X27" s="105">
        <v>7174647</v>
      </c>
      <c r="Y27" s="106">
        <v>38.37</v>
      </c>
      <c r="Z27" s="107">
        <v>18697000</v>
      </c>
    </row>
    <row r="28" spans="1:26" ht="13.5">
      <c r="A28" s="108" t="s">
        <v>46</v>
      </c>
      <c r="B28" s="19">
        <v>18557923</v>
      </c>
      <c r="C28" s="19"/>
      <c r="D28" s="64">
        <v>18697000</v>
      </c>
      <c r="E28" s="65">
        <v>18697000</v>
      </c>
      <c r="F28" s="65">
        <v>6872000</v>
      </c>
      <c r="G28" s="65">
        <v>0</v>
      </c>
      <c r="H28" s="65">
        <v>0</v>
      </c>
      <c r="I28" s="65">
        <v>6872000</v>
      </c>
      <c r="J28" s="65">
        <v>0</v>
      </c>
      <c r="K28" s="65">
        <v>0</v>
      </c>
      <c r="L28" s="65">
        <v>0</v>
      </c>
      <c r="M28" s="65">
        <v>0</v>
      </c>
      <c r="N28" s="65">
        <v>0</v>
      </c>
      <c r="O28" s="65">
        <v>0</v>
      </c>
      <c r="P28" s="65">
        <v>11015000</v>
      </c>
      <c r="Q28" s="65">
        <v>11015000</v>
      </c>
      <c r="R28" s="65">
        <v>0</v>
      </c>
      <c r="S28" s="65">
        <v>0</v>
      </c>
      <c r="T28" s="65">
        <v>0</v>
      </c>
      <c r="U28" s="65">
        <v>0</v>
      </c>
      <c r="V28" s="65">
        <v>17887000</v>
      </c>
      <c r="W28" s="65">
        <v>18697000</v>
      </c>
      <c r="X28" s="65">
        <v>-810000</v>
      </c>
      <c r="Y28" s="66">
        <v>-4.33</v>
      </c>
      <c r="Z28" s="67">
        <v>18697000</v>
      </c>
    </row>
    <row r="29" spans="1:26" ht="13.5">
      <c r="A29" s="63" t="s">
        <v>218</v>
      </c>
      <c r="B29" s="19">
        <v>0</v>
      </c>
      <c r="C29" s="19"/>
      <c r="D29" s="64">
        <v>0</v>
      </c>
      <c r="E29" s="65">
        <v>0</v>
      </c>
      <c r="F29" s="65">
        <v>0</v>
      </c>
      <c r="G29" s="65">
        <v>0</v>
      </c>
      <c r="H29" s="65">
        <v>0</v>
      </c>
      <c r="I29" s="65">
        <v>0</v>
      </c>
      <c r="J29" s="65">
        <v>0</v>
      </c>
      <c r="K29" s="65">
        <v>0</v>
      </c>
      <c r="L29" s="65">
        <v>0</v>
      </c>
      <c r="M29" s="65">
        <v>0</v>
      </c>
      <c r="N29" s="65">
        <v>0</v>
      </c>
      <c r="O29" s="65">
        <v>0</v>
      </c>
      <c r="P29" s="65">
        <v>0</v>
      </c>
      <c r="Q29" s="65">
        <v>0</v>
      </c>
      <c r="R29" s="65">
        <v>0</v>
      </c>
      <c r="S29" s="65">
        <v>0</v>
      </c>
      <c r="T29" s="65">
        <v>0</v>
      </c>
      <c r="U29" s="65">
        <v>0</v>
      </c>
      <c r="V29" s="65">
        <v>0</v>
      </c>
      <c r="W29" s="65">
        <v>0</v>
      </c>
      <c r="X29" s="65">
        <v>0</v>
      </c>
      <c r="Y29" s="66">
        <v>0</v>
      </c>
      <c r="Z29" s="67">
        <v>0</v>
      </c>
    </row>
    <row r="30" spans="1:26" ht="13.5">
      <c r="A30" s="63" t="s">
        <v>52</v>
      </c>
      <c r="B30" s="19">
        <v>0</v>
      </c>
      <c r="C30" s="19"/>
      <c r="D30" s="64">
        <v>0</v>
      </c>
      <c r="E30" s="65">
        <v>0</v>
      </c>
      <c r="F30" s="65">
        <v>0</v>
      </c>
      <c r="G30" s="65">
        <v>0</v>
      </c>
      <c r="H30" s="65">
        <v>0</v>
      </c>
      <c r="I30" s="65">
        <v>0</v>
      </c>
      <c r="J30" s="65">
        <v>0</v>
      </c>
      <c r="K30" s="65">
        <v>0</v>
      </c>
      <c r="L30" s="65">
        <v>0</v>
      </c>
      <c r="M30" s="65">
        <v>0</v>
      </c>
      <c r="N30" s="65">
        <v>0</v>
      </c>
      <c r="O30" s="65">
        <v>0</v>
      </c>
      <c r="P30" s="65">
        <v>0</v>
      </c>
      <c r="Q30" s="65">
        <v>0</v>
      </c>
      <c r="R30" s="65">
        <v>0</v>
      </c>
      <c r="S30" s="65">
        <v>0</v>
      </c>
      <c r="T30" s="65">
        <v>0</v>
      </c>
      <c r="U30" s="65">
        <v>0</v>
      </c>
      <c r="V30" s="65">
        <v>0</v>
      </c>
      <c r="W30" s="65">
        <v>0</v>
      </c>
      <c r="X30" s="65">
        <v>0</v>
      </c>
      <c r="Y30" s="66">
        <v>0</v>
      </c>
      <c r="Z30" s="67">
        <v>0</v>
      </c>
    </row>
    <row r="31" spans="1:26" ht="13.5">
      <c r="A31" s="63" t="s">
        <v>53</v>
      </c>
      <c r="B31" s="19">
        <v>0</v>
      </c>
      <c r="C31" s="19"/>
      <c r="D31" s="64">
        <v>0</v>
      </c>
      <c r="E31" s="65">
        <v>0</v>
      </c>
      <c r="F31" s="65">
        <v>0</v>
      </c>
      <c r="G31" s="65">
        <v>0</v>
      </c>
      <c r="H31" s="65">
        <v>0</v>
      </c>
      <c r="I31" s="65">
        <v>0</v>
      </c>
      <c r="J31" s="65">
        <v>0</v>
      </c>
      <c r="K31" s="65">
        <v>0</v>
      </c>
      <c r="L31" s="65">
        <v>0</v>
      </c>
      <c r="M31" s="65">
        <v>0</v>
      </c>
      <c r="N31" s="65">
        <v>0</v>
      </c>
      <c r="O31" s="65">
        <v>0</v>
      </c>
      <c r="P31" s="65">
        <v>0</v>
      </c>
      <c r="Q31" s="65">
        <v>0</v>
      </c>
      <c r="R31" s="65">
        <v>0</v>
      </c>
      <c r="S31" s="65">
        <v>0</v>
      </c>
      <c r="T31" s="65">
        <v>0</v>
      </c>
      <c r="U31" s="65">
        <v>0</v>
      </c>
      <c r="V31" s="65">
        <v>0</v>
      </c>
      <c r="W31" s="65">
        <v>0</v>
      </c>
      <c r="X31" s="65">
        <v>0</v>
      </c>
      <c r="Y31" s="66">
        <v>0</v>
      </c>
      <c r="Z31" s="67">
        <v>0</v>
      </c>
    </row>
    <row r="32" spans="1:26" ht="13.5">
      <c r="A32" s="75" t="s">
        <v>54</v>
      </c>
      <c r="B32" s="22">
        <f>SUM(B28:B31)</f>
        <v>18557923</v>
      </c>
      <c r="C32" s="22">
        <f>SUM(C28:C31)</f>
        <v>0</v>
      </c>
      <c r="D32" s="104">
        <f aca="true" t="shared" si="5" ref="D32:Z32">SUM(D28:D31)</f>
        <v>18697000</v>
      </c>
      <c r="E32" s="105">
        <f t="shared" si="5"/>
        <v>18697000</v>
      </c>
      <c r="F32" s="105">
        <f t="shared" si="5"/>
        <v>6872000</v>
      </c>
      <c r="G32" s="105">
        <f t="shared" si="5"/>
        <v>0</v>
      </c>
      <c r="H32" s="105">
        <f t="shared" si="5"/>
        <v>0</v>
      </c>
      <c r="I32" s="105">
        <f t="shared" si="5"/>
        <v>6872000</v>
      </c>
      <c r="J32" s="105">
        <f t="shared" si="5"/>
        <v>0</v>
      </c>
      <c r="K32" s="105">
        <f t="shared" si="5"/>
        <v>0</v>
      </c>
      <c r="L32" s="105">
        <f t="shared" si="5"/>
        <v>0</v>
      </c>
      <c r="M32" s="105">
        <f t="shared" si="5"/>
        <v>0</v>
      </c>
      <c r="N32" s="105">
        <f t="shared" si="5"/>
        <v>0</v>
      </c>
      <c r="O32" s="105">
        <f t="shared" si="5"/>
        <v>0</v>
      </c>
      <c r="P32" s="105">
        <f t="shared" si="5"/>
        <v>11015000</v>
      </c>
      <c r="Q32" s="105">
        <f t="shared" si="5"/>
        <v>11015000</v>
      </c>
      <c r="R32" s="105">
        <f t="shared" si="5"/>
        <v>0</v>
      </c>
      <c r="S32" s="105">
        <f t="shared" si="5"/>
        <v>0</v>
      </c>
      <c r="T32" s="105">
        <f t="shared" si="5"/>
        <v>0</v>
      </c>
      <c r="U32" s="105">
        <f t="shared" si="5"/>
        <v>0</v>
      </c>
      <c r="V32" s="105">
        <f t="shared" si="5"/>
        <v>17887000</v>
      </c>
      <c r="W32" s="105">
        <f t="shared" si="5"/>
        <v>18697000</v>
      </c>
      <c r="X32" s="105">
        <f t="shared" si="5"/>
        <v>-810000</v>
      </c>
      <c r="Y32" s="106">
        <f>+IF(W32&lt;&gt;0,(X32/W32)*100,0)</f>
        <v>-4.332245814836605</v>
      </c>
      <c r="Z32" s="107">
        <f t="shared" si="5"/>
        <v>18697000</v>
      </c>
    </row>
    <row r="33" spans="1:26" ht="4.5" customHeight="1">
      <c r="A33" s="75"/>
      <c r="B33" s="109"/>
      <c r="C33" s="109"/>
      <c r="D33" s="110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  <c r="Y33" s="112"/>
      <c r="Z33" s="113"/>
    </row>
    <row r="34" spans="1:26" ht="13.5">
      <c r="A34" s="101" t="s">
        <v>55</v>
      </c>
      <c r="B34" s="102"/>
      <c r="C34" s="102"/>
      <c r="D34" s="103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1"/>
      <c r="Z34" s="62"/>
    </row>
    <row r="35" spans="1:26" ht="13.5">
      <c r="A35" s="63" t="s">
        <v>56</v>
      </c>
      <c r="B35" s="19">
        <v>49246723</v>
      </c>
      <c r="C35" s="19"/>
      <c r="D35" s="64">
        <v>9365000</v>
      </c>
      <c r="E35" s="65">
        <v>49246723</v>
      </c>
      <c r="F35" s="65">
        <v>0</v>
      </c>
      <c r="G35" s="65">
        <v>0</v>
      </c>
      <c r="H35" s="65">
        <v>0</v>
      </c>
      <c r="I35" s="65">
        <v>0</v>
      </c>
      <c r="J35" s="65">
        <v>0</v>
      </c>
      <c r="K35" s="65">
        <v>0</v>
      </c>
      <c r="L35" s="65">
        <v>0</v>
      </c>
      <c r="M35" s="65">
        <v>0</v>
      </c>
      <c r="N35" s="65">
        <v>0</v>
      </c>
      <c r="O35" s="65">
        <v>0</v>
      </c>
      <c r="P35" s="65">
        <v>0</v>
      </c>
      <c r="Q35" s="65">
        <v>0</v>
      </c>
      <c r="R35" s="65">
        <v>0</v>
      </c>
      <c r="S35" s="65">
        <v>0</v>
      </c>
      <c r="T35" s="65">
        <v>0</v>
      </c>
      <c r="U35" s="65">
        <v>0</v>
      </c>
      <c r="V35" s="65">
        <v>0</v>
      </c>
      <c r="W35" s="65">
        <v>49246723</v>
      </c>
      <c r="X35" s="65">
        <v>-49246723</v>
      </c>
      <c r="Y35" s="66">
        <v>-100</v>
      </c>
      <c r="Z35" s="67">
        <v>49246723</v>
      </c>
    </row>
    <row r="36" spans="1:26" ht="13.5">
      <c r="A36" s="63" t="s">
        <v>57</v>
      </c>
      <c r="B36" s="19">
        <v>184831587</v>
      </c>
      <c r="C36" s="19"/>
      <c r="D36" s="64">
        <v>70606000</v>
      </c>
      <c r="E36" s="65">
        <v>184831587</v>
      </c>
      <c r="F36" s="65">
        <v>0</v>
      </c>
      <c r="G36" s="65">
        <v>0</v>
      </c>
      <c r="H36" s="65">
        <v>0</v>
      </c>
      <c r="I36" s="65">
        <v>0</v>
      </c>
      <c r="J36" s="65">
        <v>0</v>
      </c>
      <c r="K36" s="65">
        <v>0</v>
      </c>
      <c r="L36" s="65">
        <v>0</v>
      </c>
      <c r="M36" s="65">
        <v>0</v>
      </c>
      <c r="N36" s="65">
        <v>0</v>
      </c>
      <c r="O36" s="65">
        <v>0</v>
      </c>
      <c r="P36" s="65">
        <v>0</v>
      </c>
      <c r="Q36" s="65">
        <v>0</v>
      </c>
      <c r="R36" s="65">
        <v>0</v>
      </c>
      <c r="S36" s="65">
        <v>0</v>
      </c>
      <c r="T36" s="65">
        <v>0</v>
      </c>
      <c r="U36" s="65">
        <v>0</v>
      </c>
      <c r="V36" s="65">
        <v>0</v>
      </c>
      <c r="W36" s="65">
        <v>184831587</v>
      </c>
      <c r="X36" s="65">
        <v>-184831587</v>
      </c>
      <c r="Y36" s="66">
        <v>-100</v>
      </c>
      <c r="Z36" s="67">
        <v>184831587</v>
      </c>
    </row>
    <row r="37" spans="1:26" ht="13.5">
      <c r="A37" s="63" t="s">
        <v>58</v>
      </c>
      <c r="B37" s="19">
        <v>34517242</v>
      </c>
      <c r="C37" s="19"/>
      <c r="D37" s="64">
        <v>2711000</v>
      </c>
      <c r="E37" s="65">
        <v>34517240</v>
      </c>
      <c r="F37" s="65">
        <v>0</v>
      </c>
      <c r="G37" s="65">
        <v>0</v>
      </c>
      <c r="H37" s="65">
        <v>0</v>
      </c>
      <c r="I37" s="65">
        <v>0</v>
      </c>
      <c r="J37" s="65">
        <v>0</v>
      </c>
      <c r="K37" s="65">
        <v>0</v>
      </c>
      <c r="L37" s="65">
        <v>0</v>
      </c>
      <c r="M37" s="65">
        <v>0</v>
      </c>
      <c r="N37" s="65">
        <v>0</v>
      </c>
      <c r="O37" s="65">
        <v>0</v>
      </c>
      <c r="P37" s="65">
        <v>0</v>
      </c>
      <c r="Q37" s="65">
        <v>0</v>
      </c>
      <c r="R37" s="65">
        <v>0</v>
      </c>
      <c r="S37" s="65">
        <v>0</v>
      </c>
      <c r="T37" s="65">
        <v>0</v>
      </c>
      <c r="U37" s="65">
        <v>0</v>
      </c>
      <c r="V37" s="65">
        <v>0</v>
      </c>
      <c r="W37" s="65">
        <v>34517240</v>
      </c>
      <c r="X37" s="65">
        <v>-34517240</v>
      </c>
      <c r="Y37" s="66">
        <v>-100</v>
      </c>
      <c r="Z37" s="67">
        <v>34517240</v>
      </c>
    </row>
    <row r="38" spans="1:26" ht="13.5">
      <c r="A38" s="63" t="s">
        <v>59</v>
      </c>
      <c r="B38" s="19">
        <v>3705572</v>
      </c>
      <c r="C38" s="19"/>
      <c r="D38" s="64">
        <v>0</v>
      </c>
      <c r="E38" s="65">
        <v>3705573</v>
      </c>
      <c r="F38" s="65">
        <v>0</v>
      </c>
      <c r="G38" s="65">
        <v>0</v>
      </c>
      <c r="H38" s="65">
        <v>0</v>
      </c>
      <c r="I38" s="65">
        <v>0</v>
      </c>
      <c r="J38" s="65">
        <v>0</v>
      </c>
      <c r="K38" s="65">
        <v>0</v>
      </c>
      <c r="L38" s="65">
        <v>0</v>
      </c>
      <c r="M38" s="65">
        <v>0</v>
      </c>
      <c r="N38" s="65">
        <v>0</v>
      </c>
      <c r="O38" s="65">
        <v>0</v>
      </c>
      <c r="P38" s="65">
        <v>0</v>
      </c>
      <c r="Q38" s="65">
        <v>0</v>
      </c>
      <c r="R38" s="65">
        <v>0</v>
      </c>
      <c r="S38" s="65">
        <v>0</v>
      </c>
      <c r="T38" s="65">
        <v>0</v>
      </c>
      <c r="U38" s="65">
        <v>0</v>
      </c>
      <c r="V38" s="65">
        <v>0</v>
      </c>
      <c r="W38" s="65">
        <v>3705573</v>
      </c>
      <c r="X38" s="65">
        <v>-3705573</v>
      </c>
      <c r="Y38" s="66">
        <v>-100</v>
      </c>
      <c r="Z38" s="67">
        <v>3705573</v>
      </c>
    </row>
    <row r="39" spans="1:26" ht="13.5">
      <c r="A39" s="63" t="s">
        <v>60</v>
      </c>
      <c r="B39" s="19">
        <v>195855496</v>
      </c>
      <c r="C39" s="19"/>
      <c r="D39" s="64">
        <v>184192000</v>
      </c>
      <c r="E39" s="65">
        <v>195855497</v>
      </c>
      <c r="F39" s="65">
        <v>0</v>
      </c>
      <c r="G39" s="65">
        <v>0</v>
      </c>
      <c r="H39" s="65">
        <v>0</v>
      </c>
      <c r="I39" s="65">
        <v>0</v>
      </c>
      <c r="J39" s="65">
        <v>0</v>
      </c>
      <c r="K39" s="65">
        <v>0</v>
      </c>
      <c r="L39" s="65">
        <v>0</v>
      </c>
      <c r="M39" s="65">
        <v>0</v>
      </c>
      <c r="N39" s="65">
        <v>0</v>
      </c>
      <c r="O39" s="65">
        <v>0</v>
      </c>
      <c r="P39" s="65">
        <v>0</v>
      </c>
      <c r="Q39" s="65">
        <v>0</v>
      </c>
      <c r="R39" s="65">
        <v>0</v>
      </c>
      <c r="S39" s="65">
        <v>0</v>
      </c>
      <c r="T39" s="65">
        <v>0</v>
      </c>
      <c r="U39" s="65">
        <v>0</v>
      </c>
      <c r="V39" s="65">
        <v>0</v>
      </c>
      <c r="W39" s="65">
        <v>195855497</v>
      </c>
      <c r="X39" s="65">
        <v>-195855497</v>
      </c>
      <c r="Y39" s="66">
        <v>-100</v>
      </c>
      <c r="Z39" s="67">
        <v>195855497</v>
      </c>
    </row>
    <row r="40" spans="1:26" ht="4.5" customHeight="1">
      <c r="A40" s="98"/>
      <c r="B40" s="57"/>
      <c r="C40" s="57"/>
      <c r="D40" s="58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99"/>
      <c r="Z40" s="100"/>
    </row>
    <row r="41" spans="1:26" ht="13.5">
      <c r="A41" s="101" t="s">
        <v>61</v>
      </c>
      <c r="B41" s="102"/>
      <c r="C41" s="102"/>
      <c r="D41" s="103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1"/>
      <c r="Z41" s="62"/>
    </row>
    <row r="42" spans="1:26" ht="13.5">
      <c r="A42" s="63" t="s">
        <v>62</v>
      </c>
      <c r="B42" s="19">
        <v>31928629</v>
      </c>
      <c r="C42" s="19">
        <v>34391660</v>
      </c>
      <c r="D42" s="64">
        <v>43325808</v>
      </c>
      <c r="E42" s="65">
        <v>40425756</v>
      </c>
      <c r="F42" s="65">
        <v>24573363</v>
      </c>
      <c r="G42" s="65">
        <v>-1744472</v>
      </c>
      <c r="H42" s="65">
        <v>-3314224</v>
      </c>
      <c r="I42" s="65">
        <v>19514667</v>
      </c>
      <c r="J42" s="65">
        <v>-353073</v>
      </c>
      <c r="K42" s="65">
        <v>-323452</v>
      </c>
      <c r="L42" s="65">
        <v>-1057695</v>
      </c>
      <c r="M42" s="65">
        <v>-1734220</v>
      </c>
      <c r="N42" s="65">
        <v>-3549738</v>
      </c>
      <c r="O42" s="65">
        <v>13029918</v>
      </c>
      <c r="P42" s="65">
        <v>23431528</v>
      </c>
      <c r="Q42" s="65">
        <v>32911708</v>
      </c>
      <c r="R42" s="65">
        <v>-2426437</v>
      </c>
      <c r="S42" s="65">
        <v>-8016071</v>
      </c>
      <c r="T42" s="65">
        <v>-5857987</v>
      </c>
      <c r="U42" s="65">
        <v>-16300495</v>
      </c>
      <c r="V42" s="65">
        <v>34391660</v>
      </c>
      <c r="W42" s="65">
        <v>40425756</v>
      </c>
      <c r="X42" s="65">
        <v>-6034096</v>
      </c>
      <c r="Y42" s="66">
        <v>-14.93</v>
      </c>
      <c r="Z42" s="67">
        <v>40425756</v>
      </c>
    </row>
    <row r="43" spans="1:26" ht="13.5">
      <c r="A43" s="63" t="s">
        <v>63</v>
      </c>
      <c r="B43" s="19">
        <v>-18179427</v>
      </c>
      <c r="C43" s="19">
        <v>-27665711</v>
      </c>
      <c r="D43" s="64">
        <v>-15024000</v>
      </c>
      <c r="E43" s="65">
        <v>-35987004</v>
      </c>
      <c r="F43" s="65">
        <v>-1160654</v>
      </c>
      <c r="G43" s="65">
        <v>-768914</v>
      </c>
      <c r="H43" s="65">
        <v>-4081739</v>
      </c>
      <c r="I43" s="65">
        <v>-6011307</v>
      </c>
      <c r="J43" s="65">
        <v>-497983</v>
      </c>
      <c r="K43" s="65">
        <v>-2908272</v>
      </c>
      <c r="L43" s="65">
        <v>-1291735</v>
      </c>
      <c r="M43" s="65">
        <v>-4697990</v>
      </c>
      <c r="N43" s="65">
        <v>-874867</v>
      </c>
      <c r="O43" s="65">
        <v>-3234481</v>
      </c>
      <c r="P43" s="65">
        <v>-1751713</v>
      </c>
      <c r="Q43" s="65">
        <v>-5861061</v>
      </c>
      <c r="R43" s="65">
        <v>-1271529</v>
      </c>
      <c r="S43" s="65">
        <v>-4558039</v>
      </c>
      <c r="T43" s="65">
        <v>-5265785</v>
      </c>
      <c r="U43" s="65">
        <v>-11095353</v>
      </c>
      <c r="V43" s="65">
        <v>-27665711</v>
      </c>
      <c r="W43" s="65">
        <v>-35987004</v>
      </c>
      <c r="X43" s="65">
        <v>8321293</v>
      </c>
      <c r="Y43" s="66">
        <v>-23.12</v>
      </c>
      <c r="Z43" s="67">
        <v>-35987004</v>
      </c>
    </row>
    <row r="44" spans="1:26" ht="13.5">
      <c r="A44" s="63" t="s">
        <v>64</v>
      </c>
      <c r="B44" s="19">
        <v>0</v>
      </c>
      <c r="C44" s="19"/>
      <c r="D44" s="64">
        <v>0</v>
      </c>
      <c r="E44" s="65">
        <v>0</v>
      </c>
      <c r="F44" s="65">
        <v>0</v>
      </c>
      <c r="G44" s="65">
        <v>0</v>
      </c>
      <c r="H44" s="65">
        <v>0</v>
      </c>
      <c r="I44" s="65">
        <v>0</v>
      </c>
      <c r="J44" s="65">
        <v>0</v>
      </c>
      <c r="K44" s="65">
        <v>0</v>
      </c>
      <c r="L44" s="65">
        <v>0</v>
      </c>
      <c r="M44" s="65">
        <v>0</v>
      </c>
      <c r="N44" s="65">
        <v>0</v>
      </c>
      <c r="O44" s="65">
        <v>0</v>
      </c>
      <c r="P44" s="65">
        <v>0</v>
      </c>
      <c r="Q44" s="65">
        <v>0</v>
      </c>
      <c r="R44" s="65">
        <v>0</v>
      </c>
      <c r="S44" s="65">
        <v>0</v>
      </c>
      <c r="T44" s="65">
        <v>0</v>
      </c>
      <c r="U44" s="65">
        <v>0</v>
      </c>
      <c r="V44" s="65">
        <v>0</v>
      </c>
      <c r="W44" s="65">
        <v>0</v>
      </c>
      <c r="X44" s="65">
        <v>0</v>
      </c>
      <c r="Y44" s="66">
        <v>0</v>
      </c>
      <c r="Z44" s="67">
        <v>0</v>
      </c>
    </row>
    <row r="45" spans="1:26" ht="13.5">
      <c r="A45" s="75" t="s">
        <v>65</v>
      </c>
      <c r="B45" s="22">
        <v>39323857</v>
      </c>
      <c r="C45" s="22">
        <v>45907152</v>
      </c>
      <c r="D45" s="104">
        <v>32060808</v>
      </c>
      <c r="E45" s="105">
        <v>2810707</v>
      </c>
      <c r="F45" s="105">
        <v>62593912</v>
      </c>
      <c r="G45" s="105">
        <v>60080526</v>
      </c>
      <c r="H45" s="105">
        <v>52684563</v>
      </c>
      <c r="I45" s="105">
        <v>52684563</v>
      </c>
      <c r="J45" s="105">
        <v>51833507</v>
      </c>
      <c r="K45" s="105">
        <v>48601783</v>
      </c>
      <c r="L45" s="105">
        <v>46252353</v>
      </c>
      <c r="M45" s="105">
        <v>46252353</v>
      </c>
      <c r="N45" s="105">
        <v>41827748</v>
      </c>
      <c r="O45" s="105">
        <v>51623185</v>
      </c>
      <c r="P45" s="105">
        <v>73303000</v>
      </c>
      <c r="Q45" s="105">
        <v>73303000</v>
      </c>
      <c r="R45" s="105">
        <v>69605034</v>
      </c>
      <c r="S45" s="105">
        <v>57030924</v>
      </c>
      <c r="T45" s="105">
        <v>45907152</v>
      </c>
      <c r="U45" s="105">
        <v>45907152</v>
      </c>
      <c r="V45" s="105">
        <v>45907152</v>
      </c>
      <c r="W45" s="105">
        <v>2810707</v>
      </c>
      <c r="X45" s="105">
        <v>43096445</v>
      </c>
      <c r="Y45" s="106">
        <v>1533.3</v>
      </c>
      <c r="Z45" s="107">
        <v>2810707</v>
      </c>
    </row>
    <row r="46" spans="1:26" ht="4.5" customHeight="1">
      <c r="A46" s="114"/>
      <c r="B46" s="115"/>
      <c r="C46" s="115"/>
      <c r="D46" s="116"/>
      <c r="E46" s="117"/>
      <c r="F46" s="117"/>
      <c r="G46" s="117"/>
      <c r="H46" s="117"/>
      <c r="I46" s="117"/>
      <c r="J46" s="117"/>
      <c r="K46" s="117"/>
      <c r="L46" s="117"/>
      <c r="M46" s="117"/>
      <c r="N46" s="117"/>
      <c r="O46" s="117"/>
      <c r="P46" s="117"/>
      <c r="Q46" s="117"/>
      <c r="R46" s="117"/>
      <c r="S46" s="117"/>
      <c r="T46" s="117"/>
      <c r="U46" s="117"/>
      <c r="V46" s="117"/>
      <c r="W46" s="117"/>
      <c r="X46" s="117"/>
      <c r="Y46" s="118"/>
      <c r="Z46" s="119"/>
    </row>
    <row r="47" spans="1:26" ht="13.5" hidden="1">
      <c r="A47" s="120" t="s">
        <v>219</v>
      </c>
      <c r="B47" s="120" t="s">
        <v>204</v>
      </c>
      <c r="C47" s="120"/>
      <c r="D47" s="121" t="s">
        <v>205</v>
      </c>
      <c r="E47" s="122" t="s">
        <v>206</v>
      </c>
      <c r="F47" s="123"/>
      <c r="G47" s="123"/>
      <c r="H47" s="123"/>
      <c r="I47" s="124" t="s">
        <v>207</v>
      </c>
      <c r="J47" s="123"/>
      <c r="K47" s="123"/>
      <c r="L47" s="123"/>
      <c r="M47" s="124" t="s">
        <v>208</v>
      </c>
      <c r="N47" s="125"/>
      <c r="O47" s="125"/>
      <c r="P47" s="125"/>
      <c r="Q47" s="124" t="s">
        <v>209</v>
      </c>
      <c r="R47" s="125"/>
      <c r="S47" s="125"/>
      <c r="T47" s="125"/>
      <c r="U47" s="124" t="s">
        <v>210</v>
      </c>
      <c r="V47" s="124" t="s">
        <v>211</v>
      </c>
      <c r="W47" s="124" t="s">
        <v>212</v>
      </c>
      <c r="X47" s="124"/>
      <c r="Y47" s="124"/>
      <c r="Z47" s="126"/>
    </row>
    <row r="48" spans="1:26" ht="13.5" hidden="1">
      <c r="A48" s="127" t="s">
        <v>66</v>
      </c>
      <c r="B48" s="128"/>
      <c r="C48" s="128"/>
      <c r="D48" s="129"/>
      <c r="E48" s="130"/>
      <c r="F48" s="130"/>
      <c r="G48" s="130"/>
      <c r="H48" s="130"/>
      <c r="I48" s="130"/>
      <c r="J48" s="130"/>
      <c r="K48" s="130"/>
      <c r="L48" s="130"/>
      <c r="M48" s="131"/>
      <c r="N48" s="131"/>
      <c r="O48" s="131"/>
      <c r="P48" s="131"/>
      <c r="Q48" s="131"/>
      <c r="R48" s="131"/>
      <c r="S48" s="131"/>
      <c r="T48" s="131"/>
      <c r="U48" s="131"/>
      <c r="V48" s="131"/>
      <c r="W48" s="131"/>
      <c r="X48" s="131"/>
      <c r="Y48" s="131"/>
      <c r="Z48" s="132"/>
    </row>
    <row r="49" spans="1:26" ht="13.5" hidden="1">
      <c r="A49" s="133" t="s">
        <v>67</v>
      </c>
      <c r="B49" s="57">
        <v>0</v>
      </c>
      <c r="C49" s="57"/>
      <c r="D49" s="134">
        <v>0</v>
      </c>
      <c r="E49" s="59">
        <v>0</v>
      </c>
      <c r="F49" s="59">
        <v>0</v>
      </c>
      <c r="G49" s="59">
        <v>0</v>
      </c>
      <c r="H49" s="59">
        <v>0</v>
      </c>
      <c r="I49" s="59">
        <v>0</v>
      </c>
      <c r="J49" s="59">
        <v>0</v>
      </c>
      <c r="K49" s="59">
        <v>0</v>
      </c>
      <c r="L49" s="59">
        <v>0</v>
      </c>
      <c r="M49" s="59">
        <v>0</v>
      </c>
      <c r="N49" s="59">
        <v>0</v>
      </c>
      <c r="O49" s="59">
        <v>0</v>
      </c>
      <c r="P49" s="59">
        <v>0</v>
      </c>
      <c r="Q49" s="59">
        <v>0</v>
      </c>
      <c r="R49" s="59">
        <v>0</v>
      </c>
      <c r="S49" s="59">
        <v>0</v>
      </c>
      <c r="T49" s="59">
        <v>0</v>
      </c>
      <c r="U49" s="59">
        <v>0</v>
      </c>
      <c r="V49" s="59">
        <v>0</v>
      </c>
      <c r="W49" s="59">
        <v>0</v>
      </c>
      <c r="X49" s="59">
        <v>0</v>
      </c>
      <c r="Y49" s="59">
        <v>0</v>
      </c>
      <c r="Z49" s="135">
        <v>0</v>
      </c>
    </row>
    <row r="50" spans="1:26" ht="13.5" hidden="1">
      <c r="A50" s="127" t="s">
        <v>68</v>
      </c>
      <c r="B50" s="57"/>
      <c r="C50" s="57"/>
      <c r="D50" s="134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135"/>
    </row>
    <row r="51" spans="1:26" ht="13.5" hidden="1">
      <c r="A51" s="133" t="s">
        <v>69</v>
      </c>
      <c r="B51" s="57">
        <v>0</v>
      </c>
      <c r="C51" s="57"/>
      <c r="D51" s="134">
        <v>0</v>
      </c>
      <c r="E51" s="59">
        <v>0</v>
      </c>
      <c r="F51" s="59">
        <v>0</v>
      </c>
      <c r="G51" s="59">
        <v>0</v>
      </c>
      <c r="H51" s="59">
        <v>0</v>
      </c>
      <c r="I51" s="59">
        <v>0</v>
      </c>
      <c r="J51" s="59">
        <v>0</v>
      </c>
      <c r="K51" s="59">
        <v>0</v>
      </c>
      <c r="L51" s="59">
        <v>0</v>
      </c>
      <c r="M51" s="59">
        <v>0</v>
      </c>
      <c r="N51" s="59">
        <v>0</v>
      </c>
      <c r="O51" s="59">
        <v>0</v>
      </c>
      <c r="P51" s="59">
        <v>0</v>
      </c>
      <c r="Q51" s="59">
        <v>0</v>
      </c>
      <c r="R51" s="59">
        <v>0</v>
      </c>
      <c r="S51" s="59">
        <v>0</v>
      </c>
      <c r="T51" s="59">
        <v>0</v>
      </c>
      <c r="U51" s="59">
        <v>0</v>
      </c>
      <c r="V51" s="59">
        <v>0</v>
      </c>
      <c r="W51" s="59">
        <v>0</v>
      </c>
      <c r="X51" s="59">
        <v>0</v>
      </c>
      <c r="Y51" s="59">
        <v>0</v>
      </c>
      <c r="Z51" s="135">
        <v>0</v>
      </c>
    </row>
    <row r="52" spans="1:26" ht="4.5" customHeight="1" hidden="1">
      <c r="A52" s="136"/>
      <c r="B52" s="115"/>
      <c r="C52" s="115"/>
      <c r="D52" s="137"/>
      <c r="E52" s="117"/>
      <c r="F52" s="117"/>
      <c r="G52" s="117"/>
      <c r="H52" s="117"/>
      <c r="I52" s="117"/>
      <c r="J52" s="117"/>
      <c r="K52" s="117"/>
      <c r="L52" s="117"/>
      <c r="M52" s="117"/>
      <c r="N52" s="117"/>
      <c r="O52" s="117"/>
      <c r="P52" s="117"/>
      <c r="Q52" s="117"/>
      <c r="R52" s="117"/>
      <c r="S52" s="117"/>
      <c r="T52" s="117"/>
      <c r="U52" s="117"/>
      <c r="V52" s="117"/>
      <c r="W52" s="117"/>
      <c r="X52" s="117"/>
      <c r="Y52" s="117"/>
      <c r="Z52" s="138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220</v>
      </c>
      <c r="B58" s="5">
        <f>IF(B67=0,0,+(B76/B67)*100)</f>
        <v>533.2027441722337</v>
      </c>
      <c r="C58" s="5">
        <f>IF(C67=0,0,+(C76/C67)*100)</f>
        <v>0</v>
      </c>
      <c r="D58" s="6">
        <f aca="true" t="shared" si="6" ref="D58:Z58">IF(D67=0,0,+(D76/D67)*100)</f>
        <v>152.5515831797621</v>
      </c>
      <c r="E58" s="7">
        <f t="shared" si="6"/>
        <v>99.99996889068217</v>
      </c>
      <c r="F58" s="7">
        <f t="shared" si="6"/>
        <v>10442.713319029543</v>
      </c>
      <c r="G58" s="7">
        <f t="shared" si="6"/>
        <v>10302.613298048296</v>
      </c>
      <c r="H58" s="7">
        <f t="shared" si="6"/>
        <v>157.1791607119657</v>
      </c>
      <c r="I58" s="7">
        <f t="shared" si="6"/>
        <v>618.6504687182083</v>
      </c>
      <c r="J58" s="7">
        <f t="shared" si="6"/>
        <v>100</v>
      </c>
      <c r="K58" s="7">
        <f t="shared" si="6"/>
        <v>100</v>
      </c>
      <c r="L58" s="7">
        <f t="shared" si="6"/>
        <v>100</v>
      </c>
      <c r="M58" s="7">
        <f t="shared" si="6"/>
        <v>100</v>
      </c>
      <c r="N58" s="7">
        <f t="shared" si="6"/>
        <v>5503.304773561811</v>
      </c>
      <c r="O58" s="7">
        <f t="shared" si="6"/>
        <v>100</v>
      </c>
      <c r="P58" s="7">
        <f t="shared" si="6"/>
        <v>100</v>
      </c>
      <c r="Q58" s="7">
        <f t="shared" si="6"/>
        <v>110.52177467504532</v>
      </c>
      <c r="R58" s="7">
        <f t="shared" si="6"/>
        <v>13558.587145338737</v>
      </c>
      <c r="S58" s="7">
        <f t="shared" si="6"/>
        <v>32.61888273805225</v>
      </c>
      <c r="T58" s="7">
        <f t="shared" si="6"/>
        <v>100</v>
      </c>
      <c r="U58" s="7">
        <f t="shared" si="6"/>
        <v>385.8133971291866</v>
      </c>
      <c r="V58" s="7">
        <f t="shared" si="6"/>
        <v>175.35290904673565</v>
      </c>
      <c r="W58" s="7">
        <f t="shared" si="6"/>
        <v>99.99996889068217</v>
      </c>
      <c r="X58" s="7">
        <f t="shared" si="6"/>
        <v>0</v>
      </c>
      <c r="Y58" s="7">
        <f t="shared" si="6"/>
        <v>0</v>
      </c>
      <c r="Z58" s="8">
        <f t="shared" si="6"/>
        <v>99.99996889068217</v>
      </c>
    </row>
    <row r="59" spans="1:26" ht="13.5">
      <c r="A59" s="37" t="s">
        <v>31</v>
      </c>
      <c r="B59" s="9">
        <f aca="true" t="shared" si="7" ref="B59:Z66">IF(B68=0,0,+(B77/B68)*100)</f>
        <v>100</v>
      </c>
      <c r="C59" s="9">
        <f t="shared" si="7"/>
        <v>0</v>
      </c>
      <c r="D59" s="2">
        <f t="shared" si="7"/>
        <v>0</v>
      </c>
      <c r="E59" s="10">
        <f t="shared" si="7"/>
        <v>99.99974999999999</v>
      </c>
      <c r="F59" s="10">
        <f t="shared" si="7"/>
        <v>100</v>
      </c>
      <c r="G59" s="10">
        <f t="shared" si="7"/>
        <v>100</v>
      </c>
      <c r="H59" s="10">
        <f t="shared" si="7"/>
        <v>100</v>
      </c>
      <c r="I59" s="10">
        <f t="shared" si="7"/>
        <v>100</v>
      </c>
      <c r="J59" s="10">
        <f t="shared" si="7"/>
        <v>100</v>
      </c>
      <c r="K59" s="10">
        <f t="shared" si="7"/>
        <v>100</v>
      </c>
      <c r="L59" s="10">
        <f t="shared" si="7"/>
        <v>100</v>
      </c>
      <c r="M59" s="10">
        <f t="shared" si="7"/>
        <v>100</v>
      </c>
      <c r="N59" s="10">
        <f t="shared" si="7"/>
        <v>100</v>
      </c>
      <c r="O59" s="10">
        <f t="shared" si="7"/>
        <v>100</v>
      </c>
      <c r="P59" s="10">
        <f t="shared" si="7"/>
        <v>100</v>
      </c>
      <c r="Q59" s="10">
        <f t="shared" si="7"/>
        <v>100</v>
      </c>
      <c r="R59" s="10">
        <f t="shared" si="7"/>
        <v>100</v>
      </c>
      <c r="S59" s="10">
        <f t="shared" si="7"/>
        <v>100</v>
      </c>
      <c r="T59" s="10">
        <f t="shared" si="7"/>
        <v>100</v>
      </c>
      <c r="U59" s="10">
        <f t="shared" si="7"/>
        <v>100</v>
      </c>
      <c r="V59" s="10">
        <f t="shared" si="7"/>
        <v>100</v>
      </c>
      <c r="W59" s="10">
        <f t="shared" si="7"/>
        <v>99.99974999999999</v>
      </c>
      <c r="X59" s="10">
        <f t="shared" si="7"/>
        <v>0</v>
      </c>
      <c r="Y59" s="10">
        <f t="shared" si="7"/>
        <v>0</v>
      </c>
      <c r="Z59" s="11">
        <f t="shared" si="7"/>
        <v>99.99974999999999</v>
      </c>
    </row>
    <row r="60" spans="1:26" ht="13.5">
      <c r="A60" s="38" t="s">
        <v>32</v>
      </c>
      <c r="B60" s="12">
        <f t="shared" si="7"/>
        <v>5830.033964480137</v>
      </c>
      <c r="C60" s="12">
        <f t="shared" si="7"/>
        <v>0</v>
      </c>
      <c r="D60" s="3">
        <f t="shared" si="7"/>
        <v>225.55868218974484</v>
      </c>
      <c r="E60" s="13">
        <f t="shared" si="7"/>
        <v>100.00004141693977</v>
      </c>
      <c r="F60" s="13">
        <f t="shared" si="7"/>
        <v>104893.47826086957</v>
      </c>
      <c r="G60" s="13">
        <f t="shared" si="7"/>
        <v>20730.434782608696</v>
      </c>
      <c r="H60" s="13">
        <f t="shared" si="7"/>
        <v>11478.179937952431</v>
      </c>
      <c r="I60" s="13">
        <f t="shared" si="7"/>
        <v>34254.15032679738</v>
      </c>
      <c r="J60" s="13">
        <f t="shared" si="7"/>
        <v>100</v>
      </c>
      <c r="K60" s="13">
        <f t="shared" si="7"/>
        <v>100</v>
      </c>
      <c r="L60" s="13">
        <f t="shared" si="7"/>
        <v>100</v>
      </c>
      <c r="M60" s="13">
        <f t="shared" si="7"/>
        <v>100</v>
      </c>
      <c r="N60" s="13">
        <f t="shared" si="7"/>
        <v>11872</v>
      </c>
      <c r="O60" s="13">
        <f t="shared" si="7"/>
        <v>100</v>
      </c>
      <c r="P60" s="13">
        <f t="shared" si="7"/>
        <v>100</v>
      </c>
      <c r="Q60" s="13">
        <f t="shared" si="7"/>
        <v>112.00174541183698</v>
      </c>
      <c r="R60" s="13">
        <f t="shared" si="7"/>
        <v>37205.65134099617</v>
      </c>
      <c r="S60" s="13">
        <f t="shared" si="7"/>
        <v>28.579984509249417</v>
      </c>
      <c r="T60" s="13">
        <f t="shared" si="7"/>
        <v>100</v>
      </c>
      <c r="U60" s="13">
        <f t="shared" si="7"/>
        <v>408.22824077202336</v>
      </c>
      <c r="V60" s="13">
        <f t="shared" si="7"/>
        <v>270.2233501648501</v>
      </c>
      <c r="W60" s="13">
        <f t="shared" si="7"/>
        <v>100.00004141693977</v>
      </c>
      <c r="X60" s="13">
        <f t="shared" si="7"/>
        <v>0</v>
      </c>
      <c r="Y60" s="13">
        <f t="shared" si="7"/>
        <v>0</v>
      </c>
      <c r="Z60" s="14">
        <f t="shared" si="7"/>
        <v>100.00004141693977</v>
      </c>
    </row>
    <row r="61" spans="1:26" ht="13.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225.55868218974484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100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1" t="s">
        <v>221</v>
      </c>
      <c r="B67" s="24">
        <v>1666805</v>
      </c>
      <c r="C67" s="24"/>
      <c r="D67" s="25">
        <v>5969000</v>
      </c>
      <c r="E67" s="26">
        <v>6428942</v>
      </c>
      <c r="F67" s="26">
        <v>6059</v>
      </c>
      <c r="G67" s="26">
        <v>3023</v>
      </c>
      <c r="H67" s="26">
        <v>192425</v>
      </c>
      <c r="I67" s="26">
        <v>201507</v>
      </c>
      <c r="J67" s="26">
        <v>1282627</v>
      </c>
      <c r="K67" s="26">
        <v>85693</v>
      </c>
      <c r="L67" s="26">
        <v>75865</v>
      </c>
      <c r="M67" s="26">
        <v>1444185</v>
      </c>
      <c r="N67" s="26">
        <v>1634</v>
      </c>
      <c r="O67" s="26">
        <v>473248</v>
      </c>
      <c r="P67" s="26">
        <v>364235</v>
      </c>
      <c r="Q67" s="26">
        <v>839117</v>
      </c>
      <c r="R67" s="26">
        <v>8635</v>
      </c>
      <c r="S67" s="26">
        <v>235379</v>
      </c>
      <c r="T67" s="26">
        <v>107106</v>
      </c>
      <c r="U67" s="26">
        <v>351120</v>
      </c>
      <c r="V67" s="26">
        <v>2835929</v>
      </c>
      <c r="W67" s="26">
        <v>6428942</v>
      </c>
      <c r="X67" s="26"/>
      <c r="Y67" s="25"/>
      <c r="Z67" s="27">
        <v>6428942</v>
      </c>
    </row>
    <row r="68" spans="1:26" ht="13.5" hidden="1">
      <c r="A68" s="37" t="s">
        <v>31</v>
      </c>
      <c r="B68" s="19">
        <v>1422804</v>
      </c>
      <c r="C68" s="19"/>
      <c r="D68" s="20">
        <v>1932000</v>
      </c>
      <c r="E68" s="21">
        <v>1600000</v>
      </c>
      <c r="F68" s="21">
        <v>5461</v>
      </c>
      <c r="G68" s="21">
        <v>1528</v>
      </c>
      <c r="H68" s="21">
        <v>191458</v>
      </c>
      <c r="I68" s="21">
        <v>198447</v>
      </c>
      <c r="J68" s="21">
        <v>1251598</v>
      </c>
      <c r="K68" s="21">
        <v>668</v>
      </c>
      <c r="L68" s="21">
        <v>825</v>
      </c>
      <c r="M68" s="21">
        <v>1253091</v>
      </c>
      <c r="N68" s="21">
        <v>884</v>
      </c>
      <c r="O68" s="21">
        <v>807</v>
      </c>
      <c r="P68" s="21">
        <v>101783</v>
      </c>
      <c r="Q68" s="21">
        <v>103474</v>
      </c>
      <c r="R68" s="21">
        <v>5503</v>
      </c>
      <c r="S68" s="21">
        <v>13311</v>
      </c>
      <c r="T68" s="21">
        <v>6720</v>
      </c>
      <c r="U68" s="21">
        <v>25534</v>
      </c>
      <c r="V68" s="21">
        <v>1580546</v>
      </c>
      <c r="W68" s="21">
        <v>1600000</v>
      </c>
      <c r="X68" s="21"/>
      <c r="Y68" s="20"/>
      <c r="Z68" s="23">
        <v>1600000</v>
      </c>
    </row>
    <row r="69" spans="1:26" ht="13.5" hidden="1">
      <c r="A69" s="38" t="s">
        <v>32</v>
      </c>
      <c r="B69" s="19">
        <v>126014</v>
      </c>
      <c r="C69" s="19"/>
      <c r="D69" s="20">
        <v>4037000</v>
      </c>
      <c r="E69" s="21">
        <v>4828942</v>
      </c>
      <c r="F69" s="21">
        <v>598</v>
      </c>
      <c r="G69" s="21">
        <v>1495</v>
      </c>
      <c r="H69" s="21">
        <v>967</v>
      </c>
      <c r="I69" s="21">
        <v>3060</v>
      </c>
      <c r="J69" s="21">
        <v>31029</v>
      </c>
      <c r="K69" s="21">
        <v>85025</v>
      </c>
      <c r="L69" s="21">
        <v>75040</v>
      </c>
      <c r="M69" s="21">
        <v>191094</v>
      </c>
      <c r="N69" s="21">
        <v>750</v>
      </c>
      <c r="O69" s="21">
        <v>472441</v>
      </c>
      <c r="P69" s="21">
        <v>262452</v>
      </c>
      <c r="Q69" s="21">
        <v>735643</v>
      </c>
      <c r="R69" s="21">
        <v>3132</v>
      </c>
      <c r="S69" s="21">
        <v>222068</v>
      </c>
      <c r="T69" s="21">
        <v>100386</v>
      </c>
      <c r="U69" s="21">
        <v>325586</v>
      </c>
      <c r="V69" s="21">
        <v>1255383</v>
      </c>
      <c r="W69" s="21">
        <v>4828942</v>
      </c>
      <c r="X69" s="21"/>
      <c r="Y69" s="20"/>
      <c r="Z69" s="23">
        <v>4828942</v>
      </c>
    </row>
    <row r="70" spans="1:26" ht="13.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3.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3.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3.5" hidden="1">
      <c r="A73" s="39" t="s">
        <v>106</v>
      </c>
      <c r="B73" s="19"/>
      <c r="C73" s="19"/>
      <c r="D73" s="20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0"/>
      <c r="Z73" s="23"/>
    </row>
    <row r="74" spans="1:26" ht="13.5" hidden="1">
      <c r="A74" s="39" t="s">
        <v>107</v>
      </c>
      <c r="B74" s="19">
        <v>126014</v>
      </c>
      <c r="C74" s="19"/>
      <c r="D74" s="20">
        <v>4037000</v>
      </c>
      <c r="E74" s="21">
        <v>4828942</v>
      </c>
      <c r="F74" s="21">
        <v>598</v>
      </c>
      <c r="G74" s="21">
        <v>1495</v>
      </c>
      <c r="H74" s="21">
        <v>967</v>
      </c>
      <c r="I74" s="21">
        <v>3060</v>
      </c>
      <c r="J74" s="21">
        <v>31029</v>
      </c>
      <c r="K74" s="21">
        <v>85025</v>
      </c>
      <c r="L74" s="21">
        <v>75040</v>
      </c>
      <c r="M74" s="21">
        <v>191094</v>
      </c>
      <c r="N74" s="21">
        <v>750</v>
      </c>
      <c r="O74" s="21">
        <v>472441</v>
      </c>
      <c r="P74" s="21">
        <v>262452</v>
      </c>
      <c r="Q74" s="21">
        <v>735643</v>
      </c>
      <c r="R74" s="21">
        <v>3132</v>
      </c>
      <c r="S74" s="21">
        <v>222068</v>
      </c>
      <c r="T74" s="21">
        <v>100386</v>
      </c>
      <c r="U74" s="21">
        <v>325586</v>
      </c>
      <c r="V74" s="21">
        <v>1255383</v>
      </c>
      <c r="W74" s="21">
        <v>4828942</v>
      </c>
      <c r="X74" s="21"/>
      <c r="Y74" s="20"/>
      <c r="Z74" s="23">
        <v>4828942</v>
      </c>
    </row>
    <row r="75" spans="1:26" ht="13.5" hidden="1">
      <c r="A75" s="40" t="s">
        <v>110</v>
      </c>
      <c r="B75" s="28">
        <v>117987</v>
      </c>
      <c r="C75" s="28"/>
      <c r="D75" s="29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29"/>
      <c r="Z75" s="31"/>
    </row>
    <row r="76" spans="1:26" ht="13.5" hidden="1">
      <c r="A76" s="42" t="s">
        <v>222</v>
      </c>
      <c r="B76" s="32">
        <v>8887450</v>
      </c>
      <c r="C76" s="32">
        <v>4972884</v>
      </c>
      <c r="D76" s="33">
        <v>9105804</v>
      </c>
      <c r="E76" s="34">
        <v>6428940</v>
      </c>
      <c r="F76" s="34">
        <v>632724</v>
      </c>
      <c r="G76" s="34">
        <v>311448</v>
      </c>
      <c r="H76" s="34">
        <v>302452</v>
      </c>
      <c r="I76" s="34">
        <v>1246624</v>
      </c>
      <c r="J76" s="34">
        <v>1282627</v>
      </c>
      <c r="K76" s="34">
        <v>85693</v>
      </c>
      <c r="L76" s="34">
        <v>75865</v>
      </c>
      <c r="M76" s="34">
        <v>1444185</v>
      </c>
      <c r="N76" s="34">
        <v>89924</v>
      </c>
      <c r="O76" s="34">
        <v>473248</v>
      </c>
      <c r="P76" s="34">
        <v>364235</v>
      </c>
      <c r="Q76" s="34">
        <v>927407</v>
      </c>
      <c r="R76" s="34">
        <v>1170784</v>
      </c>
      <c r="S76" s="34">
        <v>76778</v>
      </c>
      <c r="T76" s="34">
        <v>107106</v>
      </c>
      <c r="U76" s="34">
        <v>1354668</v>
      </c>
      <c r="V76" s="34">
        <v>4972884</v>
      </c>
      <c r="W76" s="34">
        <v>6428940</v>
      </c>
      <c r="X76" s="34"/>
      <c r="Y76" s="33"/>
      <c r="Z76" s="35">
        <v>6428940</v>
      </c>
    </row>
    <row r="77" spans="1:26" ht="13.5" hidden="1">
      <c r="A77" s="37" t="s">
        <v>31</v>
      </c>
      <c r="B77" s="19">
        <v>1422804</v>
      </c>
      <c r="C77" s="19">
        <v>1580546</v>
      </c>
      <c r="D77" s="20"/>
      <c r="E77" s="21">
        <v>1599996</v>
      </c>
      <c r="F77" s="21">
        <v>5461</v>
      </c>
      <c r="G77" s="21">
        <v>1528</v>
      </c>
      <c r="H77" s="21">
        <v>191458</v>
      </c>
      <c r="I77" s="21">
        <v>198447</v>
      </c>
      <c r="J77" s="21">
        <v>1251598</v>
      </c>
      <c r="K77" s="21">
        <v>668</v>
      </c>
      <c r="L77" s="21">
        <v>825</v>
      </c>
      <c r="M77" s="21">
        <v>1253091</v>
      </c>
      <c r="N77" s="21">
        <v>884</v>
      </c>
      <c r="O77" s="21">
        <v>807</v>
      </c>
      <c r="P77" s="21">
        <v>101783</v>
      </c>
      <c r="Q77" s="21">
        <v>103474</v>
      </c>
      <c r="R77" s="21">
        <v>5503</v>
      </c>
      <c r="S77" s="21">
        <v>13311</v>
      </c>
      <c r="T77" s="21">
        <v>6720</v>
      </c>
      <c r="U77" s="21">
        <v>25534</v>
      </c>
      <c r="V77" s="21">
        <v>1580546</v>
      </c>
      <c r="W77" s="21">
        <v>1599996</v>
      </c>
      <c r="X77" s="21"/>
      <c r="Y77" s="20"/>
      <c r="Z77" s="23">
        <v>1599996</v>
      </c>
    </row>
    <row r="78" spans="1:26" ht="13.5" hidden="1">
      <c r="A78" s="38" t="s">
        <v>32</v>
      </c>
      <c r="B78" s="19">
        <v>7346659</v>
      </c>
      <c r="C78" s="19">
        <v>3392338</v>
      </c>
      <c r="D78" s="20">
        <v>9105804</v>
      </c>
      <c r="E78" s="21">
        <v>4828944</v>
      </c>
      <c r="F78" s="21">
        <v>627263</v>
      </c>
      <c r="G78" s="21">
        <v>309920</v>
      </c>
      <c r="H78" s="21">
        <v>110994</v>
      </c>
      <c r="I78" s="21">
        <v>1048177</v>
      </c>
      <c r="J78" s="21">
        <v>31029</v>
      </c>
      <c r="K78" s="21">
        <v>85025</v>
      </c>
      <c r="L78" s="21">
        <v>75040</v>
      </c>
      <c r="M78" s="21">
        <v>191094</v>
      </c>
      <c r="N78" s="21">
        <v>89040</v>
      </c>
      <c r="O78" s="21">
        <v>472441</v>
      </c>
      <c r="P78" s="21">
        <v>262452</v>
      </c>
      <c r="Q78" s="21">
        <v>823933</v>
      </c>
      <c r="R78" s="21">
        <v>1165281</v>
      </c>
      <c r="S78" s="21">
        <v>63467</v>
      </c>
      <c r="T78" s="21">
        <v>100386</v>
      </c>
      <c r="U78" s="21">
        <v>1329134</v>
      </c>
      <c r="V78" s="21">
        <v>3392338</v>
      </c>
      <c r="W78" s="21">
        <v>4828944</v>
      </c>
      <c r="X78" s="21"/>
      <c r="Y78" s="20"/>
      <c r="Z78" s="23">
        <v>4828944</v>
      </c>
    </row>
    <row r="79" spans="1:26" ht="13.5" hidden="1">
      <c r="A79" s="39" t="s">
        <v>103</v>
      </c>
      <c r="B79" s="19">
        <v>7220645</v>
      </c>
      <c r="C79" s="19">
        <v>3375069</v>
      </c>
      <c r="D79" s="20"/>
      <c r="E79" s="21">
        <v>4478376</v>
      </c>
      <c r="F79" s="21">
        <v>626665</v>
      </c>
      <c r="G79" s="21">
        <v>308425</v>
      </c>
      <c r="H79" s="21">
        <v>110027</v>
      </c>
      <c r="I79" s="21">
        <v>1045117</v>
      </c>
      <c r="J79" s="21">
        <v>29534</v>
      </c>
      <c r="K79" s="21">
        <v>84390</v>
      </c>
      <c r="L79" s="21">
        <v>74665</v>
      </c>
      <c r="M79" s="21">
        <v>188589</v>
      </c>
      <c r="N79" s="21">
        <v>88290</v>
      </c>
      <c r="O79" s="21">
        <v>471667</v>
      </c>
      <c r="P79" s="21">
        <v>261504</v>
      </c>
      <c r="Q79" s="21">
        <v>821461</v>
      </c>
      <c r="R79" s="21">
        <v>1162149</v>
      </c>
      <c r="S79" s="21">
        <v>60387</v>
      </c>
      <c r="T79" s="21">
        <v>97366</v>
      </c>
      <c r="U79" s="21">
        <v>1319902</v>
      </c>
      <c r="V79" s="21">
        <v>3375069</v>
      </c>
      <c r="W79" s="21">
        <v>4478376</v>
      </c>
      <c r="X79" s="21"/>
      <c r="Y79" s="20"/>
      <c r="Z79" s="23">
        <v>4478376</v>
      </c>
    </row>
    <row r="80" spans="1:26" ht="13.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3.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3.5" hidden="1">
      <c r="A82" s="39" t="s">
        <v>106</v>
      </c>
      <c r="B82" s="19">
        <v>126014</v>
      </c>
      <c r="C82" s="19">
        <v>17269</v>
      </c>
      <c r="D82" s="20"/>
      <c r="E82" s="21">
        <v>350568</v>
      </c>
      <c r="F82" s="21">
        <v>598</v>
      </c>
      <c r="G82" s="21">
        <v>1495</v>
      </c>
      <c r="H82" s="21">
        <v>967</v>
      </c>
      <c r="I82" s="21">
        <v>3060</v>
      </c>
      <c r="J82" s="21">
        <v>1495</v>
      </c>
      <c r="K82" s="21">
        <v>635</v>
      </c>
      <c r="L82" s="21">
        <v>375</v>
      </c>
      <c r="M82" s="21">
        <v>2505</v>
      </c>
      <c r="N82" s="21">
        <v>750</v>
      </c>
      <c r="O82" s="21">
        <v>774</v>
      </c>
      <c r="P82" s="21">
        <v>948</v>
      </c>
      <c r="Q82" s="21">
        <v>2472</v>
      </c>
      <c r="R82" s="21">
        <v>3132</v>
      </c>
      <c r="S82" s="21">
        <v>3080</v>
      </c>
      <c r="T82" s="21">
        <v>3020</v>
      </c>
      <c r="U82" s="21">
        <v>9232</v>
      </c>
      <c r="V82" s="21">
        <v>17269</v>
      </c>
      <c r="W82" s="21">
        <v>350568</v>
      </c>
      <c r="X82" s="21"/>
      <c r="Y82" s="20"/>
      <c r="Z82" s="23">
        <v>350568</v>
      </c>
    </row>
    <row r="83" spans="1:26" ht="13.5" hidden="1">
      <c r="A83" s="39" t="s">
        <v>107</v>
      </c>
      <c r="B83" s="19"/>
      <c r="C83" s="19"/>
      <c r="D83" s="20">
        <v>9105804</v>
      </c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3.5" hidden="1">
      <c r="A84" s="40" t="s">
        <v>110</v>
      </c>
      <c r="B84" s="28">
        <v>117987</v>
      </c>
      <c r="C84" s="28"/>
      <c r="D84" s="29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165" t="s">
        <v>70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</row>
    <row r="2" spans="1:27" ht="24.75" customHeight="1">
      <c r="A2" s="166" t="s">
        <v>71</v>
      </c>
      <c r="B2" s="139" t="s">
        <v>228</v>
      </c>
      <c r="C2" s="126" t="s">
        <v>2</v>
      </c>
      <c r="D2" s="126" t="s">
        <v>3</v>
      </c>
      <c r="E2" s="167" t="s">
        <v>4</v>
      </c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9"/>
    </row>
    <row r="3" spans="1:27" ht="24.75" customHeight="1">
      <c r="A3" s="170" t="s">
        <v>5</v>
      </c>
      <c r="B3" s="171" t="s">
        <v>72</v>
      </c>
      <c r="C3" s="172" t="s">
        <v>6</v>
      </c>
      <c r="D3" s="172" t="s">
        <v>6</v>
      </c>
      <c r="E3" s="52" t="s">
        <v>7</v>
      </c>
      <c r="F3" s="53" t="s">
        <v>8</v>
      </c>
      <c r="G3" s="53" t="s">
        <v>9</v>
      </c>
      <c r="H3" s="53" t="s">
        <v>10</v>
      </c>
      <c r="I3" s="53" t="s">
        <v>11</v>
      </c>
      <c r="J3" s="53" t="s">
        <v>12</v>
      </c>
      <c r="K3" s="53" t="s">
        <v>13</v>
      </c>
      <c r="L3" s="53" t="s">
        <v>14</v>
      </c>
      <c r="M3" s="53" t="s">
        <v>15</v>
      </c>
      <c r="N3" s="53" t="s">
        <v>16</v>
      </c>
      <c r="O3" s="53" t="s">
        <v>17</v>
      </c>
      <c r="P3" s="53" t="s">
        <v>18</v>
      </c>
      <c r="Q3" s="53" t="s">
        <v>19</v>
      </c>
      <c r="R3" s="53" t="s">
        <v>20</v>
      </c>
      <c r="S3" s="53" t="s">
        <v>21</v>
      </c>
      <c r="T3" s="53" t="s">
        <v>22</v>
      </c>
      <c r="U3" s="53" t="s">
        <v>23</v>
      </c>
      <c r="V3" s="53" t="s">
        <v>24</v>
      </c>
      <c r="W3" s="53" t="s">
        <v>25</v>
      </c>
      <c r="X3" s="53" t="s">
        <v>26</v>
      </c>
      <c r="Y3" s="53" t="s">
        <v>27</v>
      </c>
      <c r="Z3" s="53" t="s">
        <v>28</v>
      </c>
      <c r="AA3" s="55" t="s">
        <v>29</v>
      </c>
    </row>
    <row r="4" spans="1:27" ht="13.5">
      <c r="A4" s="151" t="s">
        <v>73</v>
      </c>
      <c r="B4" s="141"/>
      <c r="C4" s="173"/>
      <c r="D4" s="173"/>
      <c r="E4" s="174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6"/>
      <c r="AA4" s="173"/>
    </row>
    <row r="5" spans="1:27" ht="13.5">
      <c r="A5" s="140" t="s">
        <v>74</v>
      </c>
      <c r="B5" s="141"/>
      <c r="C5" s="158">
        <f aca="true" t="shared" si="0" ref="C5:Y5">SUM(C6:C8)</f>
        <v>68563567</v>
      </c>
      <c r="D5" s="158">
        <f>SUM(D6:D8)</f>
        <v>0</v>
      </c>
      <c r="E5" s="159">
        <f t="shared" si="0"/>
        <v>90744000</v>
      </c>
      <c r="F5" s="105">
        <f t="shared" si="0"/>
        <v>51168498</v>
      </c>
      <c r="G5" s="105">
        <f t="shared" si="0"/>
        <v>21258193</v>
      </c>
      <c r="H5" s="105">
        <f t="shared" si="0"/>
        <v>1286893</v>
      </c>
      <c r="I5" s="105">
        <f t="shared" si="0"/>
        <v>1197526</v>
      </c>
      <c r="J5" s="105">
        <f t="shared" si="0"/>
        <v>23742612</v>
      </c>
      <c r="K5" s="105">
        <f t="shared" si="0"/>
        <v>1974785</v>
      </c>
      <c r="L5" s="105">
        <f t="shared" si="0"/>
        <v>4549149</v>
      </c>
      <c r="M5" s="105">
        <f t="shared" si="0"/>
        <v>511455</v>
      </c>
      <c r="N5" s="105">
        <f t="shared" si="0"/>
        <v>7035389</v>
      </c>
      <c r="O5" s="105">
        <f t="shared" si="0"/>
        <v>654175</v>
      </c>
      <c r="P5" s="105">
        <f t="shared" si="0"/>
        <v>15697924</v>
      </c>
      <c r="Q5" s="105">
        <f t="shared" si="0"/>
        <v>18380643</v>
      </c>
      <c r="R5" s="105">
        <f t="shared" si="0"/>
        <v>34732742</v>
      </c>
      <c r="S5" s="105">
        <f t="shared" si="0"/>
        <v>159385</v>
      </c>
      <c r="T5" s="105">
        <f t="shared" si="0"/>
        <v>2757404</v>
      </c>
      <c r="U5" s="105">
        <f t="shared" si="0"/>
        <v>1806244</v>
      </c>
      <c r="V5" s="105">
        <f t="shared" si="0"/>
        <v>4723033</v>
      </c>
      <c r="W5" s="105">
        <f t="shared" si="0"/>
        <v>70233776</v>
      </c>
      <c r="X5" s="105">
        <f t="shared" si="0"/>
        <v>51168498</v>
      </c>
      <c r="Y5" s="105">
        <f t="shared" si="0"/>
        <v>19065278</v>
      </c>
      <c r="Z5" s="142">
        <f>+IF(X5&lt;&gt;0,+(Y5/X5)*100,0)</f>
        <v>37.259796056550265</v>
      </c>
      <c r="AA5" s="158">
        <f>SUM(AA6:AA8)</f>
        <v>51168498</v>
      </c>
    </row>
    <row r="6" spans="1:27" ht="13.5">
      <c r="A6" s="143" t="s">
        <v>75</v>
      </c>
      <c r="B6" s="141"/>
      <c r="C6" s="160">
        <v>68563567</v>
      </c>
      <c r="D6" s="160"/>
      <c r="E6" s="161">
        <v>90744000</v>
      </c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145">
        <v>0</v>
      </c>
      <c r="AA6" s="160"/>
    </row>
    <row r="7" spans="1:27" ht="13.5">
      <c r="A7" s="143" t="s">
        <v>76</v>
      </c>
      <c r="B7" s="141"/>
      <c r="C7" s="162"/>
      <c r="D7" s="162"/>
      <c r="E7" s="163"/>
      <c r="F7" s="164">
        <v>50143598</v>
      </c>
      <c r="G7" s="164">
        <v>21237360</v>
      </c>
      <c r="H7" s="164">
        <v>1188583</v>
      </c>
      <c r="I7" s="164">
        <v>1162339</v>
      </c>
      <c r="J7" s="164">
        <v>23588282</v>
      </c>
      <c r="K7" s="164">
        <v>1926350</v>
      </c>
      <c r="L7" s="164">
        <v>4500628</v>
      </c>
      <c r="M7" s="164">
        <v>488874</v>
      </c>
      <c r="N7" s="164">
        <v>6915852</v>
      </c>
      <c r="O7" s="164">
        <v>632721</v>
      </c>
      <c r="P7" s="164">
        <v>15661088</v>
      </c>
      <c r="Q7" s="164">
        <v>18358140</v>
      </c>
      <c r="R7" s="164">
        <v>34651949</v>
      </c>
      <c r="S7" s="164">
        <v>126755</v>
      </c>
      <c r="T7" s="164">
        <v>2724523</v>
      </c>
      <c r="U7" s="164">
        <v>1785103</v>
      </c>
      <c r="V7" s="164">
        <v>4636381</v>
      </c>
      <c r="W7" s="164">
        <v>69792464</v>
      </c>
      <c r="X7" s="164">
        <v>50143598</v>
      </c>
      <c r="Y7" s="164">
        <v>19648866</v>
      </c>
      <c r="Z7" s="146">
        <v>39.19</v>
      </c>
      <c r="AA7" s="162">
        <v>50143598</v>
      </c>
    </row>
    <row r="8" spans="1:27" ht="13.5">
      <c r="A8" s="143" t="s">
        <v>77</v>
      </c>
      <c r="B8" s="141"/>
      <c r="C8" s="160"/>
      <c r="D8" s="160"/>
      <c r="E8" s="161"/>
      <c r="F8" s="65">
        <v>1024900</v>
      </c>
      <c r="G8" s="65">
        <v>20833</v>
      </c>
      <c r="H8" s="65">
        <v>98310</v>
      </c>
      <c r="I8" s="65">
        <v>35187</v>
      </c>
      <c r="J8" s="65">
        <v>154330</v>
      </c>
      <c r="K8" s="65">
        <v>48435</v>
      </c>
      <c r="L8" s="65">
        <v>48521</v>
      </c>
      <c r="M8" s="65">
        <v>22581</v>
      </c>
      <c r="N8" s="65">
        <v>119537</v>
      </c>
      <c r="O8" s="65">
        <v>21454</v>
      </c>
      <c r="P8" s="65">
        <v>36836</v>
      </c>
      <c r="Q8" s="65">
        <v>22503</v>
      </c>
      <c r="R8" s="65">
        <v>80793</v>
      </c>
      <c r="S8" s="65">
        <v>32630</v>
      </c>
      <c r="T8" s="65">
        <v>32881</v>
      </c>
      <c r="U8" s="65">
        <v>21141</v>
      </c>
      <c r="V8" s="65">
        <v>86652</v>
      </c>
      <c r="W8" s="65">
        <v>441312</v>
      </c>
      <c r="X8" s="65">
        <v>1024900</v>
      </c>
      <c r="Y8" s="65">
        <v>-583588</v>
      </c>
      <c r="Z8" s="145">
        <v>-56.94</v>
      </c>
      <c r="AA8" s="160">
        <v>1024900</v>
      </c>
    </row>
    <row r="9" spans="1:27" ht="13.5">
      <c r="A9" s="140" t="s">
        <v>78</v>
      </c>
      <c r="B9" s="141"/>
      <c r="C9" s="158">
        <f aca="true" t="shared" si="1" ref="C9:Y9">SUM(C10:C14)</f>
        <v>0</v>
      </c>
      <c r="D9" s="158">
        <f>SUM(D10:D14)</f>
        <v>0</v>
      </c>
      <c r="E9" s="159">
        <f t="shared" si="1"/>
        <v>0</v>
      </c>
      <c r="F9" s="105">
        <f t="shared" si="1"/>
        <v>2697600</v>
      </c>
      <c r="G9" s="105">
        <f t="shared" si="1"/>
        <v>1120</v>
      </c>
      <c r="H9" s="105">
        <f t="shared" si="1"/>
        <v>0</v>
      </c>
      <c r="I9" s="105">
        <f t="shared" si="1"/>
        <v>435</v>
      </c>
      <c r="J9" s="105">
        <f t="shared" si="1"/>
        <v>1555</v>
      </c>
      <c r="K9" s="105">
        <f t="shared" si="1"/>
        <v>530</v>
      </c>
      <c r="L9" s="105">
        <f t="shared" si="1"/>
        <v>450</v>
      </c>
      <c r="M9" s="105">
        <f t="shared" si="1"/>
        <v>200000</v>
      </c>
      <c r="N9" s="105">
        <f t="shared" si="1"/>
        <v>200980</v>
      </c>
      <c r="O9" s="105">
        <f t="shared" si="1"/>
        <v>985</v>
      </c>
      <c r="P9" s="105">
        <f t="shared" si="1"/>
        <v>206</v>
      </c>
      <c r="Q9" s="105">
        <f t="shared" si="1"/>
        <v>525180</v>
      </c>
      <c r="R9" s="105">
        <f t="shared" si="1"/>
        <v>526371</v>
      </c>
      <c r="S9" s="105">
        <f t="shared" si="1"/>
        <v>1768</v>
      </c>
      <c r="T9" s="105">
        <f t="shared" si="1"/>
        <v>180</v>
      </c>
      <c r="U9" s="105">
        <f t="shared" si="1"/>
        <v>696</v>
      </c>
      <c r="V9" s="105">
        <f t="shared" si="1"/>
        <v>2644</v>
      </c>
      <c r="W9" s="105">
        <f t="shared" si="1"/>
        <v>731550</v>
      </c>
      <c r="X9" s="105">
        <f t="shared" si="1"/>
        <v>2697600</v>
      </c>
      <c r="Y9" s="105">
        <f t="shared" si="1"/>
        <v>-1966050</v>
      </c>
      <c r="Z9" s="142">
        <f>+IF(X9&lt;&gt;0,+(Y9/X9)*100,0)</f>
        <v>-72.88145017793595</v>
      </c>
      <c r="AA9" s="158">
        <f>SUM(AA10:AA14)</f>
        <v>2697600</v>
      </c>
    </row>
    <row r="10" spans="1:27" ht="13.5">
      <c r="A10" s="143" t="s">
        <v>79</v>
      </c>
      <c r="B10" s="141"/>
      <c r="C10" s="160"/>
      <c r="D10" s="160"/>
      <c r="E10" s="161"/>
      <c r="F10" s="65">
        <v>2697600</v>
      </c>
      <c r="G10" s="65">
        <v>1120</v>
      </c>
      <c r="H10" s="65"/>
      <c r="I10" s="65">
        <v>435</v>
      </c>
      <c r="J10" s="65">
        <v>1555</v>
      </c>
      <c r="K10" s="65">
        <v>530</v>
      </c>
      <c r="L10" s="65">
        <v>450</v>
      </c>
      <c r="M10" s="65">
        <v>200000</v>
      </c>
      <c r="N10" s="65">
        <v>200980</v>
      </c>
      <c r="O10" s="65">
        <v>985</v>
      </c>
      <c r="P10" s="65">
        <v>206</v>
      </c>
      <c r="Q10" s="65">
        <v>525180</v>
      </c>
      <c r="R10" s="65">
        <v>526371</v>
      </c>
      <c r="S10" s="65">
        <v>1768</v>
      </c>
      <c r="T10" s="65">
        <v>180</v>
      </c>
      <c r="U10" s="65">
        <v>696</v>
      </c>
      <c r="V10" s="65">
        <v>2644</v>
      </c>
      <c r="W10" s="65">
        <v>731550</v>
      </c>
      <c r="X10" s="65">
        <v>2697600</v>
      </c>
      <c r="Y10" s="65">
        <v>-1966050</v>
      </c>
      <c r="Z10" s="145">
        <v>-72.88</v>
      </c>
      <c r="AA10" s="160">
        <v>2697600</v>
      </c>
    </row>
    <row r="11" spans="1:27" ht="13.5">
      <c r="A11" s="143" t="s">
        <v>80</v>
      </c>
      <c r="B11" s="141"/>
      <c r="C11" s="160"/>
      <c r="D11" s="160"/>
      <c r="E11" s="161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145">
        <v>0</v>
      </c>
      <c r="AA11" s="160"/>
    </row>
    <row r="12" spans="1:27" ht="13.5">
      <c r="A12" s="143" t="s">
        <v>81</v>
      </c>
      <c r="B12" s="141"/>
      <c r="C12" s="160"/>
      <c r="D12" s="160"/>
      <c r="E12" s="161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145">
        <v>0</v>
      </c>
      <c r="AA12" s="160"/>
    </row>
    <row r="13" spans="1:27" ht="13.5">
      <c r="A13" s="143" t="s">
        <v>82</v>
      </c>
      <c r="B13" s="141"/>
      <c r="C13" s="160"/>
      <c r="D13" s="160"/>
      <c r="E13" s="161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145">
        <v>0</v>
      </c>
      <c r="AA13" s="160"/>
    </row>
    <row r="14" spans="1:27" ht="13.5">
      <c r="A14" s="143" t="s">
        <v>83</v>
      </c>
      <c r="B14" s="141"/>
      <c r="C14" s="162"/>
      <c r="D14" s="162"/>
      <c r="E14" s="163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W14" s="164"/>
      <c r="X14" s="164"/>
      <c r="Y14" s="164"/>
      <c r="Z14" s="146">
        <v>0</v>
      </c>
      <c r="AA14" s="162"/>
    </row>
    <row r="15" spans="1:27" ht="13.5">
      <c r="A15" s="140" t="s">
        <v>84</v>
      </c>
      <c r="B15" s="147"/>
      <c r="C15" s="158">
        <f aca="true" t="shared" si="2" ref="C15:Y15">SUM(C16:C18)</f>
        <v>0</v>
      </c>
      <c r="D15" s="158">
        <f>SUM(D16:D18)</f>
        <v>0</v>
      </c>
      <c r="E15" s="159">
        <f t="shared" si="2"/>
        <v>0</v>
      </c>
      <c r="F15" s="105">
        <f t="shared" si="2"/>
        <v>38787942</v>
      </c>
      <c r="G15" s="105">
        <f t="shared" si="2"/>
        <v>6881242</v>
      </c>
      <c r="H15" s="105">
        <f t="shared" si="2"/>
        <v>310748</v>
      </c>
      <c r="I15" s="105">
        <f t="shared" si="2"/>
        <v>117253</v>
      </c>
      <c r="J15" s="105">
        <f t="shared" si="2"/>
        <v>7309243</v>
      </c>
      <c r="K15" s="105">
        <f t="shared" si="2"/>
        <v>35029</v>
      </c>
      <c r="L15" s="105">
        <f t="shared" si="2"/>
        <v>89577</v>
      </c>
      <c r="M15" s="105">
        <f t="shared" si="2"/>
        <v>4075454</v>
      </c>
      <c r="N15" s="105">
        <f t="shared" si="2"/>
        <v>4200060</v>
      </c>
      <c r="O15" s="105">
        <f t="shared" si="2"/>
        <v>90290</v>
      </c>
      <c r="P15" s="105">
        <f t="shared" si="2"/>
        <v>476441</v>
      </c>
      <c r="Q15" s="105">
        <f t="shared" si="2"/>
        <v>11017948</v>
      </c>
      <c r="R15" s="105">
        <f t="shared" si="2"/>
        <v>11584679</v>
      </c>
      <c r="S15" s="105">
        <f t="shared" si="2"/>
        <v>1170312</v>
      </c>
      <c r="T15" s="105">
        <f t="shared" si="2"/>
        <v>222068</v>
      </c>
      <c r="U15" s="105">
        <f t="shared" si="2"/>
        <v>104386</v>
      </c>
      <c r="V15" s="105">
        <f t="shared" si="2"/>
        <v>1496766</v>
      </c>
      <c r="W15" s="105">
        <f t="shared" si="2"/>
        <v>24590748</v>
      </c>
      <c r="X15" s="105">
        <f t="shared" si="2"/>
        <v>38787942</v>
      </c>
      <c r="Y15" s="105">
        <f t="shared" si="2"/>
        <v>-14197194</v>
      </c>
      <c r="Z15" s="142">
        <f>+IF(X15&lt;&gt;0,+(Y15/X15)*100,0)</f>
        <v>-36.602081131295904</v>
      </c>
      <c r="AA15" s="158">
        <f>SUM(AA16:AA18)</f>
        <v>38787942</v>
      </c>
    </row>
    <row r="16" spans="1:27" ht="13.5">
      <c r="A16" s="143" t="s">
        <v>85</v>
      </c>
      <c r="B16" s="141"/>
      <c r="C16" s="160"/>
      <c r="D16" s="160"/>
      <c r="E16" s="161"/>
      <c r="F16" s="65">
        <v>38787942</v>
      </c>
      <c r="G16" s="65">
        <v>6881242</v>
      </c>
      <c r="H16" s="65">
        <v>310748</v>
      </c>
      <c r="I16" s="65">
        <v>117253</v>
      </c>
      <c r="J16" s="65">
        <v>7309243</v>
      </c>
      <c r="K16" s="65">
        <v>35029</v>
      </c>
      <c r="L16" s="65">
        <v>89577</v>
      </c>
      <c r="M16" s="65">
        <v>4075454</v>
      </c>
      <c r="N16" s="65">
        <v>4200060</v>
      </c>
      <c r="O16" s="65">
        <v>90290</v>
      </c>
      <c r="P16" s="65">
        <v>476441</v>
      </c>
      <c r="Q16" s="65">
        <v>11017948</v>
      </c>
      <c r="R16" s="65">
        <v>11584679</v>
      </c>
      <c r="S16" s="65">
        <v>1170312</v>
      </c>
      <c r="T16" s="65">
        <v>222068</v>
      </c>
      <c r="U16" s="65">
        <v>104386</v>
      </c>
      <c r="V16" s="65">
        <v>1496766</v>
      </c>
      <c r="W16" s="65">
        <v>24590748</v>
      </c>
      <c r="X16" s="65">
        <v>38787942</v>
      </c>
      <c r="Y16" s="65">
        <v>-14197194</v>
      </c>
      <c r="Z16" s="145">
        <v>-36.6</v>
      </c>
      <c r="AA16" s="160">
        <v>38787942</v>
      </c>
    </row>
    <row r="17" spans="1:27" ht="13.5">
      <c r="A17" s="143" t="s">
        <v>86</v>
      </c>
      <c r="B17" s="141"/>
      <c r="C17" s="160"/>
      <c r="D17" s="160"/>
      <c r="E17" s="161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145">
        <v>0</v>
      </c>
      <c r="AA17" s="160"/>
    </row>
    <row r="18" spans="1:27" ht="13.5">
      <c r="A18" s="143" t="s">
        <v>87</v>
      </c>
      <c r="B18" s="141"/>
      <c r="C18" s="160"/>
      <c r="D18" s="160"/>
      <c r="E18" s="161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145">
        <v>0</v>
      </c>
      <c r="AA18" s="160"/>
    </row>
    <row r="19" spans="1:27" ht="13.5">
      <c r="A19" s="140" t="s">
        <v>88</v>
      </c>
      <c r="B19" s="147"/>
      <c r="C19" s="158">
        <f aca="true" t="shared" si="3" ref="C19:Y19">SUM(C20:C23)</f>
        <v>0</v>
      </c>
      <c r="D19" s="158">
        <f>SUM(D20:D23)</f>
        <v>0</v>
      </c>
      <c r="E19" s="159">
        <f t="shared" si="3"/>
        <v>0</v>
      </c>
      <c r="F19" s="105">
        <f t="shared" si="3"/>
        <v>0</v>
      </c>
      <c r="G19" s="105">
        <f t="shared" si="3"/>
        <v>0</v>
      </c>
      <c r="H19" s="105">
        <f t="shared" si="3"/>
        <v>0</v>
      </c>
      <c r="I19" s="105">
        <f t="shared" si="3"/>
        <v>0</v>
      </c>
      <c r="J19" s="105">
        <f t="shared" si="3"/>
        <v>0</v>
      </c>
      <c r="K19" s="105">
        <f t="shared" si="3"/>
        <v>0</v>
      </c>
      <c r="L19" s="105">
        <f t="shared" si="3"/>
        <v>0</v>
      </c>
      <c r="M19" s="105">
        <f t="shared" si="3"/>
        <v>0</v>
      </c>
      <c r="N19" s="105">
        <f t="shared" si="3"/>
        <v>0</v>
      </c>
      <c r="O19" s="105">
        <f t="shared" si="3"/>
        <v>0</v>
      </c>
      <c r="P19" s="105">
        <f t="shared" si="3"/>
        <v>0</v>
      </c>
      <c r="Q19" s="105">
        <f t="shared" si="3"/>
        <v>0</v>
      </c>
      <c r="R19" s="105">
        <f t="shared" si="3"/>
        <v>0</v>
      </c>
      <c r="S19" s="105">
        <f t="shared" si="3"/>
        <v>0</v>
      </c>
      <c r="T19" s="105">
        <f t="shared" si="3"/>
        <v>0</v>
      </c>
      <c r="U19" s="105">
        <f t="shared" si="3"/>
        <v>0</v>
      </c>
      <c r="V19" s="105">
        <f t="shared" si="3"/>
        <v>0</v>
      </c>
      <c r="W19" s="105">
        <f t="shared" si="3"/>
        <v>0</v>
      </c>
      <c r="X19" s="105">
        <f t="shared" si="3"/>
        <v>0</v>
      </c>
      <c r="Y19" s="105">
        <f t="shared" si="3"/>
        <v>0</v>
      </c>
      <c r="Z19" s="142">
        <f>+IF(X19&lt;&gt;0,+(Y19/X19)*100,0)</f>
        <v>0</v>
      </c>
      <c r="AA19" s="158">
        <f>SUM(AA20:AA23)</f>
        <v>0</v>
      </c>
    </row>
    <row r="20" spans="1:27" ht="13.5">
      <c r="A20" s="143" t="s">
        <v>89</v>
      </c>
      <c r="B20" s="141"/>
      <c r="C20" s="160"/>
      <c r="D20" s="160"/>
      <c r="E20" s="161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145">
        <v>0</v>
      </c>
      <c r="AA20" s="160"/>
    </row>
    <row r="21" spans="1:27" ht="13.5">
      <c r="A21" s="143" t="s">
        <v>90</v>
      </c>
      <c r="B21" s="141"/>
      <c r="C21" s="160"/>
      <c r="D21" s="160"/>
      <c r="E21" s="161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145">
        <v>0</v>
      </c>
      <c r="AA21" s="160"/>
    </row>
    <row r="22" spans="1:27" ht="13.5">
      <c r="A22" s="143" t="s">
        <v>91</v>
      </c>
      <c r="B22" s="141"/>
      <c r="C22" s="162"/>
      <c r="D22" s="162"/>
      <c r="E22" s="163"/>
      <c r="F22" s="164"/>
      <c r="G22" s="164"/>
      <c r="H22" s="164"/>
      <c r="I22" s="164"/>
      <c r="J22" s="164"/>
      <c r="K22" s="164"/>
      <c r="L22" s="164"/>
      <c r="M22" s="164"/>
      <c r="N22" s="164"/>
      <c r="O22" s="164"/>
      <c r="P22" s="164"/>
      <c r="Q22" s="164"/>
      <c r="R22" s="164"/>
      <c r="S22" s="164"/>
      <c r="T22" s="164"/>
      <c r="U22" s="164"/>
      <c r="V22" s="164"/>
      <c r="W22" s="164"/>
      <c r="X22" s="164"/>
      <c r="Y22" s="164"/>
      <c r="Z22" s="146">
        <v>0</v>
      </c>
      <c r="AA22" s="162"/>
    </row>
    <row r="23" spans="1:27" ht="13.5">
      <c r="A23" s="143" t="s">
        <v>92</v>
      </c>
      <c r="B23" s="141"/>
      <c r="C23" s="160"/>
      <c r="D23" s="160"/>
      <c r="E23" s="161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145">
        <v>0</v>
      </c>
      <c r="AA23" s="160"/>
    </row>
    <row r="24" spans="1:27" ht="13.5">
      <c r="A24" s="140" t="s">
        <v>93</v>
      </c>
      <c r="B24" s="147" t="s">
        <v>94</v>
      </c>
      <c r="C24" s="158"/>
      <c r="D24" s="158"/>
      <c r="E24" s="159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42">
        <v>0</v>
      </c>
      <c r="AA24" s="158"/>
    </row>
    <row r="25" spans="1:27" ht="13.5">
      <c r="A25" s="148" t="s">
        <v>95</v>
      </c>
      <c r="B25" s="149" t="s">
        <v>96</v>
      </c>
      <c r="C25" s="177">
        <f aca="true" t="shared" si="4" ref="C25:Y25">+C5+C9+C15+C19+C24</f>
        <v>68563567</v>
      </c>
      <c r="D25" s="177">
        <f>+D5+D9+D15+D19+D24</f>
        <v>0</v>
      </c>
      <c r="E25" s="178">
        <f t="shared" si="4"/>
        <v>90744000</v>
      </c>
      <c r="F25" s="78">
        <f t="shared" si="4"/>
        <v>92654040</v>
      </c>
      <c r="G25" s="78">
        <f t="shared" si="4"/>
        <v>28140555</v>
      </c>
      <c r="H25" s="78">
        <f t="shared" si="4"/>
        <v>1597641</v>
      </c>
      <c r="I25" s="78">
        <f t="shared" si="4"/>
        <v>1315214</v>
      </c>
      <c r="J25" s="78">
        <f t="shared" si="4"/>
        <v>31053410</v>
      </c>
      <c r="K25" s="78">
        <f t="shared" si="4"/>
        <v>2010344</v>
      </c>
      <c r="L25" s="78">
        <f t="shared" si="4"/>
        <v>4639176</v>
      </c>
      <c r="M25" s="78">
        <f t="shared" si="4"/>
        <v>4786909</v>
      </c>
      <c r="N25" s="78">
        <f t="shared" si="4"/>
        <v>11436429</v>
      </c>
      <c r="O25" s="78">
        <f t="shared" si="4"/>
        <v>745450</v>
      </c>
      <c r="P25" s="78">
        <f t="shared" si="4"/>
        <v>16174571</v>
      </c>
      <c r="Q25" s="78">
        <f t="shared" si="4"/>
        <v>29923771</v>
      </c>
      <c r="R25" s="78">
        <f t="shared" si="4"/>
        <v>46843792</v>
      </c>
      <c r="S25" s="78">
        <f t="shared" si="4"/>
        <v>1331465</v>
      </c>
      <c r="T25" s="78">
        <f t="shared" si="4"/>
        <v>2979652</v>
      </c>
      <c r="U25" s="78">
        <f t="shared" si="4"/>
        <v>1911326</v>
      </c>
      <c r="V25" s="78">
        <f t="shared" si="4"/>
        <v>6222443</v>
      </c>
      <c r="W25" s="78">
        <f t="shared" si="4"/>
        <v>95556074</v>
      </c>
      <c r="X25" s="78">
        <f t="shared" si="4"/>
        <v>92654040</v>
      </c>
      <c r="Y25" s="78">
        <f t="shared" si="4"/>
        <v>2902034</v>
      </c>
      <c r="Z25" s="179">
        <f>+IF(X25&lt;&gt;0,+(Y25/X25)*100,0)</f>
        <v>3.132118146170421</v>
      </c>
      <c r="AA25" s="177">
        <f>+AA5+AA9+AA15+AA19+AA24</f>
        <v>92654040</v>
      </c>
    </row>
    <row r="26" spans="1:27" ht="4.5" customHeight="1">
      <c r="A26" s="150"/>
      <c r="B26" s="141"/>
      <c r="C26" s="160"/>
      <c r="D26" s="160"/>
      <c r="E26" s="161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145"/>
      <c r="AA26" s="160"/>
    </row>
    <row r="27" spans="1:27" ht="13.5">
      <c r="A27" s="151" t="s">
        <v>97</v>
      </c>
      <c r="B27" s="152"/>
      <c r="C27" s="160"/>
      <c r="D27" s="160"/>
      <c r="E27" s="161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145"/>
      <c r="AA27" s="160"/>
    </row>
    <row r="28" spans="1:27" ht="13.5">
      <c r="A28" s="140" t="s">
        <v>74</v>
      </c>
      <c r="B28" s="141"/>
      <c r="C28" s="158">
        <f aca="true" t="shared" si="5" ref="C28:Y28">SUM(C29:C31)</f>
        <v>39536399</v>
      </c>
      <c r="D28" s="158">
        <f>SUM(D29:D31)</f>
        <v>0</v>
      </c>
      <c r="E28" s="159">
        <f t="shared" si="5"/>
        <v>47857000</v>
      </c>
      <c r="F28" s="105">
        <f t="shared" si="5"/>
        <v>33674232</v>
      </c>
      <c r="G28" s="105">
        <f t="shared" si="5"/>
        <v>2901490</v>
      </c>
      <c r="H28" s="105">
        <f t="shared" si="5"/>
        <v>1377896</v>
      </c>
      <c r="I28" s="105">
        <f t="shared" si="5"/>
        <v>2412948</v>
      </c>
      <c r="J28" s="105">
        <f t="shared" si="5"/>
        <v>6692334</v>
      </c>
      <c r="K28" s="105">
        <f t="shared" si="5"/>
        <v>1086313</v>
      </c>
      <c r="L28" s="105">
        <f t="shared" si="5"/>
        <v>2165935</v>
      </c>
      <c r="M28" s="105">
        <f t="shared" si="5"/>
        <v>2003946</v>
      </c>
      <c r="N28" s="105">
        <f t="shared" si="5"/>
        <v>5256194</v>
      </c>
      <c r="O28" s="105">
        <f t="shared" si="5"/>
        <v>2988475</v>
      </c>
      <c r="P28" s="105">
        <f t="shared" si="5"/>
        <v>1825569</v>
      </c>
      <c r="Q28" s="105">
        <f t="shared" si="5"/>
        <v>2378852</v>
      </c>
      <c r="R28" s="105">
        <f t="shared" si="5"/>
        <v>7192896</v>
      </c>
      <c r="S28" s="105">
        <f t="shared" si="5"/>
        <v>1617790</v>
      </c>
      <c r="T28" s="105">
        <f t="shared" si="5"/>
        <v>2358897</v>
      </c>
      <c r="U28" s="105">
        <f t="shared" si="5"/>
        <v>3475638</v>
      </c>
      <c r="V28" s="105">
        <f t="shared" si="5"/>
        <v>7452325</v>
      </c>
      <c r="W28" s="105">
        <f t="shared" si="5"/>
        <v>26593749</v>
      </c>
      <c r="X28" s="105">
        <f t="shared" si="5"/>
        <v>33674232</v>
      </c>
      <c r="Y28" s="105">
        <f t="shared" si="5"/>
        <v>-7080483</v>
      </c>
      <c r="Z28" s="142">
        <f>+IF(X28&lt;&gt;0,+(Y28/X28)*100,0)</f>
        <v>-21.026412718187604</v>
      </c>
      <c r="AA28" s="158">
        <f>SUM(AA29:AA31)</f>
        <v>33674232</v>
      </c>
    </row>
    <row r="29" spans="1:27" ht="13.5">
      <c r="A29" s="143" t="s">
        <v>75</v>
      </c>
      <c r="B29" s="141"/>
      <c r="C29" s="160">
        <v>39536399</v>
      </c>
      <c r="D29" s="160"/>
      <c r="E29" s="161">
        <v>47857000</v>
      </c>
      <c r="F29" s="65">
        <v>9142314</v>
      </c>
      <c r="G29" s="65">
        <v>503439</v>
      </c>
      <c r="H29" s="65">
        <v>694106</v>
      </c>
      <c r="I29" s="65">
        <v>583730</v>
      </c>
      <c r="J29" s="65">
        <v>1781275</v>
      </c>
      <c r="K29" s="65">
        <v>525268</v>
      </c>
      <c r="L29" s="65">
        <v>618610</v>
      </c>
      <c r="M29" s="65">
        <v>820047</v>
      </c>
      <c r="N29" s="65">
        <v>1963925</v>
      </c>
      <c r="O29" s="65">
        <v>977359</v>
      </c>
      <c r="P29" s="65">
        <v>799264</v>
      </c>
      <c r="Q29" s="65">
        <v>668744</v>
      </c>
      <c r="R29" s="65">
        <v>2445367</v>
      </c>
      <c r="S29" s="65">
        <v>559027</v>
      </c>
      <c r="T29" s="65">
        <v>670660</v>
      </c>
      <c r="U29" s="65">
        <v>2151357</v>
      </c>
      <c r="V29" s="65">
        <v>3381044</v>
      </c>
      <c r="W29" s="65">
        <v>9571611</v>
      </c>
      <c r="X29" s="65">
        <v>9142314</v>
      </c>
      <c r="Y29" s="65">
        <v>429297</v>
      </c>
      <c r="Z29" s="145">
        <v>4.7</v>
      </c>
      <c r="AA29" s="160">
        <v>9142314</v>
      </c>
    </row>
    <row r="30" spans="1:27" ht="13.5">
      <c r="A30" s="143" t="s">
        <v>76</v>
      </c>
      <c r="B30" s="141"/>
      <c r="C30" s="162"/>
      <c r="D30" s="162"/>
      <c r="E30" s="163"/>
      <c r="F30" s="164">
        <v>15236755</v>
      </c>
      <c r="G30" s="164">
        <v>2005459</v>
      </c>
      <c r="H30" s="164">
        <v>304066</v>
      </c>
      <c r="I30" s="164">
        <v>1344893</v>
      </c>
      <c r="J30" s="164">
        <v>3654418</v>
      </c>
      <c r="K30" s="164">
        <v>253612</v>
      </c>
      <c r="L30" s="164">
        <v>954800</v>
      </c>
      <c r="M30" s="164">
        <v>391675</v>
      </c>
      <c r="N30" s="164">
        <v>1600087</v>
      </c>
      <c r="O30" s="164">
        <v>1468143</v>
      </c>
      <c r="P30" s="164">
        <v>476979</v>
      </c>
      <c r="Q30" s="164">
        <v>971507</v>
      </c>
      <c r="R30" s="164">
        <v>2916629</v>
      </c>
      <c r="S30" s="164">
        <v>516623</v>
      </c>
      <c r="T30" s="164">
        <v>986444</v>
      </c>
      <c r="U30" s="164">
        <v>707964</v>
      </c>
      <c r="V30" s="164">
        <v>2211031</v>
      </c>
      <c r="W30" s="164">
        <v>10382165</v>
      </c>
      <c r="X30" s="164">
        <v>15236755</v>
      </c>
      <c r="Y30" s="164">
        <v>-4854590</v>
      </c>
      <c r="Z30" s="146">
        <v>-31.86</v>
      </c>
      <c r="AA30" s="162">
        <v>15236755</v>
      </c>
    </row>
    <row r="31" spans="1:27" ht="13.5">
      <c r="A31" s="143" t="s">
        <v>77</v>
      </c>
      <c r="B31" s="141"/>
      <c r="C31" s="160"/>
      <c r="D31" s="160"/>
      <c r="E31" s="161"/>
      <c r="F31" s="65">
        <v>9295163</v>
      </c>
      <c r="G31" s="65">
        <v>392592</v>
      </c>
      <c r="H31" s="65">
        <v>379724</v>
      </c>
      <c r="I31" s="65">
        <v>484325</v>
      </c>
      <c r="J31" s="65">
        <v>1256641</v>
      </c>
      <c r="K31" s="65">
        <v>307433</v>
      </c>
      <c r="L31" s="65">
        <v>592525</v>
      </c>
      <c r="M31" s="65">
        <v>792224</v>
      </c>
      <c r="N31" s="65">
        <v>1692182</v>
      </c>
      <c r="O31" s="65">
        <v>542973</v>
      </c>
      <c r="P31" s="65">
        <v>549326</v>
      </c>
      <c r="Q31" s="65">
        <v>738601</v>
      </c>
      <c r="R31" s="65">
        <v>1830900</v>
      </c>
      <c r="S31" s="65">
        <v>542140</v>
      </c>
      <c r="T31" s="65">
        <v>701793</v>
      </c>
      <c r="U31" s="65">
        <v>616317</v>
      </c>
      <c r="V31" s="65">
        <v>1860250</v>
      </c>
      <c r="W31" s="65">
        <v>6639973</v>
      </c>
      <c r="X31" s="65">
        <v>9295163</v>
      </c>
      <c r="Y31" s="65">
        <v>-2655190</v>
      </c>
      <c r="Z31" s="145">
        <v>-28.57</v>
      </c>
      <c r="AA31" s="160">
        <v>9295163</v>
      </c>
    </row>
    <row r="32" spans="1:27" ht="13.5">
      <c r="A32" s="140" t="s">
        <v>78</v>
      </c>
      <c r="B32" s="141"/>
      <c r="C32" s="158">
        <f aca="true" t="shared" si="6" ref="C32:Y32">SUM(C33:C37)</f>
        <v>0</v>
      </c>
      <c r="D32" s="158">
        <f>SUM(D33:D37)</f>
        <v>0</v>
      </c>
      <c r="E32" s="159">
        <f t="shared" si="6"/>
        <v>0</v>
      </c>
      <c r="F32" s="105">
        <f t="shared" si="6"/>
        <v>11260687</v>
      </c>
      <c r="G32" s="105">
        <f t="shared" si="6"/>
        <v>296132</v>
      </c>
      <c r="H32" s="105">
        <f t="shared" si="6"/>
        <v>268107</v>
      </c>
      <c r="I32" s="105">
        <f t="shared" si="6"/>
        <v>708318</v>
      </c>
      <c r="J32" s="105">
        <f t="shared" si="6"/>
        <v>1272557</v>
      </c>
      <c r="K32" s="105">
        <f t="shared" si="6"/>
        <v>318538</v>
      </c>
      <c r="L32" s="105">
        <f t="shared" si="6"/>
        <v>1491227</v>
      </c>
      <c r="M32" s="105">
        <f t="shared" si="6"/>
        <v>539994</v>
      </c>
      <c r="N32" s="105">
        <f t="shared" si="6"/>
        <v>2349759</v>
      </c>
      <c r="O32" s="105">
        <f t="shared" si="6"/>
        <v>428251</v>
      </c>
      <c r="P32" s="105">
        <f t="shared" si="6"/>
        <v>454421</v>
      </c>
      <c r="Q32" s="105">
        <f t="shared" si="6"/>
        <v>725757</v>
      </c>
      <c r="R32" s="105">
        <f t="shared" si="6"/>
        <v>1608429</v>
      </c>
      <c r="S32" s="105">
        <f t="shared" si="6"/>
        <v>539074</v>
      </c>
      <c r="T32" s="105">
        <f t="shared" si="6"/>
        <v>612334</v>
      </c>
      <c r="U32" s="105">
        <f t="shared" si="6"/>
        <v>925651</v>
      </c>
      <c r="V32" s="105">
        <f t="shared" si="6"/>
        <v>2077059</v>
      </c>
      <c r="W32" s="105">
        <f t="shared" si="6"/>
        <v>7307804</v>
      </c>
      <c r="X32" s="105">
        <f t="shared" si="6"/>
        <v>11260687</v>
      </c>
      <c r="Y32" s="105">
        <f t="shared" si="6"/>
        <v>-3952883</v>
      </c>
      <c r="Z32" s="142">
        <f>+IF(X32&lt;&gt;0,+(Y32/X32)*100,0)</f>
        <v>-35.103391116367945</v>
      </c>
      <c r="AA32" s="158">
        <f>SUM(AA33:AA37)</f>
        <v>11260687</v>
      </c>
    </row>
    <row r="33" spans="1:27" ht="13.5">
      <c r="A33" s="143" t="s">
        <v>79</v>
      </c>
      <c r="B33" s="141"/>
      <c r="C33" s="160"/>
      <c r="D33" s="160"/>
      <c r="E33" s="161"/>
      <c r="F33" s="65">
        <v>11260687</v>
      </c>
      <c r="G33" s="65">
        <v>296132</v>
      </c>
      <c r="H33" s="65">
        <v>268107</v>
      </c>
      <c r="I33" s="65">
        <v>708318</v>
      </c>
      <c r="J33" s="65">
        <v>1272557</v>
      </c>
      <c r="K33" s="65">
        <v>318538</v>
      </c>
      <c r="L33" s="65">
        <v>1491227</v>
      </c>
      <c r="M33" s="65">
        <v>539994</v>
      </c>
      <c r="N33" s="65">
        <v>2349759</v>
      </c>
      <c r="O33" s="65">
        <v>428251</v>
      </c>
      <c r="P33" s="65">
        <v>454421</v>
      </c>
      <c r="Q33" s="65">
        <v>725757</v>
      </c>
      <c r="R33" s="65">
        <v>1608429</v>
      </c>
      <c r="S33" s="65">
        <v>539074</v>
      </c>
      <c r="T33" s="65">
        <v>612334</v>
      </c>
      <c r="U33" s="65">
        <v>925651</v>
      </c>
      <c r="V33" s="65">
        <v>2077059</v>
      </c>
      <c r="W33" s="65">
        <v>7307804</v>
      </c>
      <c r="X33" s="65">
        <v>11260687</v>
      </c>
      <c r="Y33" s="65">
        <v>-3952883</v>
      </c>
      <c r="Z33" s="145">
        <v>-35.1</v>
      </c>
      <c r="AA33" s="160">
        <v>11260687</v>
      </c>
    </row>
    <row r="34" spans="1:27" ht="13.5">
      <c r="A34" s="143" t="s">
        <v>80</v>
      </c>
      <c r="B34" s="141"/>
      <c r="C34" s="160"/>
      <c r="D34" s="160"/>
      <c r="E34" s="161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145">
        <v>0</v>
      </c>
      <c r="AA34" s="160"/>
    </row>
    <row r="35" spans="1:27" ht="13.5">
      <c r="A35" s="143" t="s">
        <v>81</v>
      </c>
      <c r="B35" s="141"/>
      <c r="C35" s="160"/>
      <c r="D35" s="160"/>
      <c r="E35" s="161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145">
        <v>0</v>
      </c>
      <c r="AA35" s="160"/>
    </row>
    <row r="36" spans="1:27" ht="13.5">
      <c r="A36" s="143" t="s">
        <v>82</v>
      </c>
      <c r="B36" s="141"/>
      <c r="C36" s="160"/>
      <c r="D36" s="160"/>
      <c r="E36" s="161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145">
        <v>0</v>
      </c>
      <c r="AA36" s="160"/>
    </row>
    <row r="37" spans="1:27" ht="13.5">
      <c r="A37" s="143" t="s">
        <v>83</v>
      </c>
      <c r="B37" s="141"/>
      <c r="C37" s="162"/>
      <c r="D37" s="162"/>
      <c r="E37" s="163"/>
      <c r="F37" s="164"/>
      <c r="G37" s="164"/>
      <c r="H37" s="164"/>
      <c r="I37" s="164"/>
      <c r="J37" s="164"/>
      <c r="K37" s="164"/>
      <c r="L37" s="164"/>
      <c r="M37" s="164"/>
      <c r="N37" s="164"/>
      <c r="O37" s="164"/>
      <c r="P37" s="164"/>
      <c r="Q37" s="164"/>
      <c r="R37" s="164"/>
      <c r="S37" s="164"/>
      <c r="T37" s="164"/>
      <c r="U37" s="164"/>
      <c r="V37" s="164"/>
      <c r="W37" s="164"/>
      <c r="X37" s="164"/>
      <c r="Y37" s="164"/>
      <c r="Z37" s="146">
        <v>0</v>
      </c>
      <c r="AA37" s="162"/>
    </row>
    <row r="38" spans="1:27" ht="13.5">
      <c r="A38" s="140" t="s">
        <v>84</v>
      </c>
      <c r="B38" s="147"/>
      <c r="C38" s="158">
        <f aca="true" t="shared" si="7" ref="C38:Y38">SUM(C39:C41)</f>
        <v>0</v>
      </c>
      <c r="D38" s="158">
        <f>SUM(D39:D41)</f>
        <v>0</v>
      </c>
      <c r="E38" s="159">
        <f t="shared" si="7"/>
        <v>0</v>
      </c>
      <c r="F38" s="105">
        <f t="shared" si="7"/>
        <v>47764205</v>
      </c>
      <c r="G38" s="105">
        <f t="shared" si="7"/>
        <v>1530218</v>
      </c>
      <c r="H38" s="105">
        <f t="shared" si="7"/>
        <v>2465025</v>
      </c>
      <c r="I38" s="105">
        <f t="shared" si="7"/>
        <v>1539376</v>
      </c>
      <c r="J38" s="105">
        <f t="shared" si="7"/>
        <v>5534619</v>
      </c>
      <c r="K38" s="105">
        <f t="shared" si="7"/>
        <v>958567</v>
      </c>
      <c r="L38" s="105">
        <f t="shared" si="7"/>
        <v>1095025</v>
      </c>
      <c r="M38" s="105">
        <f t="shared" si="7"/>
        <v>3321466</v>
      </c>
      <c r="N38" s="105">
        <f t="shared" si="7"/>
        <v>5375058</v>
      </c>
      <c r="O38" s="105">
        <f t="shared" si="7"/>
        <v>878473</v>
      </c>
      <c r="P38" s="105">
        <f t="shared" si="7"/>
        <v>885461</v>
      </c>
      <c r="Q38" s="105">
        <f t="shared" si="7"/>
        <v>3398033</v>
      </c>
      <c r="R38" s="105">
        <f t="shared" si="7"/>
        <v>5161967</v>
      </c>
      <c r="S38" s="105">
        <f t="shared" si="7"/>
        <v>1601042</v>
      </c>
      <c r="T38" s="105">
        <f t="shared" si="7"/>
        <v>8010311</v>
      </c>
      <c r="U38" s="105">
        <f t="shared" si="7"/>
        <v>3381667</v>
      </c>
      <c r="V38" s="105">
        <f t="shared" si="7"/>
        <v>12993020</v>
      </c>
      <c r="W38" s="105">
        <f t="shared" si="7"/>
        <v>29064664</v>
      </c>
      <c r="X38" s="105">
        <f t="shared" si="7"/>
        <v>47764205</v>
      </c>
      <c r="Y38" s="105">
        <f t="shared" si="7"/>
        <v>-18699541</v>
      </c>
      <c r="Z38" s="142">
        <f>+IF(X38&lt;&gt;0,+(Y38/X38)*100,0)</f>
        <v>-39.14969588628137</v>
      </c>
      <c r="AA38" s="158">
        <f>SUM(AA39:AA41)</f>
        <v>47764205</v>
      </c>
    </row>
    <row r="39" spans="1:27" ht="13.5">
      <c r="A39" s="143" t="s">
        <v>85</v>
      </c>
      <c r="B39" s="141"/>
      <c r="C39" s="160"/>
      <c r="D39" s="160"/>
      <c r="E39" s="161"/>
      <c r="F39" s="65">
        <v>47764205</v>
      </c>
      <c r="G39" s="65">
        <v>1530218</v>
      </c>
      <c r="H39" s="65">
        <v>2465025</v>
      </c>
      <c r="I39" s="65">
        <v>1539376</v>
      </c>
      <c r="J39" s="65">
        <v>5534619</v>
      </c>
      <c r="K39" s="65">
        <v>958567</v>
      </c>
      <c r="L39" s="65">
        <v>1095025</v>
      </c>
      <c r="M39" s="65">
        <v>3321466</v>
      </c>
      <c r="N39" s="65">
        <v>5375058</v>
      </c>
      <c r="O39" s="65">
        <v>878473</v>
      </c>
      <c r="P39" s="65">
        <v>885461</v>
      </c>
      <c r="Q39" s="65">
        <v>3398033</v>
      </c>
      <c r="R39" s="65">
        <v>5161967</v>
      </c>
      <c r="S39" s="65">
        <v>1601042</v>
      </c>
      <c r="T39" s="65">
        <v>8010311</v>
      </c>
      <c r="U39" s="65">
        <v>3381667</v>
      </c>
      <c r="V39" s="65">
        <v>12993020</v>
      </c>
      <c r="W39" s="65">
        <v>29064664</v>
      </c>
      <c r="X39" s="65">
        <v>47764205</v>
      </c>
      <c r="Y39" s="65">
        <v>-18699541</v>
      </c>
      <c r="Z39" s="145">
        <v>-39.15</v>
      </c>
      <c r="AA39" s="160">
        <v>47764205</v>
      </c>
    </row>
    <row r="40" spans="1:27" ht="13.5">
      <c r="A40" s="143" t="s">
        <v>86</v>
      </c>
      <c r="B40" s="141"/>
      <c r="C40" s="160"/>
      <c r="D40" s="160"/>
      <c r="E40" s="161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145">
        <v>0</v>
      </c>
      <c r="AA40" s="160"/>
    </row>
    <row r="41" spans="1:27" ht="13.5">
      <c r="A41" s="143" t="s">
        <v>87</v>
      </c>
      <c r="B41" s="141"/>
      <c r="C41" s="160"/>
      <c r="D41" s="160"/>
      <c r="E41" s="161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145">
        <v>0</v>
      </c>
      <c r="AA41" s="160"/>
    </row>
    <row r="42" spans="1:27" ht="13.5">
      <c r="A42" s="140" t="s">
        <v>88</v>
      </c>
      <c r="B42" s="147"/>
      <c r="C42" s="158">
        <f aca="true" t="shared" si="8" ref="C42:Y42">SUM(C43:C46)</f>
        <v>0</v>
      </c>
      <c r="D42" s="158">
        <f>SUM(D43:D46)</f>
        <v>0</v>
      </c>
      <c r="E42" s="159">
        <f t="shared" si="8"/>
        <v>0</v>
      </c>
      <c r="F42" s="105">
        <f t="shared" si="8"/>
        <v>0</v>
      </c>
      <c r="G42" s="105">
        <f t="shared" si="8"/>
        <v>0</v>
      </c>
      <c r="H42" s="105">
        <f t="shared" si="8"/>
        <v>0</v>
      </c>
      <c r="I42" s="105">
        <f t="shared" si="8"/>
        <v>0</v>
      </c>
      <c r="J42" s="105">
        <f t="shared" si="8"/>
        <v>0</v>
      </c>
      <c r="K42" s="105">
        <f t="shared" si="8"/>
        <v>0</v>
      </c>
      <c r="L42" s="105">
        <f t="shared" si="8"/>
        <v>0</v>
      </c>
      <c r="M42" s="105">
        <f t="shared" si="8"/>
        <v>0</v>
      </c>
      <c r="N42" s="105">
        <f t="shared" si="8"/>
        <v>0</v>
      </c>
      <c r="O42" s="105">
        <f t="shared" si="8"/>
        <v>0</v>
      </c>
      <c r="P42" s="105">
        <f t="shared" si="8"/>
        <v>0</v>
      </c>
      <c r="Q42" s="105">
        <f t="shared" si="8"/>
        <v>0</v>
      </c>
      <c r="R42" s="105">
        <f t="shared" si="8"/>
        <v>0</v>
      </c>
      <c r="S42" s="105">
        <f t="shared" si="8"/>
        <v>0</v>
      </c>
      <c r="T42" s="105">
        <f t="shared" si="8"/>
        <v>0</v>
      </c>
      <c r="U42" s="105">
        <f t="shared" si="8"/>
        <v>0</v>
      </c>
      <c r="V42" s="105">
        <f t="shared" si="8"/>
        <v>0</v>
      </c>
      <c r="W42" s="105">
        <f t="shared" si="8"/>
        <v>0</v>
      </c>
      <c r="X42" s="105">
        <f t="shared" si="8"/>
        <v>0</v>
      </c>
      <c r="Y42" s="105">
        <f t="shared" si="8"/>
        <v>0</v>
      </c>
      <c r="Z42" s="142">
        <f>+IF(X42&lt;&gt;0,+(Y42/X42)*100,0)</f>
        <v>0</v>
      </c>
      <c r="AA42" s="158">
        <f>SUM(AA43:AA46)</f>
        <v>0</v>
      </c>
    </row>
    <row r="43" spans="1:27" ht="13.5">
      <c r="A43" s="143" t="s">
        <v>89</v>
      </c>
      <c r="B43" s="141"/>
      <c r="C43" s="160"/>
      <c r="D43" s="160"/>
      <c r="E43" s="161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145">
        <v>0</v>
      </c>
      <c r="AA43" s="160"/>
    </row>
    <row r="44" spans="1:27" ht="13.5">
      <c r="A44" s="143" t="s">
        <v>90</v>
      </c>
      <c r="B44" s="141"/>
      <c r="C44" s="160"/>
      <c r="D44" s="160"/>
      <c r="E44" s="161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145">
        <v>0</v>
      </c>
      <c r="AA44" s="160"/>
    </row>
    <row r="45" spans="1:27" ht="13.5">
      <c r="A45" s="143" t="s">
        <v>91</v>
      </c>
      <c r="B45" s="141"/>
      <c r="C45" s="162"/>
      <c r="D45" s="162"/>
      <c r="E45" s="163"/>
      <c r="F45" s="164"/>
      <c r="G45" s="164"/>
      <c r="H45" s="164"/>
      <c r="I45" s="164"/>
      <c r="J45" s="164"/>
      <c r="K45" s="164"/>
      <c r="L45" s="164"/>
      <c r="M45" s="164"/>
      <c r="N45" s="164"/>
      <c r="O45" s="164"/>
      <c r="P45" s="164"/>
      <c r="Q45" s="164"/>
      <c r="R45" s="164"/>
      <c r="S45" s="164"/>
      <c r="T45" s="164"/>
      <c r="U45" s="164"/>
      <c r="V45" s="164"/>
      <c r="W45" s="164"/>
      <c r="X45" s="164"/>
      <c r="Y45" s="164"/>
      <c r="Z45" s="146">
        <v>0</v>
      </c>
      <c r="AA45" s="162"/>
    </row>
    <row r="46" spans="1:27" ht="13.5">
      <c r="A46" s="143" t="s">
        <v>92</v>
      </c>
      <c r="B46" s="141"/>
      <c r="C46" s="160"/>
      <c r="D46" s="160"/>
      <c r="E46" s="161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145">
        <v>0</v>
      </c>
      <c r="AA46" s="160"/>
    </row>
    <row r="47" spans="1:27" ht="13.5">
      <c r="A47" s="140" t="s">
        <v>93</v>
      </c>
      <c r="B47" s="147" t="s">
        <v>94</v>
      </c>
      <c r="C47" s="158"/>
      <c r="D47" s="158"/>
      <c r="E47" s="159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5"/>
      <c r="Y47" s="105"/>
      <c r="Z47" s="142">
        <v>0</v>
      </c>
      <c r="AA47" s="158"/>
    </row>
    <row r="48" spans="1:27" ht="13.5">
      <c r="A48" s="148" t="s">
        <v>98</v>
      </c>
      <c r="B48" s="149" t="s">
        <v>99</v>
      </c>
      <c r="C48" s="177">
        <f aca="true" t="shared" si="9" ref="C48:Y48">+C28+C32+C38+C42+C47</f>
        <v>39536399</v>
      </c>
      <c r="D48" s="177">
        <f>+D28+D32+D38+D42+D47</f>
        <v>0</v>
      </c>
      <c r="E48" s="178">
        <f t="shared" si="9"/>
        <v>47857000</v>
      </c>
      <c r="F48" s="78">
        <f t="shared" si="9"/>
        <v>92699124</v>
      </c>
      <c r="G48" s="78">
        <f t="shared" si="9"/>
        <v>4727840</v>
      </c>
      <c r="H48" s="78">
        <f t="shared" si="9"/>
        <v>4111028</v>
      </c>
      <c r="I48" s="78">
        <f t="shared" si="9"/>
        <v>4660642</v>
      </c>
      <c r="J48" s="78">
        <f t="shared" si="9"/>
        <v>13499510</v>
      </c>
      <c r="K48" s="78">
        <f t="shared" si="9"/>
        <v>2363418</v>
      </c>
      <c r="L48" s="78">
        <f t="shared" si="9"/>
        <v>4752187</v>
      </c>
      <c r="M48" s="78">
        <f t="shared" si="9"/>
        <v>5865406</v>
      </c>
      <c r="N48" s="78">
        <f t="shared" si="9"/>
        <v>12981011</v>
      </c>
      <c r="O48" s="78">
        <f t="shared" si="9"/>
        <v>4295199</v>
      </c>
      <c r="P48" s="78">
        <f t="shared" si="9"/>
        <v>3165451</v>
      </c>
      <c r="Q48" s="78">
        <f t="shared" si="9"/>
        <v>6502642</v>
      </c>
      <c r="R48" s="78">
        <f t="shared" si="9"/>
        <v>13963292</v>
      </c>
      <c r="S48" s="78">
        <f t="shared" si="9"/>
        <v>3757906</v>
      </c>
      <c r="T48" s="78">
        <f t="shared" si="9"/>
        <v>10981542</v>
      </c>
      <c r="U48" s="78">
        <f t="shared" si="9"/>
        <v>7782956</v>
      </c>
      <c r="V48" s="78">
        <f t="shared" si="9"/>
        <v>22522404</v>
      </c>
      <c r="W48" s="78">
        <f t="shared" si="9"/>
        <v>62966217</v>
      </c>
      <c r="X48" s="78">
        <f t="shared" si="9"/>
        <v>92699124</v>
      </c>
      <c r="Y48" s="78">
        <f t="shared" si="9"/>
        <v>-29732907</v>
      </c>
      <c r="Z48" s="179">
        <f>+IF(X48&lt;&gt;0,+(Y48/X48)*100,0)</f>
        <v>-32.074636433457556</v>
      </c>
      <c r="AA48" s="177">
        <f>+AA28+AA32+AA38+AA42+AA47</f>
        <v>92699124</v>
      </c>
    </row>
    <row r="49" spans="1:27" ht="13.5">
      <c r="A49" s="153" t="s">
        <v>49</v>
      </c>
      <c r="B49" s="154"/>
      <c r="C49" s="180">
        <f aca="true" t="shared" si="10" ref="C49:Y49">+C25-C48</f>
        <v>29027168</v>
      </c>
      <c r="D49" s="180">
        <f>+D25-D48</f>
        <v>0</v>
      </c>
      <c r="E49" s="181">
        <f t="shared" si="10"/>
        <v>42887000</v>
      </c>
      <c r="F49" s="182">
        <f t="shared" si="10"/>
        <v>-45084</v>
      </c>
      <c r="G49" s="182">
        <f t="shared" si="10"/>
        <v>23412715</v>
      </c>
      <c r="H49" s="182">
        <f t="shared" si="10"/>
        <v>-2513387</v>
      </c>
      <c r="I49" s="182">
        <f t="shared" si="10"/>
        <v>-3345428</v>
      </c>
      <c r="J49" s="182">
        <f t="shared" si="10"/>
        <v>17553900</v>
      </c>
      <c r="K49" s="182">
        <f t="shared" si="10"/>
        <v>-353074</v>
      </c>
      <c r="L49" s="182">
        <f t="shared" si="10"/>
        <v>-113011</v>
      </c>
      <c r="M49" s="182">
        <f t="shared" si="10"/>
        <v>-1078497</v>
      </c>
      <c r="N49" s="182">
        <f t="shared" si="10"/>
        <v>-1544582</v>
      </c>
      <c r="O49" s="182">
        <f t="shared" si="10"/>
        <v>-3549749</v>
      </c>
      <c r="P49" s="182">
        <f t="shared" si="10"/>
        <v>13009120</v>
      </c>
      <c r="Q49" s="182">
        <f t="shared" si="10"/>
        <v>23421129</v>
      </c>
      <c r="R49" s="182">
        <f t="shared" si="10"/>
        <v>32880500</v>
      </c>
      <c r="S49" s="182">
        <f t="shared" si="10"/>
        <v>-2426441</v>
      </c>
      <c r="T49" s="182">
        <f t="shared" si="10"/>
        <v>-8001890</v>
      </c>
      <c r="U49" s="182">
        <f t="shared" si="10"/>
        <v>-5871630</v>
      </c>
      <c r="V49" s="182">
        <f t="shared" si="10"/>
        <v>-16299961</v>
      </c>
      <c r="W49" s="182">
        <f t="shared" si="10"/>
        <v>32589857</v>
      </c>
      <c r="X49" s="182">
        <f>IF(F25=F48,0,X25-X48)</f>
        <v>-45084</v>
      </c>
      <c r="Y49" s="182">
        <f t="shared" si="10"/>
        <v>32634941</v>
      </c>
      <c r="Z49" s="183">
        <f>+IF(X49&lt;&gt;0,+(Y49/X49)*100,0)</f>
        <v>-72386.96876940821</v>
      </c>
      <c r="AA49" s="180">
        <f>+AA25-AA48</f>
        <v>-45084</v>
      </c>
    </row>
    <row r="50" spans="1:27" ht="13.5">
      <c r="A50" s="155" t="s">
        <v>223</v>
      </c>
      <c r="B50" s="184"/>
      <c r="C50" s="184"/>
      <c r="D50" s="184"/>
      <c r="E50" s="184"/>
      <c r="F50" s="184"/>
      <c r="G50" s="184"/>
      <c r="H50" s="184"/>
      <c r="I50" s="184"/>
      <c r="J50" s="184"/>
      <c r="K50" s="184"/>
      <c r="L50" s="184"/>
      <c r="M50" s="184"/>
      <c r="N50" s="184"/>
      <c r="O50" s="184"/>
      <c r="P50" s="184"/>
      <c r="Q50" s="184"/>
      <c r="R50" s="184"/>
      <c r="S50" s="184"/>
      <c r="T50" s="184"/>
      <c r="U50" s="184"/>
      <c r="V50" s="184"/>
      <c r="W50" s="184"/>
      <c r="X50" s="184"/>
      <c r="Y50" s="184"/>
      <c r="Z50" s="184"/>
      <c r="AA50" s="184"/>
    </row>
    <row r="51" spans="1:27" ht="13.5">
      <c r="A51" s="156" t="s">
        <v>224</v>
      </c>
      <c r="B51" s="185"/>
      <c r="C51" s="185"/>
      <c r="D51" s="185"/>
      <c r="E51" s="185"/>
      <c r="F51" s="185"/>
      <c r="G51" s="185"/>
      <c r="H51" s="185"/>
      <c r="I51" s="185"/>
      <c r="J51" s="185"/>
      <c r="K51" s="185"/>
      <c r="L51" s="185"/>
      <c r="M51" s="185"/>
      <c r="N51" s="185"/>
      <c r="O51" s="185"/>
      <c r="P51" s="185"/>
      <c r="Q51" s="185"/>
      <c r="R51" s="185"/>
      <c r="S51" s="185"/>
      <c r="T51" s="185"/>
      <c r="U51" s="185"/>
      <c r="V51" s="185"/>
      <c r="W51" s="185"/>
      <c r="X51" s="185"/>
      <c r="Y51" s="185"/>
      <c r="Z51" s="185"/>
      <c r="AA51" s="185"/>
    </row>
    <row r="52" spans="1:27" ht="13.5">
      <c r="A52" s="157" t="s">
        <v>225</v>
      </c>
      <c r="B52" s="185"/>
      <c r="C52" s="185"/>
      <c r="D52" s="185"/>
      <c r="E52" s="185"/>
      <c r="F52" s="185"/>
      <c r="G52" s="185"/>
      <c r="H52" s="185"/>
      <c r="I52" s="185"/>
      <c r="J52" s="185"/>
      <c r="K52" s="185"/>
      <c r="L52" s="185"/>
      <c r="M52" s="185"/>
      <c r="N52" s="185"/>
      <c r="O52" s="185"/>
      <c r="P52" s="185"/>
      <c r="Q52" s="185"/>
      <c r="R52" s="185"/>
      <c r="S52" s="185"/>
      <c r="T52" s="185"/>
      <c r="U52" s="185"/>
      <c r="V52" s="185"/>
      <c r="W52" s="185"/>
      <c r="X52" s="185"/>
      <c r="Y52" s="185"/>
      <c r="Z52" s="185"/>
      <c r="AA52" s="185"/>
    </row>
    <row r="53" spans="1:27" ht="13.5">
      <c r="A53" s="156" t="s">
        <v>226</v>
      </c>
      <c r="B53" s="185"/>
      <c r="C53" s="185"/>
      <c r="D53" s="185"/>
      <c r="E53" s="185"/>
      <c r="F53" s="185"/>
      <c r="G53" s="185"/>
      <c r="H53" s="185"/>
      <c r="I53" s="185"/>
      <c r="J53" s="185"/>
      <c r="K53" s="185"/>
      <c r="L53" s="185"/>
      <c r="M53" s="185"/>
      <c r="N53" s="185"/>
      <c r="O53" s="185"/>
      <c r="P53" s="185"/>
      <c r="Q53" s="185"/>
      <c r="R53" s="185"/>
      <c r="S53" s="185"/>
      <c r="T53" s="185"/>
      <c r="U53" s="185"/>
      <c r="V53" s="185"/>
      <c r="W53" s="185"/>
      <c r="X53" s="185"/>
      <c r="Y53" s="185"/>
      <c r="Z53" s="185"/>
      <c r="AA53" s="185"/>
    </row>
    <row r="54" spans="1:27" ht="24.75" customHeight="1">
      <c r="A54" s="186" t="s">
        <v>227</v>
      </c>
      <c r="B54" s="186"/>
      <c r="C54" s="186"/>
      <c r="D54" s="186"/>
      <c r="E54" s="186"/>
      <c r="F54" s="186"/>
      <c r="G54" s="186"/>
      <c r="H54" s="186"/>
      <c r="I54" s="186"/>
      <c r="J54" s="186"/>
      <c r="K54" s="186"/>
      <c r="L54" s="186"/>
      <c r="M54" s="186"/>
      <c r="N54" s="186"/>
      <c r="O54" s="186"/>
      <c r="P54" s="186"/>
      <c r="Q54" s="186"/>
      <c r="R54" s="186"/>
      <c r="S54" s="186"/>
      <c r="T54" s="186"/>
      <c r="U54" s="186"/>
      <c r="V54" s="186"/>
      <c r="W54" s="186"/>
      <c r="X54" s="186"/>
      <c r="Y54" s="186"/>
      <c r="Z54" s="186"/>
      <c r="AA54" s="186"/>
    </row>
    <row r="55" spans="1:27" ht="13.5">
      <c r="A55" s="123"/>
      <c r="B55" s="123"/>
      <c r="C55" s="123"/>
      <c r="D55" s="123"/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123"/>
      <c r="T55" s="123"/>
      <c r="U55" s="123"/>
      <c r="V55" s="123"/>
      <c r="W55" s="123"/>
      <c r="X55" s="123"/>
      <c r="Y55" s="123"/>
      <c r="Z55" s="123"/>
      <c r="AA55" s="123"/>
    </row>
    <row r="56" spans="1:27" ht="13.5">
      <c r="A56" s="123"/>
      <c r="B56" s="123"/>
      <c r="C56" s="123"/>
      <c r="D56" s="123"/>
      <c r="E56" s="123"/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123"/>
      <c r="Q56" s="123"/>
      <c r="R56" s="123"/>
      <c r="S56" s="123"/>
      <c r="T56" s="123"/>
      <c r="U56" s="123"/>
      <c r="V56" s="123"/>
      <c r="W56" s="123"/>
      <c r="X56" s="123"/>
      <c r="Y56" s="123"/>
      <c r="Z56" s="123"/>
      <c r="AA56" s="123"/>
    </row>
    <row r="57" spans="1:27" ht="13.5">
      <c r="A57" s="187"/>
      <c r="B57" s="123"/>
      <c r="C57" s="123"/>
      <c r="D57" s="123"/>
      <c r="E57" s="123"/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3"/>
      <c r="Q57" s="123"/>
      <c r="R57" s="123"/>
      <c r="S57" s="123"/>
      <c r="T57" s="123"/>
      <c r="U57" s="123"/>
      <c r="V57" s="123"/>
      <c r="W57" s="123"/>
      <c r="X57" s="123"/>
      <c r="Y57" s="123"/>
      <c r="Z57" s="123"/>
      <c r="AA57" s="123"/>
    </row>
    <row r="58" spans="1:27" ht="13.5">
      <c r="A58" s="187"/>
      <c r="B58" s="123"/>
      <c r="C58" s="123"/>
      <c r="D58" s="123"/>
      <c r="E58" s="123"/>
      <c r="F58" s="123"/>
      <c r="G58" s="123"/>
      <c r="H58" s="123"/>
      <c r="I58" s="123"/>
      <c r="J58" s="123"/>
      <c r="K58" s="123"/>
      <c r="L58" s="123"/>
      <c r="M58" s="123"/>
      <c r="N58" s="123"/>
      <c r="O58" s="123"/>
      <c r="P58" s="123"/>
      <c r="Q58" s="123"/>
      <c r="R58" s="123"/>
      <c r="S58" s="123"/>
      <c r="T58" s="123"/>
      <c r="U58" s="123"/>
      <c r="V58" s="123"/>
      <c r="W58" s="123"/>
      <c r="X58" s="123"/>
      <c r="Y58" s="123"/>
      <c r="Z58" s="123"/>
      <c r="AA58" s="123"/>
    </row>
    <row r="59" spans="1:27" ht="13.5">
      <c r="A59" s="123"/>
      <c r="B59" s="123"/>
      <c r="C59" s="123"/>
      <c r="D59" s="123"/>
      <c r="E59" s="123"/>
      <c r="F59" s="123"/>
      <c r="G59" s="123"/>
      <c r="H59" s="123"/>
      <c r="I59" s="123"/>
      <c r="J59" s="123"/>
      <c r="K59" s="123"/>
      <c r="L59" s="123"/>
      <c r="M59" s="123"/>
      <c r="N59" s="123"/>
      <c r="O59" s="123"/>
      <c r="P59" s="123"/>
      <c r="Q59" s="123"/>
      <c r="R59" s="123"/>
      <c r="S59" s="123"/>
      <c r="T59" s="123"/>
      <c r="U59" s="123"/>
      <c r="V59" s="123"/>
      <c r="W59" s="123"/>
      <c r="X59" s="123"/>
      <c r="Y59" s="123"/>
      <c r="Z59" s="123"/>
      <c r="AA59" s="123"/>
    </row>
    <row r="60" spans="1:27" ht="13.5">
      <c r="A60" s="123"/>
      <c r="B60" s="123"/>
      <c r="C60" s="123"/>
      <c r="D60" s="123"/>
      <c r="E60" s="123"/>
      <c r="F60" s="123"/>
      <c r="G60" s="123"/>
      <c r="H60" s="123"/>
      <c r="I60" s="123"/>
      <c r="J60" s="123"/>
      <c r="K60" s="123"/>
      <c r="L60" s="123"/>
      <c r="M60" s="123"/>
      <c r="N60" s="123"/>
      <c r="O60" s="123"/>
      <c r="P60" s="123"/>
      <c r="Q60" s="123"/>
      <c r="R60" s="123"/>
      <c r="S60" s="123"/>
      <c r="T60" s="123"/>
      <c r="U60" s="123"/>
      <c r="V60" s="123"/>
      <c r="W60" s="123"/>
      <c r="X60" s="123"/>
      <c r="Y60" s="123"/>
      <c r="Z60" s="123"/>
      <c r="AA60" s="123"/>
    </row>
  </sheetData>
  <sheetProtection/>
  <mergeCells count="6">
    <mergeCell ref="A1:AA1"/>
    <mergeCell ref="E2:AA2"/>
    <mergeCell ref="A51:AA51"/>
    <mergeCell ref="A52:AA52"/>
    <mergeCell ref="A53:AA53"/>
    <mergeCell ref="A54:AA54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165" t="s">
        <v>100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</row>
    <row r="2" spans="1:27" ht="24.75" customHeight="1">
      <c r="A2" s="166" t="s">
        <v>1</v>
      </c>
      <c r="B2" s="139" t="s">
        <v>228</v>
      </c>
      <c r="C2" s="126" t="s">
        <v>2</v>
      </c>
      <c r="D2" s="126" t="s">
        <v>3</v>
      </c>
      <c r="E2" s="193" t="s">
        <v>4</v>
      </c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9"/>
    </row>
    <row r="3" spans="1:27" ht="24.75" customHeight="1">
      <c r="A3" s="170" t="s">
        <v>5</v>
      </c>
      <c r="B3" s="171" t="s">
        <v>72</v>
      </c>
      <c r="C3" s="172" t="s">
        <v>6</v>
      </c>
      <c r="D3" s="172" t="s">
        <v>6</v>
      </c>
      <c r="E3" s="52" t="s">
        <v>7</v>
      </c>
      <c r="F3" s="53" t="s">
        <v>8</v>
      </c>
      <c r="G3" s="53" t="s">
        <v>9</v>
      </c>
      <c r="H3" s="53" t="s">
        <v>10</v>
      </c>
      <c r="I3" s="53" t="s">
        <v>11</v>
      </c>
      <c r="J3" s="53" t="s">
        <v>12</v>
      </c>
      <c r="K3" s="53" t="s">
        <v>13</v>
      </c>
      <c r="L3" s="53" t="s">
        <v>14</v>
      </c>
      <c r="M3" s="53" t="s">
        <v>15</v>
      </c>
      <c r="N3" s="53" t="s">
        <v>16</v>
      </c>
      <c r="O3" s="53" t="s">
        <v>17</v>
      </c>
      <c r="P3" s="53" t="s">
        <v>18</v>
      </c>
      <c r="Q3" s="53" t="s">
        <v>19</v>
      </c>
      <c r="R3" s="53" t="s">
        <v>20</v>
      </c>
      <c r="S3" s="53" t="s">
        <v>21</v>
      </c>
      <c r="T3" s="53" t="s">
        <v>22</v>
      </c>
      <c r="U3" s="53" t="s">
        <v>23</v>
      </c>
      <c r="V3" s="53" t="s">
        <v>24</v>
      </c>
      <c r="W3" s="53" t="s">
        <v>25</v>
      </c>
      <c r="X3" s="53" t="s">
        <v>26</v>
      </c>
      <c r="Y3" s="53" t="s">
        <v>27</v>
      </c>
      <c r="Z3" s="53" t="s">
        <v>28</v>
      </c>
      <c r="AA3" s="55" t="s">
        <v>29</v>
      </c>
    </row>
    <row r="4" spans="1:27" ht="13.5">
      <c r="A4" s="151" t="s">
        <v>101</v>
      </c>
      <c r="B4" s="194"/>
      <c r="C4" s="173"/>
      <c r="D4" s="173"/>
      <c r="E4" s="174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95"/>
      <c r="AA4" s="173"/>
    </row>
    <row r="5" spans="1:27" ht="13.5">
      <c r="A5" s="196" t="s">
        <v>31</v>
      </c>
      <c r="B5" s="197" t="s">
        <v>96</v>
      </c>
      <c r="C5" s="160">
        <v>1422804</v>
      </c>
      <c r="D5" s="160"/>
      <c r="E5" s="161">
        <v>1932000</v>
      </c>
      <c r="F5" s="65">
        <v>1600000</v>
      </c>
      <c r="G5" s="65">
        <v>5461</v>
      </c>
      <c r="H5" s="65">
        <v>1528</v>
      </c>
      <c r="I5" s="65">
        <v>191458</v>
      </c>
      <c r="J5" s="65">
        <v>198447</v>
      </c>
      <c r="K5" s="65">
        <v>1251598</v>
      </c>
      <c r="L5" s="65">
        <v>668</v>
      </c>
      <c r="M5" s="65">
        <v>825</v>
      </c>
      <c r="N5" s="65">
        <v>1253091</v>
      </c>
      <c r="O5" s="65">
        <v>884</v>
      </c>
      <c r="P5" s="65">
        <v>807</v>
      </c>
      <c r="Q5" s="65">
        <v>101783</v>
      </c>
      <c r="R5" s="65">
        <v>103474</v>
      </c>
      <c r="S5" s="65">
        <v>5503</v>
      </c>
      <c r="T5" s="65">
        <v>13311</v>
      </c>
      <c r="U5" s="65">
        <v>6720</v>
      </c>
      <c r="V5" s="65">
        <v>25534</v>
      </c>
      <c r="W5" s="65">
        <v>1580546</v>
      </c>
      <c r="X5" s="65">
        <v>1600000</v>
      </c>
      <c r="Y5" s="65">
        <v>-19454</v>
      </c>
      <c r="Z5" s="145">
        <v>-1.22</v>
      </c>
      <c r="AA5" s="160">
        <v>1600000</v>
      </c>
    </row>
    <row r="6" spans="1:27" ht="13.5">
      <c r="A6" s="196" t="s">
        <v>102</v>
      </c>
      <c r="B6" s="197"/>
      <c r="C6" s="160">
        <v>0</v>
      </c>
      <c r="D6" s="160"/>
      <c r="E6" s="161">
        <v>0</v>
      </c>
      <c r="F6" s="65">
        <v>100340</v>
      </c>
      <c r="G6" s="65">
        <v>0</v>
      </c>
      <c r="H6" s="65">
        <v>0</v>
      </c>
      <c r="I6" s="65">
        <v>0</v>
      </c>
      <c r="J6" s="65">
        <v>0</v>
      </c>
      <c r="K6" s="65">
        <v>0</v>
      </c>
      <c r="L6" s="65">
        <v>0</v>
      </c>
      <c r="M6" s="65">
        <v>0</v>
      </c>
      <c r="N6" s="65">
        <v>0</v>
      </c>
      <c r="O6" s="65">
        <v>0</v>
      </c>
      <c r="P6" s="65">
        <v>0</v>
      </c>
      <c r="Q6" s="65">
        <v>0</v>
      </c>
      <c r="R6" s="65">
        <v>0</v>
      </c>
      <c r="S6" s="65">
        <v>0</v>
      </c>
      <c r="T6" s="65">
        <v>0</v>
      </c>
      <c r="U6" s="65">
        <v>0</v>
      </c>
      <c r="V6" s="65">
        <v>0</v>
      </c>
      <c r="W6" s="65">
        <v>0</v>
      </c>
      <c r="X6" s="65">
        <v>100340</v>
      </c>
      <c r="Y6" s="65">
        <v>-100340</v>
      </c>
      <c r="Z6" s="145">
        <v>-100</v>
      </c>
      <c r="AA6" s="160">
        <v>100340</v>
      </c>
    </row>
    <row r="7" spans="1:27" ht="13.5">
      <c r="A7" s="198" t="s">
        <v>103</v>
      </c>
      <c r="B7" s="197" t="s">
        <v>96</v>
      </c>
      <c r="C7" s="160">
        <v>0</v>
      </c>
      <c r="D7" s="160"/>
      <c r="E7" s="161">
        <v>0</v>
      </c>
      <c r="F7" s="65">
        <v>0</v>
      </c>
      <c r="G7" s="65">
        <v>0</v>
      </c>
      <c r="H7" s="65">
        <v>0</v>
      </c>
      <c r="I7" s="65">
        <v>0</v>
      </c>
      <c r="J7" s="65">
        <v>0</v>
      </c>
      <c r="K7" s="65">
        <v>0</v>
      </c>
      <c r="L7" s="65">
        <v>0</v>
      </c>
      <c r="M7" s="65">
        <v>0</v>
      </c>
      <c r="N7" s="65">
        <v>0</v>
      </c>
      <c r="O7" s="65">
        <v>0</v>
      </c>
      <c r="P7" s="65">
        <v>0</v>
      </c>
      <c r="Q7" s="65">
        <v>0</v>
      </c>
      <c r="R7" s="65">
        <v>0</v>
      </c>
      <c r="S7" s="65">
        <v>0</v>
      </c>
      <c r="T7" s="65">
        <v>0</v>
      </c>
      <c r="U7" s="65">
        <v>0</v>
      </c>
      <c r="V7" s="65">
        <v>0</v>
      </c>
      <c r="W7" s="65">
        <v>0</v>
      </c>
      <c r="X7" s="65">
        <v>0</v>
      </c>
      <c r="Y7" s="65">
        <v>0</v>
      </c>
      <c r="Z7" s="145">
        <v>0</v>
      </c>
      <c r="AA7" s="160">
        <v>0</v>
      </c>
    </row>
    <row r="8" spans="1:27" ht="13.5">
      <c r="A8" s="198" t="s">
        <v>104</v>
      </c>
      <c r="B8" s="197" t="s">
        <v>96</v>
      </c>
      <c r="C8" s="160">
        <v>0</v>
      </c>
      <c r="D8" s="160"/>
      <c r="E8" s="161">
        <v>0</v>
      </c>
      <c r="F8" s="65">
        <v>0</v>
      </c>
      <c r="G8" s="65">
        <v>0</v>
      </c>
      <c r="H8" s="65">
        <v>0</v>
      </c>
      <c r="I8" s="65">
        <v>0</v>
      </c>
      <c r="J8" s="65">
        <v>0</v>
      </c>
      <c r="K8" s="65">
        <v>0</v>
      </c>
      <c r="L8" s="65">
        <v>0</v>
      </c>
      <c r="M8" s="65">
        <v>0</v>
      </c>
      <c r="N8" s="65">
        <v>0</v>
      </c>
      <c r="O8" s="65">
        <v>0</v>
      </c>
      <c r="P8" s="65">
        <v>0</v>
      </c>
      <c r="Q8" s="65">
        <v>0</v>
      </c>
      <c r="R8" s="65">
        <v>0</v>
      </c>
      <c r="S8" s="65">
        <v>0</v>
      </c>
      <c r="T8" s="65">
        <v>0</v>
      </c>
      <c r="U8" s="65">
        <v>0</v>
      </c>
      <c r="V8" s="65">
        <v>0</v>
      </c>
      <c r="W8" s="65">
        <v>0</v>
      </c>
      <c r="X8" s="65">
        <v>0</v>
      </c>
      <c r="Y8" s="65">
        <v>0</v>
      </c>
      <c r="Z8" s="145">
        <v>0</v>
      </c>
      <c r="AA8" s="160">
        <v>0</v>
      </c>
    </row>
    <row r="9" spans="1:27" ht="13.5">
      <c r="A9" s="198" t="s">
        <v>105</v>
      </c>
      <c r="B9" s="197" t="s">
        <v>96</v>
      </c>
      <c r="C9" s="160">
        <v>0</v>
      </c>
      <c r="D9" s="160"/>
      <c r="E9" s="161">
        <v>0</v>
      </c>
      <c r="F9" s="65">
        <v>0</v>
      </c>
      <c r="G9" s="65">
        <v>0</v>
      </c>
      <c r="H9" s="65">
        <v>0</v>
      </c>
      <c r="I9" s="65">
        <v>0</v>
      </c>
      <c r="J9" s="65">
        <v>0</v>
      </c>
      <c r="K9" s="65">
        <v>0</v>
      </c>
      <c r="L9" s="65">
        <v>0</v>
      </c>
      <c r="M9" s="65">
        <v>0</v>
      </c>
      <c r="N9" s="65">
        <v>0</v>
      </c>
      <c r="O9" s="65">
        <v>0</v>
      </c>
      <c r="P9" s="65">
        <v>0</v>
      </c>
      <c r="Q9" s="65">
        <v>0</v>
      </c>
      <c r="R9" s="65">
        <v>0</v>
      </c>
      <c r="S9" s="65">
        <v>0</v>
      </c>
      <c r="T9" s="65">
        <v>0</v>
      </c>
      <c r="U9" s="65">
        <v>0</v>
      </c>
      <c r="V9" s="65">
        <v>0</v>
      </c>
      <c r="W9" s="65">
        <v>0</v>
      </c>
      <c r="X9" s="65">
        <v>0</v>
      </c>
      <c r="Y9" s="65">
        <v>0</v>
      </c>
      <c r="Z9" s="145">
        <v>0</v>
      </c>
      <c r="AA9" s="160">
        <v>0</v>
      </c>
    </row>
    <row r="10" spans="1:27" ht="13.5">
      <c r="A10" s="198" t="s">
        <v>106</v>
      </c>
      <c r="B10" s="197" t="s">
        <v>96</v>
      </c>
      <c r="C10" s="160">
        <v>0</v>
      </c>
      <c r="D10" s="160"/>
      <c r="E10" s="161">
        <v>0</v>
      </c>
      <c r="F10" s="59">
        <v>0</v>
      </c>
      <c r="G10" s="59">
        <v>0</v>
      </c>
      <c r="H10" s="59">
        <v>0</v>
      </c>
      <c r="I10" s="59">
        <v>0</v>
      </c>
      <c r="J10" s="59">
        <v>0</v>
      </c>
      <c r="K10" s="59">
        <v>0</v>
      </c>
      <c r="L10" s="59">
        <v>0</v>
      </c>
      <c r="M10" s="59">
        <v>0</v>
      </c>
      <c r="N10" s="59">
        <v>0</v>
      </c>
      <c r="O10" s="59">
        <v>0</v>
      </c>
      <c r="P10" s="59">
        <v>0</v>
      </c>
      <c r="Q10" s="59">
        <v>0</v>
      </c>
      <c r="R10" s="59">
        <v>0</v>
      </c>
      <c r="S10" s="59">
        <v>0</v>
      </c>
      <c r="T10" s="59">
        <v>0</v>
      </c>
      <c r="U10" s="59">
        <v>0</v>
      </c>
      <c r="V10" s="59">
        <v>0</v>
      </c>
      <c r="W10" s="59">
        <v>0</v>
      </c>
      <c r="X10" s="59">
        <v>0</v>
      </c>
      <c r="Y10" s="59">
        <v>0</v>
      </c>
      <c r="Z10" s="199">
        <v>0</v>
      </c>
      <c r="AA10" s="135">
        <v>0</v>
      </c>
    </row>
    <row r="11" spans="1:27" ht="13.5">
      <c r="A11" s="198" t="s">
        <v>107</v>
      </c>
      <c r="B11" s="200"/>
      <c r="C11" s="160">
        <v>126014</v>
      </c>
      <c r="D11" s="160"/>
      <c r="E11" s="161">
        <v>4037000</v>
      </c>
      <c r="F11" s="65">
        <v>4828942</v>
      </c>
      <c r="G11" s="65">
        <v>598</v>
      </c>
      <c r="H11" s="65">
        <v>1495</v>
      </c>
      <c r="I11" s="65">
        <v>967</v>
      </c>
      <c r="J11" s="65">
        <v>3060</v>
      </c>
      <c r="K11" s="65">
        <v>31029</v>
      </c>
      <c r="L11" s="65">
        <v>85025</v>
      </c>
      <c r="M11" s="65">
        <v>75040</v>
      </c>
      <c r="N11" s="65">
        <v>191094</v>
      </c>
      <c r="O11" s="65">
        <v>750</v>
      </c>
      <c r="P11" s="65">
        <v>472441</v>
      </c>
      <c r="Q11" s="65">
        <v>262452</v>
      </c>
      <c r="R11" s="65">
        <v>735643</v>
      </c>
      <c r="S11" s="65">
        <v>3132</v>
      </c>
      <c r="T11" s="65">
        <v>222068</v>
      </c>
      <c r="U11" s="65">
        <v>100386</v>
      </c>
      <c r="V11" s="65">
        <v>325586</v>
      </c>
      <c r="W11" s="65">
        <v>1255383</v>
      </c>
      <c r="X11" s="65">
        <v>4828942</v>
      </c>
      <c r="Y11" s="65">
        <v>-3573559</v>
      </c>
      <c r="Z11" s="145">
        <v>-74</v>
      </c>
      <c r="AA11" s="160">
        <v>4828942</v>
      </c>
    </row>
    <row r="12" spans="1:27" ht="13.5">
      <c r="A12" s="198" t="s">
        <v>108</v>
      </c>
      <c r="B12" s="200"/>
      <c r="C12" s="160">
        <v>340800</v>
      </c>
      <c r="D12" s="160"/>
      <c r="E12" s="161">
        <v>370000</v>
      </c>
      <c r="F12" s="65">
        <v>375000</v>
      </c>
      <c r="G12" s="65">
        <v>20682</v>
      </c>
      <c r="H12" s="65">
        <v>96930</v>
      </c>
      <c r="I12" s="65">
        <v>32633</v>
      </c>
      <c r="J12" s="65">
        <v>150245</v>
      </c>
      <c r="K12" s="65">
        <v>46633</v>
      </c>
      <c r="L12" s="65">
        <v>45359</v>
      </c>
      <c r="M12" s="65">
        <v>19726</v>
      </c>
      <c r="N12" s="65">
        <v>111718</v>
      </c>
      <c r="O12" s="65">
        <v>20250</v>
      </c>
      <c r="P12" s="65">
        <v>34435</v>
      </c>
      <c r="Q12" s="65">
        <v>21904</v>
      </c>
      <c r="R12" s="65">
        <v>76589</v>
      </c>
      <c r="S12" s="65">
        <v>30381</v>
      </c>
      <c r="T12" s="65">
        <v>30483</v>
      </c>
      <c r="U12" s="65">
        <v>19640</v>
      </c>
      <c r="V12" s="65">
        <v>80504</v>
      </c>
      <c r="W12" s="65">
        <v>419056</v>
      </c>
      <c r="X12" s="65">
        <v>375000</v>
      </c>
      <c r="Y12" s="65">
        <v>44056</v>
      </c>
      <c r="Z12" s="145">
        <v>11.75</v>
      </c>
      <c r="AA12" s="160">
        <v>375000</v>
      </c>
    </row>
    <row r="13" spans="1:27" ht="13.5">
      <c r="A13" s="196" t="s">
        <v>109</v>
      </c>
      <c r="B13" s="200"/>
      <c r="C13" s="160">
        <v>1261954</v>
      </c>
      <c r="D13" s="160"/>
      <c r="E13" s="161">
        <v>0</v>
      </c>
      <c r="F13" s="65">
        <v>0</v>
      </c>
      <c r="G13" s="65">
        <v>0</v>
      </c>
      <c r="H13" s="65">
        <v>0</v>
      </c>
      <c r="I13" s="65">
        <v>0</v>
      </c>
      <c r="J13" s="65">
        <v>0</v>
      </c>
      <c r="K13" s="65">
        <v>0</v>
      </c>
      <c r="L13" s="65">
        <v>0</v>
      </c>
      <c r="M13" s="65">
        <v>0</v>
      </c>
      <c r="N13" s="65">
        <v>0</v>
      </c>
      <c r="O13" s="65">
        <v>0</v>
      </c>
      <c r="P13" s="65">
        <v>0</v>
      </c>
      <c r="Q13" s="65">
        <v>0</v>
      </c>
      <c r="R13" s="65">
        <v>0</v>
      </c>
      <c r="S13" s="65">
        <v>0</v>
      </c>
      <c r="T13" s="65">
        <v>0</v>
      </c>
      <c r="U13" s="65">
        <v>0</v>
      </c>
      <c r="V13" s="65">
        <v>0</v>
      </c>
      <c r="W13" s="65">
        <v>0</v>
      </c>
      <c r="X13" s="65">
        <v>0</v>
      </c>
      <c r="Y13" s="65">
        <v>0</v>
      </c>
      <c r="Z13" s="145">
        <v>0</v>
      </c>
      <c r="AA13" s="160">
        <v>0</v>
      </c>
    </row>
    <row r="14" spans="1:27" ht="13.5">
      <c r="A14" s="196" t="s">
        <v>110</v>
      </c>
      <c r="B14" s="200"/>
      <c r="C14" s="160">
        <v>117987</v>
      </c>
      <c r="D14" s="160"/>
      <c r="E14" s="161">
        <v>0</v>
      </c>
      <c r="F14" s="65">
        <v>0</v>
      </c>
      <c r="G14" s="65">
        <v>0</v>
      </c>
      <c r="H14" s="65">
        <v>0</v>
      </c>
      <c r="I14" s="65">
        <v>0</v>
      </c>
      <c r="J14" s="65">
        <v>0</v>
      </c>
      <c r="K14" s="65">
        <v>0</v>
      </c>
      <c r="L14" s="65">
        <v>0</v>
      </c>
      <c r="M14" s="65">
        <v>0</v>
      </c>
      <c r="N14" s="65">
        <v>0</v>
      </c>
      <c r="O14" s="65">
        <v>0</v>
      </c>
      <c r="P14" s="65">
        <v>0</v>
      </c>
      <c r="Q14" s="65">
        <v>0</v>
      </c>
      <c r="R14" s="65">
        <v>0</v>
      </c>
      <c r="S14" s="65">
        <v>0</v>
      </c>
      <c r="T14" s="65">
        <v>0</v>
      </c>
      <c r="U14" s="65">
        <v>0</v>
      </c>
      <c r="V14" s="65">
        <v>0</v>
      </c>
      <c r="W14" s="65">
        <v>0</v>
      </c>
      <c r="X14" s="65">
        <v>0</v>
      </c>
      <c r="Y14" s="65">
        <v>0</v>
      </c>
      <c r="Z14" s="145">
        <v>0</v>
      </c>
      <c r="AA14" s="160">
        <v>0</v>
      </c>
    </row>
    <row r="15" spans="1:27" ht="13.5">
      <c r="A15" s="196" t="s">
        <v>111</v>
      </c>
      <c r="B15" s="200"/>
      <c r="C15" s="160">
        <v>0</v>
      </c>
      <c r="D15" s="160"/>
      <c r="E15" s="161">
        <v>0</v>
      </c>
      <c r="F15" s="65">
        <v>0</v>
      </c>
      <c r="G15" s="65">
        <v>0</v>
      </c>
      <c r="H15" s="65">
        <v>0</v>
      </c>
      <c r="I15" s="65">
        <v>0</v>
      </c>
      <c r="J15" s="65">
        <v>0</v>
      </c>
      <c r="K15" s="65">
        <v>0</v>
      </c>
      <c r="L15" s="65">
        <v>0</v>
      </c>
      <c r="M15" s="65">
        <v>0</v>
      </c>
      <c r="N15" s="65">
        <v>0</v>
      </c>
      <c r="O15" s="65">
        <v>0</v>
      </c>
      <c r="P15" s="65">
        <v>0</v>
      </c>
      <c r="Q15" s="65">
        <v>0</v>
      </c>
      <c r="R15" s="65">
        <v>0</v>
      </c>
      <c r="S15" s="65">
        <v>0</v>
      </c>
      <c r="T15" s="65">
        <v>0</v>
      </c>
      <c r="U15" s="65">
        <v>0</v>
      </c>
      <c r="V15" s="65">
        <v>0</v>
      </c>
      <c r="W15" s="65">
        <v>0</v>
      </c>
      <c r="X15" s="65">
        <v>0</v>
      </c>
      <c r="Y15" s="65">
        <v>0</v>
      </c>
      <c r="Z15" s="145">
        <v>0</v>
      </c>
      <c r="AA15" s="160">
        <v>0</v>
      </c>
    </row>
    <row r="16" spans="1:27" ht="13.5">
      <c r="A16" s="196" t="s">
        <v>112</v>
      </c>
      <c r="B16" s="200"/>
      <c r="C16" s="160">
        <v>0</v>
      </c>
      <c r="D16" s="160"/>
      <c r="E16" s="161">
        <v>0</v>
      </c>
      <c r="F16" s="65">
        <v>0</v>
      </c>
      <c r="G16" s="65">
        <v>0</v>
      </c>
      <c r="H16" s="65">
        <v>0</v>
      </c>
      <c r="I16" s="65">
        <v>0</v>
      </c>
      <c r="J16" s="65">
        <v>0</v>
      </c>
      <c r="K16" s="65">
        <v>0</v>
      </c>
      <c r="L16" s="65">
        <v>0</v>
      </c>
      <c r="M16" s="65">
        <v>0</v>
      </c>
      <c r="N16" s="65">
        <v>0</v>
      </c>
      <c r="O16" s="65">
        <v>0</v>
      </c>
      <c r="P16" s="65">
        <v>0</v>
      </c>
      <c r="Q16" s="65">
        <v>0</v>
      </c>
      <c r="R16" s="65">
        <v>0</v>
      </c>
      <c r="S16" s="65">
        <v>0</v>
      </c>
      <c r="T16" s="65">
        <v>0</v>
      </c>
      <c r="U16" s="65">
        <v>0</v>
      </c>
      <c r="V16" s="65">
        <v>0</v>
      </c>
      <c r="W16" s="65">
        <v>0</v>
      </c>
      <c r="X16" s="65">
        <v>0</v>
      </c>
      <c r="Y16" s="65">
        <v>0</v>
      </c>
      <c r="Z16" s="145">
        <v>0</v>
      </c>
      <c r="AA16" s="160">
        <v>0</v>
      </c>
    </row>
    <row r="17" spans="1:27" ht="13.5">
      <c r="A17" s="196" t="s">
        <v>113</v>
      </c>
      <c r="B17" s="200"/>
      <c r="C17" s="160">
        <v>11194</v>
      </c>
      <c r="D17" s="160"/>
      <c r="E17" s="161">
        <v>809000</v>
      </c>
      <c r="F17" s="65">
        <v>66100</v>
      </c>
      <c r="G17" s="65">
        <v>151</v>
      </c>
      <c r="H17" s="65">
        <v>452</v>
      </c>
      <c r="I17" s="65">
        <v>1355</v>
      </c>
      <c r="J17" s="65">
        <v>1958</v>
      </c>
      <c r="K17" s="65">
        <v>903</v>
      </c>
      <c r="L17" s="65">
        <v>3162</v>
      </c>
      <c r="M17" s="65">
        <v>1656</v>
      </c>
      <c r="N17" s="65">
        <v>5721</v>
      </c>
      <c r="O17" s="65">
        <v>1204</v>
      </c>
      <c r="P17" s="65">
        <v>1204</v>
      </c>
      <c r="Q17" s="65">
        <v>0</v>
      </c>
      <c r="R17" s="65">
        <v>2408</v>
      </c>
      <c r="S17" s="65">
        <v>151</v>
      </c>
      <c r="T17" s="65">
        <v>0</v>
      </c>
      <c r="U17" s="65">
        <v>602</v>
      </c>
      <c r="V17" s="65">
        <v>753</v>
      </c>
      <c r="W17" s="65">
        <v>10840</v>
      </c>
      <c r="X17" s="65">
        <v>66100</v>
      </c>
      <c r="Y17" s="65">
        <v>-55260</v>
      </c>
      <c r="Z17" s="145">
        <v>-83.6</v>
      </c>
      <c r="AA17" s="160">
        <v>66100</v>
      </c>
    </row>
    <row r="18" spans="1:27" ht="13.5">
      <c r="A18" s="198" t="s">
        <v>114</v>
      </c>
      <c r="B18" s="197"/>
      <c r="C18" s="160">
        <v>0</v>
      </c>
      <c r="D18" s="160"/>
      <c r="E18" s="161">
        <v>0</v>
      </c>
      <c r="F18" s="65">
        <v>0</v>
      </c>
      <c r="G18" s="65">
        <v>0</v>
      </c>
      <c r="H18" s="65">
        <v>0</v>
      </c>
      <c r="I18" s="65">
        <v>0</v>
      </c>
      <c r="J18" s="65">
        <v>0</v>
      </c>
      <c r="K18" s="65">
        <v>0</v>
      </c>
      <c r="L18" s="65">
        <v>0</v>
      </c>
      <c r="M18" s="65">
        <v>0</v>
      </c>
      <c r="N18" s="65">
        <v>0</v>
      </c>
      <c r="O18" s="65">
        <v>0</v>
      </c>
      <c r="P18" s="65">
        <v>0</v>
      </c>
      <c r="Q18" s="65">
        <v>0</v>
      </c>
      <c r="R18" s="65">
        <v>0</v>
      </c>
      <c r="S18" s="65">
        <v>0</v>
      </c>
      <c r="T18" s="65">
        <v>0</v>
      </c>
      <c r="U18" s="65">
        <v>0</v>
      </c>
      <c r="V18" s="65">
        <v>0</v>
      </c>
      <c r="W18" s="65">
        <v>0</v>
      </c>
      <c r="X18" s="65">
        <v>0</v>
      </c>
      <c r="Y18" s="65">
        <v>0</v>
      </c>
      <c r="Z18" s="145">
        <v>0</v>
      </c>
      <c r="AA18" s="160">
        <v>0</v>
      </c>
    </row>
    <row r="19" spans="1:27" ht="13.5">
      <c r="A19" s="196" t="s">
        <v>34</v>
      </c>
      <c r="B19" s="200"/>
      <c r="C19" s="160">
        <v>39684107</v>
      </c>
      <c r="D19" s="160"/>
      <c r="E19" s="161">
        <v>49649000</v>
      </c>
      <c r="F19" s="65">
        <v>47899000</v>
      </c>
      <c r="G19" s="65">
        <v>20103000</v>
      </c>
      <c r="H19" s="65">
        <v>0</v>
      </c>
      <c r="I19" s="65">
        <v>805253</v>
      </c>
      <c r="J19" s="65">
        <v>20908253</v>
      </c>
      <c r="K19" s="65">
        <v>525000</v>
      </c>
      <c r="L19" s="65">
        <v>4356928</v>
      </c>
      <c r="M19" s="65">
        <v>352340</v>
      </c>
      <c r="N19" s="65">
        <v>5234268</v>
      </c>
      <c r="O19" s="65">
        <v>510855</v>
      </c>
      <c r="P19" s="65">
        <v>3500000</v>
      </c>
      <c r="Q19" s="65">
        <v>18294610</v>
      </c>
      <c r="R19" s="65">
        <v>22305465</v>
      </c>
      <c r="S19" s="65">
        <v>0</v>
      </c>
      <c r="T19" s="65">
        <v>4275</v>
      </c>
      <c r="U19" s="65">
        <v>922500</v>
      </c>
      <c r="V19" s="65">
        <v>926775</v>
      </c>
      <c r="W19" s="65">
        <v>49374761</v>
      </c>
      <c r="X19" s="65">
        <v>47899000</v>
      </c>
      <c r="Y19" s="65">
        <v>1475761</v>
      </c>
      <c r="Z19" s="145">
        <v>3.08</v>
      </c>
      <c r="AA19" s="160">
        <v>47899000</v>
      </c>
    </row>
    <row r="20" spans="1:27" ht="13.5">
      <c r="A20" s="196" t="s">
        <v>35</v>
      </c>
      <c r="B20" s="200" t="s">
        <v>96</v>
      </c>
      <c r="C20" s="160">
        <v>7794554</v>
      </c>
      <c r="D20" s="160"/>
      <c r="E20" s="161">
        <v>1960000</v>
      </c>
      <c r="F20" s="59">
        <v>1797658</v>
      </c>
      <c r="G20" s="59">
        <v>1138663</v>
      </c>
      <c r="H20" s="59">
        <v>972236</v>
      </c>
      <c r="I20" s="59">
        <v>283548</v>
      </c>
      <c r="J20" s="59">
        <v>2394447</v>
      </c>
      <c r="K20" s="59">
        <v>155181</v>
      </c>
      <c r="L20" s="59">
        <v>148034</v>
      </c>
      <c r="M20" s="59">
        <v>137322</v>
      </c>
      <c r="N20" s="59">
        <v>440537</v>
      </c>
      <c r="O20" s="59">
        <v>211507</v>
      </c>
      <c r="P20" s="59">
        <v>165684</v>
      </c>
      <c r="Q20" s="59">
        <v>228022</v>
      </c>
      <c r="R20" s="59">
        <v>605213</v>
      </c>
      <c r="S20" s="59">
        <v>1292298</v>
      </c>
      <c r="T20" s="59">
        <v>2709515</v>
      </c>
      <c r="U20" s="59">
        <v>861478</v>
      </c>
      <c r="V20" s="59">
        <v>4863291</v>
      </c>
      <c r="W20" s="59">
        <v>8303488</v>
      </c>
      <c r="X20" s="59">
        <v>1797658</v>
      </c>
      <c r="Y20" s="59">
        <v>6505830</v>
      </c>
      <c r="Z20" s="199">
        <v>361.91</v>
      </c>
      <c r="AA20" s="135">
        <v>1797658</v>
      </c>
    </row>
    <row r="21" spans="1:27" ht="13.5">
      <c r="A21" s="196" t="s">
        <v>115</v>
      </c>
      <c r="B21" s="200"/>
      <c r="C21" s="160">
        <v>0</v>
      </c>
      <c r="D21" s="160"/>
      <c r="E21" s="161">
        <v>0</v>
      </c>
      <c r="F21" s="65">
        <v>0</v>
      </c>
      <c r="G21" s="65">
        <v>0</v>
      </c>
      <c r="H21" s="65">
        <v>0</v>
      </c>
      <c r="I21" s="87">
        <v>0</v>
      </c>
      <c r="J21" s="65">
        <v>0</v>
      </c>
      <c r="K21" s="65">
        <v>0</v>
      </c>
      <c r="L21" s="65">
        <v>0</v>
      </c>
      <c r="M21" s="65">
        <v>0</v>
      </c>
      <c r="N21" s="65">
        <v>0</v>
      </c>
      <c r="O21" s="65">
        <v>0</v>
      </c>
      <c r="P21" s="87">
        <v>0</v>
      </c>
      <c r="Q21" s="65">
        <v>0</v>
      </c>
      <c r="R21" s="65">
        <v>0</v>
      </c>
      <c r="S21" s="65">
        <v>0</v>
      </c>
      <c r="T21" s="65">
        <v>0</v>
      </c>
      <c r="U21" s="65">
        <v>0</v>
      </c>
      <c r="V21" s="65">
        <v>0</v>
      </c>
      <c r="W21" s="87">
        <v>0</v>
      </c>
      <c r="X21" s="65">
        <v>0</v>
      </c>
      <c r="Y21" s="65">
        <v>0</v>
      </c>
      <c r="Z21" s="145">
        <v>0</v>
      </c>
      <c r="AA21" s="160">
        <v>0</v>
      </c>
    </row>
    <row r="22" spans="1:27" ht="24.75" customHeight="1">
      <c r="A22" s="201" t="s">
        <v>36</v>
      </c>
      <c r="B22" s="202"/>
      <c r="C22" s="203">
        <f aca="true" t="shared" si="0" ref="C22:Y22">SUM(C5:C21)</f>
        <v>50759414</v>
      </c>
      <c r="D22" s="203">
        <f>SUM(D5:D21)</f>
        <v>0</v>
      </c>
      <c r="E22" s="204">
        <f t="shared" si="0"/>
        <v>58757000</v>
      </c>
      <c r="F22" s="205">
        <f t="shared" si="0"/>
        <v>56667040</v>
      </c>
      <c r="G22" s="205">
        <f t="shared" si="0"/>
        <v>21268555</v>
      </c>
      <c r="H22" s="205">
        <f t="shared" si="0"/>
        <v>1072641</v>
      </c>
      <c r="I22" s="205">
        <f t="shared" si="0"/>
        <v>1315214</v>
      </c>
      <c r="J22" s="205">
        <f t="shared" si="0"/>
        <v>23656410</v>
      </c>
      <c r="K22" s="205">
        <f t="shared" si="0"/>
        <v>2010344</v>
      </c>
      <c r="L22" s="205">
        <f t="shared" si="0"/>
        <v>4639176</v>
      </c>
      <c r="M22" s="205">
        <f t="shared" si="0"/>
        <v>586909</v>
      </c>
      <c r="N22" s="205">
        <f t="shared" si="0"/>
        <v>7236429</v>
      </c>
      <c r="O22" s="205">
        <f t="shared" si="0"/>
        <v>745450</v>
      </c>
      <c r="P22" s="205">
        <f t="shared" si="0"/>
        <v>4174571</v>
      </c>
      <c r="Q22" s="205">
        <f t="shared" si="0"/>
        <v>18908771</v>
      </c>
      <c r="R22" s="205">
        <f t="shared" si="0"/>
        <v>23828792</v>
      </c>
      <c r="S22" s="205">
        <f t="shared" si="0"/>
        <v>1331465</v>
      </c>
      <c r="T22" s="205">
        <f t="shared" si="0"/>
        <v>2979652</v>
      </c>
      <c r="U22" s="205">
        <f t="shared" si="0"/>
        <v>1911326</v>
      </c>
      <c r="V22" s="205">
        <f t="shared" si="0"/>
        <v>6222443</v>
      </c>
      <c r="W22" s="205">
        <f t="shared" si="0"/>
        <v>60944074</v>
      </c>
      <c r="X22" s="205">
        <f t="shared" si="0"/>
        <v>56667040</v>
      </c>
      <c r="Y22" s="205">
        <f t="shared" si="0"/>
        <v>4277034</v>
      </c>
      <c r="Z22" s="206">
        <f>+IF(X22&lt;&gt;0,+(Y22/X22)*100,0)</f>
        <v>7.5476573330811</v>
      </c>
      <c r="AA22" s="203">
        <f>SUM(AA5:AA21)</f>
        <v>56667040</v>
      </c>
    </row>
    <row r="23" spans="1:27" ht="4.5" customHeight="1">
      <c r="A23" s="150"/>
      <c r="B23" s="200"/>
      <c r="C23" s="135"/>
      <c r="D23" s="135"/>
      <c r="E23" s="134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199"/>
      <c r="AA23" s="135"/>
    </row>
    <row r="24" spans="1:27" ht="13.5">
      <c r="A24" s="151" t="s">
        <v>116</v>
      </c>
      <c r="B24" s="207"/>
      <c r="C24" s="135"/>
      <c r="D24" s="135"/>
      <c r="E24" s="134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199"/>
      <c r="AA24" s="135"/>
    </row>
    <row r="25" spans="1:27" ht="13.5">
      <c r="A25" s="198" t="s">
        <v>117</v>
      </c>
      <c r="B25" s="197" t="s">
        <v>96</v>
      </c>
      <c r="C25" s="160">
        <v>11466346</v>
      </c>
      <c r="D25" s="160"/>
      <c r="E25" s="161">
        <v>16532000</v>
      </c>
      <c r="F25" s="65">
        <v>17429533</v>
      </c>
      <c r="G25" s="65">
        <v>853150</v>
      </c>
      <c r="H25" s="65">
        <v>930560</v>
      </c>
      <c r="I25" s="65">
        <v>1022912</v>
      </c>
      <c r="J25" s="65">
        <v>2806622</v>
      </c>
      <c r="K25" s="65">
        <v>965906</v>
      </c>
      <c r="L25" s="65">
        <v>1548956</v>
      </c>
      <c r="M25" s="65">
        <v>1020234</v>
      </c>
      <c r="N25" s="65">
        <v>3535096</v>
      </c>
      <c r="O25" s="65">
        <v>946240</v>
      </c>
      <c r="P25" s="65">
        <v>988864</v>
      </c>
      <c r="Q25" s="65">
        <v>1029163</v>
      </c>
      <c r="R25" s="65">
        <v>2964267</v>
      </c>
      <c r="S25" s="65">
        <v>1109255</v>
      </c>
      <c r="T25" s="65">
        <v>1238445</v>
      </c>
      <c r="U25" s="65">
        <v>1104403</v>
      </c>
      <c r="V25" s="65">
        <v>3452103</v>
      </c>
      <c r="W25" s="65">
        <v>12758088</v>
      </c>
      <c r="X25" s="65">
        <v>17429533</v>
      </c>
      <c r="Y25" s="65">
        <v>-4671445</v>
      </c>
      <c r="Z25" s="145">
        <v>-26.8</v>
      </c>
      <c r="AA25" s="160">
        <v>17429533</v>
      </c>
    </row>
    <row r="26" spans="1:27" ht="13.5">
      <c r="A26" s="198" t="s">
        <v>38</v>
      </c>
      <c r="B26" s="197"/>
      <c r="C26" s="160">
        <v>4881049</v>
      </c>
      <c r="D26" s="160"/>
      <c r="E26" s="161">
        <v>4715000</v>
      </c>
      <c r="F26" s="65">
        <v>4714863</v>
      </c>
      <c r="G26" s="65">
        <v>414742</v>
      </c>
      <c r="H26" s="65">
        <v>414731</v>
      </c>
      <c r="I26" s="65">
        <v>417165</v>
      </c>
      <c r="J26" s="65">
        <v>1246638</v>
      </c>
      <c r="K26" s="65">
        <v>414721</v>
      </c>
      <c r="L26" s="65">
        <v>414719</v>
      </c>
      <c r="M26" s="65">
        <v>414717</v>
      </c>
      <c r="N26" s="65">
        <v>1244157</v>
      </c>
      <c r="O26" s="65">
        <v>414716</v>
      </c>
      <c r="P26" s="65">
        <v>414715</v>
      </c>
      <c r="Q26" s="65">
        <v>556969</v>
      </c>
      <c r="R26" s="65">
        <v>1386400</v>
      </c>
      <c r="S26" s="65">
        <v>430399</v>
      </c>
      <c r="T26" s="65">
        <v>445727</v>
      </c>
      <c r="U26" s="65">
        <v>430399</v>
      </c>
      <c r="V26" s="65">
        <v>1306525</v>
      </c>
      <c r="W26" s="65">
        <v>5183720</v>
      </c>
      <c r="X26" s="65">
        <v>4714863</v>
      </c>
      <c r="Y26" s="65">
        <v>468857</v>
      </c>
      <c r="Z26" s="145">
        <v>9.94</v>
      </c>
      <c r="AA26" s="160">
        <v>4714863</v>
      </c>
    </row>
    <row r="27" spans="1:27" ht="13.5">
      <c r="A27" s="198" t="s">
        <v>118</v>
      </c>
      <c r="B27" s="197" t="s">
        <v>99</v>
      </c>
      <c r="C27" s="160">
        <v>1659191</v>
      </c>
      <c r="D27" s="160"/>
      <c r="E27" s="161">
        <v>0</v>
      </c>
      <c r="F27" s="65">
        <v>0</v>
      </c>
      <c r="G27" s="65">
        <v>0</v>
      </c>
      <c r="H27" s="65">
        <v>0</v>
      </c>
      <c r="I27" s="65">
        <v>0</v>
      </c>
      <c r="J27" s="65">
        <v>0</v>
      </c>
      <c r="K27" s="65">
        <v>0</v>
      </c>
      <c r="L27" s="65">
        <v>0</v>
      </c>
      <c r="M27" s="65">
        <v>0</v>
      </c>
      <c r="N27" s="65">
        <v>0</v>
      </c>
      <c r="O27" s="65">
        <v>0</v>
      </c>
      <c r="P27" s="65">
        <v>0</v>
      </c>
      <c r="Q27" s="65">
        <v>0</v>
      </c>
      <c r="R27" s="65">
        <v>0</v>
      </c>
      <c r="S27" s="65">
        <v>0</v>
      </c>
      <c r="T27" s="65">
        <v>0</v>
      </c>
      <c r="U27" s="65">
        <v>0</v>
      </c>
      <c r="V27" s="65">
        <v>0</v>
      </c>
      <c r="W27" s="65">
        <v>0</v>
      </c>
      <c r="X27" s="65">
        <v>0</v>
      </c>
      <c r="Y27" s="65">
        <v>0</v>
      </c>
      <c r="Z27" s="145">
        <v>0</v>
      </c>
      <c r="AA27" s="160">
        <v>0</v>
      </c>
    </row>
    <row r="28" spans="1:27" ht="13.5">
      <c r="A28" s="198" t="s">
        <v>39</v>
      </c>
      <c r="B28" s="197" t="s">
        <v>96</v>
      </c>
      <c r="C28" s="160">
        <v>2844064</v>
      </c>
      <c r="D28" s="160"/>
      <c r="E28" s="161">
        <v>4600000</v>
      </c>
      <c r="F28" s="65">
        <v>2327938</v>
      </c>
      <c r="G28" s="65">
        <v>0</v>
      </c>
      <c r="H28" s="65">
        <v>0</v>
      </c>
      <c r="I28" s="65">
        <v>0</v>
      </c>
      <c r="J28" s="65">
        <v>0</v>
      </c>
      <c r="K28" s="65">
        <v>0</v>
      </c>
      <c r="L28" s="65">
        <v>0</v>
      </c>
      <c r="M28" s="65">
        <v>0</v>
      </c>
      <c r="N28" s="65">
        <v>0</v>
      </c>
      <c r="O28" s="65">
        <v>0</v>
      </c>
      <c r="P28" s="65">
        <v>0</v>
      </c>
      <c r="Q28" s="65">
        <v>0</v>
      </c>
      <c r="R28" s="65">
        <v>0</v>
      </c>
      <c r="S28" s="65">
        <v>0</v>
      </c>
      <c r="T28" s="65">
        <v>0</v>
      </c>
      <c r="U28" s="65">
        <v>0</v>
      </c>
      <c r="V28" s="65">
        <v>0</v>
      </c>
      <c r="W28" s="65">
        <v>0</v>
      </c>
      <c r="X28" s="65">
        <v>2327938</v>
      </c>
      <c r="Y28" s="65">
        <v>-2327938</v>
      </c>
      <c r="Z28" s="145">
        <v>-100</v>
      </c>
      <c r="AA28" s="160">
        <v>2327938</v>
      </c>
    </row>
    <row r="29" spans="1:27" ht="13.5">
      <c r="A29" s="198" t="s">
        <v>40</v>
      </c>
      <c r="B29" s="197"/>
      <c r="C29" s="160">
        <v>0</v>
      </c>
      <c r="D29" s="160"/>
      <c r="E29" s="161">
        <v>0</v>
      </c>
      <c r="F29" s="65">
        <v>0</v>
      </c>
      <c r="G29" s="65">
        <v>0</v>
      </c>
      <c r="H29" s="65">
        <v>0</v>
      </c>
      <c r="I29" s="65">
        <v>0</v>
      </c>
      <c r="J29" s="65">
        <v>0</v>
      </c>
      <c r="K29" s="65">
        <v>0</v>
      </c>
      <c r="L29" s="65">
        <v>0</v>
      </c>
      <c r="M29" s="65">
        <v>0</v>
      </c>
      <c r="N29" s="65">
        <v>0</v>
      </c>
      <c r="O29" s="65">
        <v>0</v>
      </c>
      <c r="P29" s="65">
        <v>0</v>
      </c>
      <c r="Q29" s="65">
        <v>0</v>
      </c>
      <c r="R29" s="65">
        <v>0</v>
      </c>
      <c r="S29" s="65">
        <v>0</v>
      </c>
      <c r="T29" s="65">
        <v>0</v>
      </c>
      <c r="U29" s="65">
        <v>0</v>
      </c>
      <c r="V29" s="65">
        <v>0</v>
      </c>
      <c r="W29" s="65">
        <v>0</v>
      </c>
      <c r="X29" s="65">
        <v>0</v>
      </c>
      <c r="Y29" s="65">
        <v>0</v>
      </c>
      <c r="Z29" s="145">
        <v>0</v>
      </c>
      <c r="AA29" s="160">
        <v>0</v>
      </c>
    </row>
    <row r="30" spans="1:27" ht="13.5">
      <c r="A30" s="198" t="s">
        <v>119</v>
      </c>
      <c r="B30" s="197" t="s">
        <v>96</v>
      </c>
      <c r="C30" s="160">
        <v>6286168</v>
      </c>
      <c r="D30" s="160"/>
      <c r="E30" s="161">
        <v>3696000</v>
      </c>
      <c r="F30" s="65">
        <v>6791660</v>
      </c>
      <c r="G30" s="65">
        <v>0</v>
      </c>
      <c r="H30" s="65">
        <v>1017995</v>
      </c>
      <c r="I30" s="65">
        <v>998362</v>
      </c>
      <c r="J30" s="65">
        <v>2016357</v>
      </c>
      <c r="K30" s="65">
        <v>564747</v>
      </c>
      <c r="L30" s="65">
        <v>529700</v>
      </c>
      <c r="M30" s="65">
        <v>535561</v>
      </c>
      <c r="N30" s="65">
        <v>1630008</v>
      </c>
      <c r="O30" s="65">
        <v>536455</v>
      </c>
      <c r="P30" s="65">
        <v>511136</v>
      </c>
      <c r="Q30" s="65">
        <v>489793</v>
      </c>
      <c r="R30" s="65">
        <v>1537384</v>
      </c>
      <c r="S30" s="65">
        <v>522318</v>
      </c>
      <c r="T30" s="65">
        <v>596180</v>
      </c>
      <c r="U30" s="65">
        <v>629362</v>
      </c>
      <c r="V30" s="65">
        <v>1747860</v>
      </c>
      <c r="W30" s="65">
        <v>6931609</v>
      </c>
      <c r="X30" s="65">
        <v>6791660</v>
      </c>
      <c r="Y30" s="65">
        <v>139949</v>
      </c>
      <c r="Z30" s="145">
        <v>2.06</v>
      </c>
      <c r="AA30" s="160">
        <v>6791660</v>
      </c>
    </row>
    <row r="31" spans="1:27" ht="13.5">
      <c r="A31" s="198" t="s">
        <v>120</v>
      </c>
      <c r="B31" s="197" t="s">
        <v>121</v>
      </c>
      <c r="C31" s="160">
        <v>0</v>
      </c>
      <c r="D31" s="160"/>
      <c r="E31" s="161">
        <v>0</v>
      </c>
      <c r="F31" s="65">
        <v>0</v>
      </c>
      <c r="G31" s="65">
        <v>0</v>
      </c>
      <c r="H31" s="65">
        <v>0</v>
      </c>
      <c r="I31" s="65">
        <v>0</v>
      </c>
      <c r="J31" s="65">
        <v>0</v>
      </c>
      <c r="K31" s="65">
        <v>0</v>
      </c>
      <c r="L31" s="65">
        <v>0</v>
      </c>
      <c r="M31" s="65">
        <v>0</v>
      </c>
      <c r="N31" s="65">
        <v>0</v>
      </c>
      <c r="O31" s="65">
        <v>0</v>
      </c>
      <c r="P31" s="65">
        <v>0</v>
      </c>
      <c r="Q31" s="65">
        <v>0</v>
      </c>
      <c r="R31" s="65">
        <v>0</v>
      </c>
      <c r="S31" s="65">
        <v>0</v>
      </c>
      <c r="T31" s="65">
        <v>0</v>
      </c>
      <c r="U31" s="65">
        <v>0</v>
      </c>
      <c r="V31" s="65">
        <v>0</v>
      </c>
      <c r="W31" s="65">
        <v>0</v>
      </c>
      <c r="X31" s="65">
        <v>0</v>
      </c>
      <c r="Y31" s="65">
        <v>0</v>
      </c>
      <c r="Z31" s="145">
        <v>0</v>
      </c>
      <c r="AA31" s="160">
        <v>0</v>
      </c>
    </row>
    <row r="32" spans="1:27" ht="13.5">
      <c r="A32" s="198" t="s">
        <v>122</v>
      </c>
      <c r="B32" s="197"/>
      <c r="C32" s="160">
        <v>0</v>
      </c>
      <c r="D32" s="160"/>
      <c r="E32" s="161">
        <v>6353000</v>
      </c>
      <c r="F32" s="65">
        <v>0</v>
      </c>
      <c r="G32" s="65">
        <v>0</v>
      </c>
      <c r="H32" s="65">
        <v>0</v>
      </c>
      <c r="I32" s="65">
        <v>0</v>
      </c>
      <c r="J32" s="65">
        <v>0</v>
      </c>
      <c r="K32" s="65">
        <v>0</v>
      </c>
      <c r="L32" s="65">
        <v>0</v>
      </c>
      <c r="M32" s="65">
        <v>0</v>
      </c>
      <c r="N32" s="65">
        <v>0</v>
      </c>
      <c r="O32" s="65">
        <v>0</v>
      </c>
      <c r="P32" s="65">
        <v>0</v>
      </c>
      <c r="Q32" s="65">
        <v>0</v>
      </c>
      <c r="R32" s="65">
        <v>0</v>
      </c>
      <c r="S32" s="65">
        <v>0</v>
      </c>
      <c r="T32" s="65">
        <v>0</v>
      </c>
      <c r="U32" s="65">
        <v>0</v>
      </c>
      <c r="V32" s="65">
        <v>0</v>
      </c>
      <c r="W32" s="65">
        <v>0</v>
      </c>
      <c r="X32" s="65">
        <v>0</v>
      </c>
      <c r="Y32" s="65">
        <v>0</v>
      </c>
      <c r="Z32" s="145">
        <v>0</v>
      </c>
      <c r="AA32" s="160">
        <v>0</v>
      </c>
    </row>
    <row r="33" spans="1:27" ht="13.5">
      <c r="A33" s="198" t="s">
        <v>42</v>
      </c>
      <c r="B33" s="197"/>
      <c r="C33" s="160">
        <v>0</v>
      </c>
      <c r="D33" s="160"/>
      <c r="E33" s="161">
        <v>0</v>
      </c>
      <c r="F33" s="65">
        <v>0</v>
      </c>
      <c r="G33" s="65">
        <v>0</v>
      </c>
      <c r="H33" s="65">
        <v>0</v>
      </c>
      <c r="I33" s="65">
        <v>0</v>
      </c>
      <c r="J33" s="65">
        <v>0</v>
      </c>
      <c r="K33" s="65">
        <v>0</v>
      </c>
      <c r="L33" s="65">
        <v>0</v>
      </c>
      <c r="M33" s="65">
        <v>0</v>
      </c>
      <c r="N33" s="65">
        <v>0</v>
      </c>
      <c r="O33" s="65">
        <v>0</v>
      </c>
      <c r="P33" s="65">
        <v>0</v>
      </c>
      <c r="Q33" s="65">
        <v>0</v>
      </c>
      <c r="R33" s="65">
        <v>0</v>
      </c>
      <c r="S33" s="65">
        <v>0</v>
      </c>
      <c r="T33" s="65">
        <v>0</v>
      </c>
      <c r="U33" s="65">
        <v>0</v>
      </c>
      <c r="V33" s="65">
        <v>0</v>
      </c>
      <c r="W33" s="65">
        <v>0</v>
      </c>
      <c r="X33" s="65">
        <v>0</v>
      </c>
      <c r="Y33" s="65">
        <v>0</v>
      </c>
      <c r="Z33" s="145">
        <v>0</v>
      </c>
      <c r="AA33" s="160">
        <v>0</v>
      </c>
    </row>
    <row r="34" spans="1:27" ht="13.5">
      <c r="A34" s="198" t="s">
        <v>43</v>
      </c>
      <c r="B34" s="197" t="s">
        <v>123</v>
      </c>
      <c r="C34" s="160">
        <v>12399581</v>
      </c>
      <c r="D34" s="160"/>
      <c r="E34" s="161">
        <v>11961000</v>
      </c>
      <c r="F34" s="65">
        <v>61435130</v>
      </c>
      <c r="G34" s="65">
        <v>3459948</v>
      </c>
      <c r="H34" s="65">
        <v>1747742</v>
      </c>
      <c r="I34" s="65">
        <v>2222203</v>
      </c>
      <c r="J34" s="65">
        <v>7429893</v>
      </c>
      <c r="K34" s="65">
        <v>418044</v>
      </c>
      <c r="L34" s="65">
        <v>2258812</v>
      </c>
      <c r="M34" s="65">
        <v>3894894</v>
      </c>
      <c r="N34" s="65">
        <v>6571750</v>
      </c>
      <c r="O34" s="65">
        <v>2397788</v>
      </c>
      <c r="P34" s="65">
        <v>1250736</v>
      </c>
      <c r="Q34" s="65">
        <v>4426717</v>
      </c>
      <c r="R34" s="65">
        <v>8075241</v>
      </c>
      <c r="S34" s="65">
        <v>1695934</v>
      </c>
      <c r="T34" s="65">
        <v>8701190</v>
      </c>
      <c r="U34" s="65">
        <v>5618792</v>
      </c>
      <c r="V34" s="65">
        <v>16015916</v>
      </c>
      <c r="W34" s="65">
        <v>38092800</v>
      </c>
      <c r="X34" s="65">
        <v>61435130</v>
      </c>
      <c r="Y34" s="65">
        <v>-23342330</v>
      </c>
      <c r="Z34" s="145">
        <v>-38</v>
      </c>
      <c r="AA34" s="160">
        <v>61435130</v>
      </c>
    </row>
    <row r="35" spans="1:27" ht="13.5">
      <c r="A35" s="196" t="s">
        <v>124</v>
      </c>
      <c r="B35" s="200"/>
      <c r="C35" s="160">
        <v>0</v>
      </c>
      <c r="D35" s="160"/>
      <c r="E35" s="161">
        <v>0</v>
      </c>
      <c r="F35" s="65">
        <v>0</v>
      </c>
      <c r="G35" s="65">
        <v>0</v>
      </c>
      <c r="H35" s="65">
        <v>0</v>
      </c>
      <c r="I35" s="65">
        <v>0</v>
      </c>
      <c r="J35" s="65">
        <v>0</v>
      </c>
      <c r="K35" s="65">
        <v>0</v>
      </c>
      <c r="L35" s="65">
        <v>0</v>
      </c>
      <c r="M35" s="65">
        <v>0</v>
      </c>
      <c r="N35" s="65">
        <v>0</v>
      </c>
      <c r="O35" s="65">
        <v>0</v>
      </c>
      <c r="P35" s="65">
        <v>0</v>
      </c>
      <c r="Q35" s="65">
        <v>0</v>
      </c>
      <c r="R35" s="65">
        <v>0</v>
      </c>
      <c r="S35" s="65">
        <v>0</v>
      </c>
      <c r="T35" s="65">
        <v>0</v>
      </c>
      <c r="U35" s="65">
        <v>0</v>
      </c>
      <c r="V35" s="65">
        <v>0</v>
      </c>
      <c r="W35" s="65">
        <v>0</v>
      </c>
      <c r="X35" s="65">
        <v>0</v>
      </c>
      <c r="Y35" s="65">
        <v>0</v>
      </c>
      <c r="Z35" s="145">
        <v>0</v>
      </c>
      <c r="AA35" s="160">
        <v>0</v>
      </c>
    </row>
    <row r="36" spans="1:27" ht="12.75">
      <c r="A36" s="208" t="s">
        <v>44</v>
      </c>
      <c r="B36" s="202"/>
      <c r="C36" s="203">
        <f aca="true" t="shared" si="1" ref="C36:Y36">SUM(C25:C35)</f>
        <v>39536399</v>
      </c>
      <c r="D36" s="203">
        <f>SUM(D25:D35)</f>
        <v>0</v>
      </c>
      <c r="E36" s="204">
        <f t="shared" si="1"/>
        <v>47857000</v>
      </c>
      <c r="F36" s="205">
        <f t="shared" si="1"/>
        <v>92699124</v>
      </c>
      <c r="G36" s="205">
        <f t="shared" si="1"/>
        <v>4727840</v>
      </c>
      <c r="H36" s="205">
        <f t="shared" si="1"/>
        <v>4111028</v>
      </c>
      <c r="I36" s="205">
        <f t="shared" si="1"/>
        <v>4660642</v>
      </c>
      <c r="J36" s="205">
        <f t="shared" si="1"/>
        <v>13499510</v>
      </c>
      <c r="K36" s="205">
        <f t="shared" si="1"/>
        <v>2363418</v>
      </c>
      <c r="L36" s="205">
        <f t="shared" si="1"/>
        <v>4752187</v>
      </c>
      <c r="M36" s="205">
        <f t="shared" si="1"/>
        <v>5865406</v>
      </c>
      <c r="N36" s="205">
        <f t="shared" si="1"/>
        <v>12981011</v>
      </c>
      <c r="O36" s="205">
        <f t="shared" si="1"/>
        <v>4295199</v>
      </c>
      <c r="P36" s="205">
        <f t="shared" si="1"/>
        <v>3165451</v>
      </c>
      <c r="Q36" s="205">
        <f t="shared" si="1"/>
        <v>6502642</v>
      </c>
      <c r="R36" s="205">
        <f t="shared" si="1"/>
        <v>13963292</v>
      </c>
      <c r="S36" s="205">
        <f t="shared" si="1"/>
        <v>3757906</v>
      </c>
      <c r="T36" s="205">
        <f t="shared" si="1"/>
        <v>10981542</v>
      </c>
      <c r="U36" s="205">
        <f t="shared" si="1"/>
        <v>7782956</v>
      </c>
      <c r="V36" s="205">
        <f t="shared" si="1"/>
        <v>22522404</v>
      </c>
      <c r="W36" s="205">
        <f t="shared" si="1"/>
        <v>62966217</v>
      </c>
      <c r="X36" s="205">
        <f t="shared" si="1"/>
        <v>92699124</v>
      </c>
      <c r="Y36" s="205">
        <f t="shared" si="1"/>
        <v>-29732907</v>
      </c>
      <c r="Z36" s="206">
        <f>+IF(X36&lt;&gt;0,+(Y36/X36)*100,0)</f>
        <v>-32.074636433457556</v>
      </c>
      <c r="AA36" s="203">
        <f>SUM(AA25:AA35)</f>
        <v>92699124</v>
      </c>
    </row>
    <row r="37" spans="1:27" ht="4.5" customHeight="1">
      <c r="A37" s="150"/>
      <c r="B37" s="200"/>
      <c r="C37" s="209"/>
      <c r="D37" s="209"/>
      <c r="E37" s="210"/>
      <c r="F37" s="211"/>
      <c r="G37" s="211"/>
      <c r="H37" s="211"/>
      <c r="I37" s="211"/>
      <c r="J37" s="211"/>
      <c r="K37" s="211"/>
      <c r="L37" s="211"/>
      <c r="M37" s="211"/>
      <c r="N37" s="211"/>
      <c r="O37" s="211"/>
      <c r="P37" s="211"/>
      <c r="Q37" s="211"/>
      <c r="R37" s="211"/>
      <c r="S37" s="211"/>
      <c r="T37" s="211"/>
      <c r="U37" s="211"/>
      <c r="V37" s="211"/>
      <c r="W37" s="211"/>
      <c r="X37" s="211"/>
      <c r="Y37" s="211"/>
      <c r="Z37" s="212"/>
      <c r="AA37" s="209"/>
    </row>
    <row r="38" spans="1:27" ht="13.5">
      <c r="A38" s="213" t="s">
        <v>45</v>
      </c>
      <c r="B38" s="200"/>
      <c r="C38" s="214">
        <f aca="true" t="shared" si="2" ref="C38:Y38">+C22-C36</f>
        <v>11223015</v>
      </c>
      <c r="D38" s="214">
        <f>+D22-D36</f>
        <v>0</v>
      </c>
      <c r="E38" s="215">
        <f t="shared" si="2"/>
        <v>10900000</v>
      </c>
      <c r="F38" s="111">
        <f t="shared" si="2"/>
        <v>-36032084</v>
      </c>
      <c r="G38" s="111">
        <f t="shared" si="2"/>
        <v>16540715</v>
      </c>
      <c r="H38" s="111">
        <f t="shared" si="2"/>
        <v>-3038387</v>
      </c>
      <c r="I38" s="111">
        <f t="shared" si="2"/>
        <v>-3345428</v>
      </c>
      <c r="J38" s="111">
        <f t="shared" si="2"/>
        <v>10156900</v>
      </c>
      <c r="K38" s="111">
        <f t="shared" si="2"/>
        <v>-353074</v>
      </c>
      <c r="L38" s="111">
        <f t="shared" si="2"/>
        <v>-113011</v>
      </c>
      <c r="M38" s="111">
        <f t="shared" si="2"/>
        <v>-5278497</v>
      </c>
      <c r="N38" s="111">
        <f t="shared" si="2"/>
        <v>-5744582</v>
      </c>
      <c r="O38" s="111">
        <f t="shared" si="2"/>
        <v>-3549749</v>
      </c>
      <c r="P38" s="111">
        <f t="shared" si="2"/>
        <v>1009120</v>
      </c>
      <c r="Q38" s="111">
        <f t="shared" si="2"/>
        <v>12406129</v>
      </c>
      <c r="R38" s="111">
        <f t="shared" si="2"/>
        <v>9865500</v>
      </c>
      <c r="S38" s="111">
        <f t="shared" si="2"/>
        <v>-2426441</v>
      </c>
      <c r="T38" s="111">
        <f t="shared" si="2"/>
        <v>-8001890</v>
      </c>
      <c r="U38" s="111">
        <f t="shared" si="2"/>
        <v>-5871630</v>
      </c>
      <c r="V38" s="111">
        <f t="shared" si="2"/>
        <v>-16299961</v>
      </c>
      <c r="W38" s="111">
        <f t="shared" si="2"/>
        <v>-2022143</v>
      </c>
      <c r="X38" s="111">
        <f>IF(F22=F36,0,X22-X36)</f>
        <v>-36032084</v>
      </c>
      <c r="Y38" s="111">
        <f t="shared" si="2"/>
        <v>34009941</v>
      </c>
      <c r="Z38" s="216">
        <f>+IF(X38&lt;&gt;0,+(Y38/X38)*100,0)</f>
        <v>-94.38793770574026</v>
      </c>
      <c r="AA38" s="214">
        <f>+AA22-AA36</f>
        <v>-36032084</v>
      </c>
    </row>
    <row r="39" spans="1:27" ht="13.5">
      <c r="A39" s="196" t="s">
        <v>46</v>
      </c>
      <c r="B39" s="200"/>
      <c r="C39" s="160">
        <v>17804153</v>
      </c>
      <c r="D39" s="160"/>
      <c r="E39" s="161">
        <v>31987000</v>
      </c>
      <c r="F39" s="65">
        <v>35987000</v>
      </c>
      <c r="G39" s="65">
        <v>6872000</v>
      </c>
      <c r="H39" s="65">
        <v>525000</v>
      </c>
      <c r="I39" s="65">
        <v>0</v>
      </c>
      <c r="J39" s="65">
        <v>7397000</v>
      </c>
      <c r="K39" s="65">
        <v>0</v>
      </c>
      <c r="L39" s="65">
        <v>0</v>
      </c>
      <c r="M39" s="65">
        <v>4200000</v>
      </c>
      <c r="N39" s="65">
        <v>4200000</v>
      </c>
      <c r="O39" s="65">
        <v>0</v>
      </c>
      <c r="P39" s="65">
        <v>12000000</v>
      </c>
      <c r="Q39" s="65">
        <v>11015000</v>
      </c>
      <c r="R39" s="65">
        <v>23015000</v>
      </c>
      <c r="S39" s="65">
        <v>0</v>
      </c>
      <c r="T39" s="65">
        <v>0</v>
      </c>
      <c r="U39" s="65">
        <v>0</v>
      </c>
      <c r="V39" s="65">
        <v>0</v>
      </c>
      <c r="W39" s="65">
        <v>34612000</v>
      </c>
      <c r="X39" s="65">
        <v>35987000</v>
      </c>
      <c r="Y39" s="65">
        <v>-1375000</v>
      </c>
      <c r="Z39" s="145">
        <v>-3.82</v>
      </c>
      <c r="AA39" s="160">
        <v>35987000</v>
      </c>
    </row>
    <row r="40" spans="1:27" ht="13.5">
      <c r="A40" s="196" t="s">
        <v>125</v>
      </c>
      <c r="B40" s="200" t="s">
        <v>126</v>
      </c>
      <c r="C40" s="135">
        <v>0</v>
      </c>
      <c r="D40" s="135"/>
      <c r="E40" s="161">
        <v>0</v>
      </c>
      <c r="F40" s="59">
        <v>0</v>
      </c>
      <c r="G40" s="59">
        <v>0</v>
      </c>
      <c r="H40" s="59">
        <v>0</v>
      </c>
      <c r="I40" s="59">
        <v>0</v>
      </c>
      <c r="J40" s="59">
        <v>0</v>
      </c>
      <c r="K40" s="59">
        <v>0</v>
      </c>
      <c r="L40" s="59">
        <v>0</v>
      </c>
      <c r="M40" s="59">
        <v>0</v>
      </c>
      <c r="N40" s="59">
        <v>0</v>
      </c>
      <c r="O40" s="59">
        <v>0</v>
      </c>
      <c r="P40" s="59">
        <v>0</v>
      </c>
      <c r="Q40" s="59">
        <v>0</v>
      </c>
      <c r="R40" s="59">
        <v>0</v>
      </c>
      <c r="S40" s="59">
        <v>0</v>
      </c>
      <c r="T40" s="59">
        <v>0</v>
      </c>
      <c r="U40" s="59">
        <v>0</v>
      </c>
      <c r="V40" s="59">
        <v>0</v>
      </c>
      <c r="W40" s="59">
        <v>0</v>
      </c>
      <c r="X40" s="59">
        <v>0</v>
      </c>
      <c r="Y40" s="59">
        <v>0</v>
      </c>
      <c r="Z40" s="199">
        <v>0</v>
      </c>
      <c r="AA40" s="135">
        <v>0</v>
      </c>
    </row>
    <row r="41" spans="1:27" ht="13.5">
      <c r="A41" s="196" t="s">
        <v>127</v>
      </c>
      <c r="B41" s="200"/>
      <c r="C41" s="162">
        <v>0</v>
      </c>
      <c r="D41" s="162"/>
      <c r="E41" s="161">
        <v>0</v>
      </c>
      <c r="F41" s="65">
        <v>0</v>
      </c>
      <c r="G41" s="217">
        <v>0</v>
      </c>
      <c r="H41" s="217">
        <v>0</v>
      </c>
      <c r="I41" s="217">
        <v>0</v>
      </c>
      <c r="J41" s="65">
        <v>0</v>
      </c>
      <c r="K41" s="217">
        <v>0</v>
      </c>
      <c r="L41" s="217">
        <v>0</v>
      </c>
      <c r="M41" s="65">
        <v>0</v>
      </c>
      <c r="N41" s="217">
        <v>0</v>
      </c>
      <c r="O41" s="217">
        <v>0</v>
      </c>
      <c r="P41" s="217">
        <v>0</v>
      </c>
      <c r="Q41" s="65">
        <v>0</v>
      </c>
      <c r="R41" s="217">
        <v>0</v>
      </c>
      <c r="S41" s="217">
        <v>0</v>
      </c>
      <c r="T41" s="65">
        <v>0</v>
      </c>
      <c r="U41" s="217">
        <v>0</v>
      </c>
      <c r="V41" s="217">
        <v>0</v>
      </c>
      <c r="W41" s="217">
        <v>0</v>
      </c>
      <c r="X41" s="65">
        <v>0</v>
      </c>
      <c r="Y41" s="217">
        <v>0</v>
      </c>
      <c r="Z41" s="218">
        <v>0</v>
      </c>
      <c r="AA41" s="219">
        <v>0</v>
      </c>
    </row>
    <row r="42" spans="1:27" ht="24.75" customHeight="1">
      <c r="A42" s="220" t="s">
        <v>47</v>
      </c>
      <c r="B42" s="200"/>
      <c r="C42" s="221">
        <f aca="true" t="shared" si="3" ref="C42:Y42">SUM(C38:C41)</f>
        <v>29027168</v>
      </c>
      <c r="D42" s="221">
        <f>SUM(D38:D41)</f>
        <v>0</v>
      </c>
      <c r="E42" s="222">
        <f t="shared" si="3"/>
        <v>42887000</v>
      </c>
      <c r="F42" s="93">
        <f t="shared" si="3"/>
        <v>-45084</v>
      </c>
      <c r="G42" s="93">
        <f t="shared" si="3"/>
        <v>23412715</v>
      </c>
      <c r="H42" s="93">
        <f t="shared" si="3"/>
        <v>-2513387</v>
      </c>
      <c r="I42" s="93">
        <f t="shared" si="3"/>
        <v>-3345428</v>
      </c>
      <c r="J42" s="93">
        <f t="shared" si="3"/>
        <v>17553900</v>
      </c>
      <c r="K42" s="93">
        <f t="shared" si="3"/>
        <v>-353074</v>
      </c>
      <c r="L42" s="93">
        <f t="shared" si="3"/>
        <v>-113011</v>
      </c>
      <c r="M42" s="93">
        <f t="shared" si="3"/>
        <v>-1078497</v>
      </c>
      <c r="N42" s="93">
        <f t="shared" si="3"/>
        <v>-1544582</v>
      </c>
      <c r="O42" s="93">
        <f t="shared" si="3"/>
        <v>-3549749</v>
      </c>
      <c r="P42" s="93">
        <f t="shared" si="3"/>
        <v>13009120</v>
      </c>
      <c r="Q42" s="93">
        <f t="shared" si="3"/>
        <v>23421129</v>
      </c>
      <c r="R42" s="93">
        <f t="shared" si="3"/>
        <v>32880500</v>
      </c>
      <c r="S42" s="93">
        <f t="shared" si="3"/>
        <v>-2426441</v>
      </c>
      <c r="T42" s="93">
        <f t="shared" si="3"/>
        <v>-8001890</v>
      </c>
      <c r="U42" s="93">
        <f t="shared" si="3"/>
        <v>-5871630</v>
      </c>
      <c r="V42" s="93">
        <f t="shared" si="3"/>
        <v>-16299961</v>
      </c>
      <c r="W42" s="93">
        <f t="shared" si="3"/>
        <v>32589857</v>
      </c>
      <c r="X42" s="93">
        <f t="shared" si="3"/>
        <v>-45084</v>
      </c>
      <c r="Y42" s="93">
        <f t="shared" si="3"/>
        <v>32634941</v>
      </c>
      <c r="Z42" s="223">
        <f>+IF(X42&lt;&gt;0,+(Y42/X42)*100,0)</f>
        <v>-72386.96876940821</v>
      </c>
      <c r="AA42" s="221">
        <f>SUM(AA38:AA41)</f>
        <v>-45084</v>
      </c>
    </row>
    <row r="43" spans="1:27" ht="13.5">
      <c r="A43" s="196" t="s">
        <v>128</v>
      </c>
      <c r="B43" s="200"/>
      <c r="C43" s="162">
        <v>0</v>
      </c>
      <c r="D43" s="162"/>
      <c r="E43" s="163">
        <v>0</v>
      </c>
      <c r="F43" s="164">
        <v>0</v>
      </c>
      <c r="G43" s="164">
        <v>0</v>
      </c>
      <c r="H43" s="164">
        <v>0</v>
      </c>
      <c r="I43" s="164">
        <v>0</v>
      </c>
      <c r="J43" s="164">
        <v>0</v>
      </c>
      <c r="K43" s="164">
        <v>0</v>
      </c>
      <c r="L43" s="164">
        <v>0</v>
      </c>
      <c r="M43" s="164">
        <v>0</v>
      </c>
      <c r="N43" s="164">
        <v>0</v>
      </c>
      <c r="O43" s="164">
        <v>0</v>
      </c>
      <c r="P43" s="164">
        <v>0</v>
      </c>
      <c r="Q43" s="164">
        <v>0</v>
      </c>
      <c r="R43" s="164">
        <v>0</v>
      </c>
      <c r="S43" s="164">
        <v>0</v>
      </c>
      <c r="T43" s="164">
        <v>0</v>
      </c>
      <c r="U43" s="164">
        <v>0</v>
      </c>
      <c r="V43" s="164">
        <v>0</v>
      </c>
      <c r="W43" s="164">
        <v>0</v>
      </c>
      <c r="X43" s="164">
        <v>0</v>
      </c>
      <c r="Y43" s="164">
        <v>0</v>
      </c>
      <c r="Z43" s="146">
        <v>0</v>
      </c>
      <c r="AA43" s="162">
        <v>0</v>
      </c>
    </row>
    <row r="44" spans="1:27" ht="13.5">
      <c r="A44" s="224" t="s">
        <v>129</v>
      </c>
      <c r="B44" s="200"/>
      <c r="C44" s="225">
        <f aca="true" t="shared" si="4" ref="C44:Y44">+C42-C43</f>
        <v>29027168</v>
      </c>
      <c r="D44" s="225">
        <f>+D42-D43</f>
        <v>0</v>
      </c>
      <c r="E44" s="226">
        <f t="shared" si="4"/>
        <v>42887000</v>
      </c>
      <c r="F44" s="82">
        <f t="shared" si="4"/>
        <v>-45084</v>
      </c>
      <c r="G44" s="82">
        <f t="shared" si="4"/>
        <v>23412715</v>
      </c>
      <c r="H44" s="82">
        <f t="shared" si="4"/>
        <v>-2513387</v>
      </c>
      <c r="I44" s="82">
        <f t="shared" si="4"/>
        <v>-3345428</v>
      </c>
      <c r="J44" s="82">
        <f t="shared" si="4"/>
        <v>17553900</v>
      </c>
      <c r="K44" s="82">
        <f t="shared" si="4"/>
        <v>-353074</v>
      </c>
      <c r="L44" s="82">
        <f t="shared" si="4"/>
        <v>-113011</v>
      </c>
      <c r="M44" s="82">
        <f t="shared" si="4"/>
        <v>-1078497</v>
      </c>
      <c r="N44" s="82">
        <f t="shared" si="4"/>
        <v>-1544582</v>
      </c>
      <c r="O44" s="82">
        <f t="shared" si="4"/>
        <v>-3549749</v>
      </c>
      <c r="P44" s="82">
        <f t="shared" si="4"/>
        <v>13009120</v>
      </c>
      <c r="Q44" s="82">
        <f t="shared" si="4"/>
        <v>23421129</v>
      </c>
      <c r="R44" s="82">
        <f t="shared" si="4"/>
        <v>32880500</v>
      </c>
      <c r="S44" s="82">
        <f t="shared" si="4"/>
        <v>-2426441</v>
      </c>
      <c r="T44" s="82">
        <f t="shared" si="4"/>
        <v>-8001890</v>
      </c>
      <c r="U44" s="82">
        <f t="shared" si="4"/>
        <v>-5871630</v>
      </c>
      <c r="V44" s="82">
        <f t="shared" si="4"/>
        <v>-16299961</v>
      </c>
      <c r="W44" s="82">
        <f t="shared" si="4"/>
        <v>32589857</v>
      </c>
      <c r="X44" s="82">
        <f t="shared" si="4"/>
        <v>-45084</v>
      </c>
      <c r="Y44" s="82">
        <f t="shared" si="4"/>
        <v>32634941</v>
      </c>
      <c r="Z44" s="227">
        <f>+IF(X44&lt;&gt;0,+(Y44/X44)*100,0)</f>
        <v>-72386.96876940821</v>
      </c>
      <c r="AA44" s="225">
        <f>+AA42-AA43</f>
        <v>-45084</v>
      </c>
    </row>
    <row r="45" spans="1:27" ht="13.5">
      <c r="A45" s="196" t="s">
        <v>130</v>
      </c>
      <c r="B45" s="200"/>
      <c r="C45" s="162">
        <v>0</v>
      </c>
      <c r="D45" s="162"/>
      <c r="E45" s="163">
        <v>0</v>
      </c>
      <c r="F45" s="164">
        <v>0</v>
      </c>
      <c r="G45" s="164">
        <v>0</v>
      </c>
      <c r="H45" s="164">
        <v>0</v>
      </c>
      <c r="I45" s="164">
        <v>0</v>
      </c>
      <c r="J45" s="228">
        <v>0</v>
      </c>
      <c r="K45" s="164">
        <v>0</v>
      </c>
      <c r="L45" s="164">
        <v>0</v>
      </c>
      <c r="M45" s="164">
        <v>0</v>
      </c>
      <c r="N45" s="164">
        <v>0</v>
      </c>
      <c r="O45" s="164">
        <v>0</v>
      </c>
      <c r="P45" s="164">
        <v>0</v>
      </c>
      <c r="Q45" s="228">
        <v>0</v>
      </c>
      <c r="R45" s="164">
        <v>0</v>
      </c>
      <c r="S45" s="164">
        <v>0</v>
      </c>
      <c r="T45" s="164">
        <v>0</v>
      </c>
      <c r="U45" s="164">
        <v>0</v>
      </c>
      <c r="V45" s="164">
        <v>0</v>
      </c>
      <c r="W45" s="164">
        <v>0</v>
      </c>
      <c r="X45" s="228">
        <v>0</v>
      </c>
      <c r="Y45" s="164">
        <v>0</v>
      </c>
      <c r="Z45" s="146">
        <v>0</v>
      </c>
      <c r="AA45" s="162">
        <v>0</v>
      </c>
    </row>
    <row r="46" spans="1:27" ht="13.5">
      <c r="A46" s="224" t="s">
        <v>131</v>
      </c>
      <c r="B46" s="200"/>
      <c r="C46" s="221">
        <f aca="true" t="shared" si="5" ref="C46:Y46">SUM(C44:C45)</f>
        <v>29027168</v>
      </c>
      <c r="D46" s="221">
        <f>SUM(D44:D45)</f>
        <v>0</v>
      </c>
      <c r="E46" s="222">
        <f t="shared" si="5"/>
        <v>42887000</v>
      </c>
      <c r="F46" s="93">
        <f t="shared" si="5"/>
        <v>-45084</v>
      </c>
      <c r="G46" s="93">
        <f t="shared" si="5"/>
        <v>23412715</v>
      </c>
      <c r="H46" s="93">
        <f t="shared" si="5"/>
        <v>-2513387</v>
      </c>
      <c r="I46" s="93">
        <f t="shared" si="5"/>
        <v>-3345428</v>
      </c>
      <c r="J46" s="93">
        <f t="shared" si="5"/>
        <v>17553900</v>
      </c>
      <c r="K46" s="93">
        <f t="shared" si="5"/>
        <v>-353074</v>
      </c>
      <c r="L46" s="93">
        <f t="shared" si="5"/>
        <v>-113011</v>
      </c>
      <c r="M46" s="93">
        <f t="shared" si="5"/>
        <v>-1078497</v>
      </c>
      <c r="N46" s="93">
        <f t="shared" si="5"/>
        <v>-1544582</v>
      </c>
      <c r="O46" s="93">
        <f t="shared" si="5"/>
        <v>-3549749</v>
      </c>
      <c r="P46" s="93">
        <f t="shared" si="5"/>
        <v>13009120</v>
      </c>
      <c r="Q46" s="93">
        <f t="shared" si="5"/>
        <v>23421129</v>
      </c>
      <c r="R46" s="93">
        <f t="shared" si="5"/>
        <v>32880500</v>
      </c>
      <c r="S46" s="93">
        <f t="shared" si="5"/>
        <v>-2426441</v>
      </c>
      <c r="T46" s="93">
        <f t="shared" si="5"/>
        <v>-8001890</v>
      </c>
      <c r="U46" s="93">
        <f t="shared" si="5"/>
        <v>-5871630</v>
      </c>
      <c r="V46" s="93">
        <f t="shared" si="5"/>
        <v>-16299961</v>
      </c>
      <c r="W46" s="93">
        <f t="shared" si="5"/>
        <v>32589857</v>
      </c>
      <c r="X46" s="93">
        <f t="shared" si="5"/>
        <v>-45084</v>
      </c>
      <c r="Y46" s="93">
        <f t="shared" si="5"/>
        <v>32634941</v>
      </c>
      <c r="Z46" s="223">
        <f>+IF(X46&lt;&gt;0,+(Y46/X46)*100,0)</f>
        <v>-72386.96876940821</v>
      </c>
      <c r="AA46" s="221">
        <f>SUM(AA44:AA45)</f>
        <v>-45084</v>
      </c>
    </row>
    <row r="47" spans="1:27" ht="13.5">
      <c r="A47" s="229" t="s">
        <v>48</v>
      </c>
      <c r="B47" s="200" t="s">
        <v>132</v>
      </c>
      <c r="C47" s="162">
        <v>0</v>
      </c>
      <c r="D47" s="162"/>
      <c r="E47" s="163">
        <v>0</v>
      </c>
      <c r="F47" s="164">
        <v>0</v>
      </c>
      <c r="G47" s="65">
        <v>0</v>
      </c>
      <c r="H47" s="65">
        <v>0</v>
      </c>
      <c r="I47" s="87">
        <v>0</v>
      </c>
      <c r="J47" s="65">
        <v>0</v>
      </c>
      <c r="K47" s="65">
        <v>0</v>
      </c>
      <c r="L47" s="65">
        <v>0</v>
      </c>
      <c r="M47" s="164">
        <v>0</v>
      </c>
      <c r="N47" s="65">
        <v>0</v>
      </c>
      <c r="O47" s="65">
        <v>0</v>
      </c>
      <c r="P47" s="87">
        <v>0</v>
      </c>
      <c r="Q47" s="65">
        <v>0</v>
      </c>
      <c r="R47" s="65">
        <v>0</v>
      </c>
      <c r="S47" s="65">
        <v>0</v>
      </c>
      <c r="T47" s="164">
        <v>0</v>
      </c>
      <c r="U47" s="65">
        <v>0</v>
      </c>
      <c r="V47" s="65">
        <v>0</v>
      </c>
      <c r="W47" s="87">
        <v>0</v>
      </c>
      <c r="X47" s="65">
        <v>0</v>
      </c>
      <c r="Y47" s="65">
        <v>0</v>
      </c>
      <c r="Z47" s="145">
        <v>0</v>
      </c>
      <c r="AA47" s="160">
        <v>0</v>
      </c>
    </row>
    <row r="48" spans="1:27" ht="13.5">
      <c r="A48" s="230" t="s">
        <v>49</v>
      </c>
      <c r="B48" s="231"/>
      <c r="C48" s="232">
        <f aca="true" t="shared" si="6" ref="C48:Y48">SUM(C46:C47)</f>
        <v>29027168</v>
      </c>
      <c r="D48" s="232">
        <f>SUM(D46:D47)</f>
        <v>0</v>
      </c>
      <c r="E48" s="233">
        <f t="shared" si="6"/>
        <v>42887000</v>
      </c>
      <c r="F48" s="234">
        <f t="shared" si="6"/>
        <v>-45084</v>
      </c>
      <c r="G48" s="234">
        <f t="shared" si="6"/>
        <v>23412715</v>
      </c>
      <c r="H48" s="235">
        <f t="shared" si="6"/>
        <v>-2513387</v>
      </c>
      <c r="I48" s="235">
        <f t="shared" si="6"/>
        <v>-3345428</v>
      </c>
      <c r="J48" s="235">
        <f t="shared" si="6"/>
        <v>17553900</v>
      </c>
      <c r="K48" s="235">
        <f t="shared" si="6"/>
        <v>-353074</v>
      </c>
      <c r="L48" s="235">
        <f t="shared" si="6"/>
        <v>-113011</v>
      </c>
      <c r="M48" s="234">
        <f t="shared" si="6"/>
        <v>-1078497</v>
      </c>
      <c r="N48" s="234">
        <f t="shared" si="6"/>
        <v>-1544582</v>
      </c>
      <c r="O48" s="235">
        <f t="shared" si="6"/>
        <v>-3549749</v>
      </c>
      <c r="P48" s="235">
        <f t="shared" si="6"/>
        <v>13009120</v>
      </c>
      <c r="Q48" s="235">
        <f t="shared" si="6"/>
        <v>23421129</v>
      </c>
      <c r="R48" s="235">
        <f t="shared" si="6"/>
        <v>32880500</v>
      </c>
      <c r="S48" s="235">
        <f t="shared" si="6"/>
        <v>-2426441</v>
      </c>
      <c r="T48" s="234">
        <f t="shared" si="6"/>
        <v>-8001890</v>
      </c>
      <c r="U48" s="234">
        <f t="shared" si="6"/>
        <v>-5871630</v>
      </c>
      <c r="V48" s="235">
        <f t="shared" si="6"/>
        <v>-16299961</v>
      </c>
      <c r="W48" s="235">
        <f t="shared" si="6"/>
        <v>32589857</v>
      </c>
      <c r="X48" s="235">
        <f t="shared" si="6"/>
        <v>-45084</v>
      </c>
      <c r="Y48" s="235">
        <f t="shared" si="6"/>
        <v>32634941</v>
      </c>
      <c r="Z48" s="236">
        <f>+IF(X48&lt;&gt;0,+(Y48/X48)*100,0)</f>
        <v>-72386.96876940821</v>
      </c>
      <c r="AA48" s="237">
        <f>SUM(AA46:AA47)</f>
        <v>-45084</v>
      </c>
    </row>
    <row r="49" spans="1:27" ht="13.5">
      <c r="A49" s="188" t="s">
        <v>223</v>
      </c>
      <c r="B49" s="123"/>
      <c r="C49" s="123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123"/>
      <c r="T49" s="123"/>
      <c r="U49" s="123"/>
      <c r="V49" s="123"/>
      <c r="W49" s="123"/>
      <c r="X49" s="123"/>
      <c r="Y49" s="123"/>
      <c r="Z49" s="123"/>
      <c r="AA49" s="123"/>
    </row>
    <row r="50" spans="1:27" ht="13.5">
      <c r="A50" s="238" t="s">
        <v>229</v>
      </c>
      <c r="B50" s="123"/>
      <c r="C50" s="123"/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3"/>
      <c r="T50" s="123"/>
      <c r="U50" s="123"/>
      <c r="V50" s="123"/>
      <c r="W50" s="123"/>
      <c r="X50" s="123"/>
      <c r="Y50" s="123"/>
      <c r="Z50" s="123"/>
      <c r="AA50" s="123"/>
    </row>
    <row r="51" spans="1:27" ht="13.5">
      <c r="A51" s="189" t="s">
        <v>230</v>
      </c>
      <c r="B51" s="123"/>
      <c r="C51" s="123"/>
      <c r="D51" s="123"/>
      <c r="E51" s="123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3"/>
      <c r="R51" s="123"/>
      <c r="S51" s="123"/>
      <c r="T51" s="123"/>
      <c r="U51" s="123"/>
      <c r="V51" s="123"/>
      <c r="W51" s="123"/>
      <c r="X51" s="123"/>
      <c r="Y51" s="123"/>
      <c r="Z51" s="123"/>
      <c r="AA51" s="123"/>
    </row>
    <row r="52" spans="1:27" ht="13.5">
      <c r="A52" s="189" t="s">
        <v>231</v>
      </c>
      <c r="B52" s="123"/>
      <c r="C52" s="123"/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123"/>
      <c r="T52" s="123"/>
      <c r="U52" s="123"/>
      <c r="V52" s="123"/>
      <c r="W52" s="123"/>
      <c r="X52" s="123"/>
      <c r="Y52" s="123"/>
      <c r="Z52" s="123"/>
      <c r="AA52" s="123"/>
    </row>
    <row r="53" spans="1:27" ht="13.5">
      <c r="A53" s="189" t="s">
        <v>232</v>
      </c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</row>
    <row r="54" spans="1:27" ht="13.5">
      <c r="A54" s="189" t="s">
        <v>233</v>
      </c>
      <c r="B54" s="123"/>
      <c r="C54" s="123"/>
      <c r="D54" s="123"/>
      <c r="E54" s="123"/>
      <c r="F54" s="123"/>
      <c r="G54" s="123"/>
      <c r="H54" s="123"/>
      <c r="I54" s="123"/>
      <c r="J54" s="123"/>
      <c r="K54" s="123"/>
      <c r="L54" s="123"/>
      <c r="M54" s="123"/>
      <c r="N54" s="123"/>
      <c r="O54" s="123"/>
      <c r="P54" s="123"/>
      <c r="Q54" s="123"/>
      <c r="R54" s="123"/>
      <c r="S54" s="123"/>
      <c r="T54" s="123"/>
      <c r="U54" s="123"/>
      <c r="V54" s="123"/>
      <c r="W54" s="123"/>
      <c r="X54" s="123"/>
      <c r="Y54" s="123"/>
      <c r="Z54" s="123"/>
      <c r="AA54" s="123"/>
    </row>
    <row r="55" spans="1:27" ht="13.5">
      <c r="A55" s="189" t="s">
        <v>234</v>
      </c>
      <c r="B55" s="123"/>
      <c r="C55" s="123"/>
      <c r="D55" s="123"/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123"/>
      <c r="T55" s="123"/>
      <c r="U55" s="123"/>
      <c r="V55" s="123"/>
      <c r="W55" s="123"/>
      <c r="X55" s="123"/>
      <c r="Y55" s="123"/>
      <c r="Z55" s="123"/>
      <c r="AA55" s="123"/>
    </row>
    <row r="56" spans="1:27" ht="13.5">
      <c r="A56" s="189" t="s">
        <v>235</v>
      </c>
      <c r="B56" s="123"/>
      <c r="C56" s="123"/>
      <c r="D56" s="123"/>
      <c r="E56" s="123"/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123"/>
      <c r="Q56" s="123"/>
      <c r="R56" s="123"/>
      <c r="S56" s="123"/>
      <c r="T56" s="123"/>
      <c r="U56" s="123"/>
      <c r="V56" s="123"/>
      <c r="W56" s="123"/>
      <c r="X56" s="123"/>
      <c r="Y56" s="123"/>
      <c r="Z56" s="123"/>
      <c r="AA56" s="123"/>
    </row>
    <row r="57" spans="1:27" ht="13.5">
      <c r="A57" s="189" t="s">
        <v>236</v>
      </c>
      <c r="B57" s="123"/>
      <c r="C57" s="123"/>
      <c r="D57" s="123"/>
      <c r="E57" s="123"/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3"/>
      <c r="Q57" s="123"/>
      <c r="R57" s="123"/>
      <c r="S57" s="123"/>
      <c r="T57" s="123"/>
      <c r="U57" s="123"/>
      <c r="V57" s="123"/>
      <c r="W57" s="123"/>
      <c r="X57" s="123"/>
      <c r="Y57" s="123"/>
      <c r="Z57" s="123"/>
      <c r="AA57" s="123"/>
    </row>
    <row r="58" spans="1:27" ht="13.5">
      <c r="A58" s="187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90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90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91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92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92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165" t="s">
        <v>133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</row>
    <row r="2" spans="1:27" ht="24.75" customHeight="1">
      <c r="A2" s="166" t="s">
        <v>1</v>
      </c>
      <c r="B2" s="139" t="s">
        <v>228</v>
      </c>
      <c r="C2" s="126" t="s">
        <v>2</v>
      </c>
      <c r="D2" s="126" t="s">
        <v>3</v>
      </c>
      <c r="E2" s="240" t="s">
        <v>4</v>
      </c>
      <c r="F2" s="241"/>
      <c r="G2" s="242"/>
      <c r="H2" s="242"/>
      <c r="I2" s="242"/>
      <c r="J2" s="242"/>
      <c r="K2" s="242"/>
      <c r="L2" s="242"/>
      <c r="M2" s="241"/>
      <c r="N2" s="242"/>
      <c r="O2" s="242"/>
      <c r="P2" s="242"/>
      <c r="Q2" s="242"/>
      <c r="R2" s="242"/>
      <c r="S2" s="242"/>
      <c r="T2" s="241"/>
      <c r="U2" s="242"/>
      <c r="V2" s="242"/>
      <c r="W2" s="242"/>
      <c r="X2" s="242"/>
      <c r="Y2" s="242"/>
      <c r="Z2" s="242"/>
      <c r="AA2" s="243"/>
    </row>
    <row r="3" spans="1:27" ht="24.75" customHeight="1">
      <c r="A3" s="170" t="s">
        <v>5</v>
      </c>
      <c r="B3" s="171" t="s">
        <v>72</v>
      </c>
      <c r="C3" s="172" t="s">
        <v>6</v>
      </c>
      <c r="D3" s="172" t="s">
        <v>6</v>
      </c>
      <c r="E3" s="52" t="s">
        <v>7</v>
      </c>
      <c r="F3" s="53" t="s">
        <v>8</v>
      </c>
      <c r="G3" s="53" t="s">
        <v>9</v>
      </c>
      <c r="H3" s="53" t="s">
        <v>10</v>
      </c>
      <c r="I3" s="53" t="s">
        <v>11</v>
      </c>
      <c r="J3" s="53" t="s">
        <v>12</v>
      </c>
      <c r="K3" s="53" t="s">
        <v>13</v>
      </c>
      <c r="L3" s="53" t="s">
        <v>14</v>
      </c>
      <c r="M3" s="53" t="s">
        <v>15</v>
      </c>
      <c r="N3" s="53" t="s">
        <v>16</v>
      </c>
      <c r="O3" s="53" t="s">
        <v>17</v>
      </c>
      <c r="P3" s="53" t="s">
        <v>18</v>
      </c>
      <c r="Q3" s="53" t="s">
        <v>19</v>
      </c>
      <c r="R3" s="53" t="s">
        <v>20</v>
      </c>
      <c r="S3" s="53" t="s">
        <v>21</v>
      </c>
      <c r="T3" s="53" t="s">
        <v>22</v>
      </c>
      <c r="U3" s="53" t="s">
        <v>23</v>
      </c>
      <c r="V3" s="53" t="s">
        <v>24</v>
      </c>
      <c r="W3" s="53" t="s">
        <v>25</v>
      </c>
      <c r="X3" s="53" t="s">
        <v>26</v>
      </c>
      <c r="Y3" s="53" t="s">
        <v>27</v>
      </c>
      <c r="Z3" s="53" t="s">
        <v>28</v>
      </c>
      <c r="AA3" s="55" t="s">
        <v>29</v>
      </c>
    </row>
    <row r="4" spans="1:27" ht="13.5">
      <c r="A4" s="151" t="s">
        <v>134</v>
      </c>
      <c r="B4" s="141"/>
      <c r="C4" s="173"/>
      <c r="D4" s="173"/>
      <c r="E4" s="174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95"/>
      <c r="AA4" s="244"/>
    </row>
    <row r="5" spans="1:27" ht="13.5">
      <c r="A5" s="140" t="s">
        <v>74</v>
      </c>
      <c r="B5" s="141"/>
      <c r="C5" s="158">
        <f aca="true" t="shared" si="0" ref="C5:Y5">SUM(C6:C8)</f>
        <v>0</v>
      </c>
      <c r="D5" s="158">
        <f>SUM(D6:D8)</f>
        <v>0</v>
      </c>
      <c r="E5" s="159">
        <f t="shared" si="0"/>
        <v>810000</v>
      </c>
      <c r="F5" s="105">
        <f t="shared" si="0"/>
        <v>810000</v>
      </c>
      <c r="G5" s="105">
        <f t="shared" si="0"/>
        <v>0</v>
      </c>
      <c r="H5" s="105">
        <f t="shared" si="0"/>
        <v>0</v>
      </c>
      <c r="I5" s="105">
        <f t="shared" si="0"/>
        <v>0</v>
      </c>
      <c r="J5" s="105">
        <f t="shared" si="0"/>
        <v>0</v>
      </c>
      <c r="K5" s="105">
        <f t="shared" si="0"/>
        <v>0</v>
      </c>
      <c r="L5" s="105">
        <f t="shared" si="0"/>
        <v>0</v>
      </c>
      <c r="M5" s="105">
        <f t="shared" si="0"/>
        <v>0</v>
      </c>
      <c r="N5" s="105">
        <f t="shared" si="0"/>
        <v>0</v>
      </c>
      <c r="O5" s="105">
        <f t="shared" si="0"/>
        <v>0</v>
      </c>
      <c r="P5" s="105">
        <f t="shared" si="0"/>
        <v>0</v>
      </c>
      <c r="Q5" s="105">
        <f t="shared" si="0"/>
        <v>0</v>
      </c>
      <c r="R5" s="105">
        <f t="shared" si="0"/>
        <v>0</v>
      </c>
      <c r="S5" s="105">
        <f t="shared" si="0"/>
        <v>0</v>
      </c>
      <c r="T5" s="105">
        <f t="shared" si="0"/>
        <v>0</v>
      </c>
      <c r="U5" s="105">
        <f t="shared" si="0"/>
        <v>0</v>
      </c>
      <c r="V5" s="105">
        <f t="shared" si="0"/>
        <v>0</v>
      </c>
      <c r="W5" s="105">
        <f t="shared" si="0"/>
        <v>0</v>
      </c>
      <c r="X5" s="105">
        <f t="shared" si="0"/>
        <v>810000</v>
      </c>
      <c r="Y5" s="105">
        <f t="shared" si="0"/>
        <v>-810000</v>
      </c>
      <c r="Z5" s="142">
        <f>+IF(X5&lt;&gt;0,+(Y5/X5)*100,0)</f>
        <v>-100</v>
      </c>
      <c r="AA5" s="158">
        <f>SUM(AA6:AA8)</f>
        <v>810000</v>
      </c>
    </row>
    <row r="6" spans="1:27" ht="13.5">
      <c r="A6" s="143" t="s">
        <v>75</v>
      </c>
      <c r="B6" s="141"/>
      <c r="C6" s="160"/>
      <c r="D6" s="160"/>
      <c r="E6" s="161">
        <v>810000</v>
      </c>
      <c r="F6" s="65">
        <v>810000</v>
      </c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>
        <v>810000</v>
      </c>
      <c r="Y6" s="65">
        <v>-810000</v>
      </c>
      <c r="Z6" s="145">
        <v>-100</v>
      </c>
      <c r="AA6" s="67">
        <v>810000</v>
      </c>
    </row>
    <row r="7" spans="1:27" ht="13.5">
      <c r="A7" s="143" t="s">
        <v>76</v>
      </c>
      <c r="B7" s="141"/>
      <c r="C7" s="162"/>
      <c r="D7" s="162"/>
      <c r="E7" s="163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4"/>
      <c r="Q7" s="164"/>
      <c r="R7" s="164"/>
      <c r="S7" s="164"/>
      <c r="T7" s="164"/>
      <c r="U7" s="164"/>
      <c r="V7" s="164"/>
      <c r="W7" s="164"/>
      <c r="X7" s="164"/>
      <c r="Y7" s="164"/>
      <c r="Z7" s="146"/>
      <c r="AA7" s="239"/>
    </row>
    <row r="8" spans="1:27" ht="13.5">
      <c r="A8" s="143" t="s">
        <v>77</v>
      </c>
      <c r="B8" s="141"/>
      <c r="C8" s="160"/>
      <c r="D8" s="160"/>
      <c r="E8" s="161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145"/>
      <c r="AA8" s="67"/>
    </row>
    <row r="9" spans="1:27" ht="13.5">
      <c r="A9" s="140" t="s">
        <v>78</v>
      </c>
      <c r="B9" s="141"/>
      <c r="C9" s="158">
        <f aca="true" t="shared" si="1" ref="C9:Y9">SUM(C10:C14)</f>
        <v>0</v>
      </c>
      <c r="D9" s="158">
        <f>SUM(D10:D14)</f>
        <v>0</v>
      </c>
      <c r="E9" s="159">
        <f t="shared" si="1"/>
        <v>0</v>
      </c>
      <c r="F9" s="105">
        <f t="shared" si="1"/>
        <v>0</v>
      </c>
      <c r="G9" s="105">
        <f t="shared" si="1"/>
        <v>0</v>
      </c>
      <c r="H9" s="105">
        <f t="shared" si="1"/>
        <v>0</v>
      </c>
      <c r="I9" s="105">
        <f t="shared" si="1"/>
        <v>0</v>
      </c>
      <c r="J9" s="105">
        <f t="shared" si="1"/>
        <v>0</v>
      </c>
      <c r="K9" s="105">
        <f t="shared" si="1"/>
        <v>0</v>
      </c>
      <c r="L9" s="105">
        <f t="shared" si="1"/>
        <v>0</v>
      </c>
      <c r="M9" s="105">
        <f t="shared" si="1"/>
        <v>0</v>
      </c>
      <c r="N9" s="105">
        <f t="shared" si="1"/>
        <v>0</v>
      </c>
      <c r="O9" s="105">
        <f t="shared" si="1"/>
        <v>0</v>
      </c>
      <c r="P9" s="105">
        <f t="shared" si="1"/>
        <v>0</v>
      </c>
      <c r="Q9" s="105">
        <f t="shared" si="1"/>
        <v>0</v>
      </c>
      <c r="R9" s="105">
        <f t="shared" si="1"/>
        <v>0</v>
      </c>
      <c r="S9" s="105">
        <f t="shared" si="1"/>
        <v>0</v>
      </c>
      <c r="T9" s="105">
        <f t="shared" si="1"/>
        <v>0</v>
      </c>
      <c r="U9" s="105">
        <f t="shared" si="1"/>
        <v>0</v>
      </c>
      <c r="V9" s="105">
        <f t="shared" si="1"/>
        <v>0</v>
      </c>
      <c r="W9" s="105">
        <f t="shared" si="1"/>
        <v>0</v>
      </c>
      <c r="X9" s="105">
        <f t="shared" si="1"/>
        <v>0</v>
      </c>
      <c r="Y9" s="105">
        <f t="shared" si="1"/>
        <v>0</v>
      </c>
      <c r="Z9" s="142">
        <f>+IF(X9&lt;&gt;0,+(Y9/X9)*100,0)</f>
        <v>0</v>
      </c>
      <c r="AA9" s="107">
        <f>SUM(AA10:AA14)</f>
        <v>0</v>
      </c>
    </row>
    <row r="10" spans="1:27" ht="13.5">
      <c r="A10" s="143" t="s">
        <v>79</v>
      </c>
      <c r="B10" s="141"/>
      <c r="C10" s="160"/>
      <c r="D10" s="160"/>
      <c r="E10" s="161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145"/>
      <c r="AA10" s="67"/>
    </row>
    <row r="11" spans="1:27" ht="13.5">
      <c r="A11" s="143" t="s">
        <v>80</v>
      </c>
      <c r="B11" s="141"/>
      <c r="C11" s="160"/>
      <c r="D11" s="160"/>
      <c r="E11" s="161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145"/>
      <c r="AA11" s="67"/>
    </row>
    <row r="12" spans="1:27" ht="13.5">
      <c r="A12" s="143" t="s">
        <v>81</v>
      </c>
      <c r="B12" s="141"/>
      <c r="C12" s="160"/>
      <c r="D12" s="160"/>
      <c r="E12" s="161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145"/>
      <c r="AA12" s="67"/>
    </row>
    <row r="13" spans="1:27" ht="13.5">
      <c r="A13" s="143" t="s">
        <v>82</v>
      </c>
      <c r="B13" s="141"/>
      <c r="C13" s="160"/>
      <c r="D13" s="160"/>
      <c r="E13" s="161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145"/>
      <c r="AA13" s="67"/>
    </row>
    <row r="14" spans="1:27" ht="13.5">
      <c r="A14" s="143" t="s">
        <v>83</v>
      </c>
      <c r="B14" s="141"/>
      <c r="C14" s="162"/>
      <c r="D14" s="162"/>
      <c r="E14" s="163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W14" s="164"/>
      <c r="X14" s="164"/>
      <c r="Y14" s="164"/>
      <c r="Z14" s="146"/>
      <c r="AA14" s="239"/>
    </row>
    <row r="15" spans="1:27" ht="13.5">
      <c r="A15" s="140" t="s">
        <v>84</v>
      </c>
      <c r="B15" s="147"/>
      <c r="C15" s="158">
        <f aca="true" t="shared" si="2" ref="C15:Y15">SUM(C16:C18)</f>
        <v>18557923</v>
      </c>
      <c r="D15" s="158">
        <f>SUM(D16:D18)</f>
        <v>0</v>
      </c>
      <c r="E15" s="159">
        <f t="shared" si="2"/>
        <v>17887000</v>
      </c>
      <c r="F15" s="105">
        <f t="shared" si="2"/>
        <v>17887000</v>
      </c>
      <c r="G15" s="105">
        <f t="shared" si="2"/>
        <v>1139854</v>
      </c>
      <c r="H15" s="105">
        <f t="shared" si="2"/>
        <v>768915</v>
      </c>
      <c r="I15" s="105">
        <f t="shared" si="2"/>
        <v>4050539</v>
      </c>
      <c r="J15" s="105">
        <f t="shared" si="2"/>
        <v>5959308</v>
      </c>
      <c r="K15" s="105">
        <f t="shared" si="2"/>
        <v>497983</v>
      </c>
      <c r="L15" s="105">
        <f t="shared" si="2"/>
        <v>1228606</v>
      </c>
      <c r="M15" s="105">
        <f t="shared" si="2"/>
        <v>1270935</v>
      </c>
      <c r="N15" s="105">
        <f t="shared" si="2"/>
        <v>2997524</v>
      </c>
      <c r="O15" s="105">
        <f t="shared" si="2"/>
        <v>874867</v>
      </c>
      <c r="P15" s="105">
        <f t="shared" si="2"/>
        <v>3234483</v>
      </c>
      <c r="Q15" s="105">
        <f t="shared" si="2"/>
        <v>1741313</v>
      </c>
      <c r="R15" s="105">
        <f t="shared" si="2"/>
        <v>5850663</v>
      </c>
      <c r="S15" s="105">
        <f t="shared" si="2"/>
        <v>1271528</v>
      </c>
      <c r="T15" s="105">
        <f t="shared" si="2"/>
        <v>4537240</v>
      </c>
      <c r="U15" s="105">
        <f t="shared" si="2"/>
        <v>5255384</v>
      </c>
      <c r="V15" s="105">
        <f t="shared" si="2"/>
        <v>11064152</v>
      </c>
      <c r="W15" s="105">
        <f t="shared" si="2"/>
        <v>25871647</v>
      </c>
      <c r="X15" s="105">
        <f t="shared" si="2"/>
        <v>17887000</v>
      </c>
      <c r="Y15" s="105">
        <f t="shared" si="2"/>
        <v>7984647</v>
      </c>
      <c r="Z15" s="142">
        <f>+IF(X15&lt;&gt;0,+(Y15/X15)*100,0)</f>
        <v>44.63938614636328</v>
      </c>
      <c r="AA15" s="107">
        <f>SUM(AA16:AA18)</f>
        <v>17887000</v>
      </c>
    </row>
    <row r="16" spans="1:27" ht="13.5">
      <c r="A16" s="143" t="s">
        <v>85</v>
      </c>
      <c r="B16" s="141"/>
      <c r="C16" s="160">
        <v>18557923</v>
      </c>
      <c r="D16" s="160"/>
      <c r="E16" s="161">
        <v>17887000</v>
      </c>
      <c r="F16" s="65">
        <v>17887000</v>
      </c>
      <c r="G16" s="65">
        <v>1139854</v>
      </c>
      <c r="H16" s="65">
        <v>768915</v>
      </c>
      <c r="I16" s="65">
        <v>4050539</v>
      </c>
      <c r="J16" s="65">
        <v>5959308</v>
      </c>
      <c r="K16" s="65">
        <v>497983</v>
      </c>
      <c r="L16" s="65">
        <v>1228606</v>
      </c>
      <c r="M16" s="65">
        <v>1270935</v>
      </c>
      <c r="N16" s="65">
        <v>2997524</v>
      </c>
      <c r="O16" s="65">
        <v>874867</v>
      </c>
      <c r="P16" s="65">
        <v>3234483</v>
      </c>
      <c r="Q16" s="65">
        <v>1741313</v>
      </c>
      <c r="R16" s="65">
        <v>5850663</v>
      </c>
      <c r="S16" s="65">
        <v>1271528</v>
      </c>
      <c r="T16" s="65">
        <v>4537240</v>
      </c>
      <c r="U16" s="65">
        <v>5255384</v>
      </c>
      <c r="V16" s="65">
        <v>11064152</v>
      </c>
      <c r="W16" s="65">
        <v>25871647</v>
      </c>
      <c r="X16" s="65">
        <v>17887000</v>
      </c>
      <c r="Y16" s="65">
        <v>7984647</v>
      </c>
      <c r="Z16" s="145">
        <v>44.64</v>
      </c>
      <c r="AA16" s="67">
        <v>17887000</v>
      </c>
    </row>
    <row r="17" spans="1:27" ht="13.5">
      <c r="A17" s="143" t="s">
        <v>86</v>
      </c>
      <c r="B17" s="141"/>
      <c r="C17" s="160"/>
      <c r="D17" s="160"/>
      <c r="E17" s="161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145"/>
      <c r="AA17" s="67"/>
    </row>
    <row r="18" spans="1:27" ht="13.5">
      <c r="A18" s="143" t="s">
        <v>87</v>
      </c>
      <c r="B18" s="141"/>
      <c r="C18" s="160"/>
      <c r="D18" s="160"/>
      <c r="E18" s="161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145"/>
      <c r="AA18" s="67"/>
    </row>
    <row r="19" spans="1:27" ht="13.5">
      <c r="A19" s="140" t="s">
        <v>88</v>
      </c>
      <c r="B19" s="147"/>
      <c r="C19" s="158">
        <f aca="true" t="shared" si="3" ref="C19:Y19">SUM(C20:C23)</f>
        <v>0</v>
      </c>
      <c r="D19" s="158">
        <f>SUM(D20:D23)</f>
        <v>0</v>
      </c>
      <c r="E19" s="159">
        <f t="shared" si="3"/>
        <v>0</v>
      </c>
      <c r="F19" s="105">
        <f t="shared" si="3"/>
        <v>0</v>
      </c>
      <c r="G19" s="105">
        <f t="shared" si="3"/>
        <v>0</v>
      </c>
      <c r="H19" s="105">
        <f t="shared" si="3"/>
        <v>0</v>
      </c>
      <c r="I19" s="105">
        <f t="shared" si="3"/>
        <v>0</v>
      </c>
      <c r="J19" s="105">
        <f t="shared" si="3"/>
        <v>0</v>
      </c>
      <c r="K19" s="105">
        <f t="shared" si="3"/>
        <v>0</v>
      </c>
      <c r="L19" s="105">
        <f t="shared" si="3"/>
        <v>0</v>
      </c>
      <c r="M19" s="105">
        <f t="shared" si="3"/>
        <v>0</v>
      </c>
      <c r="N19" s="105">
        <f t="shared" si="3"/>
        <v>0</v>
      </c>
      <c r="O19" s="105">
        <f t="shared" si="3"/>
        <v>0</v>
      </c>
      <c r="P19" s="105">
        <f t="shared" si="3"/>
        <v>0</v>
      </c>
      <c r="Q19" s="105">
        <f t="shared" si="3"/>
        <v>0</v>
      </c>
      <c r="R19" s="105">
        <f t="shared" si="3"/>
        <v>0</v>
      </c>
      <c r="S19" s="105">
        <f t="shared" si="3"/>
        <v>0</v>
      </c>
      <c r="T19" s="105">
        <f t="shared" si="3"/>
        <v>0</v>
      </c>
      <c r="U19" s="105">
        <f t="shared" si="3"/>
        <v>0</v>
      </c>
      <c r="V19" s="105">
        <f t="shared" si="3"/>
        <v>0</v>
      </c>
      <c r="W19" s="105">
        <f t="shared" si="3"/>
        <v>0</v>
      </c>
      <c r="X19" s="105">
        <f t="shared" si="3"/>
        <v>0</v>
      </c>
      <c r="Y19" s="105">
        <f t="shared" si="3"/>
        <v>0</v>
      </c>
      <c r="Z19" s="142">
        <f>+IF(X19&lt;&gt;0,+(Y19/X19)*100,0)</f>
        <v>0</v>
      </c>
      <c r="AA19" s="107">
        <f>SUM(AA20:AA23)</f>
        <v>0</v>
      </c>
    </row>
    <row r="20" spans="1:27" ht="13.5">
      <c r="A20" s="143" t="s">
        <v>89</v>
      </c>
      <c r="B20" s="141"/>
      <c r="C20" s="160"/>
      <c r="D20" s="160"/>
      <c r="E20" s="161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145"/>
      <c r="AA20" s="67"/>
    </row>
    <row r="21" spans="1:27" ht="13.5">
      <c r="A21" s="143" t="s">
        <v>90</v>
      </c>
      <c r="B21" s="141"/>
      <c r="C21" s="160"/>
      <c r="D21" s="160"/>
      <c r="E21" s="161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145"/>
      <c r="AA21" s="67"/>
    </row>
    <row r="22" spans="1:27" ht="13.5">
      <c r="A22" s="143" t="s">
        <v>91</v>
      </c>
      <c r="B22" s="141"/>
      <c r="C22" s="162"/>
      <c r="D22" s="162"/>
      <c r="E22" s="163"/>
      <c r="F22" s="164"/>
      <c r="G22" s="164"/>
      <c r="H22" s="164"/>
      <c r="I22" s="164"/>
      <c r="J22" s="164"/>
      <c r="K22" s="164"/>
      <c r="L22" s="164"/>
      <c r="M22" s="164"/>
      <c r="N22" s="164"/>
      <c r="O22" s="164"/>
      <c r="P22" s="164"/>
      <c r="Q22" s="164"/>
      <c r="R22" s="164"/>
      <c r="S22" s="164"/>
      <c r="T22" s="164"/>
      <c r="U22" s="164"/>
      <c r="V22" s="164"/>
      <c r="W22" s="164"/>
      <c r="X22" s="164"/>
      <c r="Y22" s="164"/>
      <c r="Z22" s="146"/>
      <c r="AA22" s="239"/>
    </row>
    <row r="23" spans="1:27" ht="13.5">
      <c r="A23" s="143" t="s">
        <v>92</v>
      </c>
      <c r="B23" s="141"/>
      <c r="C23" s="160"/>
      <c r="D23" s="160"/>
      <c r="E23" s="161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145"/>
      <c r="AA23" s="67"/>
    </row>
    <row r="24" spans="1:27" ht="13.5">
      <c r="A24" s="140" t="s">
        <v>93</v>
      </c>
      <c r="B24" s="147"/>
      <c r="C24" s="158"/>
      <c r="D24" s="158"/>
      <c r="E24" s="159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42"/>
      <c r="AA24" s="107"/>
    </row>
    <row r="25" spans="1:27" ht="13.5">
      <c r="A25" s="153" t="s">
        <v>135</v>
      </c>
      <c r="B25" s="154" t="s">
        <v>99</v>
      </c>
      <c r="C25" s="232">
        <f aca="true" t="shared" si="4" ref="C25:Y25">+C5+C9+C15+C19+C24</f>
        <v>18557923</v>
      </c>
      <c r="D25" s="232">
        <f>+D5+D9+D15+D19+D24</f>
        <v>0</v>
      </c>
      <c r="E25" s="245">
        <f t="shared" si="4"/>
        <v>18697000</v>
      </c>
      <c r="F25" s="234">
        <f t="shared" si="4"/>
        <v>18697000</v>
      </c>
      <c r="G25" s="234">
        <f t="shared" si="4"/>
        <v>1139854</v>
      </c>
      <c r="H25" s="234">
        <f t="shared" si="4"/>
        <v>768915</v>
      </c>
      <c r="I25" s="234">
        <f t="shared" si="4"/>
        <v>4050539</v>
      </c>
      <c r="J25" s="234">
        <f t="shared" si="4"/>
        <v>5959308</v>
      </c>
      <c r="K25" s="234">
        <f t="shared" si="4"/>
        <v>497983</v>
      </c>
      <c r="L25" s="234">
        <f t="shared" si="4"/>
        <v>1228606</v>
      </c>
      <c r="M25" s="234">
        <f t="shared" si="4"/>
        <v>1270935</v>
      </c>
      <c r="N25" s="234">
        <f t="shared" si="4"/>
        <v>2997524</v>
      </c>
      <c r="O25" s="234">
        <f t="shared" si="4"/>
        <v>874867</v>
      </c>
      <c r="P25" s="234">
        <f t="shared" si="4"/>
        <v>3234483</v>
      </c>
      <c r="Q25" s="234">
        <f t="shared" si="4"/>
        <v>1741313</v>
      </c>
      <c r="R25" s="234">
        <f t="shared" si="4"/>
        <v>5850663</v>
      </c>
      <c r="S25" s="234">
        <f t="shared" si="4"/>
        <v>1271528</v>
      </c>
      <c r="T25" s="234">
        <f t="shared" si="4"/>
        <v>4537240</v>
      </c>
      <c r="U25" s="234">
        <f t="shared" si="4"/>
        <v>5255384</v>
      </c>
      <c r="V25" s="234">
        <f t="shared" si="4"/>
        <v>11064152</v>
      </c>
      <c r="W25" s="234">
        <f t="shared" si="4"/>
        <v>25871647</v>
      </c>
      <c r="X25" s="234">
        <f t="shared" si="4"/>
        <v>18697000</v>
      </c>
      <c r="Y25" s="234">
        <f t="shared" si="4"/>
        <v>7174647</v>
      </c>
      <c r="Z25" s="246">
        <f>+IF(X25&lt;&gt;0,+(Y25/X25)*100,0)</f>
        <v>38.3732523934321</v>
      </c>
      <c r="AA25" s="247">
        <f>+AA5+AA9+AA15+AA19+AA24</f>
        <v>18697000</v>
      </c>
    </row>
    <row r="26" spans="1:27" ht="4.5" customHeight="1">
      <c r="A26" s="150"/>
      <c r="B26" s="141"/>
      <c r="C26" s="160"/>
      <c r="D26" s="160"/>
      <c r="E26" s="161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145"/>
      <c r="AA26" s="67"/>
    </row>
    <row r="27" spans="1:27" ht="13.5">
      <c r="A27" s="248" t="s">
        <v>136</v>
      </c>
      <c r="B27" s="152"/>
      <c r="C27" s="160"/>
      <c r="D27" s="160"/>
      <c r="E27" s="161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145"/>
      <c r="AA27" s="67"/>
    </row>
    <row r="28" spans="1:27" ht="13.5">
      <c r="A28" s="249" t="s">
        <v>137</v>
      </c>
      <c r="B28" s="141"/>
      <c r="C28" s="160">
        <v>18557923</v>
      </c>
      <c r="D28" s="160"/>
      <c r="E28" s="161">
        <v>18697000</v>
      </c>
      <c r="F28" s="65">
        <v>18697000</v>
      </c>
      <c r="G28" s="65">
        <v>6872000</v>
      </c>
      <c r="H28" s="65"/>
      <c r="I28" s="65"/>
      <c r="J28" s="65">
        <v>6872000</v>
      </c>
      <c r="K28" s="65"/>
      <c r="L28" s="65"/>
      <c r="M28" s="65"/>
      <c r="N28" s="65"/>
      <c r="O28" s="65"/>
      <c r="P28" s="65"/>
      <c r="Q28" s="65">
        <v>11015000</v>
      </c>
      <c r="R28" s="65">
        <v>11015000</v>
      </c>
      <c r="S28" s="65"/>
      <c r="T28" s="65"/>
      <c r="U28" s="65"/>
      <c r="V28" s="65"/>
      <c r="W28" s="65">
        <v>17887000</v>
      </c>
      <c r="X28" s="65">
        <v>18697000</v>
      </c>
      <c r="Y28" s="65">
        <v>-810000</v>
      </c>
      <c r="Z28" s="145">
        <v>-4.33</v>
      </c>
      <c r="AA28" s="160">
        <v>18697000</v>
      </c>
    </row>
    <row r="29" spans="1:27" ht="13.5">
      <c r="A29" s="249" t="s">
        <v>138</v>
      </c>
      <c r="B29" s="141"/>
      <c r="C29" s="160"/>
      <c r="D29" s="160"/>
      <c r="E29" s="161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145"/>
      <c r="AA29" s="67"/>
    </row>
    <row r="30" spans="1:27" ht="13.5">
      <c r="A30" s="249" t="s">
        <v>139</v>
      </c>
      <c r="B30" s="141"/>
      <c r="C30" s="162"/>
      <c r="D30" s="162"/>
      <c r="E30" s="163"/>
      <c r="F30" s="164"/>
      <c r="G30" s="164"/>
      <c r="H30" s="164"/>
      <c r="I30" s="164"/>
      <c r="J30" s="164"/>
      <c r="K30" s="164"/>
      <c r="L30" s="164"/>
      <c r="M30" s="164"/>
      <c r="N30" s="164"/>
      <c r="O30" s="164"/>
      <c r="P30" s="164"/>
      <c r="Q30" s="164"/>
      <c r="R30" s="164"/>
      <c r="S30" s="164"/>
      <c r="T30" s="164"/>
      <c r="U30" s="164"/>
      <c r="V30" s="164"/>
      <c r="W30" s="164"/>
      <c r="X30" s="164"/>
      <c r="Y30" s="164"/>
      <c r="Z30" s="146"/>
      <c r="AA30" s="239"/>
    </row>
    <row r="31" spans="1:27" ht="13.5">
      <c r="A31" s="250" t="s">
        <v>140</v>
      </c>
      <c r="B31" s="141"/>
      <c r="C31" s="160"/>
      <c r="D31" s="160"/>
      <c r="E31" s="161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145"/>
      <c r="AA31" s="67"/>
    </row>
    <row r="32" spans="1:27" ht="13.5">
      <c r="A32" s="251" t="s">
        <v>46</v>
      </c>
      <c r="B32" s="141" t="s">
        <v>94</v>
      </c>
      <c r="C32" s="225">
        <f aca="true" t="shared" si="5" ref="C32:Y32">SUM(C28:C31)</f>
        <v>18557923</v>
      </c>
      <c r="D32" s="225">
        <f>SUM(D28:D31)</f>
        <v>0</v>
      </c>
      <c r="E32" s="226">
        <f t="shared" si="5"/>
        <v>18697000</v>
      </c>
      <c r="F32" s="82">
        <f t="shared" si="5"/>
        <v>18697000</v>
      </c>
      <c r="G32" s="82">
        <f t="shared" si="5"/>
        <v>6872000</v>
      </c>
      <c r="H32" s="82">
        <f t="shared" si="5"/>
        <v>0</v>
      </c>
      <c r="I32" s="82">
        <f t="shared" si="5"/>
        <v>0</v>
      </c>
      <c r="J32" s="82">
        <f t="shared" si="5"/>
        <v>6872000</v>
      </c>
      <c r="K32" s="82">
        <f t="shared" si="5"/>
        <v>0</v>
      </c>
      <c r="L32" s="82">
        <f t="shared" si="5"/>
        <v>0</v>
      </c>
      <c r="M32" s="82">
        <f t="shared" si="5"/>
        <v>0</v>
      </c>
      <c r="N32" s="82">
        <f t="shared" si="5"/>
        <v>0</v>
      </c>
      <c r="O32" s="82">
        <f t="shared" si="5"/>
        <v>0</v>
      </c>
      <c r="P32" s="82">
        <f t="shared" si="5"/>
        <v>0</v>
      </c>
      <c r="Q32" s="82">
        <f t="shared" si="5"/>
        <v>11015000</v>
      </c>
      <c r="R32" s="82">
        <f t="shared" si="5"/>
        <v>11015000</v>
      </c>
      <c r="S32" s="82">
        <f t="shared" si="5"/>
        <v>0</v>
      </c>
      <c r="T32" s="82">
        <f t="shared" si="5"/>
        <v>0</v>
      </c>
      <c r="U32" s="82">
        <f t="shared" si="5"/>
        <v>0</v>
      </c>
      <c r="V32" s="82">
        <f t="shared" si="5"/>
        <v>0</v>
      </c>
      <c r="W32" s="82">
        <f t="shared" si="5"/>
        <v>17887000</v>
      </c>
      <c r="X32" s="82">
        <f t="shared" si="5"/>
        <v>18697000</v>
      </c>
      <c r="Y32" s="82">
        <f t="shared" si="5"/>
        <v>-810000</v>
      </c>
      <c r="Z32" s="227">
        <f>+IF(X32&lt;&gt;0,+(Y32/X32)*100,0)</f>
        <v>-4.332245814836605</v>
      </c>
      <c r="AA32" s="84">
        <f>SUM(AA28:AA31)</f>
        <v>18697000</v>
      </c>
    </row>
    <row r="33" spans="1:27" ht="13.5">
      <c r="A33" s="252" t="s">
        <v>51</v>
      </c>
      <c r="B33" s="141" t="s">
        <v>141</v>
      </c>
      <c r="C33" s="160"/>
      <c r="D33" s="160"/>
      <c r="E33" s="161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145"/>
      <c r="AA33" s="67"/>
    </row>
    <row r="34" spans="1:27" ht="13.5">
      <c r="A34" s="252" t="s">
        <v>52</v>
      </c>
      <c r="B34" s="141" t="s">
        <v>126</v>
      </c>
      <c r="C34" s="160"/>
      <c r="D34" s="160"/>
      <c r="E34" s="161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145"/>
      <c r="AA34" s="67"/>
    </row>
    <row r="35" spans="1:27" ht="13.5">
      <c r="A35" s="252" t="s">
        <v>53</v>
      </c>
      <c r="B35" s="141"/>
      <c r="C35" s="160"/>
      <c r="D35" s="160"/>
      <c r="E35" s="161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145"/>
      <c r="AA35" s="67"/>
    </row>
    <row r="36" spans="1:27" ht="13.5">
      <c r="A36" s="253" t="s">
        <v>142</v>
      </c>
      <c r="B36" s="154" t="s">
        <v>132</v>
      </c>
      <c r="C36" s="237">
        <f aca="true" t="shared" si="6" ref="C36:Y36">SUM(C32:C35)</f>
        <v>18557923</v>
      </c>
      <c r="D36" s="237">
        <f>SUM(D32:D35)</f>
        <v>0</v>
      </c>
      <c r="E36" s="233">
        <f t="shared" si="6"/>
        <v>18697000</v>
      </c>
      <c r="F36" s="235">
        <f t="shared" si="6"/>
        <v>18697000</v>
      </c>
      <c r="G36" s="235">
        <f t="shared" si="6"/>
        <v>6872000</v>
      </c>
      <c r="H36" s="235">
        <f t="shared" si="6"/>
        <v>0</v>
      </c>
      <c r="I36" s="235">
        <f t="shared" si="6"/>
        <v>0</v>
      </c>
      <c r="J36" s="235">
        <f t="shared" si="6"/>
        <v>6872000</v>
      </c>
      <c r="K36" s="235">
        <f t="shared" si="6"/>
        <v>0</v>
      </c>
      <c r="L36" s="235">
        <f t="shared" si="6"/>
        <v>0</v>
      </c>
      <c r="M36" s="235">
        <f t="shared" si="6"/>
        <v>0</v>
      </c>
      <c r="N36" s="235">
        <f t="shared" si="6"/>
        <v>0</v>
      </c>
      <c r="O36" s="235">
        <f t="shared" si="6"/>
        <v>0</v>
      </c>
      <c r="P36" s="235">
        <f t="shared" si="6"/>
        <v>0</v>
      </c>
      <c r="Q36" s="235">
        <f t="shared" si="6"/>
        <v>11015000</v>
      </c>
      <c r="R36" s="235">
        <f t="shared" si="6"/>
        <v>11015000</v>
      </c>
      <c r="S36" s="235">
        <f t="shared" si="6"/>
        <v>0</v>
      </c>
      <c r="T36" s="235">
        <f t="shared" si="6"/>
        <v>0</v>
      </c>
      <c r="U36" s="235">
        <f t="shared" si="6"/>
        <v>0</v>
      </c>
      <c r="V36" s="235">
        <f t="shared" si="6"/>
        <v>0</v>
      </c>
      <c r="W36" s="235">
        <f t="shared" si="6"/>
        <v>17887000</v>
      </c>
      <c r="X36" s="235">
        <f t="shared" si="6"/>
        <v>18697000</v>
      </c>
      <c r="Y36" s="235">
        <f t="shared" si="6"/>
        <v>-810000</v>
      </c>
      <c r="Z36" s="236">
        <f>+IF(X36&lt;&gt;0,+(Y36/X36)*100,0)</f>
        <v>-4.332245814836605</v>
      </c>
      <c r="AA36" s="254">
        <f>SUM(AA32:AA35)</f>
        <v>18697000</v>
      </c>
    </row>
    <row r="37" spans="1:27" ht="13.5">
      <c r="A37" s="155" t="s">
        <v>223</v>
      </c>
      <c r="B37" s="184"/>
      <c r="C37" s="184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Y37" s="184"/>
      <c r="Z37" s="184"/>
      <c r="AA37" s="184"/>
    </row>
    <row r="38" spans="1:27" ht="13.5">
      <c r="A38" s="123" t="s">
        <v>237</v>
      </c>
      <c r="B38" s="123"/>
      <c r="C38" s="123"/>
      <c r="D38" s="123"/>
      <c r="E38" s="123"/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123"/>
      <c r="T38" s="123"/>
      <c r="U38" s="123"/>
      <c r="V38" s="123"/>
      <c r="W38" s="123"/>
      <c r="X38" s="123"/>
      <c r="Y38" s="123"/>
      <c r="Z38" s="123"/>
      <c r="AA38" s="123"/>
    </row>
    <row r="39" spans="1:27" ht="13.5">
      <c r="A39" s="123" t="s">
        <v>238</v>
      </c>
      <c r="B39" s="123"/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23"/>
      <c r="U39" s="123"/>
      <c r="V39" s="123"/>
      <c r="W39" s="123"/>
      <c r="X39" s="123"/>
      <c r="Y39" s="123"/>
      <c r="Z39" s="123"/>
      <c r="AA39" s="123"/>
    </row>
    <row r="40" spans="1:27" ht="13.5">
      <c r="A40" s="123" t="s">
        <v>239</v>
      </c>
      <c r="B40" s="123"/>
      <c r="C40" s="123"/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123"/>
      <c r="T40" s="123"/>
      <c r="U40" s="123"/>
      <c r="V40" s="123"/>
      <c r="W40" s="123"/>
      <c r="X40" s="123"/>
      <c r="Y40" s="123"/>
      <c r="Z40" s="123"/>
      <c r="AA40" s="123"/>
    </row>
    <row r="41" spans="1:27" ht="13.5">
      <c r="A41" s="123" t="s">
        <v>240</v>
      </c>
      <c r="B41" s="123"/>
      <c r="C41" s="123"/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123"/>
      <c r="T41" s="123"/>
      <c r="U41" s="123"/>
      <c r="V41" s="123"/>
      <c r="W41" s="123"/>
      <c r="X41" s="123"/>
      <c r="Y41" s="123"/>
      <c r="Z41" s="123"/>
      <c r="AA41" s="123"/>
    </row>
    <row r="42" spans="1:27" ht="13.5">
      <c r="A42" s="123" t="s">
        <v>241</v>
      </c>
      <c r="B42" s="123"/>
      <c r="C42" s="123"/>
      <c r="D42" s="123"/>
      <c r="E42" s="123"/>
      <c r="F42" s="123"/>
      <c r="G42" s="123"/>
      <c r="H42" s="123"/>
      <c r="I42" s="123"/>
      <c r="J42" s="123"/>
      <c r="K42" s="123"/>
      <c r="L42" s="123"/>
      <c r="M42" s="123"/>
      <c r="N42" s="123"/>
      <c r="O42" s="123"/>
      <c r="P42" s="123"/>
      <c r="Q42" s="123"/>
      <c r="R42" s="123"/>
      <c r="S42" s="123"/>
      <c r="T42" s="123"/>
      <c r="U42" s="123"/>
      <c r="V42" s="123"/>
      <c r="W42" s="123"/>
      <c r="X42" s="123"/>
      <c r="Y42" s="123"/>
      <c r="Z42" s="123"/>
      <c r="AA42" s="123"/>
    </row>
    <row r="43" spans="1:27" ht="13.5">
      <c r="A43" s="123" t="s">
        <v>242</v>
      </c>
      <c r="B43" s="123"/>
      <c r="C43" s="123"/>
      <c r="D43" s="123"/>
      <c r="E43" s="123"/>
      <c r="F43" s="123"/>
      <c r="G43" s="123"/>
      <c r="H43" s="123"/>
      <c r="I43" s="123"/>
      <c r="J43" s="123"/>
      <c r="K43" s="123"/>
      <c r="L43" s="123"/>
      <c r="M43" s="123"/>
      <c r="N43" s="123"/>
      <c r="O43" s="123"/>
      <c r="P43" s="123"/>
      <c r="Q43" s="123"/>
      <c r="R43" s="123"/>
      <c r="S43" s="123"/>
      <c r="T43" s="123"/>
      <c r="U43" s="123"/>
      <c r="V43" s="123"/>
      <c r="W43" s="123"/>
      <c r="X43" s="123"/>
      <c r="Y43" s="123"/>
      <c r="Z43" s="123"/>
      <c r="AA43" s="123"/>
    </row>
    <row r="44" spans="1:27" ht="13.5">
      <c r="A44" s="123" t="s">
        <v>243</v>
      </c>
      <c r="B44" s="123"/>
      <c r="C44" s="123"/>
      <c r="D44" s="123"/>
      <c r="E44" s="123"/>
      <c r="F44" s="123"/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23"/>
      <c r="R44" s="123"/>
      <c r="S44" s="123"/>
      <c r="T44" s="123"/>
      <c r="U44" s="123"/>
      <c r="V44" s="123"/>
      <c r="W44" s="123"/>
      <c r="X44" s="123"/>
      <c r="Y44" s="123"/>
      <c r="Z44" s="123"/>
      <c r="AA44" s="123"/>
    </row>
    <row r="45" spans="1:27" ht="13.5">
      <c r="A45" s="123" t="s">
        <v>244</v>
      </c>
      <c r="B45" s="123"/>
      <c r="C45" s="123"/>
      <c r="D45" s="123"/>
      <c r="E45" s="123"/>
      <c r="F45" s="123"/>
      <c r="G45" s="123"/>
      <c r="H45" s="123"/>
      <c r="I45" s="123"/>
      <c r="J45" s="123"/>
      <c r="K45" s="123"/>
      <c r="L45" s="123"/>
      <c r="M45" s="123"/>
      <c r="N45" s="123"/>
      <c r="O45" s="123"/>
      <c r="P45" s="123"/>
      <c r="Q45" s="123"/>
      <c r="R45" s="123"/>
      <c r="S45" s="123"/>
      <c r="T45" s="123"/>
      <c r="U45" s="123"/>
      <c r="V45" s="123"/>
      <c r="W45" s="123"/>
      <c r="X45" s="123"/>
      <c r="Y45" s="123"/>
      <c r="Z45" s="123"/>
      <c r="AA45" s="123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255" t="s">
        <v>143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</row>
    <row r="2" spans="1:27" ht="24.75" customHeight="1">
      <c r="A2" s="166" t="s">
        <v>1</v>
      </c>
      <c r="B2" s="139" t="s">
        <v>228</v>
      </c>
      <c r="C2" s="126" t="s">
        <v>2</v>
      </c>
      <c r="D2" s="126" t="s">
        <v>3</v>
      </c>
      <c r="E2" s="193" t="s">
        <v>4</v>
      </c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9"/>
    </row>
    <row r="3" spans="1:27" ht="24.75" customHeight="1">
      <c r="A3" s="170" t="s">
        <v>5</v>
      </c>
      <c r="B3" s="256"/>
      <c r="C3" s="172" t="s">
        <v>6</v>
      </c>
      <c r="D3" s="172" t="s">
        <v>6</v>
      </c>
      <c r="E3" s="52" t="s">
        <v>7</v>
      </c>
      <c r="F3" s="53" t="s">
        <v>8</v>
      </c>
      <c r="G3" s="53" t="s">
        <v>9</v>
      </c>
      <c r="H3" s="53" t="s">
        <v>10</v>
      </c>
      <c r="I3" s="53" t="s">
        <v>11</v>
      </c>
      <c r="J3" s="53" t="s">
        <v>12</v>
      </c>
      <c r="K3" s="53" t="s">
        <v>13</v>
      </c>
      <c r="L3" s="53" t="s">
        <v>14</v>
      </c>
      <c r="M3" s="53" t="s">
        <v>15</v>
      </c>
      <c r="N3" s="53" t="s">
        <v>16</v>
      </c>
      <c r="O3" s="53" t="s">
        <v>17</v>
      </c>
      <c r="P3" s="53" t="s">
        <v>18</v>
      </c>
      <c r="Q3" s="53" t="s">
        <v>19</v>
      </c>
      <c r="R3" s="53" t="s">
        <v>20</v>
      </c>
      <c r="S3" s="53" t="s">
        <v>21</v>
      </c>
      <c r="T3" s="53" t="s">
        <v>22</v>
      </c>
      <c r="U3" s="53" t="s">
        <v>23</v>
      </c>
      <c r="V3" s="53" t="s">
        <v>24</v>
      </c>
      <c r="W3" s="53" t="s">
        <v>25</v>
      </c>
      <c r="X3" s="53" t="s">
        <v>26</v>
      </c>
      <c r="Y3" s="53" t="s">
        <v>27</v>
      </c>
      <c r="Z3" s="53" t="s">
        <v>28</v>
      </c>
      <c r="AA3" s="55" t="s">
        <v>29</v>
      </c>
    </row>
    <row r="4" spans="1:27" ht="13.5">
      <c r="A4" s="257" t="s">
        <v>144</v>
      </c>
      <c r="B4" s="258"/>
      <c r="C4" s="259"/>
      <c r="D4" s="259"/>
      <c r="E4" s="260"/>
      <c r="F4" s="261"/>
      <c r="G4" s="261"/>
      <c r="H4" s="261"/>
      <c r="I4" s="261"/>
      <c r="J4" s="261"/>
      <c r="K4" s="261"/>
      <c r="L4" s="261"/>
      <c r="M4" s="261"/>
      <c r="N4" s="261"/>
      <c r="O4" s="261"/>
      <c r="P4" s="261"/>
      <c r="Q4" s="261"/>
      <c r="R4" s="261"/>
      <c r="S4" s="261"/>
      <c r="T4" s="261"/>
      <c r="U4" s="261"/>
      <c r="V4" s="261"/>
      <c r="W4" s="261"/>
      <c r="X4" s="261"/>
      <c r="Y4" s="261"/>
      <c r="Z4" s="262"/>
      <c r="AA4" s="263"/>
    </row>
    <row r="5" spans="1:27" ht="13.5">
      <c r="A5" s="257" t="s">
        <v>145</v>
      </c>
      <c r="B5" s="197"/>
      <c r="C5" s="160"/>
      <c r="D5" s="160"/>
      <c r="E5" s="64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145"/>
      <c r="AA5" s="67"/>
    </row>
    <row r="6" spans="1:27" ht="13.5">
      <c r="A6" s="264" t="s">
        <v>146</v>
      </c>
      <c r="B6" s="197"/>
      <c r="C6" s="160">
        <v>39323856</v>
      </c>
      <c r="D6" s="160"/>
      <c r="E6" s="64">
        <v>2039000</v>
      </c>
      <c r="F6" s="65">
        <v>39323856</v>
      </c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>
        <v>39323856</v>
      </c>
      <c r="Y6" s="65">
        <v>-39323856</v>
      </c>
      <c r="Z6" s="145">
        <v>-100</v>
      </c>
      <c r="AA6" s="67">
        <v>39323856</v>
      </c>
    </row>
    <row r="7" spans="1:27" ht="13.5">
      <c r="A7" s="264" t="s">
        <v>147</v>
      </c>
      <c r="B7" s="197" t="s">
        <v>72</v>
      </c>
      <c r="C7" s="160"/>
      <c r="D7" s="160"/>
      <c r="E7" s="64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145"/>
      <c r="AA7" s="67"/>
    </row>
    <row r="8" spans="1:27" ht="13.5">
      <c r="A8" s="264" t="s">
        <v>148</v>
      </c>
      <c r="B8" s="197" t="s">
        <v>72</v>
      </c>
      <c r="C8" s="160">
        <v>9185270</v>
      </c>
      <c r="D8" s="160"/>
      <c r="E8" s="64">
        <v>5326000</v>
      </c>
      <c r="F8" s="65">
        <v>9185270</v>
      </c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>
        <v>9185270</v>
      </c>
      <c r="Y8" s="65">
        <v>-9185270</v>
      </c>
      <c r="Z8" s="145">
        <v>-100</v>
      </c>
      <c r="AA8" s="67">
        <v>9185270</v>
      </c>
    </row>
    <row r="9" spans="1:27" ht="13.5">
      <c r="A9" s="264" t="s">
        <v>149</v>
      </c>
      <c r="B9" s="197"/>
      <c r="C9" s="160">
        <v>737597</v>
      </c>
      <c r="D9" s="160"/>
      <c r="E9" s="64">
        <v>2000000</v>
      </c>
      <c r="F9" s="65">
        <v>737597</v>
      </c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>
        <v>737597</v>
      </c>
      <c r="Y9" s="65">
        <v>-737597</v>
      </c>
      <c r="Z9" s="145">
        <v>-100</v>
      </c>
      <c r="AA9" s="67">
        <v>737597</v>
      </c>
    </row>
    <row r="10" spans="1:27" ht="13.5">
      <c r="A10" s="264" t="s">
        <v>150</v>
      </c>
      <c r="B10" s="197"/>
      <c r="C10" s="160"/>
      <c r="D10" s="160"/>
      <c r="E10" s="64"/>
      <c r="F10" s="65"/>
      <c r="G10" s="164"/>
      <c r="H10" s="164"/>
      <c r="I10" s="164"/>
      <c r="J10" s="65"/>
      <c r="K10" s="164"/>
      <c r="L10" s="164"/>
      <c r="M10" s="65"/>
      <c r="N10" s="164"/>
      <c r="O10" s="164"/>
      <c r="P10" s="164"/>
      <c r="Q10" s="65"/>
      <c r="R10" s="164"/>
      <c r="S10" s="164"/>
      <c r="T10" s="65"/>
      <c r="U10" s="164"/>
      <c r="V10" s="164"/>
      <c r="W10" s="164"/>
      <c r="X10" s="65"/>
      <c r="Y10" s="164"/>
      <c r="Z10" s="146"/>
      <c r="AA10" s="239"/>
    </row>
    <row r="11" spans="1:27" ht="13.5">
      <c r="A11" s="264" t="s">
        <v>151</v>
      </c>
      <c r="B11" s="197" t="s">
        <v>96</v>
      </c>
      <c r="C11" s="160"/>
      <c r="D11" s="160"/>
      <c r="E11" s="64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145"/>
      <c r="AA11" s="67"/>
    </row>
    <row r="12" spans="1:27" ht="13.5">
      <c r="A12" s="265" t="s">
        <v>56</v>
      </c>
      <c r="B12" s="266"/>
      <c r="C12" s="177">
        <f aca="true" t="shared" si="0" ref="C12:Y12">SUM(C6:C11)</f>
        <v>49246723</v>
      </c>
      <c r="D12" s="177">
        <f>SUM(D6:D11)</f>
        <v>0</v>
      </c>
      <c r="E12" s="77">
        <f t="shared" si="0"/>
        <v>9365000</v>
      </c>
      <c r="F12" s="78">
        <f t="shared" si="0"/>
        <v>49246723</v>
      </c>
      <c r="G12" s="78">
        <f t="shared" si="0"/>
        <v>0</v>
      </c>
      <c r="H12" s="78">
        <f t="shared" si="0"/>
        <v>0</v>
      </c>
      <c r="I12" s="78">
        <f t="shared" si="0"/>
        <v>0</v>
      </c>
      <c r="J12" s="78">
        <f t="shared" si="0"/>
        <v>0</v>
      </c>
      <c r="K12" s="78">
        <f t="shared" si="0"/>
        <v>0</v>
      </c>
      <c r="L12" s="78">
        <f t="shared" si="0"/>
        <v>0</v>
      </c>
      <c r="M12" s="78">
        <f t="shared" si="0"/>
        <v>0</v>
      </c>
      <c r="N12" s="78">
        <f t="shared" si="0"/>
        <v>0</v>
      </c>
      <c r="O12" s="78">
        <f t="shared" si="0"/>
        <v>0</v>
      </c>
      <c r="P12" s="78">
        <f t="shared" si="0"/>
        <v>0</v>
      </c>
      <c r="Q12" s="78">
        <f t="shared" si="0"/>
        <v>0</v>
      </c>
      <c r="R12" s="78">
        <f t="shared" si="0"/>
        <v>0</v>
      </c>
      <c r="S12" s="78">
        <f t="shared" si="0"/>
        <v>0</v>
      </c>
      <c r="T12" s="78">
        <f t="shared" si="0"/>
        <v>0</v>
      </c>
      <c r="U12" s="78">
        <f t="shared" si="0"/>
        <v>0</v>
      </c>
      <c r="V12" s="78">
        <f t="shared" si="0"/>
        <v>0</v>
      </c>
      <c r="W12" s="78">
        <f t="shared" si="0"/>
        <v>0</v>
      </c>
      <c r="X12" s="78">
        <f t="shared" si="0"/>
        <v>49246723</v>
      </c>
      <c r="Y12" s="78">
        <f t="shared" si="0"/>
        <v>-49246723</v>
      </c>
      <c r="Z12" s="179">
        <f>+IF(X12&lt;&gt;0,+(Y12/X12)*100,0)</f>
        <v>-100</v>
      </c>
      <c r="AA12" s="79">
        <f>SUM(AA6:AA11)</f>
        <v>49246723</v>
      </c>
    </row>
    <row r="13" spans="1:27" ht="4.5" customHeight="1">
      <c r="A13" s="267"/>
      <c r="B13" s="197"/>
      <c r="C13" s="160"/>
      <c r="D13" s="160"/>
      <c r="E13" s="64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145"/>
      <c r="AA13" s="67"/>
    </row>
    <row r="14" spans="1:27" ht="13.5">
      <c r="A14" s="257" t="s">
        <v>152</v>
      </c>
      <c r="B14" s="197"/>
      <c r="C14" s="160"/>
      <c r="D14" s="160"/>
      <c r="E14" s="64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145"/>
      <c r="AA14" s="67"/>
    </row>
    <row r="15" spans="1:27" ht="13.5">
      <c r="A15" s="264" t="s">
        <v>153</v>
      </c>
      <c r="B15" s="197"/>
      <c r="C15" s="160"/>
      <c r="D15" s="160"/>
      <c r="E15" s="64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145"/>
      <c r="AA15" s="67"/>
    </row>
    <row r="16" spans="1:27" ht="13.5">
      <c r="A16" s="264" t="s">
        <v>154</v>
      </c>
      <c r="B16" s="197"/>
      <c r="C16" s="160">
        <v>251531</v>
      </c>
      <c r="D16" s="160"/>
      <c r="E16" s="64"/>
      <c r="F16" s="65"/>
      <c r="G16" s="164"/>
      <c r="H16" s="164"/>
      <c r="I16" s="164"/>
      <c r="J16" s="65"/>
      <c r="K16" s="164"/>
      <c r="L16" s="164"/>
      <c r="M16" s="65"/>
      <c r="N16" s="164"/>
      <c r="O16" s="164"/>
      <c r="P16" s="164"/>
      <c r="Q16" s="65"/>
      <c r="R16" s="164"/>
      <c r="S16" s="164"/>
      <c r="T16" s="65"/>
      <c r="U16" s="164"/>
      <c r="V16" s="164"/>
      <c r="W16" s="164"/>
      <c r="X16" s="65"/>
      <c r="Y16" s="164"/>
      <c r="Z16" s="146"/>
      <c r="AA16" s="239"/>
    </row>
    <row r="17" spans="1:27" ht="13.5">
      <c r="A17" s="264" t="s">
        <v>155</v>
      </c>
      <c r="B17" s="197"/>
      <c r="C17" s="160"/>
      <c r="D17" s="160"/>
      <c r="E17" s="64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145"/>
      <c r="AA17" s="67"/>
    </row>
    <row r="18" spans="1:27" ht="13.5">
      <c r="A18" s="264" t="s">
        <v>156</v>
      </c>
      <c r="B18" s="197"/>
      <c r="C18" s="160"/>
      <c r="D18" s="160"/>
      <c r="E18" s="64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145"/>
      <c r="AA18" s="67"/>
    </row>
    <row r="19" spans="1:27" ht="13.5">
      <c r="A19" s="264" t="s">
        <v>157</v>
      </c>
      <c r="B19" s="197" t="s">
        <v>99</v>
      </c>
      <c r="C19" s="160">
        <v>184580056</v>
      </c>
      <c r="D19" s="160"/>
      <c r="E19" s="64">
        <v>70606000</v>
      </c>
      <c r="F19" s="65">
        <v>184831587</v>
      </c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>
        <v>184831587</v>
      </c>
      <c r="Y19" s="65">
        <v>-184831587</v>
      </c>
      <c r="Z19" s="145">
        <v>-100</v>
      </c>
      <c r="AA19" s="67">
        <v>184831587</v>
      </c>
    </row>
    <row r="20" spans="1:27" ht="13.5">
      <c r="A20" s="264" t="s">
        <v>158</v>
      </c>
      <c r="B20" s="197"/>
      <c r="C20" s="160"/>
      <c r="D20" s="160"/>
      <c r="E20" s="64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145"/>
      <c r="AA20" s="67"/>
    </row>
    <row r="21" spans="1:27" ht="13.5">
      <c r="A21" s="264" t="s">
        <v>159</v>
      </c>
      <c r="B21" s="197"/>
      <c r="C21" s="160"/>
      <c r="D21" s="160"/>
      <c r="E21" s="64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145"/>
      <c r="AA21" s="67"/>
    </row>
    <row r="22" spans="1:27" ht="13.5">
      <c r="A22" s="264" t="s">
        <v>160</v>
      </c>
      <c r="B22" s="197"/>
      <c r="C22" s="160"/>
      <c r="D22" s="160"/>
      <c r="E22" s="64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145"/>
      <c r="AA22" s="67"/>
    </row>
    <row r="23" spans="1:27" ht="13.5">
      <c r="A23" s="264" t="s">
        <v>161</v>
      </c>
      <c r="B23" s="197"/>
      <c r="C23" s="160"/>
      <c r="D23" s="160"/>
      <c r="E23" s="64"/>
      <c r="F23" s="65"/>
      <c r="G23" s="164"/>
      <c r="H23" s="164"/>
      <c r="I23" s="164"/>
      <c r="J23" s="65"/>
      <c r="K23" s="164"/>
      <c r="L23" s="164"/>
      <c r="M23" s="65"/>
      <c r="N23" s="164"/>
      <c r="O23" s="164"/>
      <c r="P23" s="164"/>
      <c r="Q23" s="65"/>
      <c r="R23" s="164"/>
      <c r="S23" s="164"/>
      <c r="T23" s="65"/>
      <c r="U23" s="164"/>
      <c r="V23" s="164"/>
      <c r="W23" s="164"/>
      <c r="X23" s="65"/>
      <c r="Y23" s="164"/>
      <c r="Z23" s="146"/>
      <c r="AA23" s="239"/>
    </row>
    <row r="24" spans="1:27" ht="13.5">
      <c r="A24" s="265" t="s">
        <v>57</v>
      </c>
      <c r="B24" s="268"/>
      <c r="C24" s="177">
        <f aca="true" t="shared" si="1" ref="C24:Y24">SUM(C15:C23)</f>
        <v>184831587</v>
      </c>
      <c r="D24" s="177">
        <f>SUM(D15:D23)</f>
        <v>0</v>
      </c>
      <c r="E24" s="81">
        <f t="shared" si="1"/>
        <v>70606000</v>
      </c>
      <c r="F24" s="82">
        <f t="shared" si="1"/>
        <v>184831587</v>
      </c>
      <c r="G24" s="82">
        <f t="shared" si="1"/>
        <v>0</v>
      </c>
      <c r="H24" s="82">
        <f t="shared" si="1"/>
        <v>0</v>
      </c>
      <c r="I24" s="82">
        <f t="shared" si="1"/>
        <v>0</v>
      </c>
      <c r="J24" s="82">
        <f t="shared" si="1"/>
        <v>0</v>
      </c>
      <c r="K24" s="82">
        <f t="shared" si="1"/>
        <v>0</v>
      </c>
      <c r="L24" s="82">
        <f t="shared" si="1"/>
        <v>0</v>
      </c>
      <c r="M24" s="82">
        <f t="shared" si="1"/>
        <v>0</v>
      </c>
      <c r="N24" s="82">
        <f t="shared" si="1"/>
        <v>0</v>
      </c>
      <c r="O24" s="82">
        <f t="shared" si="1"/>
        <v>0</v>
      </c>
      <c r="P24" s="82">
        <f t="shared" si="1"/>
        <v>0</v>
      </c>
      <c r="Q24" s="82">
        <f t="shared" si="1"/>
        <v>0</v>
      </c>
      <c r="R24" s="82">
        <f t="shared" si="1"/>
        <v>0</v>
      </c>
      <c r="S24" s="82">
        <f t="shared" si="1"/>
        <v>0</v>
      </c>
      <c r="T24" s="82">
        <f t="shared" si="1"/>
        <v>0</v>
      </c>
      <c r="U24" s="82">
        <f t="shared" si="1"/>
        <v>0</v>
      </c>
      <c r="V24" s="82">
        <f t="shared" si="1"/>
        <v>0</v>
      </c>
      <c r="W24" s="82">
        <f t="shared" si="1"/>
        <v>0</v>
      </c>
      <c r="X24" s="82">
        <f t="shared" si="1"/>
        <v>184831587</v>
      </c>
      <c r="Y24" s="82">
        <f t="shared" si="1"/>
        <v>-184831587</v>
      </c>
      <c r="Z24" s="227">
        <f>+IF(X24&lt;&gt;0,+(Y24/X24)*100,0)</f>
        <v>-100</v>
      </c>
      <c r="AA24" s="84">
        <f>SUM(AA15:AA23)</f>
        <v>184831587</v>
      </c>
    </row>
    <row r="25" spans="1:27" ht="13.5">
      <c r="A25" s="265" t="s">
        <v>162</v>
      </c>
      <c r="B25" s="266"/>
      <c r="C25" s="177">
        <f aca="true" t="shared" si="2" ref="C25:Y25">+C12+C24</f>
        <v>234078310</v>
      </c>
      <c r="D25" s="177">
        <f>+D12+D24</f>
        <v>0</v>
      </c>
      <c r="E25" s="77">
        <f t="shared" si="2"/>
        <v>79971000</v>
      </c>
      <c r="F25" s="78">
        <f t="shared" si="2"/>
        <v>234078310</v>
      </c>
      <c r="G25" s="78">
        <f t="shared" si="2"/>
        <v>0</v>
      </c>
      <c r="H25" s="78">
        <f t="shared" si="2"/>
        <v>0</v>
      </c>
      <c r="I25" s="78">
        <f t="shared" si="2"/>
        <v>0</v>
      </c>
      <c r="J25" s="78">
        <f t="shared" si="2"/>
        <v>0</v>
      </c>
      <c r="K25" s="78">
        <f t="shared" si="2"/>
        <v>0</v>
      </c>
      <c r="L25" s="78">
        <f t="shared" si="2"/>
        <v>0</v>
      </c>
      <c r="M25" s="78">
        <f t="shared" si="2"/>
        <v>0</v>
      </c>
      <c r="N25" s="78">
        <f t="shared" si="2"/>
        <v>0</v>
      </c>
      <c r="O25" s="78">
        <f t="shared" si="2"/>
        <v>0</v>
      </c>
      <c r="P25" s="78">
        <f t="shared" si="2"/>
        <v>0</v>
      </c>
      <c r="Q25" s="78">
        <f t="shared" si="2"/>
        <v>0</v>
      </c>
      <c r="R25" s="78">
        <f t="shared" si="2"/>
        <v>0</v>
      </c>
      <c r="S25" s="78">
        <f t="shared" si="2"/>
        <v>0</v>
      </c>
      <c r="T25" s="78">
        <f t="shared" si="2"/>
        <v>0</v>
      </c>
      <c r="U25" s="78">
        <f t="shared" si="2"/>
        <v>0</v>
      </c>
      <c r="V25" s="78">
        <f t="shared" si="2"/>
        <v>0</v>
      </c>
      <c r="W25" s="78">
        <f t="shared" si="2"/>
        <v>0</v>
      </c>
      <c r="X25" s="78">
        <f t="shared" si="2"/>
        <v>234078310</v>
      </c>
      <c r="Y25" s="78">
        <f t="shared" si="2"/>
        <v>-234078310</v>
      </c>
      <c r="Z25" s="179">
        <f>+IF(X25&lt;&gt;0,+(Y25/X25)*100,0)</f>
        <v>-100</v>
      </c>
      <c r="AA25" s="79">
        <f>+AA12+AA24</f>
        <v>234078310</v>
      </c>
    </row>
    <row r="26" spans="1:27" ht="4.5" customHeight="1">
      <c r="A26" s="267"/>
      <c r="B26" s="197"/>
      <c r="C26" s="160"/>
      <c r="D26" s="160"/>
      <c r="E26" s="64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145"/>
      <c r="AA26" s="67"/>
    </row>
    <row r="27" spans="1:27" ht="13.5">
      <c r="A27" s="257" t="s">
        <v>163</v>
      </c>
      <c r="B27" s="197"/>
      <c r="C27" s="160"/>
      <c r="D27" s="160"/>
      <c r="E27" s="64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145"/>
      <c r="AA27" s="67"/>
    </row>
    <row r="28" spans="1:27" ht="13.5">
      <c r="A28" s="257" t="s">
        <v>164</v>
      </c>
      <c r="B28" s="269"/>
      <c r="C28" s="160"/>
      <c r="D28" s="160"/>
      <c r="E28" s="64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145"/>
      <c r="AA28" s="67"/>
    </row>
    <row r="29" spans="1:27" ht="13.5">
      <c r="A29" s="264" t="s">
        <v>165</v>
      </c>
      <c r="B29" s="197" t="s">
        <v>72</v>
      </c>
      <c r="C29" s="160"/>
      <c r="D29" s="160"/>
      <c r="E29" s="64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145"/>
      <c r="AA29" s="67"/>
    </row>
    <row r="30" spans="1:27" ht="13.5">
      <c r="A30" s="264" t="s">
        <v>52</v>
      </c>
      <c r="B30" s="197" t="s">
        <v>94</v>
      </c>
      <c r="C30" s="160"/>
      <c r="D30" s="160"/>
      <c r="E30" s="64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145"/>
      <c r="AA30" s="67"/>
    </row>
    <row r="31" spans="1:27" ht="13.5">
      <c r="A31" s="264" t="s">
        <v>166</v>
      </c>
      <c r="B31" s="197"/>
      <c r="C31" s="160"/>
      <c r="D31" s="160"/>
      <c r="E31" s="64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145"/>
      <c r="AA31" s="67"/>
    </row>
    <row r="32" spans="1:27" ht="13.5">
      <c r="A32" s="264" t="s">
        <v>167</v>
      </c>
      <c r="B32" s="197" t="s">
        <v>94</v>
      </c>
      <c r="C32" s="160">
        <v>33708570</v>
      </c>
      <c r="D32" s="160"/>
      <c r="E32" s="64">
        <v>2286000</v>
      </c>
      <c r="F32" s="65">
        <v>33708570</v>
      </c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>
        <v>33708570</v>
      </c>
      <c r="Y32" s="65">
        <v>-33708570</v>
      </c>
      <c r="Z32" s="145">
        <v>-100</v>
      </c>
      <c r="AA32" s="67">
        <v>33708570</v>
      </c>
    </row>
    <row r="33" spans="1:27" ht="13.5">
      <c r="A33" s="264" t="s">
        <v>168</v>
      </c>
      <c r="B33" s="197"/>
      <c r="C33" s="160">
        <v>808672</v>
      </c>
      <c r="D33" s="160"/>
      <c r="E33" s="64">
        <v>425000</v>
      </c>
      <c r="F33" s="65">
        <v>808670</v>
      </c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>
        <v>808670</v>
      </c>
      <c r="Y33" s="65">
        <v>-808670</v>
      </c>
      <c r="Z33" s="145">
        <v>-100</v>
      </c>
      <c r="AA33" s="67">
        <v>808670</v>
      </c>
    </row>
    <row r="34" spans="1:27" ht="13.5">
      <c r="A34" s="265" t="s">
        <v>58</v>
      </c>
      <c r="B34" s="266"/>
      <c r="C34" s="177">
        <f aca="true" t="shared" si="3" ref="C34:Y34">SUM(C29:C33)</f>
        <v>34517242</v>
      </c>
      <c r="D34" s="177">
        <f>SUM(D29:D33)</f>
        <v>0</v>
      </c>
      <c r="E34" s="77">
        <f t="shared" si="3"/>
        <v>2711000</v>
      </c>
      <c r="F34" s="78">
        <f t="shared" si="3"/>
        <v>34517240</v>
      </c>
      <c r="G34" s="78">
        <f t="shared" si="3"/>
        <v>0</v>
      </c>
      <c r="H34" s="78">
        <f t="shared" si="3"/>
        <v>0</v>
      </c>
      <c r="I34" s="78">
        <f t="shared" si="3"/>
        <v>0</v>
      </c>
      <c r="J34" s="78">
        <f t="shared" si="3"/>
        <v>0</v>
      </c>
      <c r="K34" s="78">
        <f t="shared" si="3"/>
        <v>0</v>
      </c>
      <c r="L34" s="78">
        <f t="shared" si="3"/>
        <v>0</v>
      </c>
      <c r="M34" s="78">
        <f t="shared" si="3"/>
        <v>0</v>
      </c>
      <c r="N34" s="78">
        <f t="shared" si="3"/>
        <v>0</v>
      </c>
      <c r="O34" s="78">
        <f t="shared" si="3"/>
        <v>0</v>
      </c>
      <c r="P34" s="78">
        <f t="shared" si="3"/>
        <v>0</v>
      </c>
      <c r="Q34" s="78">
        <f t="shared" si="3"/>
        <v>0</v>
      </c>
      <c r="R34" s="78">
        <f t="shared" si="3"/>
        <v>0</v>
      </c>
      <c r="S34" s="78">
        <f t="shared" si="3"/>
        <v>0</v>
      </c>
      <c r="T34" s="78">
        <f t="shared" si="3"/>
        <v>0</v>
      </c>
      <c r="U34" s="78">
        <f t="shared" si="3"/>
        <v>0</v>
      </c>
      <c r="V34" s="78">
        <f t="shared" si="3"/>
        <v>0</v>
      </c>
      <c r="W34" s="78">
        <f t="shared" si="3"/>
        <v>0</v>
      </c>
      <c r="X34" s="78">
        <f t="shared" si="3"/>
        <v>34517240</v>
      </c>
      <c r="Y34" s="78">
        <f t="shared" si="3"/>
        <v>-34517240</v>
      </c>
      <c r="Z34" s="179">
        <f>+IF(X34&lt;&gt;0,+(Y34/X34)*100,0)</f>
        <v>-100</v>
      </c>
      <c r="AA34" s="79">
        <f>SUM(AA29:AA33)</f>
        <v>34517240</v>
      </c>
    </row>
    <row r="35" spans="1:27" ht="4.5" customHeight="1">
      <c r="A35" s="267"/>
      <c r="B35" s="197"/>
      <c r="C35" s="160"/>
      <c r="D35" s="160"/>
      <c r="E35" s="64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145"/>
      <c r="AA35" s="67"/>
    </row>
    <row r="36" spans="1:27" ht="13.5">
      <c r="A36" s="257" t="s">
        <v>169</v>
      </c>
      <c r="B36" s="197"/>
      <c r="C36" s="160"/>
      <c r="D36" s="160"/>
      <c r="E36" s="64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145"/>
      <c r="AA36" s="67"/>
    </row>
    <row r="37" spans="1:27" ht="13.5">
      <c r="A37" s="264" t="s">
        <v>52</v>
      </c>
      <c r="B37" s="197"/>
      <c r="C37" s="160"/>
      <c r="D37" s="160"/>
      <c r="E37" s="64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145"/>
      <c r="AA37" s="67"/>
    </row>
    <row r="38" spans="1:27" ht="13.5">
      <c r="A38" s="264" t="s">
        <v>168</v>
      </c>
      <c r="B38" s="197"/>
      <c r="C38" s="160">
        <v>3705572</v>
      </c>
      <c r="D38" s="160"/>
      <c r="E38" s="64"/>
      <c r="F38" s="65">
        <v>3705573</v>
      </c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>
        <v>3705573</v>
      </c>
      <c r="Y38" s="65">
        <v>-3705573</v>
      </c>
      <c r="Z38" s="145">
        <v>-100</v>
      </c>
      <c r="AA38" s="67">
        <v>3705573</v>
      </c>
    </row>
    <row r="39" spans="1:27" ht="13.5">
      <c r="A39" s="265" t="s">
        <v>59</v>
      </c>
      <c r="B39" s="268"/>
      <c r="C39" s="177">
        <f aca="true" t="shared" si="4" ref="C39:Y39">SUM(C37:C38)</f>
        <v>3705572</v>
      </c>
      <c r="D39" s="177">
        <f>SUM(D37:D38)</f>
        <v>0</v>
      </c>
      <c r="E39" s="81">
        <f t="shared" si="4"/>
        <v>0</v>
      </c>
      <c r="F39" s="82">
        <f t="shared" si="4"/>
        <v>3705573</v>
      </c>
      <c r="G39" s="82">
        <f t="shared" si="4"/>
        <v>0</v>
      </c>
      <c r="H39" s="82">
        <f t="shared" si="4"/>
        <v>0</v>
      </c>
      <c r="I39" s="82">
        <f t="shared" si="4"/>
        <v>0</v>
      </c>
      <c r="J39" s="82">
        <f t="shared" si="4"/>
        <v>0</v>
      </c>
      <c r="K39" s="82">
        <f t="shared" si="4"/>
        <v>0</v>
      </c>
      <c r="L39" s="82">
        <f t="shared" si="4"/>
        <v>0</v>
      </c>
      <c r="M39" s="82">
        <f t="shared" si="4"/>
        <v>0</v>
      </c>
      <c r="N39" s="82">
        <f t="shared" si="4"/>
        <v>0</v>
      </c>
      <c r="O39" s="82">
        <f t="shared" si="4"/>
        <v>0</v>
      </c>
      <c r="P39" s="82">
        <f t="shared" si="4"/>
        <v>0</v>
      </c>
      <c r="Q39" s="82">
        <f t="shared" si="4"/>
        <v>0</v>
      </c>
      <c r="R39" s="82">
        <f t="shared" si="4"/>
        <v>0</v>
      </c>
      <c r="S39" s="82">
        <f t="shared" si="4"/>
        <v>0</v>
      </c>
      <c r="T39" s="82">
        <f t="shared" si="4"/>
        <v>0</v>
      </c>
      <c r="U39" s="82">
        <f t="shared" si="4"/>
        <v>0</v>
      </c>
      <c r="V39" s="82">
        <f t="shared" si="4"/>
        <v>0</v>
      </c>
      <c r="W39" s="82">
        <f t="shared" si="4"/>
        <v>0</v>
      </c>
      <c r="X39" s="82">
        <f t="shared" si="4"/>
        <v>3705573</v>
      </c>
      <c r="Y39" s="82">
        <f t="shared" si="4"/>
        <v>-3705573</v>
      </c>
      <c r="Z39" s="227">
        <f>+IF(X39&lt;&gt;0,+(Y39/X39)*100,0)</f>
        <v>-100</v>
      </c>
      <c r="AA39" s="84">
        <f>SUM(AA37:AA38)</f>
        <v>3705573</v>
      </c>
    </row>
    <row r="40" spans="1:27" ht="13.5">
      <c r="A40" s="265" t="s">
        <v>170</v>
      </c>
      <c r="B40" s="266"/>
      <c r="C40" s="177">
        <f aca="true" t="shared" si="5" ref="C40:Y40">+C34+C39</f>
        <v>38222814</v>
      </c>
      <c r="D40" s="177">
        <f>+D34+D39</f>
        <v>0</v>
      </c>
      <c r="E40" s="77">
        <f t="shared" si="5"/>
        <v>2711000</v>
      </c>
      <c r="F40" s="78">
        <f t="shared" si="5"/>
        <v>38222813</v>
      </c>
      <c r="G40" s="78">
        <f t="shared" si="5"/>
        <v>0</v>
      </c>
      <c r="H40" s="78">
        <f t="shared" si="5"/>
        <v>0</v>
      </c>
      <c r="I40" s="78">
        <f t="shared" si="5"/>
        <v>0</v>
      </c>
      <c r="J40" s="78">
        <f t="shared" si="5"/>
        <v>0</v>
      </c>
      <c r="K40" s="78">
        <f t="shared" si="5"/>
        <v>0</v>
      </c>
      <c r="L40" s="78">
        <f t="shared" si="5"/>
        <v>0</v>
      </c>
      <c r="M40" s="78">
        <f t="shared" si="5"/>
        <v>0</v>
      </c>
      <c r="N40" s="78">
        <f t="shared" si="5"/>
        <v>0</v>
      </c>
      <c r="O40" s="78">
        <f t="shared" si="5"/>
        <v>0</v>
      </c>
      <c r="P40" s="78">
        <f t="shared" si="5"/>
        <v>0</v>
      </c>
      <c r="Q40" s="78">
        <f t="shared" si="5"/>
        <v>0</v>
      </c>
      <c r="R40" s="78">
        <f t="shared" si="5"/>
        <v>0</v>
      </c>
      <c r="S40" s="78">
        <f t="shared" si="5"/>
        <v>0</v>
      </c>
      <c r="T40" s="78">
        <f t="shared" si="5"/>
        <v>0</v>
      </c>
      <c r="U40" s="78">
        <f t="shared" si="5"/>
        <v>0</v>
      </c>
      <c r="V40" s="78">
        <f t="shared" si="5"/>
        <v>0</v>
      </c>
      <c r="W40" s="78">
        <f t="shared" si="5"/>
        <v>0</v>
      </c>
      <c r="X40" s="78">
        <f t="shared" si="5"/>
        <v>38222813</v>
      </c>
      <c r="Y40" s="78">
        <f t="shared" si="5"/>
        <v>-38222813</v>
      </c>
      <c r="Z40" s="179">
        <f>+IF(X40&lt;&gt;0,+(Y40/X40)*100,0)</f>
        <v>-100</v>
      </c>
      <c r="AA40" s="79">
        <f>+AA34+AA39</f>
        <v>38222813</v>
      </c>
    </row>
    <row r="41" spans="1:27" ht="4.5" customHeight="1">
      <c r="A41" s="267"/>
      <c r="B41" s="197"/>
      <c r="C41" s="160"/>
      <c r="D41" s="160"/>
      <c r="E41" s="64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145"/>
      <c r="AA41" s="67"/>
    </row>
    <row r="42" spans="1:27" ht="13.5">
      <c r="A42" s="270" t="s">
        <v>171</v>
      </c>
      <c r="B42" s="271" t="s">
        <v>141</v>
      </c>
      <c r="C42" s="272">
        <f aca="true" t="shared" si="6" ref="C42:Y42">+C25-C40</f>
        <v>195855496</v>
      </c>
      <c r="D42" s="272">
        <f>+D25-D40</f>
        <v>0</v>
      </c>
      <c r="E42" s="273">
        <f t="shared" si="6"/>
        <v>77260000</v>
      </c>
      <c r="F42" s="274">
        <f t="shared" si="6"/>
        <v>195855497</v>
      </c>
      <c r="G42" s="274">
        <f t="shared" si="6"/>
        <v>0</v>
      </c>
      <c r="H42" s="274">
        <f t="shared" si="6"/>
        <v>0</v>
      </c>
      <c r="I42" s="274">
        <f t="shared" si="6"/>
        <v>0</v>
      </c>
      <c r="J42" s="274">
        <f t="shared" si="6"/>
        <v>0</v>
      </c>
      <c r="K42" s="274">
        <f t="shared" si="6"/>
        <v>0</v>
      </c>
      <c r="L42" s="274">
        <f t="shared" si="6"/>
        <v>0</v>
      </c>
      <c r="M42" s="274">
        <f t="shared" si="6"/>
        <v>0</v>
      </c>
      <c r="N42" s="274">
        <f t="shared" si="6"/>
        <v>0</v>
      </c>
      <c r="O42" s="274">
        <f t="shared" si="6"/>
        <v>0</v>
      </c>
      <c r="P42" s="274">
        <f t="shared" si="6"/>
        <v>0</v>
      </c>
      <c r="Q42" s="274">
        <f t="shared" si="6"/>
        <v>0</v>
      </c>
      <c r="R42" s="274">
        <f t="shared" si="6"/>
        <v>0</v>
      </c>
      <c r="S42" s="274">
        <f t="shared" si="6"/>
        <v>0</v>
      </c>
      <c r="T42" s="274">
        <f t="shared" si="6"/>
        <v>0</v>
      </c>
      <c r="U42" s="274">
        <f t="shared" si="6"/>
        <v>0</v>
      </c>
      <c r="V42" s="274">
        <f t="shared" si="6"/>
        <v>0</v>
      </c>
      <c r="W42" s="274">
        <f t="shared" si="6"/>
        <v>0</v>
      </c>
      <c r="X42" s="274">
        <f t="shared" si="6"/>
        <v>195855497</v>
      </c>
      <c r="Y42" s="274">
        <f t="shared" si="6"/>
        <v>-195855497</v>
      </c>
      <c r="Z42" s="275">
        <f>+IF(X42&lt;&gt;0,+(Y42/X42)*100,0)</f>
        <v>-100</v>
      </c>
      <c r="AA42" s="276">
        <f>+AA25-AA40</f>
        <v>195855497</v>
      </c>
    </row>
    <row r="43" spans="1:27" ht="4.5" customHeight="1">
      <c r="A43" s="267"/>
      <c r="B43" s="197"/>
      <c r="C43" s="160"/>
      <c r="D43" s="160"/>
      <c r="E43" s="64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144"/>
      <c r="AA43" s="67"/>
    </row>
    <row r="44" spans="1:27" ht="13.5">
      <c r="A44" s="257" t="s">
        <v>172</v>
      </c>
      <c r="B44" s="197"/>
      <c r="C44" s="160"/>
      <c r="D44" s="160"/>
      <c r="E44" s="64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144"/>
      <c r="AA44" s="67"/>
    </row>
    <row r="45" spans="1:27" ht="13.5">
      <c r="A45" s="264" t="s">
        <v>173</v>
      </c>
      <c r="B45" s="197"/>
      <c r="C45" s="160">
        <v>195855496</v>
      </c>
      <c r="D45" s="160"/>
      <c r="E45" s="64">
        <v>184192000</v>
      </c>
      <c r="F45" s="65">
        <v>195855497</v>
      </c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>
        <v>195855497</v>
      </c>
      <c r="Y45" s="65">
        <v>-195855497</v>
      </c>
      <c r="Z45" s="144">
        <v>-100</v>
      </c>
      <c r="AA45" s="67">
        <v>195855497</v>
      </c>
    </row>
    <row r="46" spans="1:27" ht="13.5">
      <c r="A46" s="264" t="s">
        <v>174</v>
      </c>
      <c r="B46" s="197" t="s">
        <v>94</v>
      </c>
      <c r="C46" s="160"/>
      <c r="D46" s="160"/>
      <c r="E46" s="64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144"/>
      <c r="AA46" s="67"/>
    </row>
    <row r="47" spans="1:27" ht="13.5">
      <c r="A47" s="264" t="s">
        <v>175</v>
      </c>
      <c r="B47" s="197"/>
      <c r="C47" s="160"/>
      <c r="D47" s="160"/>
      <c r="E47" s="64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144"/>
      <c r="AA47" s="67"/>
    </row>
    <row r="48" spans="1:27" ht="13.5">
      <c r="A48" s="277" t="s">
        <v>176</v>
      </c>
      <c r="B48" s="278" t="s">
        <v>141</v>
      </c>
      <c r="C48" s="232">
        <f aca="true" t="shared" si="7" ref="C48:Y48">SUM(C45:C47)</f>
        <v>195855496</v>
      </c>
      <c r="D48" s="232">
        <f>SUM(D45:D47)</f>
        <v>0</v>
      </c>
      <c r="E48" s="279">
        <f t="shared" si="7"/>
        <v>184192000</v>
      </c>
      <c r="F48" s="234">
        <f t="shared" si="7"/>
        <v>195855497</v>
      </c>
      <c r="G48" s="234">
        <f t="shared" si="7"/>
        <v>0</v>
      </c>
      <c r="H48" s="234">
        <f t="shared" si="7"/>
        <v>0</v>
      </c>
      <c r="I48" s="234">
        <f t="shared" si="7"/>
        <v>0</v>
      </c>
      <c r="J48" s="234">
        <f t="shared" si="7"/>
        <v>0</v>
      </c>
      <c r="K48" s="234">
        <f t="shared" si="7"/>
        <v>0</v>
      </c>
      <c r="L48" s="234">
        <f t="shared" si="7"/>
        <v>0</v>
      </c>
      <c r="M48" s="234">
        <f t="shared" si="7"/>
        <v>0</v>
      </c>
      <c r="N48" s="234">
        <f t="shared" si="7"/>
        <v>0</v>
      </c>
      <c r="O48" s="234">
        <f t="shared" si="7"/>
        <v>0</v>
      </c>
      <c r="P48" s="234">
        <f t="shared" si="7"/>
        <v>0</v>
      </c>
      <c r="Q48" s="234">
        <f t="shared" si="7"/>
        <v>0</v>
      </c>
      <c r="R48" s="234">
        <f t="shared" si="7"/>
        <v>0</v>
      </c>
      <c r="S48" s="234">
        <f t="shared" si="7"/>
        <v>0</v>
      </c>
      <c r="T48" s="234">
        <f t="shared" si="7"/>
        <v>0</v>
      </c>
      <c r="U48" s="234">
        <f t="shared" si="7"/>
        <v>0</v>
      </c>
      <c r="V48" s="234">
        <f t="shared" si="7"/>
        <v>0</v>
      </c>
      <c r="W48" s="234">
        <f t="shared" si="7"/>
        <v>0</v>
      </c>
      <c r="X48" s="234">
        <f t="shared" si="7"/>
        <v>195855497</v>
      </c>
      <c r="Y48" s="234">
        <f t="shared" si="7"/>
        <v>-195855497</v>
      </c>
      <c r="Z48" s="280">
        <f>+IF(X48&lt;&gt;0,+(Y48/X48)*100,0)</f>
        <v>-100</v>
      </c>
      <c r="AA48" s="247">
        <f>SUM(AA45:AA47)</f>
        <v>195855497</v>
      </c>
    </row>
    <row r="49" spans="1:27" ht="13.5">
      <c r="A49" s="123" t="s">
        <v>223</v>
      </c>
      <c r="B49" s="123"/>
      <c r="C49" s="123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123"/>
      <c r="T49" s="123"/>
      <c r="U49" s="123"/>
      <c r="V49" s="123"/>
      <c r="W49" s="123"/>
      <c r="X49" s="123"/>
      <c r="Y49" s="123"/>
      <c r="Z49" s="123"/>
      <c r="AA49" s="123"/>
    </row>
    <row r="50" spans="1:27" ht="13.5">
      <c r="A50" s="123" t="s">
        <v>245</v>
      </c>
      <c r="B50" s="123"/>
      <c r="C50" s="123"/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3"/>
      <c r="T50" s="123"/>
      <c r="U50" s="123"/>
      <c r="V50" s="123"/>
      <c r="W50" s="123"/>
      <c r="X50" s="123"/>
      <c r="Y50" s="123"/>
      <c r="Z50" s="123"/>
      <c r="AA50" s="123"/>
    </row>
    <row r="51" spans="1:27" ht="13.5">
      <c r="A51" s="123" t="s">
        <v>246</v>
      </c>
      <c r="B51" s="123"/>
      <c r="C51" s="123"/>
      <c r="D51" s="123"/>
      <c r="E51" s="123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3"/>
      <c r="R51" s="123"/>
      <c r="S51" s="123"/>
      <c r="T51" s="123"/>
      <c r="U51" s="123"/>
      <c r="V51" s="123"/>
      <c r="W51" s="123"/>
      <c r="X51" s="123"/>
      <c r="Y51" s="123"/>
      <c r="Z51" s="123"/>
      <c r="AA51" s="123"/>
    </row>
    <row r="52" spans="1:27" ht="13.5">
      <c r="A52" s="123" t="s">
        <v>247</v>
      </c>
      <c r="B52" s="123"/>
      <c r="C52" s="123"/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123"/>
      <c r="T52" s="123"/>
      <c r="U52" s="123"/>
      <c r="V52" s="123"/>
      <c r="W52" s="123"/>
      <c r="X52" s="123"/>
      <c r="Y52" s="123"/>
      <c r="Z52" s="123"/>
      <c r="AA52" s="123"/>
    </row>
    <row r="53" spans="1:27" ht="13.5">
      <c r="A53" s="123" t="s">
        <v>248</v>
      </c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</row>
    <row r="54" spans="1:27" ht="13.5">
      <c r="A54" s="123" t="s">
        <v>249</v>
      </c>
      <c r="B54" s="123"/>
      <c r="C54" s="123"/>
      <c r="D54" s="123"/>
      <c r="E54" s="123"/>
      <c r="F54" s="123"/>
      <c r="G54" s="123"/>
      <c r="H54" s="123"/>
      <c r="I54" s="123"/>
      <c r="J54" s="123"/>
      <c r="K54" s="123"/>
      <c r="L54" s="123"/>
      <c r="M54" s="123"/>
      <c r="N54" s="123"/>
      <c r="O54" s="123"/>
      <c r="P54" s="123"/>
      <c r="Q54" s="123"/>
      <c r="R54" s="123"/>
      <c r="S54" s="123"/>
      <c r="T54" s="123"/>
      <c r="U54" s="123"/>
      <c r="V54" s="123"/>
      <c r="W54" s="123"/>
      <c r="X54" s="123"/>
      <c r="Y54" s="123"/>
      <c r="Z54" s="123"/>
      <c r="AA54" s="12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255" t="s">
        <v>177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</row>
    <row r="2" spans="1:27" ht="24.75" customHeight="1">
      <c r="A2" s="166" t="s">
        <v>1</v>
      </c>
      <c r="B2" s="139" t="s">
        <v>228</v>
      </c>
      <c r="C2" s="126" t="s">
        <v>2</v>
      </c>
      <c r="D2" s="126" t="s">
        <v>3</v>
      </c>
      <c r="E2" s="167" t="s">
        <v>4</v>
      </c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9"/>
    </row>
    <row r="3" spans="1:27" ht="24.75" customHeight="1">
      <c r="A3" s="170" t="s">
        <v>5</v>
      </c>
      <c r="B3" s="256"/>
      <c r="C3" s="55" t="s">
        <v>6</v>
      </c>
      <c r="D3" s="55" t="s">
        <v>6</v>
      </c>
      <c r="E3" s="54" t="s">
        <v>7</v>
      </c>
      <c r="F3" s="53" t="s">
        <v>8</v>
      </c>
      <c r="G3" s="53" t="s">
        <v>9</v>
      </c>
      <c r="H3" s="53" t="s">
        <v>10</v>
      </c>
      <c r="I3" s="53" t="s">
        <v>11</v>
      </c>
      <c r="J3" s="53" t="s">
        <v>12</v>
      </c>
      <c r="K3" s="53" t="s">
        <v>13</v>
      </c>
      <c r="L3" s="53" t="s">
        <v>14</v>
      </c>
      <c r="M3" s="53" t="s">
        <v>15</v>
      </c>
      <c r="N3" s="53" t="s">
        <v>16</v>
      </c>
      <c r="O3" s="53" t="s">
        <v>17</v>
      </c>
      <c r="P3" s="53" t="s">
        <v>18</v>
      </c>
      <c r="Q3" s="53" t="s">
        <v>19</v>
      </c>
      <c r="R3" s="53" t="s">
        <v>20</v>
      </c>
      <c r="S3" s="53" t="s">
        <v>21</v>
      </c>
      <c r="T3" s="53" t="s">
        <v>22</v>
      </c>
      <c r="U3" s="53" t="s">
        <v>23</v>
      </c>
      <c r="V3" s="53" t="s">
        <v>24</v>
      </c>
      <c r="W3" s="53" t="s">
        <v>25</v>
      </c>
      <c r="X3" s="53" t="s">
        <v>26</v>
      </c>
      <c r="Y3" s="53" t="s">
        <v>27</v>
      </c>
      <c r="Z3" s="53" t="s">
        <v>28</v>
      </c>
      <c r="AA3" s="55" t="s">
        <v>29</v>
      </c>
    </row>
    <row r="4" spans="1:27" ht="13.5">
      <c r="A4" s="257" t="s">
        <v>178</v>
      </c>
      <c r="B4" s="258"/>
      <c r="C4" s="259"/>
      <c r="D4" s="259"/>
      <c r="E4" s="260"/>
      <c r="F4" s="261"/>
      <c r="G4" s="261"/>
      <c r="H4" s="261"/>
      <c r="I4" s="261"/>
      <c r="J4" s="261"/>
      <c r="K4" s="261"/>
      <c r="L4" s="261"/>
      <c r="M4" s="261"/>
      <c r="N4" s="261"/>
      <c r="O4" s="261"/>
      <c r="P4" s="261"/>
      <c r="Q4" s="261"/>
      <c r="R4" s="261"/>
      <c r="S4" s="261"/>
      <c r="T4" s="261"/>
      <c r="U4" s="261"/>
      <c r="V4" s="261"/>
      <c r="W4" s="261"/>
      <c r="X4" s="261"/>
      <c r="Y4" s="261"/>
      <c r="Z4" s="262"/>
      <c r="AA4" s="263"/>
    </row>
    <row r="5" spans="1:27" ht="13.5">
      <c r="A5" s="257" t="s">
        <v>179</v>
      </c>
      <c r="B5" s="197"/>
      <c r="C5" s="160"/>
      <c r="D5" s="160"/>
      <c r="E5" s="64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145"/>
      <c r="AA5" s="67"/>
    </row>
    <row r="6" spans="1:27" ht="13.5">
      <c r="A6" s="264" t="s">
        <v>180</v>
      </c>
      <c r="B6" s="197"/>
      <c r="C6" s="160">
        <v>9695365</v>
      </c>
      <c r="D6" s="160">
        <v>11534333</v>
      </c>
      <c r="E6" s="64">
        <v>9546804</v>
      </c>
      <c r="F6" s="65">
        <v>8768040</v>
      </c>
      <c r="G6" s="65">
        <v>1165554</v>
      </c>
      <c r="H6" s="65">
        <v>1072641</v>
      </c>
      <c r="I6" s="65">
        <v>509959</v>
      </c>
      <c r="J6" s="65">
        <v>2748154</v>
      </c>
      <c r="K6" s="65">
        <v>1485345</v>
      </c>
      <c r="L6" s="65">
        <v>282248</v>
      </c>
      <c r="M6" s="65">
        <v>234569</v>
      </c>
      <c r="N6" s="65">
        <v>2002162</v>
      </c>
      <c r="O6" s="65">
        <v>234598</v>
      </c>
      <c r="P6" s="65">
        <v>674572</v>
      </c>
      <c r="Q6" s="65">
        <v>614160</v>
      </c>
      <c r="R6" s="65">
        <v>1523330</v>
      </c>
      <c r="S6" s="65">
        <v>1331465</v>
      </c>
      <c r="T6" s="65">
        <v>2940397</v>
      </c>
      <c r="U6" s="65">
        <v>988825</v>
      </c>
      <c r="V6" s="65">
        <v>5260687</v>
      </c>
      <c r="W6" s="65">
        <v>11534333</v>
      </c>
      <c r="X6" s="65">
        <v>8768040</v>
      </c>
      <c r="Y6" s="65">
        <v>2766293</v>
      </c>
      <c r="Z6" s="145">
        <v>31.55</v>
      </c>
      <c r="AA6" s="67">
        <v>8768040</v>
      </c>
    </row>
    <row r="7" spans="1:27" ht="13.5">
      <c r="A7" s="264" t="s">
        <v>181</v>
      </c>
      <c r="B7" s="197" t="s">
        <v>72</v>
      </c>
      <c r="C7" s="160">
        <v>39684107</v>
      </c>
      <c r="D7" s="160">
        <v>50099761</v>
      </c>
      <c r="E7" s="64">
        <v>81636000</v>
      </c>
      <c r="F7" s="65">
        <v>47898996</v>
      </c>
      <c r="G7" s="65">
        <v>20103000</v>
      </c>
      <c r="H7" s="65">
        <v>525000</v>
      </c>
      <c r="I7" s="65">
        <v>805253</v>
      </c>
      <c r="J7" s="65">
        <v>21433253</v>
      </c>
      <c r="K7" s="65">
        <v>525000</v>
      </c>
      <c r="L7" s="65">
        <v>4356928</v>
      </c>
      <c r="M7" s="65">
        <v>552340</v>
      </c>
      <c r="N7" s="65">
        <v>5434268</v>
      </c>
      <c r="O7" s="65">
        <v>510855</v>
      </c>
      <c r="P7" s="65">
        <v>3500000</v>
      </c>
      <c r="Q7" s="65">
        <v>18294610</v>
      </c>
      <c r="R7" s="65">
        <v>22305465</v>
      </c>
      <c r="S7" s="65"/>
      <c r="T7" s="65">
        <v>4275</v>
      </c>
      <c r="U7" s="65">
        <v>922500</v>
      </c>
      <c r="V7" s="65">
        <v>926775</v>
      </c>
      <c r="W7" s="65">
        <v>50099761</v>
      </c>
      <c r="X7" s="65">
        <v>47898996</v>
      </c>
      <c r="Y7" s="65">
        <v>2200765</v>
      </c>
      <c r="Z7" s="145">
        <v>4.59</v>
      </c>
      <c r="AA7" s="67">
        <v>47898996</v>
      </c>
    </row>
    <row r="8" spans="1:27" ht="13.5">
      <c r="A8" s="264" t="s">
        <v>182</v>
      </c>
      <c r="B8" s="197" t="s">
        <v>72</v>
      </c>
      <c r="C8" s="160">
        <v>17804153</v>
      </c>
      <c r="D8" s="160">
        <v>33887000</v>
      </c>
      <c r="E8" s="64"/>
      <c r="F8" s="65">
        <v>35987004</v>
      </c>
      <c r="G8" s="65">
        <v>6872000</v>
      </c>
      <c r="H8" s="65"/>
      <c r="I8" s="65"/>
      <c r="J8" s="65">
        <v>6872000</v>
      </c>
      <c r="K8" s="65"/>
      <c r="L8" s="65"/>
      <c r="M8" s="65">
        <v>4000000</v>
      </c>
      <c r="N8" s="65">
        <v>4000000</v>
      </c>
      <c r="O8" s="65"/>
      <c r="P8" s="65">
        <v>12000000</v>
      </c>
      <c r="Q8" s="65">
        <v>11015000</v>
      </c>
      <c r="R8" s="65">
        <v>23015000</v>
      </c>
      <c r="S8" s="65"/>
      <c r="T8" s="65"/>
      <c r="U8" s="65"/>
      <c r="V8" s="65"/>
      <c r="W8" s="65">
        <v>33887000</v>
      </c>
      <c r="X8" s="65">
        <v>35987004</v>
      </c>
      <c r="Y8" s="65">
        <v>-2100004</v>
      </c>
      <c r="Z8" s="145">
        <v>-5.84</v>
      </c>
      <c r="AA8" s="67">
        <v>35987004</v>
      </c>
    </row>
    <row r="9" spans="1:27" ht="13.5">
      <c r="A9" s="264" t="s">
        <v>183</v>
      </c>
      <c r="B9" s="197"/>
      <c r="C9" s="160">
        <v>1379941</v>
      </c>
      <c r="D9" s="160"/>
      <c r="E9" s="64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145"/>
      <c r="AA9" s="67"/>
    </row>
    <row r="10" spans="1:27" ht="13.5">
      <c r="A10" s="264" t="s">
        <v>184</v>
      </c>
      <c r="B10" s="197"/>
      <c r="C10" s="160"/>
      <c r="D10" s="160"/>
      <c r="E10" s="64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145"/>
      <c r="AA10" s="67"/>
    </row>
    <row r="11" spans="1:27" ht="13.5">
      <c r="A11" s="257" t="s">
        <v>185</v>
      </c>
      <c r="B11" s="197"/>
      <c r="C11" s="160"/>
      <c r="D11" s="160"/>
      <c r="E11" s="64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145"/>
      <c r="AA11" s="67"/>
    </row>
    <row r="12" spans="1:27" ht="13.5">
      <c r="A12" s="264" t="s">
        <v>186</v>
      </c>
      <c r="B12" s="197"/>
      <c r="C12" s="160">
        <v>-36429364</v>
      </c>
      <c r="D12" s="160">
        <v>-61129434</v>
      </c>
      <c r="E12" s="64">
        <v>-21246996</v>
      </c>
      <c r="F12" s="65">
        <v>-52228284</v>
      </c>
      <c r="G12" s="65">
        <v>-3567191</v>
      </c>
      <c r="H12" s="65">
        <v>-3342113</v>
      </c>
      <c r="I12" s="65">
        <v>-4629436</v>
      </c>
      <c r="J12" s="65">
        <v>-11538740</v>
      </c>
      <c r="K12" s="65">
        <v>-2363418</v>
      </c>
      <c r="L12" s="65">
        <v>-4962628</v>
      </c>
      <c r="M12" s="65">
        <v>-5844604</v>
      </c>
      <c r="N12" s="65">
        <v>-13170650</v>
      </c>
      <c r="O12" s="65">
        <v>-4295191</v>
      </c>
      <c r="P12" s="65">
        <v>-3144654</v>
      </c>
      <c r="Q12" s="65">
        <v>-6492242</v>
      </c>
      <c r="R12" s="65">
        <v>-13932087</v>
      </c>
      <c r="S12" s="65">
        <v>-3757902</v>
      </c>
      <c r="T12" s="65">
        <v>-10960743</v>
      </c>
      <c r="U12" s="65">
        <v>-7769312</v>
      </c>
      <c r="V12" s="65">
        <v>-22487957</v>
      </c>
      <c r="W12" s="65">
        <v>-61129434</v>
      </c>
      <c r="X12" s="65">
        <v>-52228284</v>
      </c>
      <c r="Y12" s="65">
        <v>-8901150</v>
      </c>
      <c r="Z12" s="145">
        <v>17.04</v>
      </c>
      <c r="AA12" s="67">
        <v>-52228284</v>
      </c>
    </row>
    <row r="13" spans="1:27" ht="13.5">
      <c r="A13" s="264" t="s">
        <v>40</v>
      </c>
      <c r="B13" s="197"/>
      <c r="C13" s="160">
        <v>-205573</v>
      </c>
      <c r="D13" s="160"/>
      <c r="E13" s="64">
        <v>-26610000</v>
      </c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145"/>
      <c r="AA13" s="67"/>
    </row>
    <row r="14" spans="1:27" ht="13.5">
      <c r="A14" s="264" t="s">
        <v>42</v>
      </c>
      <c r="B14" s="197" t="s">
        <v>72</v>
      </c>
      <c r="C14" s="160"/>
      <c r="D14" s="160"/>
      <c r="E14" s="64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145"/>
      <c r="AA14" s="67"/>
    </row>
    <row r="15" spans="1:27" ht="13.5">
      <c r="A15" s="265" t="s">
        <v>187</v>
      </c>
      <c r="B15" s="266"/>
      <c r="C15" s="177">
        <f aca="true" t="shared" si="0" ref="C15:Y15">SUM(C6:C14)</f>
        <v>31928629</v>
      </c>
      <c r="D15" s="177">
        <f>SUM(D6:D14)</f>
        <v>34391660</v>
      </c>
      <c r="E15" s="77">
        <f t="shared" si="0"/>
        <v>43325808</v>
      </c>
      <c r="F15" s="78">
        <f t="shared" si="0"/>
        <v>40425756</v>
      </c>
      <c r="G15" s="78">
        <f t="shared" si="0"/>
        <v>24573363</v>
      </c>
      <c r="H15" s="78">
        <f t="shared" si="0"/>
        <v>-1744472</v>
      </c>
      <c r="I15" s="78">
        <f t="shared" si="0"/>
        <v>-3314224</v>
      </c>
      <c r="J15" s="78">
        <f t="shared" si="0"/>
        <v>19514667</v>
      </c>
      <c r="K15" s="78">
        <f t="shared" si="0"/>
        <v>-353073</v>
      </c>
      <c r="L15" s="78">
        <f t="shared" si="0"/>
        <v>-323452</v>
      </c>
      <c r="M15" s="78">
        <f t="shared" si="0"/>
        <v>-1057695</v>
      </c>
      <c r="N15" s="78">
        <f t="shared" si="0"/>
        <v>-1734220</v>
      </c>
      <c r="O15" s="78">
        <f t="shared" si="0"/>
        <v>-3549738</v>
      </c>
      <c r="P15" s="78">
        <f t="shared" si="0"/>
        <v>13029918</v>
      </c>
      <c r="Q15" s="78">
        <f t="shared" si="0"/>
        <v>23431528</v>
      </c>
      <c r="R15" s="78">
        <f t="shared" si="0"/>
        <v>32911708</v>
      </c>
      <c r="S15" s="78">
        <f t="shared" si="0"/>
        <v>-2426437</v>
      </c>
      <c r="T15" s="78">
        <f t="shared" si="0"/>
        <v>-8016071</v>
      </c>
      <c r="U15" s="78">
        <f t="shared" si="0"/>
        <v>-5857987</v>
      </c>
      <c r="V15" s="78">
        <f t="shared" si="0"/>
        <v>-16300495</v>
      </c>
      <c r="W15" s="78">
        <f t="shared" si="0"/>
        <v>34391660</v>
      </c>
      <c r="X15" s="78">
        <f t="shared" si="0"/>
        <v>40425756</v>
      </c>
      <c r="Y15" s="78">
        <f t="shared" si="0"/>
        <v>-6034096</v>
      </c>
      <c r="Z15" s="179">
        <f>+IF(X15&lt;&gt;0,+(Y15/X15)*100,0)</f>
        <v>-14.926365260800564</v>
      </c>
      <c r="AA15" s="79">
        <f>SUM(AA6:AA14)</f>
        <v>40425756</v>
      </c>
    </row>
    <row r="16" spans="1:27" ht="4.5" customHeight="1">
      <c r="A16" s="267"/>
      <c r="B16" s="197"/>
      <c r="C16" s="160"/>
      <c r="D16" s="160"/>
      <c r="E16" s="64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145"/>
      <c r="AA16" s="67"/>
    </row>
    <row r="17" spans="1:27" ht="13.5">
      <c r="A17" s="257" t="s">
        <v>188</v>
      </c>
      <c r="B17" s="197"/>
      <c r="C17" s="160"/>
      <c r="D17" s="160"/>
      <c r="E17" s="64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145"/>
      <c r="AA17" s="67"/>
    </row>
    <row r="18" spans="1:27" ht="13.5">
      <c r="A18" s="257" t="s">
        <v>179</v>
      </c>
      <c r="B18" s="197"/>
      <c r="C18" s="158"/>
      <c r="D18" s="158"/>
      <c r="E18" s="104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42"/>
      <c r="AA18" s="107"/>
    </row>
    <row r="19" spans="1:27" ht="13.5">
      <c r="A19" s="264" t="s">
        <v>189</v>
      </c>
      <c r="B19" s="197"/>
      <c r="C19" s="160"/>
      <c r="D19" s="160"/>
      <c r="E19" s="64"/>
      <c r="F19" s="65"/>
      <c r="G19" s="164"/>
      <c r="H19" s="164"/>
      <c r="I19" s="164"/>
      <c r="J19" s="65"/>
      <c r="K19" s="164"/>
      <c r="L19" s="164"/>
      <c r="M19" s="65"/>
      <c r="N19" s="164"/>
      <c r="O19" s="164"/>
      <c r="P19" s="164"/>
      <c r="Q19" s="65"/>
      <c r="R19" s="164"/>
      <c r="S19" s="164"/>
      <c r="T19" s="65"/>
      <c r="U19" s="164"/>
      <c r="V19" s="164"/>
      <c r="W19" s="164"/>
      <c r="X19" s="65"/>
      <c r="Y19" s="164"/>
      <c r="Z19" s="146"/>
      <c r="AA19" s="239"/>
    </row>
    <row r="20" spans="1:27" ht="13.5">
      <c r="A20" s="264" t="s">
        <v>190</v>
      </c>
      <c r="B20" s="197"/>
      <c r="C20" s="160">
        <v>-7259842</v>
      </c>
      <c r="D20" s="160"/>
      <c r="E20" s="281"/>
      <c r="F20" s="164"/>
      <c r="G20" s="65"/>
      <c r="H20" s="65"/>
      <c r="I20" s="65"/>
      <c r="J20" s="65"/>
      <c r="K20" s="65"/>
      <c r="L20" s="65"/>
      <c r="M20" s="164"/>
      <c r="N20" s="65"/>
      <c r="O20" s="65"/>
      <c r="P20" s="65"/>
      <c r="Q20" s="65"/>
      <c r="R20" s="65"/>
      <c r="S20" s="65"/>
      <c r="T20" s="164"/>
      <c r="U20" s="65"/>
      <c r="V20" s="65"/>
      <c r="W20" s="65"/>
      <c r="X20" s="65"/>
      <c r="Y20" s="65"/>
      <c r="Z20" s="145"/>
      <c r="AA20" s="67"/>
    </row>
    <row r="21" spans="1:27" ht="13.5">
      <c r="A21" s="264" t="s">
        <v>191</v>
      </c>
      <c r="B21" s="197"/>
      <c r="C21" s="162"/>
      <c r="D21" s="162"/>
      <c r="E21" s="64"/>
      <c r="F21" s="65"/>
      <c r="G21" s="164"/>
      <c r="H21" s="164"/>
      <c r="I21" s="164"/>
      <c r="J21" s="65"/>
      <c r="K21" s="164"/>
      <c r="L21" s="164"/>
      <c r="M21" s="65"/>
      <c r="N21" s="164"/>
      <c r="O21" s="164"/>
      <c r="P21" s="164"/>
      <c r="Q21" s="65"/>
      <c r="R21" s="164"/>
      <c r="S21" s="164"/>
      <c r="T21" s="65"/>
      <c r="U21" s="164"/>
      <c r="V21" s="164"/>
      <c r="W21" s="164"/>
      <c r="X21" s="65"/>
      <c r="Y21" s="164"/>
      <c r="Z21" s="146"/>
      <c r="AA21" s="239"/>
    </row>
    <row r="22" spans="1:27" ht="13.5">
      <c r="A22" s="264" t="s">
        <v>192</v>
      </c>
      <c r="B22" s="197"/>
      <c r="C22" s="160">
        <v>-252483</v>
      </c>
      <c r="D22" s="160"/>
      <c r="E22" s="64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145"/>
      <c r="AA22" s="67"/>
    </row>
    <row r="23" spans="1:27" ht="13.5">
      <c r="A23" s="257" t="s">
        <v>185</v>
      </c>
      <c r="B23" s="197"/>
      <c r="C23" s="160"/>
      <c r="D23" s="160"/>
      <c r="E23" s="64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145"/>
      <c r="AA23" s="67"/>
    </row>
    <row r="24" spans="1:27" ht="13.5">
      <c r="A24" s="264" t="s">
        <v>193</v>
      </c>
      <c r="B24" s="197"/>
      <c r="C24" s="160">
        <v>-10667102</v>
      </c>
      <c r="D24" s="160">
        <v>-27665711</v>
      </c>
      <c r="E24" s="64">
        <v>-15024000</v>
      </c>
      <c r="F24" s="65">
        <v>-35987004</v>
      </c>
      <c r="G24" s="65">
        <v>-1160654</v>
      </c>
      <c r="H24" s="65">
        <v>-768914</v>
      </c>
      <c r="I24" s="65">
        <v>-4081739</v>
      </c>
      <c r="J24" s="65">
        <v>-6011307</v>
      </c>
      <c r="K24" s="65">
        <v>-497983</v>
      </c>
      <c r="L24" s="65">
        <v>-2908272</v>
      </c>
      <c r="M24" s="65">
        <v>-1291735</v>
      </c>
      <c r="N24" s="65">
        <v>-4697990</v>
      </c>
      <c r="O24" s="65">
        <v>-874867</v>
      </c>
      <c r="P24" s="65">
        <v>-3234481</v>
      </c>
      <c r="Q24" s="65">
        <v>-1751713</v>
      </c>
      <c r="R24" s="65">
        <v>-5861061</v>
      </c>
      <c r="S24" s="65">
        <v>-1271529</v>
      </c>
      <c r="T24" s="65">
        <v>-4558039</v>
      </c>
      <c r="U24" s="65">
        <v>-5265785</v>
      </c>
      <c r="V24" s="65">
        <v>-11095353</v>
      </c>
      <c r="W24" s="65">
        <v>-27665711</v>
      </c>
      <c r="X24" s="65">
        <v>-35987004</v>
      </c>
      <c r="Y24" s="65">
        <v>8321293</v>
      </c>
      <c r="Z24" s="145">
        <v>-23.12</v>
      </c>
      <c r="AA24" s="67">
        <v>-35987004</v>
      </c>
    </row>
    <row r="25" spans="1:27" ht="13.5">
      <c r="A25" s="265" t="s">
        <v>194</v>
      </c>
      <c r="B25" s="266"/>
      <c r="C25" s="177">
        <f aca="true" t="shared" si="1" ref="C25:Y25">SUM(C19:C24)</f>
        <v>-18179427</v>
      </c>
      <c r="D25" s="177">
        <f>SUM(D19:D24)</f>
        <v>-27665711</v>
      </c>
      <c r="E25" s="77">
        <f t="shared" si="1"/>
        <v>-15024000</v>
      </c>
      <c r="F25" s="78">
        <f t="shared" si="1"/>
        <v>-35987004</v>
      </c>
      <c r="G25" s="78">
        <f t="shared" si="1"/>
        <v>-1160654</v>
      </c>
      <c r="H25" s="78">
        <f t="shared" si="1"/>
        <v>-768914</v>
      </c>
      <c r="I25" s="78">
        <f t="shared" si="1"/>
        <v>-4081739</v>
      </c>
      <c r="J25" s="78">
        <f t="shared" si="1"/>
        <v>-6011307</v>
      </c>
      <c r="K25" s="78">
        <f t="shared" si="1"/>
        <v>-497983</v>
      </c>
      <c r="L25" s="78">
        <f t="shared" si="1"/>
        <v>-2908272</v>
      </c>
      <c r="M25" s="78">
        <f t="shared" si="1"/>
        <v>-1291735</v>
      </c>
      <c r="N25" s="78">
        <f t="shared" si="1"/>
        <v>-4697990</v>
      </c>
      <c r="O25" s="78">
        <f t="shared" si="1"/>
        <v>-874867</v>
      </c>
      <c r="P25" s="78">
        <f t="shared" si="1"/>
        <v>-3234481</v>
      </c>
      <c r="Q25" s="78">
        <f t="shared" si="1"/>
        <v>-1751713</v>
      </c>
      <c r="R25" s="78">
        <f t="shared" si="1"/>
        <v>-5861061</v>
      </c>
      <c r="S25" s="78">
        <f t="shared" si="1"/>
        <v>-1271529</v>
      </c>
      <c r="T25" s="78">
        <f t="shared" si="1"/>
        <v>-4558039</v>
      </c>
      <c r="U25" s="78">
        <f t="shared" si="1"/>
        <v>-5265785</v>
      </c>
      <c r="V25" s="78">
        <f t="shared" si="1"/>
        <v>-11095353</v>
      </c>
      <c r="W25" s="78">
        <f t="shared" si="1"/>
        <v>-27665711</v>
      </c>
      <c r="X25" s="78">
        <f t="shared" si="1"/>
        <v>-35987004</v>
      </c>
      <c r="Y25" s="78">
        <f t="shared" si="1"/>
        <v>8321293</v>
      </c>
      <c r="Z25" s="179">
        <f>+IF(X25&lt;&gt;0,+(Y25/X25)*100,0)</f>
        <v>-23.12305019889958</v>
      </c>
      <c r="AA25" s="79">
        <f>SUM(AA19:AA24)</f>
        <v>-35987004</v>
      </c>
    </row>
    <row r="26" spans="1:27" ht="4.5" customHeight="1">
      <c r="A26" s="267"/>
      <c r="B26" s="197"/>
      <c r="C26" s="160"/>
      <c r="D26" s="160"/>
      <c r="E26" s="64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145"/>
      <c r="AA26" s="67"/>
    </row>
    <row r="27" spans="1:27" ht="13.5">
      <c r="A27" s="257" t="s">
        <v>195</v>
      </c>
      <c r="B27" s="197"/>
      <c r="C27" s="160"/>
      <c r="D27" s="160"/>
      <c r="E27" s="64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145"/>
      <c r="AA27" s="67"/>
    </row>
    <row r="28" spans="1:27" ht="13.5">
      <c r="A28" s="257" t="s">
        <v>179</v>
      </c>
      <c r="B28" s="197"/>
      <c r="C28" s="160"/>
      <c r="D28" s="160"/>
      <c r="E28" s="64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145"/>
      <c r="AA28" s="67"/>
    </row>
    <row r="29" spans="1:27" ht="13.5">
      <c r="A29" s="264" t="s">
        <v>196</v>
      </c>
      <c r="B29" s="197"/>
      <c r="C29" s="160"/>
      <c r="D29" s="160"/>
      <c r="E29" s="64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145"/>
      <c r="AA29" s="67"/>
    </row>
    <row r="30" spans="1:27" ht="13.5">
      <c r="A30" s="264" t="s">
        <v>197</v>
      </c>
      <c r="B30" s="197"/>
      <c r="C30" s="160"/>
      <c r="D30" s="160"/>
      <c r="E30" s="64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145"/>
      <c r="AA30" s="67"/>
    </row>
    <row r="31" spans="1:27" ht="13.5">
      <c r="A31" s="264" t="s">
        <v>198</v>
      </c>
      <c r="B31" s="197"/>
      <c r="C31" s="160"/>
      <c r="D31" s="160"/>
      <c r="E31" s="64"/>
      <c r="F31" s="65"/>
      <c r="G31" s="65"/>
      <c r="H31" s="164"/>
      <c r="I31" s="164"/>
      <c r="J31" s="164"/>
      <c r="K31" s="65"/>
      <c r="L31" s="65"/>
      <c r="M31" s="65"/>
      <c r="N31" s="65"/>
      <c r="O31" s="164"/>
      <c r="P31" s="164"/>
      <c r="Q31" s="164"/>
      <c r="R31" s="65"/>
      <c r="S31" s="65"/>
      <c r="T31" s="65"/>
      <c r="U31" s="65"/>
      <c r="V31" s="164"/>
      <c r="W31" s="164"/>
      <c r="X31" s="164"/>
      <c r="Y31" s="65"/>
      <c r="Z31" s="145"/>
      <c r="AA31" s="67"/>
    </row>
    <row r="32" spans="1:27" ht="13.5">
      <c r="A32" s="257" t="s">
        <v>185</v>
      </c>
      <c r="B32" s="197"/>
      <c r="C32" s="160"/>
      <c r="D32" s="160"/>
      <c r="E32" s="64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145"/>
      <c r="AA32" s="67"/>
    </row>
    <row r="33" spans="1:27" ht="13.5">
      <c r="A33" s="264" t="s">
        <v>199</v>
      </c>
      <c r="B33" s="197"/>
      <c r="C33" s="160"/>
      <c r="D33" s="160"/>
      <c r="E33" s="64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145"/>
      <c r="AA33" s="67"/>
    </row>
    <row r="34" spans="1:27" ht="13.5">
      <c r="A34" s="265" t="s">
        <v>200</v>
      </c>
      <c r="B34" s="266"/>
      <c r="C34" s="177">
        <f aca="true" t="shared" si="2" ref="C34:Y34">SUM(C29:C33)</f>
        <v>0</v>
      </c>
      <c r="D34" s="177">
        <f>SUM(D29:D33)</f>
        <v>0</v>
      </c>
      <c r="E34" s="77">
        <f t="shared" si="2"/>
        <v>0</v>
      </c>
      <c r="F34" s="78">
        <f t="shared" si="2"/>
        <v>0</v>
      </c>
      <c r="G34" s="78">
        <f t="shared" si="2"/>
        <v>0</v>
      </c>
      <c r="H34" s="78">
        <f t="shared" si="2"/>
        <v>0</v>
      </c>
      <c r="I34" s="78">
        <f t="shared" si="2"/>
        <v>0</v>
      </c>
      <c r="J34" s="78">
        <f t="shared" si="2"/>
        <v>0</v>
      </c>
      <c r="K34" s="78">
        <f t="shared" si="2"/>
        <v>0</v>
      </c>
      <c r="L34" s="78">
        <f t="shared" si="2"/>
        <v>0</v>
      </c>
      <c r="M34" s="78">
        <f t="shared" si="2"/>
        <v>0</v>
      </c>
      <c r="N34" s="78">
        <f t="shared" si="2"/>
        <v>0</v>
      </c>
      <c r="O34" s="78">
        <f t="shared" si="2"/>
        <v>0</v>
      </c>
      <c r="P34" s="78">
        <f t="shared" si="2"/>
        <v>0</v>
      </c>
      <c r="Q34" s="78">
        <f t="shared" si="2"/>
        <v>0</v>
      </c>
      <c r="R34" s="78">
        <f t="shared" si="2"/>
        <v>0</v>
      </c>
      <c r="S34" s="78">
        <f t="shared" si="2"/>
        <v>0</v>
      </c>
      <c r="T34" s="78">
        <f t="shared" si="2"/>
        <v>0</v>
      </c>
      <c r="U34" s="78">
        <f t="shared" si="2"/>
        <v>0</v>
      </c>
      <c r="V34" s="78">
        <f t="shared" si="2"/>
        <v>0</v>
      </c>
      <c r="W34" s="78">
        <f t="shared" si="2"/>
        <v>0</v>
      </c>
      <c r="X34" s="78">
        <f t="shared" si="2"/>
        <v>0</v>
      </c>
      <c r="Y34" s="78">
        <f t="shared" si="2"/>
        <v>0</v>
      </c>
      <c r="Z34" s="179">
        <f>+IF(X34&lt;&gt;0,+(Y34/X34)*100,0)</f>
        <v>0</v>
      </c>
      <c r="AA34" s="79">
        <f>SUM(AA29:AA33)</f>
        <v>0</v>
      </c>
    </row>
    <row r="35" spans="1:27" ht="4.5" customHeight="1">
      <c r="A35" s="267"/>
      <c r="B35" s="197"/>
      <c r="C35" s="160"/>
      <c r="D35" s="160"/>
      <c r="E35" s="64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145"/>
      <c r="AA35" s="67"/>
    </row>
    <row r="36" spans="1:27" ht="13.5">
      <c r="A36" s="257" t="s">
        <v>201</v>
      </c>
      <c r="B36" s="197"/>
      <c r="C36" s="158">
        <f aca="true" t="shared" si="3" ref="C36:Y36">+C15+C25+C34</f>
        <v>13749202</v>
      </c>
      <c r="D36" s="158">
        <f>+D15+D25+D34</f>
        <v>6725949</v>
      </c>
      <c r="E36" s="104">
        <f t="shared" si="3"/>
        <v>28301808</v>
      </c>
      <c r="F36" s="105">
        <f t="shared" si="3"/>
        <v>4438752</v>
      </c>
      <c r="G36" s="105">
        <f t="shared" si="3"/>
        <v>23412709</v>
      </c>
      <c r="H36" s="105">
        <f t="shared" si="3"/>
        <v>-2513386</v>
      </c>
      <c r="I36" s="105">
        <f t="shared" si="3"/>
        <v>-7395963</v>
      </c>
      <c r="J36" s="105">
        <f t="shared" si="3"/>
        <v>13503360</v>
      </c>
      <c r="K36" s="105">
        <f t="shared" si="3"/>
        <v>-851056</v>
      </c>
      <c r="L36" s="105">
        <f t="shared" si="3"/>
        <v>-3231724</v>
      </c>
      <c r="M36" s="105">
        <f t="shared" si="3"/>
        <v>-2349430</v>
      </c>
      <c r="N36" s="105">
        <f t="shared" si="3"/>
        <v>-6432210</v>
      </c>
      <c r="O36" s="105">
        <f t="shared" si="3"/>
        <v>-4424605</v>
      </c>
      <c r="P36" s="105">
        <f t="shared" si="3"/>
        <v>9795437</v>
      </c>
      <c r="Q36" s="105">
        <f t="shared" si="3"/>
        <v>21679815</v>
      </c>
      <c r="R36" s="105">
        <f t="shared" si="3"/>
        <v>27050647</v>
      </c>
      <c r="S36" s="105">
        <f t="shared" si="3"/>
        <v>-3697966</v>
      </c>
      <c r="T36" s="105">
        <f t="shared" si="3"/>
        <v>-12574110</v>
      </c>
      <c r="U36" s="105">
        <f t="shared" si="3"/>
        <v>-11123772</v>
      </c>
      <c r="V36" s="105">
        <f t="shared" si="3"/>
        <v>-27395848</v>
      </c>
      <c r="W36" s="105">
        <f t="shared" si="3"/>
        <v>6725949</v>
      </c>
      <c r="X36" s="105">
        <f t="shared" si="3"/>
        <v>4438752</v>
      </c>
      <c r="Y36" s="105">
        <f t="shared" si="3"/>
        <v>2287197</v>
      </c>
      <c r="Z36" s="142">
        <f>+IF(X36&lt;&gt;0,+(Y36/X36)*100,0)</f>
        <v>51.527929472067825</v>
      </c>
      <c r="AA36" s="107">
        <f>+AA15+AA25+AA34</f>
        <v>4438752</v>
      </c>
    </row>
    <row r="37" spans="1:27" ht="13.5">
      <c r="A37" s="264" t="s">
        <v>202</v>
      </c>
      <c r="B37" s="197" t="s">
        <v>96</v>
      </c>
      <c r="C37" s="158">
        <v>25574655</v>
      </c>
      <c r="D37" s="158">
        <v>39181203</v>
      </c>
      <c r="E37" s="104">
        <v>3759000</v>
      </c>
      <c r="F37" s="105">
        <v>-1628045</v>
      </c>
      <c r="G37" s="105">
        <v>39181203</v>
      </c>
      <c r="H37" s="105">
        <v>62593912</v>
      </c>
      <c r="I37" s="105">
        <v>60080526</v>
      </c>
      <c r="J37" s="105">
        <v>39181203</v>
      </c>
      <c r="K37" s="105">
        <v>52684563</v>
      </c>
      <c r="L37" s="105">
        <v>51833507</v>
      </c>
      <c r="M37" s="105">
        <v>48601783</v>
      </c>
      <c r="N37" s="105">
        <v>52684563</v>
      </c>
      <c r="O37" s="105">
        <v>46252353</v>
      </c>
      <c r="P37" s="105">
        <v>41827748</v>
      </c>
      <c r="Q37" s="105">
        <v>51623185</v>
      </c>
      <c r="R37" s="105">
        <v>46252353</v>
      </c>
      <c r="S37" s="105">
        <v>73303000</v>
      </c>
      <c r="T37" s="105">
        <v>69605034</v>
      </c>
      <c r="U37" s="105">
        <v>57030924</v>
      </c>
      <c r="V37" s="105">
        <v>73303000</v>
      </c>
      <c r="W37" s="105">
        <v>39181203</v>
      </c>
      <c r="X37" s="105">
        <v>-1628045</v>
      </c>
      <c r="Y37" s="105">
        <v>40809248</v>
      </c>
      <c r="Z37" s="142">
        <v>-2506.64</v>
      </c>
      <c r="AA37" s="107">
        <v>-1628045</v>
      </c>
    </row>
    <row r="38" spans="1:27" ht="13.5">
      <c r="A38" s="282" t="s">
        <v>203</v>
      </c>
      <c r="B38" s="271" t="s">
        <v>96</v>
      </c>
      <c r="C38" s="272">
        <v>39323857</v>
      </c>
      <c r="D38" s="272">
        <v>45907152</v>
      </c>
      <c r="E38" s="273">
        <v>32060808</v>
      </c>
      <c r="F38" s="274">
        <v>2810707</v>
      </c>
      <c r="G38" s="274">
        <v>62593912</v>
      </c>
      <c r="H38" s="274">
        <v>60080526</v>
      </c>
      <c r="I38" s="274">
        <v>52684563</v>
      </c>
      <c r="J38" s="274">
        <v>52684563</v>
      </c>
      <c r="K38" s="274">
        <v>51833507</v>
      </c>
      <c r="L38" s="274">
        <v>48601783</v>
      </c>
      <c r="M38" s="274">
        <v>46252353</v>
      </c>
      <c r="N38" s="274">
        <v>46252353</v>
      </c>
      <c r="O38" s="274">
        <v>41827748</v>
      </c>
      <c r="P38" s="274">
        <v>51623185</v>
      </c>
      <c r="Q38" s="274">
        <v>73303000</v>
      </c>
      <c r="R38" s="274">
        <v>73303000</v>
      </c>
      <c r="S38" s="274">
        <v>69605034</v>
      </c>
      <c r="T38" s="274">
        <v>57030924</v>
      </c>
      <c r="U38" s="274">
        <v>45907152</v>
      </c>
      <c r="V38" s="274">
        <v>45907152</v>
      </c>
      <c r="W38" s="274">
        <v>45907152</v>
      </c>
      <c r="X38" s="274">
        <v>2810707</v>
      </c>
      <c r="Y38" s="274">
        <v>43096445</v>
      </c>
      <c r="Z38" s="275">
        <v>1533.3</v>
      </c>
      <c r="AA38" s="276">
        <v>2810707</v>
      </c>
    </row>
    <row r="39" spans="1:27" ht="13.5">
      <c r="A39" s="123" t="s">
        <v>223</v>
      </c>
      <c r="B39" s="123"/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23"/>
      <c r="U39" s="123"/>
      <c r="V39" s="123"/>
      <c r="W39" s="123"/>
      <c r="X39" s="123"/>
      <c r="Y39" s="123"/>
      <c r="Z39" s="123"/>
      <c r="AA39" s="123"/>
    </row>
    <row r="40" spans="1:27" ht="13.5">
      <c r="A40" s="123" t="s">
        <v>250</v>
      </c>
      <c r="B40" s="123"/>
      <c r="C40" s="123"/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123"/>
      <c r="T40" s="123"/>
      <c r="U40" s="123"/>
      <c r="V40" s="123"/>
      <c r="W40" s="123"/>
      <c r="X40" s="123"/>
      <c r="Y40" s="123"/>
      <c r="Z40" s="123"/>
      <c r="AA40" s="123"/>
    </row>
    <row r="41" spans="1:27" ht="13.5">
      <c r="A41" s="123" t="s">
        <v>251</v>
      </c>
      <c r="B41" s="123"/>
      <c r="C41" s="123"/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123"/>
      <c r="T41" s="123"/>
      <c r="U41" s="123"/>
      <c r="V41" s="123"/>
      <c r="W41" s="123"/>
      <c r="X41" s="123"/>
      <c r="Y41" s="123"/>
      <c r="Z41" s="123"/>
      <c r="AA41" s="12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2012-08-02T07:33:45Z</dcterms:created>
  <dcterms:modified xsi:type="dcterms:W3CDTF">2012-08-02T07:33:45Z</dcterms:modified>
  <cp:category/>
  <cp:version/>
  <cp:contentType/>
  <cp:contentStatus/>
</cp:coreProperties>
</file>