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<sst xmlns="http://schemas.openxmlformats.org/spreadsheetml/2006/main" count="536" uniqueCount="252">
  <si>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Mpumalanga: Pixley Ka Seme (MP)(MP304)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</si>
  <si>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</si>
  <si>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</si>
  <si>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</si>
  <si>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</si>
  <si>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</si>
  <si>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</si>
  <si>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</si>
  <si>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</si>
  <si>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</si>
  <si>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</si>
  <si>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</si>
  <si>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</si>
  <si>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</si>
  <si>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</si>
  <si>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</si>
  <si>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</si>
  <si>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</si>
  <si>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</si>
  <si>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</si>
  <si>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</si>
  <si>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</si>
  <si>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</si>
  <si>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</si>
  <si>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</si>
  <si>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</si>
  <si>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</si>
  <si>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</si>
  <si>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</si>
  <si>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</si>
  <si>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</si>
  <si>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</si>
  <si>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</si>
  <si>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</si>
  <si>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</si>
  <si>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</si>
  <si>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</si>
  <si>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</si>
  <si>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</si>
  <si>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</si>
  <si>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</si>
  <si>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</si>
  <si>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</si>
  <si>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</si>
  <si>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</si>
  <si>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</si>
  <si>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</si>
  <si>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</si>
  <si>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</si>
  <si>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</si>
  <si>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</si>
  <si>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</si>
  <si>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</si>
  <si>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</si>
  <si>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</si>
  <si>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</si>
  <si>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</si>
  <si>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</si>
  <si>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</si>
  <si>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</si>
  <si>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</si>
  <si>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</si>
  <si>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</si>
  <si>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</si>
  <si>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</si>
  <si>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</si>
  <si>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</si>
  <si>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</si>
  <si>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</si>
  <si>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</si>
  <si>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Pixley Ka Seme (MP)(MP304)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</si>
  <si>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</si>
  <si>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</si>
  <si>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</si>
  <si>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</si>
  <si>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</si>
  <si>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</si>
  <si>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</si>
  <si>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</si>
  <si>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</si>
  <si>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</si>
  <si>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</si>
  <si>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</si>
  <si>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</si>
  <si>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</si>
  <si>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</si>
  <si>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</si>
  <si>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</si>
  <si>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</si>
  <si>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</si>
  <si>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</si>
  <si>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</si>
  <si>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</si>
  <si>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</si>
  <si>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</si>
  <si>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</si>
  <si>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</si>
  <si>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</si>
  <si>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</si>
  <si>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</si>
  <si>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Pixley Ka Seme (MP)(MP304)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</si>
  <si>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</si>
  <si>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</si>
  <si>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</si>
  <si>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</si>
  <si>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</si>
  <si>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</si>
  <si>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</si>
  <si>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</si>
  <si>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</si>
  <si>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</si>
  <si>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</si>
  <si>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</si>
  <si>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</si>
  <si>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</si>
  <si>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</si>
  <si>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</si>
  <si>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</si>
  <si>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</si>
  <si>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</si>
  <si>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</si>
  <si>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</si>
  <si>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</si>
  <si>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</si>
  <si>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</si>
  <si>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</si>
  <si>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</si>
  <si>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</si>
  <si>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</si>
  <si>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</si>
  <si>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</si>
  <si>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</si>
  <si>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</si>
  <si>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Mpumalanga: Pixley Ka Seme (MP)(MP304)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</si>
  <si>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</si>
  <si>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</si>
  <si>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</si>
  <si>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</si>
  <si>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</si>
  <si>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</si>
  <si>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</si>
  <si>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</si>
  <si>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</si>
  <si>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Mpumalanga: Pixley Ka Seme (MP)(MP304)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</si>
  <si>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</si>
  <si>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</si>
  <si>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</si>
  <si>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</si>
  <si>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</si>
  <si>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</si>
  <si>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</si>
  <si>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</si>
  <si>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</si>
  <si>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</si>
  <si>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</si>
  <si>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</si>
  <si>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</si>
  <si>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</si>
  <si>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</si>
  <si>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</si>
  <si>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</si>
  <si>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</si>
  <si>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</si>
  <si>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</si>
  <si>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</si>
  <si>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</si>
  <si>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</si>
  <si>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</si>
  <si>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</si>
  <si>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</si>
  <si>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</si>
  <si>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</si>
  <si>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</si>
  <si>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</si>
  <si>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</si>
  <si>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</si>
  <si>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</si>
  <si>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Pixley Ka Seme (MP)(MP304)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</si>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</sst>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0</v>
      </c>
      <c r="C5" s="19"/>
      <c r="D5" s="64">
        <v>0</v>
      </c>
      <c r="E5" s="65">
        <v>0</v>
      </c>
      <c r="F5" s="65">
        <v>1074275</v>
      </c>
      <c r="G5" s="65">
        <v>1057044</v>
      </c>
      <c r="H5" s="65">
        <v>1121658</v>
      </c>
      <c r="I5" s="65">
        <v>3252977</v>
      </c>
      <c r="J5" s="65">
        <v>1173467</v>
      </c>
      <c r="K5" s="65">
        <v>1310167</v>
      </c>
      <c r="L5" s="65">
        <v>1144614</v>
      </c>
      <c r="M5" s="65">
        <v>3628248</v>
      </c>
      <c r="N5" s="65">
        <v>1144332</v>
      </c>
      <c r="O5" s="65">
        <v>0</v>
      </c>
      <c r="P5" s="65">
        <v>0</v>
      </c>
      <c r="Q5" s="65">
        <v>1144332</v>
      </c>
      <c r="R5" s="65">
        <v>0</v>
      </c>
      <c r="S5" s="65">
        <v>0</v>
      </c>
      <c r="T5" s="65">
        <v>0</v>
      </c>
      <c r="U5" s="65">
        <v>0</v>
      </c>
      <c r="V5" s="65">
        <v>8025557</v>
      </c>
      <c r="W5" s="65">
        <v>0</v>
      </c>
      <c r="X5" s="65">
        <v>8025557</v>
      </c>
      <c r="Y5" s="66">
        <v>0</v>
      </c>
      <c r="Z5" s="67">
        <v>0</v>
      </c>
    </row>
    <row r="6" spans="1:26" ht="13.5">
      <c r="A6" s="63" t="s">
        <v>32</v>
      </c>
      <c r="B6" s="19">
        <v>0</v>
      </c>
      <c r="C6" s="19"/>
      <c r="D6" s="64">
        <v>0</v>
      </c>
      <c r="E6" s="65">
        <v>0</v>
      </c>
      <c r="F6" s="65">
        <v>5106677</v>
      </c>
      <c r="G6" s="65">
        <v>5195000</v>
      </c>
      <c r="H6" s="65">
        <v>2606313</v>
      </c>
      <c r="I6" s="65">
        <v>12907990</v>
      </c>
      <c r="J6" s="65">
        <v>5824213</v>
      </c>
      <c r="K6" s="65">
        <v>7457678</v>
      </c>
      <c r="L6" s="65">
        <v>1825185</v>
      </c>
      <c r="M6" s="65">
        <v>15107076</v>
      </c>
      <c r="N6" s="65">
        <v>26379974</v>
      </c>
      <c r="O6" s="65">
        <v>0</v>
      </c>
      <c r="P6" s="65">
        <v>0</v>
      </c>
      <c r="Q6" s="65">
        <v>26379974</v>
      </c>
      <c r="R6" s="65">
        <v>0</v>
      </c>
      <c r="S6" s="65">
        <v>0</v>
      </c>
      <c r="T6" s="65">
        <v>0</v>
      </c>
      <c r="U6" s="65">
        <v>0</v>
      </c>
      <c r="V6" s="65">
        <v>54395040</v>
      </c>
      <c r="W6" s="65">
        <v>0</v>
      </c>
      <c r="X6" s="65">
        <v>54395040</v>
      </c>
      <c r="Y6" s="66">
        <v>0</v>
      </c>
      <c r="Z6" s="67">
        <v>0</v>
      </c>
    </row>
    <row r="7" spans="1:26" ht="13.5">
      <c r="A7" s="63" t="s">
        <v>33</v>
      </c>
      <c r="B7" s="19">
        <v>0</v>
      </c>
      <c r="C7" s="19"/>
      <c r="D7" s="64">
        <v>0</v>
      </c>
      <c r="E7" s="65">
        <v>0</v>
      </c>
      <c r="F7" s="65">
        <v>0</v>
      </c>
      <c r="G7" s="65">
        <v>114295</v>
      </c>
      <c r="H7" s="65">
        <v>77535</v>
      </c>
      <c r="I7" s="65">
        <v>191830</v>
      </c>
      <c r="J7" s="65">
        <v>42798</v>
      </c>
      <c r="K7" s="65">
        <v>17339</v>
      </c>
      <c r="L7" s="65">
        <v>0</v>
      </c>
      <c r="M7" s="65">
        <v>60137</v>
      </c>
      <c r="N7" s="65">
        <v>41436</v>
      </c>
      <c r="O7" s="65">
        <v>0</v>
      </c>
      <c r="P7" s="65">
        <v>0</v>
      </c>
      <c r="Q7" s="65">
        <v>41436</v>
      </c>
      <c r="R7" s="65">
        <v>0</v>
      </c>
      <c r="S7" s="65">
        <v>0</v>
      </c>
      <c r="T7" s="65">
        <v>0</v>
      </c>
      <c r="U7" s="65">
        <v>0</v>
      </c>
      <c r="V7" s="65">
        <v>293403</v>
      </c>
      <c r="W7" s="65">
        <v>0</v>
      </c>
      <c r="X7" s="65">
        <v>293403</v>
      </c>
      <c r="Y7" s="66">
        <v>0</v>
      </c>
      <c r="Z7" s="67">
        <v>0</v>
      </c>
    </row>
    <row r="8" spans="1:26" ht="13.5">
      <c r="A8" s="63" t="s">
        <v>34</v>
      </c>
      <c r="B8" s="19">
        <v>0</v>
      </c>
      <c r="C8" s="19"/>
      <c r="D8" s="64">
        <v>0</v>
      </c>
      <c r="E8" s="65">
        <v>0</v>
      </c>
      <c r="F8" s="65">
        <v>31240000</v>
      </c>
      <c r="G8" s="65">
        <v>0</v>
      </c>
      <c r="H8" s="65">
        <v>0</v>
      </c>
      <c r="I8" s="65">
        <v>31240000</v>
      </c>
      <c r="J8" s="65">
        <v>4540</v>
      </c>
      <c r="K8" s="65">
        <v>3798</v>
      </c>
      <c r="L8" s="65">
        <v>3464</v>
      </c>
      <c r="M8" s="65">
        <v>11802</v>
      </c>
      <c r="N8" s="65">
        <v>3700</v>
      </c>
      <c r="O8" s="65">
        <v>0</v>
      </c>
      <c r="P8" s="65">
        <v>0</v>
      </c>
      <c r="Q8" s="65">
        <v>3700</v>
      </c>
      <c r="R8" s="65">
        <v>0</v>
      </c>
      <c r="S8" s="65">
        <v>0</v>
      </c>
      <c r="T8" s="65">
        <v>0</v>
      </c>
      <c r="U8" s="65">
        <v>0</v>
      </c>
      <c r="V8" s="65">
        <v>31255502</v>
      </c>
      <c r="W8" s="65">
        <v>0</v>
      </c>
      <c r="X8" s="65">
        <v>31255502</v>
      </c>
      <c r="Y8" s="66">
        <v>0</v>
      </c>
      <c r="Z8" s="67">
        <v>0</v>
      </c>
    </row>
    <row r="9" spans="1:26" ht="13.5">
      <c r="A9" s="63" t="s">
        <v>35</v>
      </c>
      <c r="B9" s="19">
        <v>0</v>
      </c>
      <c r="C9" s="19"/>
      <c r="D9" s="64">
        <v>0</v>
      </c>
      <c r="E9" s="65">
        <v>0</v>
      </c>
      <c r="F9" s="65">
        <v>1025002</v>
      </c>
      <c r="G9" s="65">
        <v>934128</v>
      </c>
      <c r="H9" s="65">
        <v>934104</v>
      </c>
      <c r="I9" s="65">
        <v>2893234</v>
      </c>
      <c r="J9" s="65">
        <v>1022917</v>
      </c>
      <c r="K9" s="65">
        <v>1090713</v>
      </c>
      <c r="L9" s="65">
        <v>1118756</v>
      </c>
      <c r="M9" s="65">
        <v>3232386</v>
      </c>
      <c r="N9" s="65">
        <v>993172</v>
      </c>
      <c r="O9" s="65">
        <v>0</v>
      </c>
      <c r="P9" s="65">
        <v>0</v>
      </c>
      <c r="Q9" s="65">
        <v>993172</v>
      </c>
      <c r="R9" s="65">
        <v>0</v>
      </c>
      <c r="S9" s="65">
        <v>0</v>
      </c>
      <c r="T9" s="65">
        <v>0</v>
      </c>
      <c r="U9" s="65">
        <v>0</v>
      </c>
      <c r="V9" s="65">
        <v>7118792</v>
      </c>
      <c r="W9" s="65">
        <v>0</v>
      </c>
      <c r="X9" s="65">
        <v>7118792</v>
      </c>
      <c r="Y9" s="66">
        <v>0</v>
      </c>
      <c r="Z9" s="67">
        <v>0</v>
      </c>
    </row>
    <row r="10" spans="1:26" ht="25.5">
      <c r="A10" s="68" t="s">
        <v>213</v>
      </c>
      <c r="B10" s="69">
        <f>SUM(B5:B9)</f>
        <v>0</v>
      </c>
      <c r="C10" s="69">
        <f>SUM(C5:C9)</f>
        <v>0</v>
      </c>
      <c r="D10" s="70">
        <f aca="true" t="shared" si="0" ref="D10:Z10">SUM(D5:D9)</f>
        <v>0</v>
      </c>
      <c r="E10" s="71">
        <f t="shared" si="0"/>
        <v>0</v>
      </c>
      <c r="F10" s="71">
        <f t="shared" si="0"/>
        <v>38445954</v>
      </c>
      <c r="G10" s="71">
        <f t="shared" si="0"/>
        <v>7300467</v>
      </c>
      <c r="H10" s="71">
        <f t="shared" si="0"/>
        <v>4739610</v>
      </c>
      <c r="I10" s="71">
        <f t="shared" si="0"/>
        <v>50486031</v>
      </c>
      <c r="J10" s="71">
        <f t="shared" si="0"/>
        <v>8067935</v>
      </c>
      <c r="K10" s="71">
        <f t="shared" si="0"/>
        <v>9879695</v>
      </c>
      <c r="L10" s="71">
        <f t="shared" si="0"/>
        <v>4092019</v>
      </c>
      <c r="M10" s="71">
        <f t="shared" si="0"/>
        <v>22039649</v>
      </c>
      <c r="N10" s="71">
        <f t="shared" si="0"/>
        <v>28562614</v>
      </c>
      <c r="O10" s="71">
        <f t="shared" si="0"/>
        <v>0</v>
      </c>
      <c r="P10" s="71">
        <f t="shared" si="0"/>
        <v>0</v>
      </c>
      <c r="Q10" s="71">
        <f t="shared" si="0"/>
        <v>28562614</v>
      </c>
      <c r="R10" s="71">
        <f t="shared" si="0"/>
        <v>0</v>
      </c>
      <c r="S10" s="71">
        <f t="shared" si="0"/>
        <v>0</v>
      </c>
      <c r="T10" s="71">
        <f t="shared" si="0"/>
        <v>0</v>
      </c>
      <c r="U10" s="71">
        <f t="shared" si="0"/>
        <v>0</v>
      </c>
      <c r="V10" s="71">
        <f t="shared" si="0"/>
        <v>101088294</v>
      </c>
      <c r="W10" s="71">
        <f t="shared" si="0"/>
        <v>0</v>
      </c>
      <c r="X10" s="71">
        <f t="shared" si="0"/>
        <v>101088294</v>
      </c>
      <c r="Y10" s="72">
        <f>+IF(W10&lt;&gt;0,(X10/W10)*100,0)</f>
        <v>0</v>
      </c>
      <c r="Z10" s="73">
        <f t="shared" si="0"/>
        <v>0</v>
      </c>
    </row>
    <row r="11" spans="1:26" ht="13.5">
      <c r="A11" s="63" t="s">
        <v>37</v>
      </c>
      <c r="B11" s="19">
        <v>0</v>
      </c>
      <c r="C11" s="19"/>
      <c r="D11" s="64">
        <v>0</v>
      </c>
      <c r="E11" s="65">
        <v>0</v>
      </c>
      <c r="F11" s="65">
        <v>4980534</v>
      </c>
      <c r="G11" s="65">
        <v>4925439</v>
      </c>
      <c r="H11" s="65">
        <v>5628271</v>
      </c>
      <c r="I11" s="65">
        <v>15534244</v>
      </c>
      <c r="J11" s="65">
        <v>5078316</v>
      </c>
      <c r="K11" s="65">
        <v>5293588</v>
      </c>
      <c r="L11" s="65">
        <v>5683250</v>
      </c>
      <c r="M11" s="65">
        <v>16055154</v>
      </c>
      <c r="N11" s="65">
        <v>5063114</v>
      </c>
      <c r="O11" s="65">
        <v>0</v>
      </c>
      <c r="P11" s="65">
        <v>0</v>
      </c>
      <c r="Q11" s="65">
        <v>5063114</v>
      </c>
      <c r="R11" s="65">
        <v>0</v>
      </c>
      <c r="S11" s="65">
        <v>0</v>
      </c>
      <c r="T11" s="65">
        <v>0</v>
      </c>
      <c r="U11" s="65">
        <v>0</v>
      </c>
      <c r="V11" s="65">
        <v>36652512</v>
      </c>
      <c r="W11" s="65">
        <v>0</v>
      </c>
      <c r="X11" s="65">
        <v>36652512</v>
      </c>
      <c r="Y11" s="66">
        <v>0</v>
      </c>
      <c r="Z11" s="67">
        <v>0</v>
      </c>
    </row>
    <row r="12" spans="1:26" ht="13.5">
      <c r="A12" s="63" t="s">
        <v>38</v>
      </c>
      <c r="B12" s="19">
        <v>0</v>
      </c>
      <c r="C12" s="19"/>
      <c r="D12" s="64">
        <v>0</v>
      </c>
      <c r="E12" s="65">
        <v>0</v>
      </c>
      <c r="F12" s="65">
        <v>440132</v>
      </c>
      <c r="G12" s="65">
        <v>440131</v>
      </c>
      <c r="H12" s="65">
        <v>452190</v>
      </c>
      <c r="I12" s="65">
        <v>1332453</v>
      </c>
      <c r="J12" s="65">
        <v>452190</v>
      </c>
      <c r="K12" s="65">
        <v>475855</v>
      </c>
      <c r="L12" s="65">
        <v>636074</v>
      </c>
      <c r="M12" s="65">
        <v>1564119</v>
      </c>
      <c r="N12" s="65">
        <v>547871</v>
      </c>
      <c r="O12" s="65">
        <v>0</v>
      </c>
      <c r="P12" s="65">
        <v>0</v>
      </c>
      <c r="Q12" s="65">
        <v>547871</v>
      </c>
      <c r="R12" s="65">
        <v>0</v>
      </c>
      <c r="S12" s="65">
        <v>0</v>
      </c>
      <c r="T12" s="65">
        <v>0</v>
      </c>
      <c r="U12" s="65">
        <v>0</v>
      </c>
      <c r="V12" s="65">
        <v>3444443</v>
      </c>
      <c r="W12" s="65">
        <v>0</v>
      </c>
      <c r="X12" s="65">
        <v>3444443</v>
      </c>
      <c r="Y12" s="66">
        <v>0</v>
      </c>
      <c r="Z12" s="67">
        <v>0</v>
      </c>
    </row>
    <row r="13" spans="1:26" ht="13.5">
      <c r="A13" s="63" t="s">
        <v>214</v>
      </c>
      <c r="B13" s="19">
        <v>0</v>
      </c>
      <c r="C13" s="19"/>
      <c r="D13" s="64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-77</v>
      </c>
      <c r="M13" s="65">
        <v>-77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-77</v>
      </c>
      <c r="W13" s="65">
        <v>0</v>
      </c>
      <c r="X13" s="65">
        <v>-77</v>
      </c>
      <c r="Y13" s="66">
        <v>0</v>
      </c>
      <c r="Z13" s="67">
        <v>0</v>
      </c>
    </row>
    <row r="14" spans="1:26" ht="13.5">
      <c r="A14" s="63" t="s">
        <v>40</v>
      </c>
      <c r="B14" s="19">
        <v>0</v>
      </c>
      <c r="C14" s="19"/>
      <c r="D14" s="64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6">
        <v>0</v>
      </c>
      <c r="Z14" s="67">
        <v>0</v>
      </c>
    </row>
    <row r="15" spans="1:26" ht="13.5">
      <c r="A15" s="63" t="s">
        <v>41</v>
      </c>
      <c r="B15" s="19">
        <v>0</v>
      </c>
      <c r="C15" s="19"/>
      <c r="D15" s="64">
        <v>0</v>
      </c>
      <c r="E15" s="65">
        <v>0</v>
      </c>
      <c r="F15" s="65">
        <v>2895655</v>
      </c>
      <c r="G15" s="65">
        <v>4369880</v>
      </c>
      <c r="H15" s="65">
        <v>3962652</v>
      </c>
      <c r="I15" s="65">
        <v>11228187</v>
      </c>
      <c r="J15" s="65">
        <v>5079172</v>
      </c>
      <c r="K15" s="65">
        <v>3791714</v>
      </c>
      <c r="L15" s="65">
        <v>4842399</v>
      </c>
      <c r="M15" s="65">
        <v>13713285</v>
      </c>
      <c r="N15" s="65">
        <v>4733054</v>
      </c>
      <c r="O15" s="65">
        <v>0</v>
      </c>
      <c r="P15" s="65">
        <v>0</v>
      </c>
      <c r="Q15" s="65">
        <v>4733054</v>
      </c>
      <c r="R15" s="65">
        <v>0</v>
      </c>
      <c r="S15" s="65">
        <v>0</v>
      </c>
      <c r="T15" s="65">
        <v>0</v>
      </c>
      <c r="U15" s="65">
        <v>0</v>
      </c>
      <c r="V15" s="65">
        <v>29674526</v>
      </c>
      <c r="W15" s="65">
        <v>0</v>
      </c>
      <c r="X15" s="65">
        <v>29674526</v>
      </c>
      <c r="Y15" s="66">
        <v>0</v>
      </c>
      <c r="Z15" s="67">
        <v>0</v>
      </c>
    </row>
    <row r="16" spans="1:26" ht="13.5">
      <c r="A16" s="74" t="s">
        <v>42</v>
      </c>
      <c r="B16" s="19">
        <v>0</v>
      </c>
      <c r="C16" s="19"/>
      <c r="D16" s="64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274406</v>
      </c>
      <c r="K16" s="65">
        <v>245551</v>
      </c>
      <c r="L16" s="65">
        <v>260468</v>
      </c>
      <c r="M16" s="65">
        <v>780425</v>
      </c>
      <c r="N16" s="65">
        <v>300773</v>
      </c>
      <c r="O16" s="65">
        <v>0</v>
      </c>
      <c r="P16" s="65">
        <v>0</v>
      </c>
      <c r="Q16" s="65">
        <v>300773</v>
      </c>
      <c r="R16" s="65">
        <v>0</v>
      </c>
      <c r="S16" s="65">
        <v>0</v>
      </c>
      <c r="T16" s="65">
        <v>0</v>
      </c>
      <c r="U16" s="65">
        <v>0</v>
      </c>
      <c r="V16" s="65">
        <v>1081198</v>
      </c>
      <c r="W16" s="65">
        <v>0</v>
      </c>
      <c r="X16" s="65">
        <v>1081198</v>
      </c>
      <c r="Y16" s="66">
        <v>0</v>
      </c>
      <c r="Z16" s="67">
        <v>0</v>
      </c>
    </row>
    <row r="17" spans="1:26" ht="13.5">
      <c r="A17" s="63" t="s">
        <v>43</v>
      </c>
      <c r="B17" s="19">
        <v>0</v>
      </c>
      <c r="C17" s="19"/>
      <c r="D17" s="64">
        <v>0</v>
      </c>
      <c r="E17" s="65">
        <v>0</v>
      </c>
      <c r="F17" s="65">
        <v>3299032</v>
      </c>
      <c r="G17" s="65">
        <v>4175198</v>
      </c>
      <c r="H17" s="65">
        <v>4112855</v>
      </c>
      <c r="I17" s="65">
        <v>11587085</v>
      </c>
      <c r="J17" s="65">
        <v>707826</v>
      </c>
      <c r="K17" s="65">
        <v>407696</v>
      </c>
      <c r="L17" s="65">
        <v>553116</v>
      </c>
      <c r="M17" s="65">
        <v>1668638</v>
      </c>
      <c r="N17" s="65">
        <v>807109</v>
      </c>
      <c r="O17" s="65">
        <v>0</v>
      </c>
      <c r="P17" s="65">
        <v>0</v>
      </c>
      <c r="Q17" s="65">
        <v>807109</v>
      </c>
      <c r="R17" s="65">
        <v>0</v>
      </c>
      <c r="S17" s="65">
        <v>0</v>
      </c>
      <c r="T17" s="65">
        <v>0</v>
      </c>
      <c r="U17" s="65">
        <v>0</v>
      </c>
      <c r="V17" s="65">
        <v>14062832</v>
      </c>
      <c r="W17" s="65">
        <v>0</v>
      </c>
      <c r="X17" s="65">
        <v>14062832</v>
      </c>
      <c r="Y17" s="66">
        <v>0</v>
      </c>
      <c r="Z17" s="67">
        <v>0</v>
      </c>
    </row>
    <row r="18" spans="1:26" ht="13.5">
      <c r="A18" s="75" t="s">
        <v>44</v>
      </c>
      <c r="B18" s="76">
        <f>SUM(B11:B17)</f>
        <v>0</v>
      </c>
      <c r="C18" s="76">
        <f>SUM(C11:C17)</f>
        <v>0</v>
      </c>
      <c r="D18" s="77">
        <f aca="true" t="shared" si="1" ref="D18:Z18">SUM(D11:D17)</f>
        <v>0</v>
      </c>
      <c r="E18" s="78">
        <f t="shared" si="1"/>
        <v>0</v>
      </c>
      <c r="F18" s="78">
        <f t="shared" si="1"/>
        <v>11615353</v>
      </c>
      <c r="G18" s="78">
        <f t="shared" si="1"/>
        <v>13910648</v>
      </c>
      <c r="H18" s="78">
        <f t="shared" si="1"/>
        <v>14155968</v>
      </c>
      <c r="I18" s="78">
        <f t="shared" si="1"/>
        <v>39681969</v>
      </c>
      <c r="J18" s="78">
        <f t="shared" si="1"/>
        <v>11591910</v>
      </c>
      <c r="K18" s="78">
        <f t="shared" si="1"/>
        <v>10214404</v>
      </c>
      <c r="L18" s="78">
        <f t="shared" si="1"/>
        <v>11975230</v>
      </c>
      <c r="M18" s="78">
        <f t="shared" si="1"/>
        <v>33781544</v>
      </c>
      <c r="N18" s="78">
        <f t="shared" si="1"/>
        <v>11451921</v>
      </c>
      <c r="O18" s="78">
        <f t="shared" si="1"/>
        <v>0</v>
      </c>
      <c r="P18" s="78">
        <f t="shared" si="1"/>
        <v>0</v>
      </c>
      <c r="Q18" s="78">
        <f t="shared" si="1"/>
        <v>11451921</v>
      </c>
      <c r="R18" s="78">
        <f t="shared" si="1"/>
        <v>0</v>
      </c>
      <c r="S18" s="78">
        <f t="shared" si="1"/>
        <v>0</v>
      </c>
      <c r="T18" s="78">
        <f t="shared" si="1"/>
        <v>0</v>
      </c>
      <c r="U18" s="78">
        <f t="shared" si="1"/>
        <v>0</v>
      </c>
      <c r="V18" s="78">
        <f t="shared" si="1"/>
        <v>84915434</v>
      </c>
      <c r="W18" s="78">
        <f t="shared" si="1"/>
        <v>0</v>
      </c>
      <c r="X18" s="78">
        <f t="shared" si="1"/>
        <v>84915434</v>
      </c>
      <c r="Y18" s="72">
        <f>+IF(W18&lt;&gt;0,(X18/W18)*100,0)</f>
        <v>0</v>
      </c>
      <c r="Z18" s="79">
        <f t="shared" si="1"/>
        <v>0</v>
      </c>
    </row>
    <row r="19" spans="1:26" ht="13.5">
      <c r="A19" s="75" t="s">
        <v>45</v>
      </c>
      <c r="B19" s="80">
        <f>+B10-B18</f>
        <v>0</v>
      </c>
      <c r="C19" s="80">
        <f>+C10-C18</f>
        <v>0</v>
      </c>
      <c r="D19" s="81">
        <f aca="true" t="shared" si="2" ref="D19:Z19">+D10-D18</f>
        <v>0</v>
      </c>
      <c r="E19" s="82">
        <f t="shared" si="2"/>
        <v>0</v>
      </c>
      <c r="F19" s="82">
        <f t="shared" si="2"/>
        <v>26830601</v>
      </c>
      <c r="G19" s="82">
        <f t="shared" si="2"/>
        <v>-6610181</v>
      </c>
      <c r="H19" s="82">
        <f t="shared" si="2"/>
        <v>-9416358</v>
      </c>
      <c r="I19" s="82">
        <f t="shared" si="2"/>
        <v>10804062</v>
      </c>
      <c r="J19" s="82">
        <f t="shared" si="2"/>
        <v>-3523975</v>
      </c>
      <c r="K19" s="82">
        <f t="shared" si="2"/>
        <v>-334709</v>
      </c>
      <c r="L19" s="82">
        <f t="shared" si="2"/>
        <v>-7883211</v>
      </c>
      <c r="M19" s="82">
        <f t="shared" si="2"/>
        <v>-11741895</v>
      </c>
      <c r="N19" s="82">
        <f t="shared" si="2"/>
        <v>17110693</v>
      </c>
      <c r="O19" s="82">
        <f t="shared" si="2"/>
        <v>0</v>
      </c>
      <c r="P19" s="82">
        <f t="shared" si="2"/>
        <v>0</v>
      </c>
      <c r="Q19" s="82">
        <f t="shared" si="2"/>
        <v>17110693</v>
      </c>
      <c r="R19" s="82">
        <f t="shared" si="2"/>
        <v>0</v>
      </c>
      <c r="S19" s="82">
        <f t="shared" si="2"/>
        <v>0</v>
      </c>
      <c r="T19" s="82">
        <f t="shared" si="2"/>
        <v>0</v>
      </c>
      <c r="U19" s="82">
        <f t="shared" si="2"/>
        <v>0</v>
      </c>
      <c r="V19" s="82">
        <f t="shared" si="2"/>
        <v>16172860</v>
      </c>
      <c r="W19" s="82">
        <f>IF(E10=E18,0,W10-W18)</f>
        <v>0</v>
      </c>
      <c r="X19" s="82">
        <f t="shared" si="2"/>
        <v>16172860</v>
      </c>
      <c r="Y19" s="83">
        <f>+IF(W19&lt;&gt;0,(X19/W19)*100,0)</f>
        <v>0</v>
      </c>
      <c r="Z19" s="84">
        <f t="shared" si="2"/>
        <v>0</v>
      </c>
    </row>
    <row r="20" spans="1:26" ht="13.5">
      <c r="A20" s="63" t="s">
        <v>46</v>
      </c>
      <c r="B20" s="19">
        <v>0</v>
      </c>
      <c r="C20" s="19"/>
      <c r="D20" s="64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6">
        <v>0</v>
      </c>
      <c r="Z20" s="67">
        <v>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0</v>
      </c>
      <c r="C22" s="91">
        <f>SUM(C19:C21)</f>
        <v>0</v>
      </c>
      <c r="D22" s="92">
        <f aca="true" t="shared" si="3" ref="D22:Z22">SUM(D19:D21)</f>
        <v>0</v>
      </c>
      <c r="E22" s="93">
        <f t="shared" si="3"/>
        <v>0</v>
      </c>
      <c r="F22" s="93">
        <f t="shared" si="3"/>
        <v>26830601</v>
      </c>
      <c r="G22" s="93">
        <f t="shared" si="3"/>
        <v>-6610181</v>
      </c>
      <c r="H22" s="93">
        <f t="shared" si="3"/>
        <v>-9416358</v>
      </c>
      <c r="I22" s="93">
        <f t="shared" si="3"/>
        <v>10804062</v>
      </c>
      <c r="J22" s="93">
        <f t="shared" si="3"/>
        <v>-3523975</v>
      </c>
      <c r="K22" s="93">
        <f t="shared" si="3"/>
        <v>-334709</v>
      </c>
      <c r="L22" s="93">
        <f t="shared" si="3"/>
        <v>-7883211</v>
      </c>
      <c r="M22" s="93">
        <f t="shared" si="3"/>
        <v>-11741895</v>
      </c>
      <c r="N22" s="93">
        <f t="shared" si="3"/>
        <v>17110693</v>
      </c>
      <c r="O22" s="93">
        <f t="shared" si="3"/>
        <v>0</v>
      </c>
      <c r="P22" s="93">
        <f t="shared" si="3"/>
        <v>0</v>
      </c>
      <c r="Q22" s="93">
        <f t="shared" si="3"/>
        <v>17110693</v>
      </c>
      <c r="R22" s="93">
        <f t="shared" si="3"/>
        <v>0</v>
      </c>
      <c r="S22" s="93">
        <f t="shared" si="3"/>
        <v>0</v>
      </c>
      <c r="T22" s="93">
        <f t="shared" si="3"/>
        <v>0</v>
      </c>
      <c r="U22" s="93">
        <f t="shared" si="3"/>
        <v>0</v>
      </c>
      <c r="V22" s="93">
        <f t="shared" si="3"/>
        <v>16172860</v>
      </c>
      <c r="W22" s="93">
        <f t="shared" si="3"/>
        <v>0</v>
      </c>
      <c r="X22" s="93">
        <f t="shared" si="3"/>
        <v>16172860</v>
      </c>
      <c r="Y22" s="94">
        <f>+IF(W22&lt;&gt;0,(X22/W22)*100,0)</f>
        <v>0</v>
      </c>
      <c r="Z22" s="95">
        <f t="shared" si="3"/>
        <v>0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0</v>
      </c>
      <c r="C24" s="80">
        <f>SUM(C22:C23)</f>
        <v>0</v>
      </c>
      <c r="D24" s="81">
        <f aca="true" t="shared" si="4" ref="D24:Z24">SUM(D22:D23)</f>
        <v>0</v>
      </c>
      <c r="E24" s="82">
        <f t="shared" si="4"/>
        <v>0</v>
      </c>
      <c r="F24" s="82">
        <f t="shared" si="4"/>
        <v>26830601</v>
      </c>
      <c r="G24" s="82">
        <f t="shared" si="4"/>
        <v>-6610181</v>
      </c>
      <c r="H24" s="82">
        <f t="shared" si="4"/>
        <v>-9416358</v>
      </c>
      <c r="I24" s="82">
        <f t="shared" si="4"/>
        <v>10804062</v>
      </c>
      <c r="J24" s="82">
        <f t="shared" si="4"/>
        <v>-3523975</v>
      </c>
      <c r="K24" s="82">
        <f t="shared" si="4"/>
        <v>-334709</v>
      </c>
      <c r="L24" s="82">
        <f t="shared" si="4"/>
        <v>-7883211</v>
      </c>
      <c r="M24" s="82">
        <f t="shared" si="4"/>
        <v>-11741895</v>
      </c>
      <c r="N24" s="82">
        <f t="shared" si="4"/>
        <v>17110693</v>
      </c>
      <c r="O24" s="82">
        <f t="shared" si="4"/>
        <v>0</v>
      </c>
      <c r="P24" s="82">
        <f t="shared" si="4"/>
        <v>0</v>
      </c>
      <c r="Q24" s="82">
        <f t="shared" si="4"/>
        <v>17110693</v>
      </c>
      <c r="R24" s="82">
        <f t="shared" si="4"/>
        <v>0</v>
      </c>
      <c r="S24" s="82">
        <f t="shared" si="4"/>
        <v>0</v>
      </c>
      <c r="T24" s="82">
        <f t="shared" si="4"/>
        <v>0</v>
      </c>
      <c r="U24" s="82">
        <f t="shared" si="4"/>
        <v>0</v>
      </c>
      <c r="V24" s="82">
        <f t="shared" si="4"/>
        <v>16172860</v>
      </c>
      <c r="W24" s="82">
        <f t="shared" si="4"/>
        <v>0</v>
      </c>
      <c r="X24" s="82">
        <f t="shared" si="4"/>
        <v>16172860</v>
      </c>
      <c r="Y24" s="83">
        <f>+IF(W24&lt;&gt;0,(X24/W24)*100,0)</f>
        <v>0</v>
      </c>
      <c r="Z24" s="84">
        <f t="shared" si="4"/>
        <v>0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0</v>
      </c>
      <c r="C27" s="22"/>
      <c r="D27" s="104">
        <v>0</v>
      </c>
      <c r="E27" s="105">
        <v>0</v>
      </c>
      <c r="F27" s="105">
        <v>1666212</v>
      </c>
      <c r="G27" s="105">
        <v>1902656</v>
      </c>
      <c r="H27" s="105">
        <v>1046510</v>
      </c>
      <c r="I27" s="105">
        <v>4615378</v>
      </c>
      <c r="J27" s="105">
        <v>664875</v>
      </c>
      <c r="K27" s="105">
        <v>0</v>
      </c>
      <c r="L27" s="105">
        <v>2349184</v>
      </c>
      <c r="M27" s="105">
        <v>3014059</v>
      </c>
      <c r="N27" s="105">
        <v>21290</v>
      </c>
      <c r="O27" s="105">
        <v>0</v>
      </c>
      <c r="P27" s="105">
        <v>0</v>
      </c>
      <c r="Q27" s="105">
        <v>21290</v>
      </c>
      <c r="R27" s="105">
        <v>0</v>
      </c>
      <c r="S27" s="105">
        <v>0</v>
      </c>
      <c r="T27" s="105">
        <v>0</v>
      </c>
      <c r="U27" s="105">
        <v>0</v>
      </c>
      <c r="V27" s="105">
        <v>7650727</v>
      </c>
      <c r="W27" s="105">
        <v>0</v>
      </c>
      <c r="X27" s="105">
        <v>7650727</v>
      </c>
      <c r="Y27" s="106">
        <v>0</v>
      </c>
      <c r="Z27" s="107">
        <v>0</v>
      </c>
    </row>
    <row r="28" spans="1:26" ht="13.5">
      <c r="A28" s="108" t="s">
        <v>46</v>
      </c>
      <c r="B28" s="19">
        <v>0</v>
      </c>
      <c r="C28" s="19"/>
      <c r="D28" s="64">
        <v>0</v>
      </c>
      <c r="E28" s="65">
        <v>0</v>
      </c>
      <c r="F28" s="65">
        <v>1587889</v>
      </c>
      <c r="G28" s="65">
        <v>1902656</v>
      </c>
      <c r="H28" s="65">
        <v>1046510</v>
      </c>
      <c r="I28" s="65">
        <v>4537055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4537055</v>
      </c>
      <c r="W28" s="65">
        <v>0</v>
      </c>
      <c r="X28" s="65">
        <v>4537055</v>
      </c>
      <c r="Y28" s="66">
        <v>0</v>
      </c>
      <c r="Z28" s="67">
        <v>0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0</v>
      </c>
      <c r="F29" s="65">
        <v>78323</v>
      </c>
      <c r="G29" s="65">
        <v>0</v>
      </c>
      <c r="H29" s="65">
        <v>0</v>
      </c>
      <c r="I29" s="65">
        <v>78323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78323</v>
      </c>
      <c r="W29" s="65">
        <v>0</v>
      </c>
      <c r="X29" s="65">
        <v>78323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0</v>
      </c>
      <c r="C31" s="19"/>
      <c r="D31" s="64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6">
        <v>0</v>
      </c>
      <c r="Z31" s="67">
        <v>0</v>
      </c>
    </row>
    <row r="32" spans="1:26" ht="13.5">
      <c r="A32" s="75" t="s">
        <v>54</v>
      </c>
      <c r="B32" s="22">
        <f>SUM(B28:B31)</f>
        <v>0</v>
      </c>
      <c r="C32" s="22">
        <f>SUM(C28:C31)</f>
        <v>0</v>
      </c>
      <c r="D32" s="104">
        <f aca="true" t="shared" si="5" ref="D32:Z32">SUM(D28:D31)</f>
        <v>0</v>
      </c>
      <c r="E32" s="105">
        <f t="shared" si="5"/>
        <v>0</v>
      </c>
      <c r="F32" s="105">
        <f t="shared" si="5"/>
        <v>1666212</v>
      </c>
      <c r="G32" s="105">
        <f t="shared" si="5"/>
        <v>1902656</v>
      </c>
      <c r="H32" s="105">
        <f t="shared" si="5"/>
        <v>1046510</v>
      </c>
      <c r="I32" s="105">
        <f t="shared" si="5"/>
        <v>4615378</v>
      </c>
      <c r="J32" s="105">
        <f t="shared" si="5"/>
        <v>0</v>
      </c>
      <c r="K32" s="105">
        <f t="shared" si="5"/>
        <v>0</v>
      </c>
      <c r="L32" s="105">
        <f t="shared" si="5"/>
        <v>0</v>
      </c>
      <c r="M32" s="105">
        <f t="shared" si="5"/>
        <v>0</v>
      </c>
      <c r="N32" s="105">
        <f t="shared" si="5"/>
        <v>0</v>
      </c>
      <c r="O32" s="105">
        <f t="shared" si="5"/>
        <v>0</v>
      </c>
      <c r="P32" s="105">
        <f t="shared" si="5"/>
        <v>0</v>
      </c>
      <c r="Q32" s="105">
        <f t="shared" si="5"/>
        <v>0</v>
      </c>
      <c r="R32" s="105">
        <f t="shared" si="5"/>
        <v>0</v>
      </c>
      <c r="S32" s="105">
        <f t="shared" si="5"/>
        <v>0</v>
      </c>
      <c r="T32" s="105">
        <f t="shared" si="5"/>
        <v>0</v>
      </c>
      <c r="U32" s="105">
        <f t="shared" si="5"/>
        <v>0</v>
      </c>
      <c r="V32" s="105">
        <f t="shared" si="5"/>
        <v>4615378</v>
      </c>
      <c r="W32" s="105">
        <f t="shared" si="5"/>
        <v>0</v>
      </c>
      <c r="X32" s="105">
        <f t="shared" si="5"/>
        <v>4615378</v>
      </c>
      <c r="Y32" s="106">
        <f>+IF(W32&lt;&gt;0,(X32/W32)*100,0)</f>
        <v>0</v>
      </c>
      <c r="Z32" s="107">
        <f t="shared" si="5"/>
        <v>0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111222632</v>
      </c>
      <c r="C35" s="19"/>
      <c r="D35" s="64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6">
        <v>0</v>
      </c>
      <c r="Z35" s="67">
        <v>0</v>
      </c>
    </row>
    <row r="36" spans="1:26" ht="13.5">
      <c r="A36" s="63" t="s">
        <v>57</v>
      </c>
      <c r="B36" s="19">
        <v>734692780</v>
      </c>
      <c r="C36" s="19"/>
      <c r="D36" s="64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v>0</v>
      </c>
      <c r="W36" s="65">
        <v>0</v>
      </c>
      <c r="X36" s="65">
        <v>0</v>
      </c>
      <c r="Y36" s="66">
        <v>0</v>
      </c>
      <c r="Z36" s="67">
        <v>0</v>
      </c>
    </row>
    <row r="37" spans="1:26" ht="13.5">
      <c r="A37" s="63" t="s">
        <v>58</v>
      </c>
      <c r="B37" s="19">
        <v>44184646</v>
      </c>
      <c r="C37" s="19"/>
      <c r="D37" s="64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  <c r="V37" s="65">
        <v>0</v>
      </c>
      <c r="W37" s="65">
        <v>0</v>
      </c>
      <c r="X37" s="65">
        <v>0</v>
      </c>
      <c r="Y37" s="66">
        <v>0</v>
      </c>
      <c r="Z37" s="67">
        <v>0</v>
      </c>
    </row>
    <row r="38" spans="1:26" ht="13.5">
      <c r="A38" s="63" t="s">
        <v>59</v>
      </c>
      <c r="B38" s="19">
        <v>14014</v>
      </c>
      <c r="C38" s="19"/>
      <c r="D38" s="64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6">
        <v>0</v>
      </c>
      <c r="Z38" s="67">
        <v>0</v>
      </c>
    </row>
    <row r="39" spans="1:26" ht="13.5">
      <c r="A39" s="63" t="s">
        <v>60</v>
      </c>
      <c r="B39" s="19">
        <v>801716752</v>
      </c>
      <c r="C39" s="19"/>
      <c r="D39" s="64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6">
        <v>0</v>
      </c>
      <c r="Z39" s="67">
        <v>0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0</v>
      </c>
      <c r="C42" s="19">
        <v>49342805</v>
      </c>
      <c r="D42" s="64">
        <v>21585809</v>
      </c>
      <c r="E42" s="65">
        <v>21585809</v>
      </c>
      <c r="F42" s="65">
        <v>28496693</v>
      </c>
      <c r="G42" s="65">
        <v>-6406812</v>
      </c>
      <c r="H42" s="65">
        <v>-6271519</v>
      </c>
      <c r="I42" s="65">
        <v>15818362</v>
      </c>
      <c r="J42" s="65">
        <v>-2563152</v>
      </c>
      <c r="K42" s="65">
        <v>1007866</v>
      </c>
      <c r="L42" s="65">
        <v>23752181</v>
      </c>
      <c r="M42" s="65">
        <v>22196895</v>
      </c>
      <c r="N42" s="65">
        <v>17844903</v>
      </c>
      <c r="O42" s="65">
        <v>-6517355</v>
      </c>
      <c r="P42" s="65">
        <v>0</v>
      </c>
      <c r="Q42" s="65">
        <v>11327548</v>
      </c>
      <c r="R42" s="65">
        <v>0</v>
      </c>
      <c r="S42" s="65">
        <v>0</v>
      </c>
      <c r="T42" s="65">
        <v>0</v>
      </c>
      <c r="U42" s="65">
        <v>0</v>
      </c>
      <c r="V42" s="65">
        <v>49342805</v>
      </c>
      <c r="W42" s="65">
        <v>21585809</v>
      </c>
      <c r="X42" s="65">
        <v>27756996</v>
      </c>
      <c r="Y42" s="66">
        <v>128.59</v>
      </c>
      <c r="Z42" s="67">
        <v>21585809</v>
      </c>
    </row>
    <row r="43" spans="1:26" ht="13.5">
      <c r="A43" s="63" t="s">
        <v>63</v>
      </c>
      <c r="B43" s="19">
        <v>0</v>
      </c>
      <c r="C43" s="19">
        <v>58506</v>
      </c>
      <c r="D43" s="64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7190</v>
      </c>
      <c r="K43" s="65">
        <v>0</v>
      </c>
      <c r="L43" s="65">
        <v>0</v>
      </c>
      <c r="M43" s="65">
        <v>7190</v>
      </c>
      <c r="N43" s="65">
        <v>0</v>
      </c>
      <c r="O43" s="65">
        <v>51316</v>
      </c>
      <c r="P43" s="65">
        <v>0</v>
      </c>
      <c r="Q43" s="65">
        <v>51316</v>
      </c>
      <c r="R43" s="65">
        <v>0</v>
      </c>
      <c r="S43" s="65">
        <v>0</v>
      </c>
      <c r="T43" s="65">
        <v>0</v>
      </c>
      <c r="U43" s="65">
        <v>0</v>
      </c>
      <c r="V43" s="65">
        <v>58506</v>
      </c>
      <c r="W43" s="65">
        <v>0</v>
      </c>
      <c r="X43" s="65">
        <v>58506</v>
      </c>
      <c r="Y43" s="66">
        <v>0</v>
      </c>
      <c r="Z43" s="67">
        <v>0</v>
      </c>
    </row>
    <row r="44" spans="1:26" ht="13.5">
      <c r="A44" s="63" t="s">
        <v>64</v>
      </c>
      <c r="B44" s="19">
        <v>0</v>
      </c>
      <c r="C44" s="19"/>
      <c r="D44" s="64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6">
        <v>0</v>
      </c>
      <c r="Z44" s="67">
        <v>0</v>
      </c>
    </row>
    <row r="45" spans="1:26" ht="13.5">
      <c r="A45" s="75" t="s">
        <v>65</v>
      </c>
      <c r="B45" s="22">
        <v>0</v>
      </c>
      <c r="C45" s="22">
        <v>49401311</v>
      </c>
      <c r="D45" s="104">
        <v>21585809</v>
      </c>
      <c r="E45" s="105">
        <v>21585809</v>
      </c>
      <c r="F45" s="105">
        <v>28496693</v>
      </c>
      <c r="G45" s="105">
        <v>22089881</v>
      </c>
      <c r="H45" s="105">
        <v>15818362</v>
      </c>
      <c r="I45" s="105">
        <v>15818362</v>
      </c>
      <c r="J45" s="105">
        <v>13262400</v>
      </c>
      <c r="K45" s="105">
        <v>14270266</v>
      </c>
      <c r="L45" s="105">
        <v>38022447</v>
      </c>
      <c r="M45" s="105">
        <v>38022447</v>
      </c>
      <c r="N45" s="105">
        <v>55867350</v>
      </c>
      <c r="O45" s="105">
        <v>49401311</v>
      </c>
      <c r="P45" s="105">
        <v>49401311</v>
      </c>
      <c r="Q45" s="105">
        <v>49401311</v>
      </c>
      <c r="R45" s="105">
        <v>49401311</v>
      </c>
      <c r="S45" s="105">
        <v>49401311</v>
      </c>
      <c r="T45" s="105">
        <v>49401311</v>
      </c>
      <c r="U45" s="105">
        <v>49401311</v>
      </c>
      <c r="V45" s="105">
        <v>49401311</v>
      </c>
      <c r="W45" s="105">
        <v>21585809</v>
      </c>
      <c r="X45" s="105">
        <v>27815502</v>
      </c>
      <c r="Y45" s="106">
        <v>128.86</v>
      </c>
      <c r="Z45" s="107">
        <v>21585809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0</v>
      </c>
      <c r="C49" s="57"/>
      <c r="D49" s="134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0</v>
      </c>
      <c r="C51" s="57"/>
      <c r="D51" s="134">
        <v>834702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99.9998588138756</v>
      </c>
      <c r="G58" s="7">
        <f t="shared" si="6"/>
        <v>88.05673450405337</v>
      </c>
      <c r="H58" s="7">
        <f t="shared" si="6"/>
        <v>142.04552741263225</v>
      </c>
      <c r="I58" s="7">
        <f t="shared" si="6"/>
        <v>105.753333755688</v>
      </c>
      <c r="J58" s="7">
        <f t="shared" si="6"/>
        <v>99.6763233399175</v>
      </c>
      <c r="K58" s="7">
        <f t="shared" si="6"/>
        <v>100.84266695715611</v>
      </c>
      <c r="L58" s="7">
        <f t="shared" si="6"/>
        <v>181.0056628835017</v>
      </c>
      <c r="M58" s="7">
        <f t="shared" si="6"/>
        <v>115.1655875879928</v>
      </c>
      <c r="N58" s="7">
        <f t="shared" si="6"/>
        <v>100.00191018029709</v>
      </c>
      <c r="O58" s="7">
        <f t="shared" si="6"/>
        <v>0</v>
      </c>
      <c r="P58" s="7">
        <f t="shared" si="6"/>
        <v>0</v>
      </c>
      <c r="Q58" s="7">
        <f t="shared" si="6"/>
        <v>117.64204881646918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113.61958389362428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99.99906913965232</v>
      </c>
      <c r="G59" s="10">
        <f t="shared" si="7"/>
        <v>99.99905396558705</v>
      </c>
      <c r="H59" s="10">
        <f t="shared" si="7"/>
        <v>99.99910846265082</v>
      </c>
      <c r="I59" s="10">
        <f t="shared" si="7"/>
        <v>99.99907776784158</v>
      </c>
      <c r="J59" s="10">
        <f t="shared" si="7"/>
        <v>99.95500512583652</v>
      </c>
      <c r="K59" s="10">
        <f t="shared" si="7"/>
        <v>99.95977612014346</v>
      </c>
      <c r="L59" s="10">
        <f t="shared" si="7"/>
        <v>99.95387091194063</v>
      </c>
      <c r="M59" s="10">
        <f t="shared" si="7"/>
        <v>99.95637012684911</v>
      </c>
      <c r="N59" s="10">
        <f t="shared" si="7"/>
        <v>99.95394693148492</v>
      </c>
      <c r="O59" s="10">
        <f t="shared" si="7"/>
        <v>0</v>
      </c>
      <c r="P59" s="10">
        <f t="shared" si="7"/>
        <v>0</v>
      </c>
      <c r="Q59" s="10">
        <f t="shared" si="7"/>
        <v>200.91677939618924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114.36922072823108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100</v>
      </c>
      <c r="G60" s="13">
        <f t="shared" si="7"/>
        <v>100.00019249278151</v>
      </c>
      <c r="H60" s="13">
        <f t="shared" si="7"/>
        <v>173.96532956709342</v>
      </c>
      <c r="I60" s="13">
        <f t="shared" si="7"/>
        <v>114.93476521131485</v>
      </c>
      <c r="J60" s="13">
        <f t="shared" si="7"/>
        <v>99.57139273580825</v>
      </c>
      <c r="K60" s="13">
        <f t="shared" si="7"/>
        <v>101.10242088757386</v>
      </c>
      <c r="L60" s="13">
        <f t="shared" si="7"/>
        <v>275.85269438440486</v>
      </c>
      <c r="M60" s="13">
        <f t="shared" si="7"/>
        <v>121.6248928647741</v>
      </c>
      <c r="N60" s="13">
        <f t="shared" si="7"/>
        <v>100.0040561071061</v>
      </c>
      <c r="O60" s="13">
        <f t="shared" si="7"/>
        <v>0</v>
      </c>
      <c r="P60" s="13">
        <f t="shared" si="7"/>
        <v>0</v>
      </c>
      <c r="Q60" s="13">
        <f t="shared" si="7"/>
        <v>110.97591680719626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114.87288363056632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100</v>
      </c>
      <c r="G61" s="13">
        <f t="shared" si="7"/>
        <v>100.00028797281537</v>
      </c>
      <c r="H61" s="13">
        <f t="shared" si="7"/>
        <v>100</v>
      </c>
      <c r="I61" s="13">
        <f t="shared" si="7"/>
        <v>100.00010753111358</v>
      </c>
      <c r="J61" s="13">
        <f t="shared" si="7"/>
        <v>99.1460731574594</v>
      </c>
      <c r="K61" s="13">
        <f t="shared" si="7"/>
        <v>103.59835812867337</v>
      </c>
      <c r="L61" s="13">
        <f t="shared" si="7"/>
        <v>151.14027333602488</v>
      </c>
      <c r="M61" s="13">
        <f t="shared" si="7"/>
        <v>114.15038122542664</v>
      </c>
      <c r="N61" s="13">
        <f t="shared" si="7"/>
        <v>100.01141962956584</v>
      </c>
      <c r="O61" s="13">
        <f t="shared" si="7"/>
        <v>0</v>
      </c>
      <c r="P61" s="13">
        <f t="shared" si="7"/>
        <v>0</v>
      </c>
      <c r="Q61" s="13">
        <f t="shared" si="7"/>
        <v>104.47040459784967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105.03163133381996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100</v>
      </c>
      <c r="G62" s="13">
        <f t="shared" si="7"/>
        <v>100</v>
      </c>
      <c r="H62" s="13">
        <f t="shared" si="7"/>
        <v>-16.69574911540885</v>
      </c>
      <c r="I62" s="13">
        <f t="shared" si="7"/>
        <v>-598.9548555668457</v>
      </c>
      <c r="J62" s="13">
        <f t="shared" si="7"/>
        <v>99.78831671076736</v>
      </c>
      <c r="K62" s="13">
        <f t="shared" si="7"/>
        <v>99.83723688039773</v>
      </c>
      <c r="L62" s="13">
        <f t="shared" si="7"/>
        <v>-100.12585757573684</v>
      </c>
      <c r="M62" s="13">
        <f t="shared" si="7"/>
        <v>150.48919417677467</v>
      </c>
      <c r="N62" s="13">
        <f t="shared" si="7"/>
        <v>99.79064804949122</v>
      </c>
      <c r="O62" s="13">
        <f t="shared" si="7"/>
        <v>0</v>
      </c>
      <c r="P62" s="13">
        <f t="shared" si="7"/>
        <v>0</v>
      </c>
      <c r="Q62" s="13">
        <f t="shared" si="7"/>
        <v>150.19575704413108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188.8147860966443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100</v>
      </c>
      <c r="G63" s="13">
        <f t="shared" si="7"/>
        <v>100</v>
      </c>
      <c r="H63" s="13">
        <f t="shared" si="7"/>
        <v>100.21471839955267</v>
      </c>
      <c r="I63" s="13">
        <f t="shared" si="7"/>
        <v>100.07144930448568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100</v>
      </c>
      <c r="O63" s="13">
        <f t="shared" si="7"/>
        <v>0</v>
      </c>
      <c r="P63" s="13">
        <f t="shared" si="7"/>
        <v>0</v>
      </c>
      <c r="Q63" s="13">
        <f t="shared" si="7"/>
        <v>201.41920547594356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114.37239905123072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0</v>
      </c>
      <c r="P64" s="13">
        <f t="shared" si="7"/>
        <v>0</v>
      </c>
      <c r="Q64" s="13">
        <f t="shared" si="7"/>
        <v>200.25651952990543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114.32020970337578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0</v>
      </c>
      <c r="H66" s="16">
        <f t="shared" si="7"/>
        <v>100</v>
      </c>
      <c r="I66" s="16">
        <f t="shared" si="7"/>
        <v>67.47106639098061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0</v>
      </c>
      <c r="P66" s="16">
        <f t="shared" si="7"/>
        <v>0</v>
      </c>
      <c r="Q66" s="16">
        <f t="shared" si="7"/>
        <v>206.9203063180876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101.85253973999097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221</v>
      </c>
      <c r="B67" s="24"/>
      <c r="C67" s="24"/>
      <c r="D67" s="25"/>
      <c r="E67" s="26"/>
      <c r="F67" s="26">
        <v>7082849</v>
      </c>
      <c r="G67" s="26">
        <v>7100018</v>
      </c>
      <c r="H67" s="26">
        <v>4584930</v>
      </c>
      <c r="I67" s="26">
        <v>18767797</v>
      </c>
      <c r="J67" s="26">
        <v>7875452</v>
      </c>
      <c r="K67" s="26">
        <v>9693984</v>
      </c>
      <c r="L67" s="26">
        <v>3961586</v>
      </c>
      <c r="M67" s="26">
        <v>21531022</v>
      </c>
      <c r="N67" s="26">
        <v>28426636</v>
      </c>
      <c r="O67" s="26"/>
      <c r="P67" s="26"/>
      <c r="Q67" s="26">
        <v>28426636</v>
      </c>
      <c r="R67" s="26"/>
      <c r="S67" s="26"/>
      <c r="T67" s="26"/>
      <c r="U67" s="26"/>
      <c r="V67" s="26">
        <v>68725455</v>
      </c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>
        <v>1074275</v>
      </c>
      <c r="G68" s="21">
        <v>1057044</v>
      </c>
      <c r="H68" s="21">
        <v>1121658</v>
      </c>
      <c r="I68" s="21">
        <v>3252977</v>
      </c>
      <c r="J68" s="21">
        <v>1173467</v>
      </c>
      <c r="K68" s="21">
        <v>1310167</v>
      </c>
      <c r="L68" s="21">
        <v>1144614</v>
      </c>
      <c r="M68" s="21">
        <v>3628248</v>
      </c>
      <c r="N68" s="21">
        <v>1144332</v>
      </c>
      <c r="O68" s="21"/>
      <c r="P68" s="21"/>
      <c r="Q68" s="21">
        <v>1144332</v>
      </c>
      <c r="R68" s="21"/>
      <c r="S68" s="21"/>
      <c r="T68" s="21"/>
      <c r="U68" s="21"/>
      <c r="V68" s="21">
        <v>8025557</v>
      </c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>
        <v>5106677</v>
      </c>
      <c r="G69" s="21">
        <v>5195000</v>
      </c>
      <c r="H69" s="21">
        <v>2606313</v>
      </c>
      <c r="I69" s="21">
        <v>12907990</v>
      </c>
      <c r="J69" s="21">
        <v>5824213</v>
      </c>
      <c r="K69" s="21">
        <v>7457678</v>
      </c>
      <c r="L69" s="21">
        <v>1825185</v>
      </c>
      <c r="M69" s="21">
        <v>15107076</v>
      </c>
      <c r="N69" s="21">
        <v>26379974</v>
      </c>
      <c r="O69" s="21"/>
      <c r="P69" s="21"/>
      <c r="Q69" s="21">
        <v>26379974</v>
      </c>
      <c r="R69" s="21"/>
      <c r="S69" s="21"/>
      <c r="T69" s="21"/>
      <c r="U69" s="21"/>
      <c r="V69" s="21">
        <v>54395040</v>
      </c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>
        <v>2863340</v>
      </c>
      <c r="G70" s="21">
        <v>3472550</v>
      </c>
      <c r="H70" s="21">
        <v>2963744</v>
      </c>
      <c r="I70" s="21">
        <v>9299634</v>
      </c>
      <c r="J70" s="21">
        <v>2473514</v>
      </c>
      <c r="K70" s="21">
        <v>2439168</v>
      </c>
      <c r="L70" s="21">
        <v>1699154</v>
      </c>
      <c r="M70" s="21">
        <v>6611836</v>
      </c>
      <c r="N70" s="21">
        <v>24055071</v>
      </c>
      <c r="O70" s="21"/>
      <c r="P70" s="21"/>
      <c r="Q70" s="21">
        <v>24055071</v>
      </c>
      <c r="R70" s="21"/>
      <c r="S70" s="21"/>
      <c r="T70" s="21"/>
      <c r="U70" s="21"/>
      <c r="V70" s="21">
        <v>39966541</v>
      </c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>
        <v>948735</v>
      </c>
      <c r="G71" s="21">
        <v>426185</v>
      </c>
      <c r="H71" s="21">
        <v>-1650480</v>
      </c>
      <c r="I71" s="21">
        <v>-275560</v>
      </c>
      <c r="J71" s="21">
        <v>2063460</v>
      </c>
      <c r="K71" s="21">
        <v>3721359</v>
      </c>
      <c r="L71" s="21">
        <v>-1169576</v>
      </c>
      <c r="M71" s="21">
        <v>4615243</v>
      </c>
      <c r="N71" s="21">
        <v>1040831</v>
      </c>
      <c r="O71" s="21"/>
      <c r="P71" s="21"/>
      <c r="Q71" s="21">
        <v>1040831</v>
      </c>
      <c r="R71" s="21"/>
      <c r="S71" s="21"/>
      <c r="T71" s="21"/>
      <c r="U71" s="21"/>
      <c r="V71" s="21">
        <v>5380514</v>
      </c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>
        <v>806359</v>
      </c>
      <c r="G72" s="21">
        <v>807364</v>
      </c>
      <c r="H72" s="21">
        <v>804775</v>
      </c>
      <c r="I72" s="21">
        <v>2418498</v>
      </c>
      <c r="J72" s="21">
        <v>801324</v>
      </c>
      <c r="K72" s="21">
        <v>809048</v>
      </c>
      <c r="L72" s="21">
        <v>807188</v>
      </c>
      <c r="M72" s="21">
        <v>2417560</v>
      </c>
      <c r="N72" s="21">
        <v>796502</v>
      </c>
      <c r="O72" s="21"/>
      <c r="P72" s="21"/>
      <c r="Q72" s="21">
        <v>796502</v>
      </c>
      <c r="R72" s="21"/>
      <c r="S72" s="21"/>
      <c r="T72" s="21"/>
      <c r="U72" s="21"/>
      <c r="V72" s="21">
        <v>5632560</v>
      </c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>
        <v>488243</v>
      </c>
      <c r="G73" s="21">
        <v>488901</v>
      </c>
      <c r="H73" s="21">
        <v>488274</v>
      </c>
      <c r="I73" s="21">
        <v>1465418</v>
      </c>
      <c r="J73" s="21">
        <v>486442</v>
      </c>
      <c r="K73" s="21">
        <v>488605</v>
      </c>
      <c r="L73" s="21">
        <v>488480</v>
      </c>
      <c r="M73" s="21">
        <v>1463527</v>
      </c>
      <c r="N73" s="21">
        <v>488072</v>
      </c>
      <c r="O73" s="21"/>
      <c r="P73" s="21"/>
      <c r="Q73" s="21">
        <v>488072</v>
      </c>
      <c r="R73" s="21"/>
      <c r="S73" s="21"/>
      <c r="T73" s="21"/>
      <c r="U73" s="21"/>
      <c r="V73" s="21">
        <v>3417017</v>
      </c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>
        <v>-527</v>
      </c>
      <c r="K74" s="21">
        <v>-502</v>
      </c>
      <c r="L74" s="21">
        <v>-61</v>
      </c>
      <c r="M74" s="21">
        <v>-1090</v>
      </c>
      <c r="N74" s="21">
        <v>-502</v>
      </c>
      <c r="O74" s="21"/>
      <c r="P74" s="21"/>
      <c r="Q74" s="21">
        <v>-502</v>
      </c>
      <c r="R74" s="21"/>
      <c r="S74" s="21"/>
      <c r="T74" s="21"/>
      <c r="U74" s="21"/>
      <c r="V74" s="21">
        <v>-1592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>
        <v>901897</v>
      </c>
      <c r="G75" s="30">
        <v>847974</v>
      </c>
      <c r="H75" s="30">
        <v>856959</v>
      </c>
      <c r="I75" s="30">
        <v>2606830</v>
      </c>
      <c r="J75" s="30">
        <v>877772</v>
      </c>
      <c r="K75" s="30">
        <v>926139</v>
      </c>
      <c r="L75" s="30">
        <v>991787</v>
      </c>
      <c r="M75" s="30">
        <v>2795698</v>
      </c>
      <c r="N75" s="30">
        <v>902330</v>
      </c>
      <c r="O75" s="30"/>
      <c r="P75" s="30"/>
      <c r="Q75" s="30">
        <v>902330</v>
      </c>
      <c r="R75" s="30"/>
      <c r="S75" s="30"/>
      <c r="T75" s="30"/>
      <c r="U75" s="30"/>
      <c r="V75" s="30">
        <v>6304858</v>
      </c>
      <c r="W75" s="30"/>
      <c r="X75" s="30"/>
      <c r="Y75" s="29"/>
      <c r="Z75" s="31"/>
    </row>
    <row r="76" spans="1:26" ht="13.5" hidden="1">
      <c r="A76" s="42" t="s">
        <v>222</v>
      </c>
      <c r="B76" s="32"/>
      <c r="C76" s="32">
        <v>78085576</v>
      </c>
      <c r="D76" s="33">
        <v>14090458</v>
      </c>
      <c r="E76" s="34">
        <v>14090458</v>
      </c>
      <c r="F76" s="34">
        <v>7082839</v>
      </c>
      <c r="G76" s="34">
        <v>6252044</v>
      </c>
      <c r="H76" s="34">
        <v>6512688</v>
      </c>
      <c r="I76" s="34">
        <v>19847571</v>
      </c>
      <c r="J76" s="34">
        <v>7849961</v>
      </c>
      <c r="K76" s="34">
        <v>9775672</v>
      </c>
      <c r="L76" s="34">
        <v>7170695</v>
      </c>
      <c r="M76" s="34">
        <v>24796328</v>
      </c>
      <c r="N76" s="34">
        <v>28427179</v>
      </c>
      <c r="O76" s="34">
        <v>5014498</v>
      </c>
      <c r="P76" s="34"/>
      <c r="Q76" s="34">
        <v>33441677</v>
      </c>
      <c r="R76" s="34"/>
      <c r="S76" s="34"/>
      <c r="T76" s="34"/>
      <c r="U76" s="34"/>
      <c r="V76" s="34">
        <v>78085576</v>
      </c>
      <c r="W76" s="34">
        <v>14090458</v>
      </c>
      <c r="X76" s="34"/>
      <c r="Y76" s="33"/>
      <c r="Z76" s="35">
        <v>14090458</v>
      </c>
    </row>
    <row r="77" spans="1:26" ht="13.5" hidden="1">
      <c r="A77" s="37" t="s">
        <v>31</v>
      </c>
      <c r="B77" s="19"/>
      <c r="C77" s="19">
        <v>9178767</v>
      </c>
      <c r="D77" s="20">
        <v>2131299</v>
      </c>
      <c r="E77" s="21">
        <v>2131299</v>
      </c>
      <c r="F77" s="21">
        <v>1074265</v>
      </c>
      <c r="G77" s="21">
        <v>1057034</v>
      </c>
      <c r="H77" s="21">
        <v>1121648</v>
      </c>
      <c r="I77" s="21">
        <v>3252947</v>
      </c>
      <c r="J77" s="21">
        <v>1172939</v>
      </c>
      <c r="K77" s="21">
        <v>1309640</v>
      </c>
      <c r="L77" s="21">
        <v>1144086</v>
      </c>
      <c r="M77" s="21">
        <v>3626665</v>
      </c>
      <c r="N77" s="21">
        <v>1143805</v>
      </c>
      <c r="O77" s="21">
        <v>1155350</v>
      </c>
      <c r="P77" s="21"/>
      <c r="Q77" s="21">
        <v>2299155</v>
      </c>
      <c r="R77" s="21"/>
      <c r="S77" s="21"/>
      <c r="T77" s="21"/>
      <c r="U77" s="21"/>
      <c r="V77" s="21">
        <v>9178767</v>
      </c>
      <c r="W77" s="21">
        <v>2131299</v>
      </c>
      <c r="X77" s="21"/>
      <c r="Y77" s="20"/>
      <c r="Z77" s="23">
        <v>2131299</v>
      </c>
    </row>
    <row r="78" spans="1:26" ht="13.5" hidden="1">
      <c r="A78" s="38" t="s">
        <v>32</v>
      </c>
      <c r="B78" s="19"/>
      <c r="C78" s="19">
        <v>62485151</v>
      </c>
      <c r="D78" s="20">
        <v>10301687</v>
      </c>
      <c r="E78" s="21">
        <v>10301687</v>
      </c>
      <c r="F78" s="21">
        <v>5106677</v>
      </c>
      <c r="G78" s="21">
        <v>5195010</v>
      </c>
      <c r="H78" s="21">
        <v>4534081</v>
      </c>
      <c r="I78" s="21">
        <v>14835768</v>
      </c>
      <c r="J78" s="21">
        <v>5799250</v>
      </c>
      <c r="K78" s="21">
        <v>7539893</v>
      </c>
      <c r="L78" s="21">
        <v>5034822</v>
      </c>
      <c r="M78" s="21">
        <v>18373965</v>
      </c>
      <c r="N78" s="21">
        <v>26381044</v>
      </c>
      <c r="O78" s="21">
        <v>2894374</v>
      </c>
      <c r="P78" s="21"/>
      <c r="Q78" s="21">
        <v>29275418</v>
      </c>
      <c r="R78" s="21"/>
      <c r="S78" s="21"/>
      <c r="T78" s="21"/>
      <c r="U78" s="21"/>
      <c r="V78" s="21">
        <v>62485151</v>
      </c>
      <c r="W78" s="21">
        <v>10301687</v>
      </c>
      <c r="X78" s="21"/>
      <c r="Y78" s="20"/>
      <c r="Z78" s="23">
        <v>10301687</v>
      </c>
    </row>
    <row r="79" spans="1:26" ht="13.5" hidden="1">
      <c r="A79" s="39" t="s">
        <v>103</v>
      </c>
      <c r="B79" s="19"/>
      <c r="C79" s="19">
        <v>41977510</v>
      </c>
      <c r="D79" s="20">
        <v>6335900</v>
      </c>
      <c r="E79" s="21">
        <v>6335900</v>
      </c>
      <c r="F79" s="21">
        <v>2863340</v>
      </c>
      <c r="G79" s="21">
        <v>3472560</v>
      </c>
      <c r="H79" s="21">
        <v>2963744</v>
      </c>
      <c r="I79" s="21">
        <v>9299644</v>
      </c>
      <c r="J79" s="21">
        <v>2452392</v>
      </c>
      <c r="K79" s="21">
        <v>2526938</v>
      </c>
      <c r="L79" s="21">
        <v>2568106</v>
      </c>
      <c r="M79" s="21">
        <v>7547436</v>
      </c>
      <c r="N79" s="21">
        <v>24057818</v>
      </c>
      <c r="O79" s="21">
        <v>1072612</v>
      </c>
      <c r="P79" s="21"/>
      <c r="Q79" s="21">
        <v>25130430</v>
      </c>
      <c r="R79" s="21"/>
      <c r="S79" s="21"/>
      <c r="T79" s="21"/>
      <c r="U79" s="21"/>
      <c r="V79" s="21">
        <v>41977510</v>
      </c>
      <c r="W79" s="21">
        <v>6335900</v>
      </c>
      <c r="X79" s="21"/>
      <c r="Y79" s="20"/>
      <c r="Z79" s="23">
        <v>6335900</v>
      </c>
    </row>
    <row r="80" spans="1:26" ht="13.5" hidden="1">
      <c r="A80" s="39" t="s">
        <v>104</v>
      </c>
      <c r="B80" s="19"/>
      <c r="C80" s="19">
        <v>10159206</v>
      </c>
      <c r="D80" s="20">
        <v>1374920</v>
      </c>
      <c r="E80" s="21">
        <v>1374920</v>
      </c>
      <c r="F80" s="21">
        <v>948735</v>
      </c>
      <c r="G80" s="21">
        <v>426185</v>
      </c>
      <c r="H80" s="21">
        <v>275560</v>
      </c>
      <c r="I80" s="21">
        <v>1650480</v>
      </c>
      <c r="J80" s="21">
        <v>2059092</v>
      </c>
      <c r="K80" s="21">
        <v>3715302</v>
      </c>
      <c r="L80" s="21">
        <v>1171048</v>
      </c>
      <c r="M80" s="21">
        <v>6945442</v>
      </c>
      <c r="N80" s="21">
        <v>1038652</v>
      </c>
      <c r="O80" s="21">
        <v>524632</v>
      </c>
      <c r="P80" s="21"/>
      <c r="Q80" s="21">
        <v>1563284</v>
      </c>
      <c r="R80" s="21"/>
      <c r="S80" s="21"/>
      <c r="T80" s="21"/>
      <c r="U80" s="21"/>
      <c r="V80" s="21">
        <v>10159206</v>
      </c>
      <c r="W80" s="21">
        <v>1374920</v>
      </c>
      <c r="X80" s="21"/>
      <c r="Y80" s="20"/>
      <c r="Z80" s="23">
        <v>1374920</v>
      </c>
    </row>
    <row r="81" spans="1:26" ht="13.5" hidden="1">
      <c r="A81" s="39" t="s">
        <v>105</v>
      </c>
      <c r="B81" s="19"/>
      <c r="C81" s="19">
        <v>6442094</v>
      </c>
      <c r="D81" s="20">
        <v>1613723</v>
      </c>
      <c r="E81" s="21">
        <v>1613723</v>
      </c>
      <c r="F81" s="21">
        <v>806359</v>
      </c>
      <c r="G81" s="21">
        <v>807364</v>
      </c>
      <c r="H81" s="21">
        <v>806503</v>
      </c>
      <c r="I81" s="21">
        <v>2420226</v>
      </c>
      <c r="J81" s="21">
        <v>801324</v>
      </c>
      <c r="K81" s="21">
        <v>809048</v>
      </c>
      <c r="L81" s="21">
        <v>807188</v>
      </c>
      <c r="M81" s="21">
        <v>2417560</v>
      </c>
      <c r="N81" s="21">
        <v>796502</v>
      </c>
      <c r="O81" s="21">
        <v>807806</v>
      </c>
      <c r="P81" s="21"/>
      <c r="Q81" s="21">
        <v>1604308</v>
      </c>
      <c r="R81" s="21"/>
      <c r="S81" s="21"/>
      <c r="T81" s="21"/>
      <c r="U81" s="21"/>
      <c r="V81" s="21">
        <v>6442094</v>
      </c>
      <c r="W81" s="21">
        <v>1613723</v>
      </c>
      <c r="X81" s="21"/>
      <c r="Y81" s="20"/>
      <c r="Z81" s="23">
        <v>1613723</v>
      </c>
    </row>
    <row r="82" spans="1:26" ht="13.5" hidden="1">
      <c r="A82" s="39" t="s">
        <v>106</v>
      </c>
      <c r="B82" s="19"/>
      <c r="C82" s="19">
        <v>3906341</v>
      </c>
      <c r="D82" s="20">
        <v>977144</v>
      </c>
      <c r="E82" s="21">
        <v>977144</v>
      </c>
      <c r="F82" s="21">
        <v>488243</v>
      </c>
      <c r="G82" s="21">
        <v>488901</v>
      </c>
      <c r="H82" s="21">
        <v>488274</v>
      </c>
      <c r="I82" s="21">
        <v>1465418</v>
      </c>
      <c r="J82" s="21">
        <v>486442</v>
      </c>
      <c r="K82" s="21">
        <v>488605</v>
      </c>
      <c r="L82" s="21">
        <v>488480</v>
      </c>
      <c r="M82" s="21">
        <v>1463527</v>
      </c>
      <c r="N82" s="21">
        <v>488072</v>
      </c>
      <c r="O82" s="21">
        <v>489324</v>
      </c>
      <c r="P82" s="21"/>
      <c r="Q82" s="21">
        <v>977396</v>
      </c>
      <c r="R82" s="21"/>
      <c r="S82" s="21"/>
      <c r="T82" s="21"/>
      <c r="U82" s="21"/>
      <c r="V82" s="21">
        <v>3906341</v>
      </c>
      <c r="W82" s="21">
        <v>977144</v>
      </c>
      <c r="X82" s="21"/>
      <c r="Y82" s="20"/>
      <c r="Z82" s="23">
        <v>977144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>
        <v>6421658</v>
      </c>
      <c r="D84" s="29">
        <v>1657472</v>
      </c>
      <c r="E84" s="30">
        <v>1657472</v>
      </c>
      <c r="F84" s="30">
        <v>901897</v>
      </c>
      <c r="G84" s="30"/>
      <c r="H84" s="30">
        <v>856959</v>
      </c>
      <c r="I84" s="30">
        <v>1758856</v>
      </c>
      <c r="J84" s="30">
        <v>877772</v>
      </c>
      <c r="K84" s="30">
        <v>926139</v>
      </c>
      <c r="L84" s="30">
        <v>991787</v>
      </c>
      <c r="M84" s="30">
        <v>2795698</v>
      </c>
      <c r="N84" s="30">
        <v>902330</v>
      </c>
      <c r="O84" s="30">
        <v>964774</v>
      </c>
      <c r="P84" s="30"/>
      <c r="Q84" s="30">
        <v>1867104</v>
      </c>
      <c r="R84" s="30"/>
      <c r="S84" s="30"/>
      <c r="T84" s="30"/>
      <c r="U84" s="30"/>
      <c r="V84" s="30">
        <v>6421658</v>
      </c>
      <c r="W84" s="30">
        <v>1657472</v>
      </c>
      <c r="X84" s="30"/>
      <c r="Y84" s="29"/>
      <c r="Z84" s="31">
        <v>1657472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0</v>
      </c>
      <c r="D5" s="158">
        <f>SUM(D6:D8)</f>
        <v>0</v>
      </c>
      <c r="E5" s="159">
        <f t="shared" si="0"/>
        <v>0</v>
      </c>
      <c r="F5" s="105">
        <f t="shared" si="0"/>
        <v>0</v>
      </c>
      <c r="G5" s="105">
        <f t="shared" si="0"/>
        <v>33271215</v>
      </c>
      <c r="H5" s="105">
        <f t="shared" si="0"/>
        <v>2067542</v>
      </c>
      <c r="I5" s="105">
        <f t="shared" si="0"/>
        <v>2103438</v>
      </c>
      <c r="J5" s="105">
        <f t="shared" si="0"/>
        <v>37442195</v>
      </c>
      <c r="K5" s="105">
        <f t="shared" si="0"/>
        <v>2106374</v>
      </c>
      <c r="L5" s="105">
        <f t="shared" si="0"/>
        <v>2267184</v>
      </c>
      <c r="M5" s="105">
        <f t="shared" si="0"/>
        <v>2145870</v>
      </c>
      <c r="N5" s="105">
        <f t="shared" si="0"/>
        <v>6519428</v>
      </c>
      <c r="O5" s="105">
        <f t="shared" si="0"/>
        <v>2089487</v>
      </c>
      <c r="P5" s="105">
        <f t="shared" si="0"/>
        <v>0</v>
      </c>
      <c r="Q5" s="105">
        <f t="shared" si="0"/>
        <v>0</v>
      </c>
      <c r="R5" s="105">
        <f t="shared" si="0"/>
        <v>2089487</v>
      </c>
      <c r="S5" s="105">
        <f t="shared" si="0"/>
        <v>0</v>
      </c>
      <c r="T5" s="105">
        <f t="shared" si="0"/>
        <v>0</v>
      </c>
      <c r="U5" s="105">
        <f t="shared" si="0"/>
        <v>0</v>
      </c>
      <c r="V5" s="105">
        <f t="shared" si="0"/>
        <v>0</v>
      </c>
      <c r="W5" s="105">
        <f t="shared" si="0"/>
        <v>46051110</v>
      </c>
      <c r="X5" s="105">
        <f t="shared" si="0"/>
        <v>0</v>
      </c>
      <c r="Y5" s="105">
        <f t="shared" si="0"/>
        <v>46051110</v>
      </c>
      <c r="Z5" s="142">
        <f>+IF(X5&lt;&gt;0,+(Y5/X5)*100,0)</f>
        <v>0</v>
      </c>
      <c r="AA5" s="158">
        <f>SUM(AA6:AA8)</f>
        <v>0</v>
      </c>
    </row>
    <row r="6" spans="1:27" ht="13.5">
      <c r="A6" s="143" t="s">
        <v>75</v>
      </c>
      <c r="B6" s="141"/>
      <c r="C6" s="160"/>
      <c r="D6" s="160"/>
      <c r="E6" s="161"/>
      <c r="F6" s="65"/>
      <c r="G6" s="65">
        <v>31240000</v>
      </c>
      <c r="H6" s="65"/>
      <c r="I6" s="65">
        <v>44</v>
      </c>
      <c r="J6" s="65">
        <v>31240044</v>
      </c>
      <c r="K6" s="65">
        <v>7190</v>
      </c>
      <c r="L6" s="65">
        <v>1579</v>
      </c>
      <c r="M6" s="65">
        <v>1599</v>
      </c>
      <c r="N6" s="65">
        <v>10368</v>
      </c>
      <c r="O6" s="65"/>
      <c r="P6" s="65"/>
      <c r="Q6" s="65"/>
      <c r="R6" s="65"/>
      <c r="S6" s="65"/>
      <c r="T6" s="65"/>
      <c r="U6" s="65"/>
      <c r="V6" s="65"/>
      <c r="W6" s="65">
        <v>31250412</v>
      </c>
      <c r="X6" s="65"/>
      <c r="Y6" s="65">
        <v>31250412</v>
      </c>
      <c r="Z6" s="145">
        <v>0</v>
      </c>
      <c r="AA6" s="160"/>
    </row>
    <row r="7" spans="1:27" ht="13.5">
      <c r="A7" s="143" t="s">
        <v>76</v>
      </c>
      <c r="B7" s="141"/>
      <c r="C7" s="162"/>
      <c r="D7" s="162"/>
      <c r="E7" s="163"/>
      <c r="F7" s="164"/>
      <c r="G7" s="164">
        <v>1976564</v>
      </c>
      <c r="H7" s="164">
        <v>2019519</v>
      </c>
      <c r="I7" s="164">
        <v>2056291</v>
      </c>
      <c r="J7" s="164">
        <v>6052374</v>
      </c>
      <c r="K7" s="164">
        <v>2093913</v>
      </c>
      <c r="L7" s="164">
        <v>2253607</v>
      </c>
      <c r="M7" s="164">
        <v>2136665</v>
      </c>
      <c r="N7" s="164">
        <v>6484185</v>
      </c>
      <c r="O7" s="164">
        <v>2087901</v>
      </c>
      <c r="P7" s="164"/>
      <c r="Q7" s="164"/>
      <c r="R7" s="164">
        <v>2087901</v>
      </c>
      <c r="S7" s="164"/>
      <c r="T7" s="164"/>
      <c r="U7" s="164"/>
      <c r="V7" s="164"/>
      <c r="W7" s="164">
        <v>14624460</v>
      </c>
      <c r="X7" s="164"/>
      <c r="Y7" s="164">
        <v>14624460</v>
      </c>
      <c r="Z7" s="146">
        <v>0</v>
      </c>
      <c r="AA7" s="162"/>
    </row>
    <row r="8" spans="1:27" ht="13.5">
      <c r="A8" s="143" t="s">
        <v>77</v>
      </c>
      <c r="B8" s="141"/>
      <c r="C8" s="160"/>
      <c r="D8" s="160"/>
      <c r="E8" s="161"/>
      <c r="F8" s="65"/>
      <c r="G8" s="65">
        <v>54651</v>
      </c>
      <c r="H8" s="65">
        <v>48023</v>
      </c>
      <c r="I8" s="65">
        <v>47103</v>
      </c>
      <c r="J8" s="65">
        <v>149777</v>
      </c>
      <c r="K8" s="65">
        <v>5271</v>
      </c>
      <c r="L8" s="65">
        <v>11998</v>
      </c>
      <c r="M8" s="65">
        <v>7606</v>
      </c>
      <c r="N8" s="65">
        <v>24875</v>
      </c>
      <c r="O8" s="65">
        <v>1586</v>
      </c>
      <c r="P8" s="65"/>
      <c r="Q8" s="65"/>
      <c r="R8" s="65">
        <v>1586</v>
      </c>
      <c r="S8" s="65"/>
      <c r="T8" s="65"/>
      <c r="U8" s="65"/>
      <c r="V8" s="65"/>
      <c r="W8" s="65">
        <v>176238</v>
      </c>
      <c r="X8" s="65"/>
      <c r="Y8" s="65">
        <v>176238</v>
      </c>
      <c r="Z8" s="145">
        <v>0</v>
      </c>
      <c r="AA8" s="160"/>
    </row>
    <row r="9" spans="1:27" ht="13.5">
      <c r="A9" s="140" t="s">
        <v>78</v>
      </c>
      <c r="B9" s="141"/>
      <c r="C9" s="158">
        <f aca="true" t="shared" si="1" ref="C9:Y9">SUM(C10:C14)</f>
        <v>0</v>
      </c>
      <c r="D9" s="158">
        <f>SUM(D10:D14)</f>
        <v>0</v>
      </c>
      <c r="E9" s="159">
        <f t="shared" si="1"/>
        <v>0</v>
      </c>
      <c r="F9" s="105">
        <f t="shared" si="1"/>
        <v>0</v>
      </c>
      <c r="G9" s="105">
        <f t="shared" si="1"/>
        <v>8682</v>
      </c>
      <c r="H9" s="105">
        <f t="shared" si="1"/>
        <v>7633</v>
      </c>
      <c r="I9" s="105">
        <f t="shared" si="1"/>
        <v>6524</v>
      </c>
      <c r="J9" s="105">
        <f t="shared" si="1"/>
        <v>22839</v>
      </c>
      <c r="K9" s="105">
        <f t="shared" si="1"/>
        <v>103451</v>
      </c>
      <c r="L9" s="105">
        <f t="shared" si="1"/>
        <v>101999</v>
      </c>
      <c r="M9" s="105">
        <f t="shared" si="1"/>
        <v>97358</v>
      </c>
      <c r="N9" s="105">
        <f t="shared" si="1"/>
        <v>302808</v>
      </c>
      <c r="O9" s="105">
        <f t="shared" si="1"/>
        <v>80887</v>
      </c>
      <c r="P9" s="105">
        <f t="shared" si="1"/>
        <v>0</v>
      </c>
      <c r="Q9" s="105">
        <f t="shared" si="1"/>
        <v>0</v>
      </c>
      <c r="R9" s="105">
        <f t="shared" si="1"/>
        <v>80887</v>
      </c>
      <c r="S9" s="105">
        <f t="shared" si="1"/>
        <v>0</v>
      </c>
      <c r="T9" s="105">
        <f t="shared" si="1"/>
        <v>0</v>
      </c>
      <c r="U9" s="105">
        <f t="shared" si="1"/>
        <v>0</v>
      </c>
      <c r="V9" s="105">
        <f t="shared" si="1"/>
        <v>0</v>
      </c>
      <c r="W9" s="105">
        <f t="shared" si="1"/>
        <v>406534</v>
      </c>
      <c r="X9" s="105">
        <f t="shared" si="1"/>
        <v>0</v>
      </c>
      <c r="Y9" s="105">
        <f t="shared" si="1"/>
        <v>406534</v>
      </c>
      <c r="Z9" s="142">
        <f>+IF(X9&lt;&gt;0,+(Y9/X9)*100,0)</f>
        <v>0</v>
      </c>
      <c r="AA9" s="158">
        <f>SUM(AA10:AA14)</f>
        <v>0</v>
      </c>
    </row>
    <row r="10" spans="1:27" ht="13.5">
      <c r="A10" s="143" t="s">
        <v>79</v>
      </c>
      <c r="B10" s="141"/>
      <c r="C10" s="160"/>
      <c r="D10" s="160"/>
      <c r="E10" s="161"/>
      <c r="F10" s="65"/>
      <c r="G10" s="65">
        <v>8522</v>
      </c>
      <c r="H10" s="65">
        <v>7423</v>
      </c>
      <c r="I10" s="65">
        <v>2224</v>
      </c>
      <c r="J10" s="65">
        <v>18169</v>
      </c>
      <c r="K10" s="65">
        <v>55441</v>
      </c>
      <c r="L10" s="65">
        <v>54349</v>
      </c>
      <c r="M10" s="65">
        <v>74848</v>
      </c>
      <c r="N10" s="65">
        <v>184638</v>
      </c>
      <c r="O10" s="65">
        <v>53747</v>
      </c>
      <c r="P10" s="65"/>
      <c r="Q10" s="65"/>
      <c r="R10" s="65">
        <v>53747</v>
      </c>
      <c r="S10" s="65"/>
      <c r="T10" s="65"/>
      <c r="U10" s="65"/>
      <c r="V10" s="65"/>
      <c r="W10" s="65">
        <v>256554</v>
      </c>
      <c r="X10" s="65"/>
      <c r="Y10" s="65">
        <v>256554</v>
      </c>
      <c r="Z10" s="145">
        <v>0</v>
      </c>
      <c r="AA10" s="160"/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>
        <v>0</v>
      </c>
      <c r="AA11" s="160"/>
    </row>
    <row r="12" spans="1:27" ht="13.5">
      <c r="A12" s="143" t="s">
        <v>81</v>
      </c>
      <c r="B12" s="141"/>
      <c r="C12" s="160"/>
      <c r="D12" s="160"/>
      <c r="E12" s="161"/>
      <c r="F12" s="65"/>
      <c r="G12" s="65">
        <v>160</v>
      </c>
      <c r="H12" s="65">
        <v>210</v>
      </c>
      <c r="I12" s="65">
        <v>4300</v>
      </c>
      <c r="J12" s="65">
        <v>4670</v>
      </c>
      <c r="K12" s="65">
        <v>48010</v>
      </c>
      <c r="L12" s="65">
        <v>47650</v>
      </c>
      <c r="M12" s="65">
        <v>22510</v>
      </c>
      <c r="N12" s="65">
        <v>118170</v>
      </c>
      <c r="O12" s="65">
        <v>27140</v>
      </c>
      <c r="P12" s="65"/>
      <c r="Q12" s="65"/>
      <c r="R12" s="65">
        <v>27140</v>
      </c>
      <c r="S12" s="65"/>
      <c r="T12" s="65"/>
      <c r="U12" s="65"/>
      <c r="V12" s="65"/>
      <c r="W12" s="65">
        <v>149980</v>
      </c>
      <c r="X12" s="65"/>
      <c r="Y12" s="65">
        <v>149980</v>
      </c>
      <c r="Z12" s="145">
        <v>0</v>
      </c>
      <c r="AA12" s="160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>
        <v>0</v>
      </c>
      <c r="AA13" s="160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0</v>
      </c>
      <c r="D15" s="158">
        <f>SUM(D16:D18)</f>
        <v>0</v>
      </c>
      <c r="E15" s="159">
        <f t="shared" si="2"/>
        <v>0</v>
      </c>
      <c r="F15" s="105">
        <f t="shared" si="2"/>
        <v>0</v>
      </c>
      <c r="G15" s="105">
        <f t="shared" si="2"/>
        <v>6104</v>
      </c>
      <c r="H15" s="105">
        <f t="shared" si="2"/>
        <v>17835</v>
      </c>
      <c r="I15" s="105">
        <f t="shared" si="2"/>
        <v>-1755</v>
      </c>
      <c r="J15" s="105">
        <f t="shared" si="2"/>
        <v>22184</v>
      </c>
      <c r="K15" s="105">
        <f t="shared" si="2"/>
        <v>16228</v>
      </c>
      <c r="L15" s="105">
        <f t="shared" si="2"/>
        <v>34995</v>
      </c>
      <c r="M15" s="105">
        <f t="shared" si="2"/>
        <v>6995</v>
      </c>
      <c r="N15" s="105">
        <f t="shared" si="2"/>
        <v>58218</v>
      </c>
      <c r="O15" s="105">
        <f t="shared" si="2"/>
        <v>5408</v>
      </c>
      <c r="P15" s="105">
        <f t="shared" si="2"/>
        <v>0</v>
      </c>
      <c r="Q15" s="105">
        <f t="shared" si="2"/>
        <v>0</v>
      </c>
      <c r="R15" s="105">
        <f t="shared" si="2"/>
        <v>5408</v>
      </c>
      <c r="S15" s="105">
        <f t="shared" si="2"/>
        <v>0</v>
      </c>
      <c r="T15" s="105">
        <f t="shared" si="2"/>
        <v>0</v>
      </c>
      <c r="U15" s="105">
        <f t="shared" si="2"/>
        <v>0</v>
      </c>
      <c r="V15" s="105">
        <f t="shared" si="2"/>
        <v>0</v>
      </c>
      <c r="W15" s="105">
        <f t="shared" si="2"/>
        <v>85810</v>
      </c>
      <c r="X15" s="105">
        <f t="shared" si="2"/>
        <v>0</v>
      </c>
      <c r="Y15" s="105">
        <f t="shared" si="2"/>
        <v>85810</v>
      </c>
      <c r="Z15" s="142">
        <f>+IF(X15&lt;&gt;0,+(Y15/X15)*100,0)</f>
        <v>0</v>
      </c>
      <c r="AA15" s="158">
        <f>SUM(AA16:AA18)</f>
        <v>0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>
        <v>0</v>
      </c>
      <c r="AA16" s="160"/>
    </row>
    <row r="17" spans="1:27" ht="13.5">
      <c r="A17" s="143" t="s">
        <v>86</v>
      </c>
      <c r="B17" s="141"/>
      <c r="C17" s="160"/>
      <c r="D17" s="160"/>
      <c r="E17" s="161"/>
      <c r="F17" s="65"/>
      <c r="G17" s="65">
        <v>6104</v>
      </c>
      <c r="H17" s="65">
        <v>17835</v>
      </c>
      <c r="I17" s="65">
        <v>-1755</v>
      </c>
      <c r="J17" s="65">
        <v>22184</v>
      </c>
      <c r="K17" s="65">
        <v>16228</v>
      </c>
      <c r="L17" s="65">
        <v>34995</v>
      </c>
      <c r="M17" s="65">
        <v>6995</v>
      </c>
      <c r="N17" s="65">
        <v>58218</v>
      </c>
      <c r="O17" s="65">
        <v>5408</v>
      </c>
      <c r="P17" s="65"/>
      <c r="Q17" s="65"/>
      <c r="R17" s="65">
        <v>5408</v>
      </c>
      <c r="S17" s="65"/>
      <c r="T17" s="65"/>
      <c r="U17" s="65"/>
      <c r="V17" s="65"/>
      <c r="W17" s="65">
        <v>85810</v>
      </c>
      <c r="X17" s="65"/>
      <c r="Y17" s="65">
        <v>85810</v>
      </c>
      <c r="Z17" s="145">
        <v>0</v>
      </c>
      <c r="AA17" s="160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0</v>
      </c>
      <c r="F19" s="105">
        <f t="shared" si="3"/>
        <v>0</v>
      </c>
      <c r="G19" s="105">
        <f t="shared" si="3"/>
        <v>5159953</v>
      </c>
      <c r="H19" s="105">
        <f t="shared" si="3"/>
        <v>5207457</v>
      </c>
      <c r="I19" s="105">
        <f t="shared" si="3"/>
        <v>2631403</v>
      </c>
      <c r="J19" s="105">
        <f t="shared" si="3"/>
        <v>12998813</v>
      </c>
      <c r="K19" s="105">
        <f t="shared" si="3"/>
        <v>5841882</v>
      </c>
      <c r="L19" s="105">
        <f t="shared" si="3"/>
        <v>7475517</v>
      </c>
      <c r="M19" s="105">
        <f t="shared" si="3"/>
        <v>1841796</v>
      </c>
      <c r="N19" s="105">
        <f t="shared" si="3"/>
        <v>15159195</v>
      </c>
      <c r="O19" s="105">
        <f t="shared" si="3"/>
        <v>26386832</v>
      </c>
      <c r="P19" s="105">
        <f t="shared" si="3"/>
        <v>0</v>
      </c>
      <c r="Q19" s="105">
        <f t="shared" si="3"/>
        <v>0</v>
      </c>
      <c r="R19" s="105">
        <f t="shared" si="3"/>
        <v>26386832</v>
      </c>
      <c r="S19" s="105">
        <f t="shared" si="3"/>
        <v>0</v>
      </c>
      <c r="T19" s="105">
        <f t="shared" si="3"/>
        <v>0</v>
      </c>
      <c r="U19" s="105">
        <f t="shared" si="3"/>
        <v>0</v>
      </c>
      <c r="V19" s="105">
        <f t="shared" si="3"/>
        <v>0</v>
      </c>
      <c r="W19" s="105">
        <f t="shared" si="3"/>
        <v>54544840</v>
      </c>
      <c r="X19" s="105">
        <f t="shared" si="3"/>
        <v>0</v>
      </c>
      <c r="Y19" s="105">
        <f t="shared" si="3"/>
        <v>54544840</v>
      </c>
      <c r="Z19" s="142">
        <f>+IF(X19&lt;&gt;0,+(Y19/X19)*100,0)</f>
        <v>0</v>
      </c>
      <c r="AA19" s="158">
        <f>SUM(AA20:AA23)</f>
        <v>0</v>
      </c>
    </row>
    <row r="20" spans="1:27" ht="13.5">
      <c r="A20" s="143" t="s">
        <v>89</v>
      </c>
      <c r="B20" s="141"/>
      <c r="C20" s="160"/>
      <c r="D20" s="160"/>
      <c r="E20" s="161"/>
      <c r="F20" s="65"/>
      <c r="G20" s="65">
        <v>2911995</v>
      </c>
      <c r="H20" s="65">
        <v>3484386</v>
      </c>
      <c r="I20" s="65">
        <v>2986625</v>
      </c>
      <c r="J20" s="65">
        <v>9383006</v>
      </c>
      <c r="K20" s="65">
        <v>2490656</v>
      </c>
      <c r="L20" s="65">
        <v>2456495</v>
      </c>
      <c r="M20" s="65">
        <v>1715539</v>
      </c>
      <c r="N20" s="65">
        <v>6662690</v>
      </c>
      <c r="O20" s="65">
        <v>24061327</v>
      </c>
      <c r="P20" s="65"/>
      <c r="Q20" s="65"/>
      <c r="R20" s="65">
        <v>24061327</v>
      </c>
      <c r="S20" s="65"/>
      <c r="T20" s="65"/>
      <c r="U20" s="65"/>
      <c r="V20" s="65"/>
      <c r="W20" s="65">
        <v>40107023</v>
      </c>
      <c r="X20" s="65"/>
      <c r="Y20" s="65">
        <v>40107023</v>
      </c>
      <c r="Z20" s="145">
        <v>0</v>
      </c>
      <c r="AA20" s="160"/>
    </row>
    <row r="21" spans="1:27" ht="13.5">
      <c r="A21" s="143" t="s">
        <v>90</v>
      </c>
      <c r="B21" s="141"/>
      <c r="C21" s="160"/>
      <c r="D21" s="160"/>
      <c r="E21" s="161"/>
      <c r="F21" s="65"/>
      <c r="G21" s="65">
        <v>953356</v>
      </c>
      <c r="H21" s="65">
        <v>426806</v>
      </c>
      <c r="I21" s="65">
        <v>-1648271</v>
      </c>
      <c r="J21" s="65">
        <v>-268109</v>
      </c>
      <c r="K21" s="65">
        <v>2063460</v>
      </c>
      <c r="L21" s="65">
        <v>3721369</v>
      </c>
      <c r="M21" s="65">
        <v>-1169576</v>
      </c>
      <c r="N21" s="65">
        <v>4615253</v>
      </c>
      <c r="O21" s="65">
        <v>1040931</v>
      </c>
      <c r="P21" s="65"/>
      <c r="Q21" s="65"/>
      <c r="R21" s="65">
        <v>1040931</v>
      </c>
      <c r="S21" s="65"/>
      <c r="T21" s="65"/>
      <c r="U21" s="65"/>
      <c r="V21" s="65"/>
      <c r="W21" s="65">
        <v>5388075</v>
      </c>
      <c r="X21" s="65"/>
      <c r="Y21" s="65">
        <v>5388075</v>
      </c>
      <c r="Z21" s="145">
        <v>0</v>
      </c>
      <c r="AA21" s="160"/>
    </row>
    <row r="22" spans="1:27" ht="13.5">
      <c r="A22" s="143" t="s">
        <v>91</v>
      </c>
      <c r="B22" s="141"/>
      <c r="C22" s="162"/>
      <c r="D22" s="162"/>
      <c r="E22" s="163"/>
      <c r="F22" s="164"/>
      <c r="G22" s="164">
        <v>806359</v>
      </c>
      <c r="H22" s="164">
        <v>807364</v>
      </c>
      <c r="I22" s="164">
        <v>804775</v>
      </c>
      <c r="J22" s="164">
        <v>2418498</v>
      </c>
      <c r="K22" s="164">
        <v>801324</v>
      </c>
      <c r="L22" s="164">
        <v>809048</v>
      </c>
      <c r="M22" s="164">
        <v>807188</v>
      </c>
      <c r="N22" s="164">
        <v>2417560</v>
      </c>
      <c r="O22" s="164">
        <v>796502</v>
      </c>
      <c r="P22" s="164"/>
      <c r="Q22" s="164"/>
      <c r="R22" s="164">
        <v>796502</v>
      </c>
      <c r="S22" s="164"/>
      <c r="T22" s="164"/>
      <c r="U22" s="164"/>
      <c r="V22" s="164"/>
      <c r="W22" s="164">
        <v>5632560</v>
      </c>
      <c r="X22" s="164"/>
      <c r="Y22" s="164">
        <v>5632560</v>
      </c>
      <c r="Z22" s="146">
        <v>0</v>
      </c>
      <c r="AA22" s="162"/>
    </row>
    <row r="23" spans="1:27" ht="13.5">
      <c r="A23" s="143" t="s">
        <v>92</v>
      </c>
      <c r="B23" s="141"/>
      <c r="C23" s="160"/>
      <c r="D23" s="160"/>
      <c r="E23" s="161"/>
      <c r="F23" s="65"/>
      <c r="G23" s="65">
        <v>488243</v>
      </c>
      <c r="H23" s="65">
        <v>488901</v>
      </c>
      <c r="I23" s="65">
        <v>488274</v>
      </c>
      <c r="J23" s="65">
        <v>1465418</v>
      </c>
      <c r="K23" s="65">
        <v>486442</v>
      </c>
      <c r="L23" s="65">
        <v>488605</v>
      </c>
      <c r="M23" s="65">
        <v>488645</v>
      </c>
      <c r="N23" s="65">
        <v>1463692</v>
      </c>
      <c r="O23" s="65">
        <v>488072</v>
      </c>
      <c r="P23" s="65"/>
      <c r="Q23" s="65"/>
      <c r="R23" s="65">
        <v>488072</v>
      </c>
      <c r="S23" s="65"/>
      <c r="T23" s="65"/>
      <c r="U23" s="65"/>
      <c r="V23" s="65"/>
      <c r="W23" s="65">
        <v>3417182</v>
      </c>
      <c r="X23" s="65"/>
      <c r="Y23" s="65">
        <v>3417182</v>
      </c>
      <c r="Z23" s="145">
        <v>0</v>
      </c>
      <c r="AA23" s="160"/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0</v>
      </c>
      <c r="D25" s="177">
        <f>+D5+D9+D15+D19+D24</f>
        <v>0</v>
      </c>
      <c r="E25" s="178">
        <f t="shared" si="4"/>
        <v>0</v>
      </c>
      <c r="F25" s="78">
        <f t="shared" si="4"/>
        <v>0</v>
      </c>
      <c r="G25" s="78">
        <f t="shared" si="4"/>
        <v>38445954</v>
      </c>
      <c r="H25" s="78">
        <f t="shared" si="4"/>
        <v>7300467</v>
      </c>
      <c r="I25" s="78">
        <f t="shared" si="4"/>
        <v>4739610</v>
      </c>
      <c r="J25" s="78">
        <f t="shared" si="4"/>
        <v>50486031</v>
      </c>
      <c r="K25" s="78">
        <f t="shared" si="4"/>
        <v>8067935</v>
      </c>
      <c r="L25" s="78">
        <f t="shared" si="4"/>
        <v>9879695</v>
      </c>
      <c r="M25" s="78">
        <f t="shared" si="4"/>
        <v>4092019</v>
      </c>
      <c r="N25" s="78">
        <f t="shared" si="4"/>
        <v>22039649</v>
      </c>
      <c r="O25" s="78">
        <f t="shared" si="4"/>
        <v>28562614</v>
      </c>
      <c r="P25" s="78">
        <f t="shared" si="4"/>
        <v>0</v>
      </c>
      <c r="Q25" s="78">
        <f t="shared" si="4"/>
        <v>0</v>
      </c>
      <c r="R25" s="78">
        <f t="shared" si="4"/>
        <v>28562614</v>
      </c>
      <c r="S25" s="78">
        <f t="shared" si="4"/>
        <v>0</v>
      </c>
      <c r="T25" s="78">
        <f t="shared" si="4"/>
        <v>0</v>
      </c>
      <c r="U25" s="78">
        <f t="shared" si="4"/>
        <v>0</v>
      </c>
      <c r="V25" s="78">
        <f t="shared" si="4"/>
        <v>0</v>
      </c>
      <c r="W25" s="78">
        <f t="shared" si="4"/>
        <v>101088294</v>
      </c>
      <c r="X25" s="78">
        <f t="shared" si="4"/>
        <v>0</v>
      </c>
      <c r="Y25" s="78">
        <f t="shared" si="4"/>
        <v>101088294</v>
      </c>
      <c r="Z25" s="179">
        <f>+IF(X25&lt;&gt;0,+(Y25/X25)*100,0)</f>
        <v>0</v>
      </c>
      <c r="AA25" s="177">
        <f>+AA5+AA9+AA15+AA19+AA24</f>
        <v>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0</v>
      </c>
      <c r="D28" s="158">
        <f>SUM(D29:D31)</f>
        <v>0</v>
      </c>
      <c r="E28" s="159">
        <f t="shared" si="5"/>
        <v>0</v>
      </c>
      <c r="F28" s="105">
        <f t="shared" si="5"/>
        <v>0</v>
      </c>
      <c r="G28" s="105">
        <f t="shared" si="5"/>
        <v>3838909</v>
      </c>
      <c r="H28" s="105">
        <f t="shared" si="5"/>
        <v>3818357</v>
      </c>
      <c r="I28" s="105">
        <f t="shared" si="5"/>
        <v>4391912</v>
      </c>
      <c r="J28" s="105">
        <f t="shared" si="5"/>
        <v>12049178</v>
      </c>
      <c r="K28" s="105">
        <f t="shared" si="5"/>
        <v>4289998</v>
      </c>
      <c r="L28" s="105">
        <f t="shared" si="5"/>
        <v>2895536</v>
      </c>
      <c r="M28" s="105">
        <f t="shared" si="5"/>
        <v>3996180</v>
      </c>
      <c r="N28" s="105">
        <f t="shared" si="5"/>
        <v>11181714</v>
      </c>
      <c r="O28" s="105">
        <f t="shared" si="5"/>
        <v>4512101</v>
      </c>
      <c r="P28" s="105">
        <f t="shared" si="5"/>
        <v>0</v>
      </c>
      <c r="Q28" s="105">
        <f t="shared" si="5"/>
        <v>0</v>
      </c>
      <c r="R28" s="105">
        <f t="shared" si="5"/>
        <v>4512101</v>
      </c>
      <c r="S28" s="105">
        <f t="shared" si="5"/>
        <v>0</v>
      </c>
      <c r="T28" s="105">
        <f t="shared" si="5"/>
        <v>0</v>
      </c>
      <c r="U28" s="105">
        <f t="shared" si="5"/>
        <v>0</v>
      </c>
      <c r="V28" s="105">
        <f t="shared" si="5"/>
        <v>0</v>
      </c>
      <c r="W28" s="105">
        <f t="shared" si="5"/>
        <v>27742993</v>
      </c>
      <c r="X28" s="105">
        <f t="shared" si="5"/>
        <v>0</v>
      </c>
      <c r="Y28" s="105">
        <f t="shared" si="5"/>
        <v>27742993</v>
      </c>
      <c r="Z28" s="142">
        <f>+IF(X28&lt;&gt;0,+(Y28/X28)*100,0)</f>
        <v>0</v>
      </c>
      <c r="AA28" s="158">
        <f>SUM(AA29:AA31)</f>
        <v>0</v>
      </c>
    </row>
    <row r="29" spans="1:27" ht="13.5">
      <c r="A29" s="143" t="s">
        <v>75</v>
      </c>
      <c r="B29" s="141"/>
      <c r="C29" s="160"/>
      <c r="D29" s="160"/>
      <c r="E29" s="161"/>
      <c r="F29" s="65"/>
      <c r="G29" s="65">
        <v>1231869</v>
      </c>
      <c r="H29" s="65">
        <v>1224916</v>
      </c>
      <c r="I29" s="65">
        <v>1169927</v>
      </c>
      <c r="J29" s="65">
        <v>3626712</v>
      </c>
      <c r="K29" s="65">
        <v>1401949</v>
      </c>
      <c r="L29" s="65">
        <v>1139759</v>
      </c>
      <c r="M29" s="65">
        <v>1646922</v>
      </c>
      <c r="N29" s="65">
        <v>4188630</v>
      </c>
      <c r="O29" s="65">
        <v>1320377</v>
      </c>
      <c r="P29" s="65"/>
      <c r="Q29" s="65"/>
      <c r="R29" s="65">
        <v>1320377</v>
      </c>
      <c r="S29" s="65"/>
      <c r="T29" s="65"/>
      <c r="U29" s="65"/>
      <c r="V29" s="65"/>
      <c r="W29" s="65">
        <v>9135719</v>
      </c>
      <c r="X29" s="65"/>
      <c r="Y29" s="65">
        <v>9135719</v>
      </c>
      <c r="Z29" s="145">
        <v>0</v>
      </c>
      <c r="AA29" s="160"/>
    </row>
    <row r="30" spans="1:27" ht="13.5">
      <c r="A30" s="143" t="s">
        <v>76</v>
      </c>
      <c r="B30" s="141"/>
      <c r="C30" s="162"/>
      <c r="D30" s="162"/>
      <c r="E30" s="163"/>
      <c r="F30" s="164"/>
      <c r="G30" s="164">
        <v>1321688</v>
      </c>
      <c r="H30" s="164">
        <v>1890179</v>
      </c>
      <c r="I30" s="164">
        <v>1987638</v>
      </c>
      <c r="J30" s="164">
        <v>5199505</v>
      </c>
      <c r="K30" s="164">
        <v>1651683</v>
      </c>
      <c r="L30" s="164">
        <v>900336</v>
      </c>
      <c r="M30" s="164">
        <v>1386637</v>
      </c>
      <c r="N30" s="164">
        <v>3938656</v>
      </c>
      <c r="O30" s="164">
        <v>2332936</v>
      </c>
      <c r="P30" s="164"/>
      <c r="Q30" s="164"/>
      <c r="R30" s="164">
        <v>2332936</v>
      </c>
      <c r="S30" s="164"/>
      <c r="T30" s="164"/>
      <c r="U30" s="164"/>
      <c r="V30" s="164"/>
      <c r="W30" s="164">
        <v>11471097</v>
      </c>
      <c r="X30" s="164"/>
      <c r="Y30" s="164">
        <v>11471097</v>
      </c>
      <c r="Z30" s="146">
        <v>0</v>
      </c>
      <c r="AA30" s="162"/>
    </row>
    <row r="31" spans="1:27" ht="13.5">
      <c r="A31" s="143" t="s">
        <v>77</v>
      </c>
      <c r="B31" s="141"/>
      <c r="C31" s="160"/>
      <c r="D31" s="160"/>
      <c r="E31" s="161"/>
      <c r="F31" s="65"/>
      <c r="G31" s="65">
        <v>1285352</v>
      </c>
      <c r="H31" s="65">
        <v>703262</v>
      </c>
      <c r="I31" s="65">
        <v>1234347</v>
      </c>
      <c r="J31" s="65">
        <v>3222961</v>
      </c>
      <c r="K31" s="65">
        <v>1236366</v>
      </c>
      <c r="L31" s="65">
        <v>855441</v>
      </c>
      <c r="M31" s="65">
        <v>962621</v>
      </c>
      <c r="N31" s="65">
        <v>3054428</v>
      </c>
      <c r="O31" s="65">
        <v>858788</v>
      </c>
      <c r="P31" s="65"/>
      <c r="Q31" s="65"/>
      <c r="R31" s="65">
        <v>858788</v>
      </c>
      <c r="S31" s="65"/>
      <c r="T31" s="65"/>
      <c r="U31" s="65"/>
      <c r="V31" s="65"/>
      <c r="W31" s="65">
        <v>7136177</v>
      </c>
      <c r="X31" s="65"/>
      <c r="Y31" s="65">
        <v>7136177</v>
      </c>
      <c r="Z31" s="145">
        <v>0</v>
      </c>
      <c r="AA31" s="160"/>
    </row>
    <row r="32" spans="1:27" ht="13.5">
      <c r="A32" s="140" t="s">
        <v>78</v>
      </c>
      <c r="B32" s="141"/>
      <c r="C32" s="158">
        <f aca="true" t="shared" si="6" ref="C32:Y32">SUM(C33:C37)</f>
        <v>0</v>
      </c>
      <c r="D32" s="158">
        <f>SUM(D33:D37)</f>
        <v>0</v>
      </c>
      <c r="E32" s="159">
        <f t="shared" si="6"/>
        <v>0</v>
      </c>
      <c r="F32" s="105">
        <f t="shared" si="6"/>
        <v>0</v>
      </c>
      <c r="G32" s="105">
        <f t="shared" si="6"/>
        <v>1815089</v>
      </c>
      <c r="H32" s="105">
        <f t="shared" si="6"/>
        <v>1742924</v>
      </c>
      <c r="I32" s="105">
        <f t="shared" si="6"/>
        <v>1767031</v>
      </c>
      <c r="J32" s="105">
        <f t="shared" si="6"/>
        <v>5325044</v>
      </c>
      <c r="K32" s="105">
        <f t="shared" si="6"/>
        <v>1762630</v>
      </c>
      <c r="L32" s="105">
        <f t="shared" si="6"/>
        <v>1835504</v>
      </c>
      <c r="M32" s="105">
        <f t="shared" si="6"/>
        <v>1825507</v>
      </c>
      <c r="N32" s="105">
        <f t="shared" si="6"/>
        <v>5423641</v>
      </c>
      <c r="O32" s="105">
        <f t="shared" si="6"/>
        <v>1643359</v>
      </c>
      <c r="P32" s="105">
        <f t="shared" si="6"/>
        <v>0</v>
      </c>
      <c r="Q32" s="105">
        <f t="shared" si="6"/>
        <v>0</v>
      </c>
      <c r="R32" s="105">
        <f t="shared" si="6"/>
        <v>1643359</v>
      </c>
      <c r="S32" s="105">
        <f t="shared" si="6"/>
        <v>0</v>
      </c>
      <c r="T32" s="105">
        <f t="shared" si="6"/>
        <v>0</v>
      </c>
      <c r="U32" s="105">
        <f t="shared" si="6"/>
        <v>0</v>
      </c>
      <c r="V32" s="105">
        <f t="shared" si="6"/>
        <v>0</v>
      </c>
      <c r="W32" s="105">
        <f t="shared" si="6"/>
        <v>12392044</v>
      </c>
      <c r="X32" s="105">
        <f t="shared" si="6"/>
        <v>0</v>
      </c>
      <c r="Y32" s="105">
        <f t="shared" si="6"/>
        <v>12392044</v>
      </c>
      <c r="Z32" s="142">
        <f>+IF(X32&lt;&gt;0,+(Y32/X32)*100,0)</f>
        <v>0</v>
      </c>
      <c r="AA32" s="158">
        <f>SUM(AA33:AA37)</f>
        <v>0</v>
      </c>
    </row>
    <row r="33" spans="1:27" ht="13.5">
      <c r="A33" s="143" t="s">
        <v>79</v>
      </c>
      <c r="B33" s="141"/>
      <c r="C33" s="160"/>
      <c r="D33" s="160"/>
      <c r="E33" s="161"/>
      <c r="F33" s="65"/>
      <c r="G33" s="65">
        <v>822087</v>
      </c>
      <c r="H33" s="65">
        <v>661021</v>
      </c>
      <c r="I33" s="65">
        <v>677266</v>
      </c>
      <c r="J33" s="65">
        <v>2160374</v>
      </c>
      <c r="K33" s="65">
        <v>840576</v>
      </c>
      <c r="L33" s="65">
        <v>871068</v>
      </c>
      <c r="M33" s="65">
        <v>879486</v>
      </c>
      <c r="N33" s="65">
        <v>2591130</v>
      </c>
      <c r="O33" s="65">
        <v>754482</v>
      </c>
      <c r="P33" s="65"/>
      <c r="Q33" s="65"/>
      <c r="R33" s="65">
        <v>754482</v>
      </c>
      <c r="S33" s="65"/>
      <c r="T33" s="65"/>
      <c r="U33" s="65"/>
      <c r="V33" s="65"/>
      <c r="W33" s="65">
        <v>5505986</v>
      </c>
      <c r="X33" s="65"/>
      <c r="Y33" s="65">
        <v>5505986</v>
      </c>
      <c r="Z33" s="145">
        <v>0</v>
      </c>
      <c r="AA33" s="160"/>
    </row>
    <row r="34" spans="1:27" ht="13.5">
      <c r="A34" s="143" t="s">
        <v>80</v>
      </c>
      <c r="B34" s="141"/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>
        <v>0</v>
      </c>
      <c r="AA34" s="160"/>
    </row>
    <row r="35" spans="1:27" ht="13.5">
      <c r="A35" s="143" t="s">
        <v>81</v>
      </c>
      <c r="B35" s="141"/>
      <c r="C35" s="160"/>
      <c r="D35" s="160"/>
      <c r="E35" s="161"/>
      <c r="F35" s="65"/>
      <c r="G35" s="65">
        <v>993002</v>
      </c>
      <c r="H35" s="65">
        <v>1081903</v>
      </c>
      <c r="I35" s="65">
        <v>1089765</v>
      </c>
      <c r="J35" s="65">
        <v>3164670</v>
      </c>
      <c r="K35" s="65">
        <v>922054</v>
      </c>
      <c r="L35" s="65">
        <v>964436</v>
      </c>
      <c r="M35" s="65">
        <v>946021</v>
      </c>
      <c r="N35" s="65">
        <v>2832511</v>
      </c>
      <c r="O35" s="65">
        <v>888877</v>
      </c>
      <c r="P35" s="65"/>
      <c r="Q35" s="65"/>
      <c r="R35" s="65">
        <v>888877</v>
      </c>
      <c r="S35" s="65"/>
      <c r="T35" s="65"/>
      <c r="U35" s="65"/>
      <c r="V35" s="65"/>
      <c r="W35" s="65">
        <v>6886058</v>
      </c>
      <c r="X35" s="65"/>
      <c r="Y35" s="65">
        <v>6886058</v>
      </c>
      <c r="Z35" s="145">
        <v>0</v>
      </c>
      <c r="AA35" s="160"/>
    </row>
    <row r="36" spans="1:27" ht="13.5">
      <c r="A36" s="143" t="s">
        <v>82</v>
      </c>
      <c r="B36" s="141"/>
      <c r="C36" s="160"/>
      <c r="D36" s="160"/>
      <c r="E36" s="161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>
        <v>0</v>
      </c>
      <c r="AA36" s="160"/>
    </row>
    <row r="37" spans="1:27" ht="13.5">
      <c r="A37" s="143" t="s">
        <v>83</v>
      </c>
      <c r="B37" s="141"/>
      <c r="C37" s="162"/>
      <c r="D37" s="162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46">
        <v>0</v>
      </c>
      <c r="AA37" s="162"/>
    </row>
    <row r="38" spans="1:27" ht="13.5">
      <c r="A38" s="140" t="s">
        <v>84</v>
      </c>
      <c r="B38" s="147"/>
      <c r="C38" s="158">
        <f aca="true" t="shared" si="7" ref="C38:Y38">SUM(C39:C41)</f>
        <v>0</v>
      </c>
      <c r="D38" s="158">
        <f>SUM(D39:D41)</f>
        <v>0</v>
      </c>
      <c r="E38" s="159">
        <f t="shared" si="7"/>
        <v>0</v>
      </c>
      <c r="F38" s="105">
        <f t="shared" si="7"/>
        <v>0</v>
      </c>
      <c r="G38" s="105">
        <f t="shared" si="7"/>
        <v>1368319</v>
      </c>
      <c r="H38" s="105">
        <f t="shared" si="7"/>
        <v>1627504</v>
      </c>
      <c r="I38" s="105">
        <f t="shared" si="7"/>
        <v>1659704</v>
      </c>
      <c r="J38" s="105">
        <f t="shared" si="7"/>
        <v>4655527</v>
      </c>
      <c r="K38" s="105">
        <f t="shared" si="7"/>
        <v>1439901</v>
      </c>
      <c r="L38" s="105">
        <f t="shared" si="7"/>
        <v>2378765</v>
      </c>
      <c r="M38" s="105">
        <f t="shared" si="7"/>
        <v>1770518</v>
      </c>
      <c r="N38" s="105">
        <f t="shared" si="7"/>
        <v>5589184</v>
      </c>
      <c r="O38" s="105">
        <f t="shared" si="7"/>
        <v>1398210</v>
      </c>
      <c r="P38" s="105">
        <f t="shared" si="7"/>
        <v>0</v>
      </c>
      <c r="Q38" s="105">
        <f t="shared" si="7"/>
        <v>0</v>
      </c>
      <c r="R38" s="105">
        <f t="shared" si="7"/>
        <v>1398210</v>
      </c>
      <c r="S38" s="105">
        <f t="shared" si="7"/>
        <v>0</v>
      </c>
      <c r="T38" s="105">
        <f t="shared" si="7"/>
        <v>0</v>
      </c>
      <c r="U38" s="105">
        <f t="shared" si="7"/>
        <v>0</v>
      </c>
      <c r="V38" s="105">
        <f t="shared" si="7"/>
        <v>0</v>
      </c>
      <c r="W38" s="105">
        <f t="shared" si="7"/>
        <v>11642921</v>
      </c>
      <c r="X38" s="105">
        <f t="shared" si="7"/>
        <v>0</v>
      </c>
      <c r="Y38" s="105">
        <f t="shared" si="7"/>
        <v>11642921</v>
      </c>
      <c r="Z38" s="142">
        <f>+IF(X38&lt;&gt;0,+(Y38/X38)*100,0)</f>
        <v>0</v>
      </c>
      <c r="AA38" s="158">
        <f>SUM(AA39:AA41)</f>
        <v>0</v>
      </c>
    </row>
    <row r="39" spans="1:27" ht="13.5">
      <c r="A39" s="143" t="s">
        <v>85</v>
      </c>
      <c r="B39" s="141"/>
      <c r="C39" s="160"/>
      <c r="D39" s="160"/>
      <c r="E39" s="161"/>
      <c r="F39" s="65"/>
      <c r="G39" s="65">
        <v>189832</v>
      </c>
      <c r="H39" s="65">
        <v>93725</v>
      </c>
      <c r="I39" s="65">
        <v>123989</v>
      </c>
      <c r="J39" s="65">
        <v>407546</v>
      </c>
      <c r="K39" s="65">
        <v>135055</v>
      </c>
      <c r="L39" s="65">
        <v>852275</v>
      </c>
      <c r="M39" s="65">
        <v>282149</v>
      </c>
      <c r="N39" s="65">
        <v>1269479</v>
      </c>
      <c r="O39" s="65">
        <v>183937</v>
      </c>
      <c r="P39" s="65"/>
      <c r="Q39" s="65"/>
      <c r="R39" s="65">
        <v>183937</v>
      </c>
      <c r="S39" s="65"/>
      <c r="T39" s="65"/>
      <c r="U39" s="65"/>
      <c r="V39" s="65"/>
      <c r="W39" s="65">
        <v>1860962</v>
      </c>
      <c r="X39" s="65"/>
      <c r="Y39" s="65">
        <v>1860962</v>
      </c>
      <c r="Z39" s="145">
        <v>0</v>
      </c>
      <c r="AA39" s="160"/>
    </row>
    <row r="40" spans="1:27" ht="13.5">
      <c r="A40" s="143" t="s">
        <v>86</v>
      </c>
      <c r="B40" s="141"/>
      <c r="C40" s="160"/>
      <c r="D40" s="160"/>
      <c r="E40" s="161"/>
      <c r="F40" s="65"/>
      <c r="G40" s="65">
        <v>1178487</v>
      </c>
      <c r="H40" s="65">
        <v>1533779</v>
      </c>
      <c r="I40" s="65">
        <v>1535715</v>
      </c>
      <c r="J40" s="65">
        <v>4247981</v>
      </c>
      <c r="K40" s="65">
        <v>1304846</v>
      </c>
      <c r="L40" s="65">
        <v>1526490</v>
      </c>
      <c r="M40" s="65">
        <v>1488369</v>
      </c>
      <c r="N40" s="65">
        <v>4319705</v>
      </c>
      <c r="O40" s="65">
        <v>1214273</v>
      </c>
      <c r="P40" s="65"/>
      <c r="Q40" s="65"/>
      <c r="R40" s="65">
        <v>1214273</v>
      </c>
      <c r="S40" s="65"/>
      <c r="T40" s="65"/>
      <c r="U40" s="65"/>
      <c r="V40" s="65"/>
      <c r="W40" s="65">
        <v>9781959</v>
      </c>
      <c r="X40" s="65"/>
      <c r="Y40" s="65">
        <v>9781959</v>
      </c>
      <c r="Z40" s="145">
        <v>0</v>
      </c>
      <c r="AA40" s="160"/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0</v>
      </c>
      <c r="D42" s="158">
        <f>SUM(D43:D46)</f>
        <v>0</v>
      </c>
      <c r="E42" s="159">
        <f t="shared" si="8"/>
        <v>0</v>
      </c>
      <c r="F42" s="105">
        <f t="shared" si="8"/>
        <v>0</v>
      </c>
      <c r="G42" s="105">
        <f t="shared" si="8"/>
        <v>4593036</v>
      </c>
      <c r="H42" s="105">
        <f t="shared" si="8"/>
        <v>6721863</v>
      </c>
      <c r="I42" s="105">
        <f t="shared" si="8"/>
        <v>6337321</v>
      </c>
      <c r="J42" s="105">
        <f t="shared" si="8"/>
        <v>17652220</v>
      </c>
      <c r="K42" s="105">
        <f t="shared" si="8"/>
        <v>4099381</v>
      </c>
      <c r="L42" s="105">
        <f t="shared" si="8"/>
        <v>3104599</v>
      </c>
      <c r="M42" s="105">
        <f t="shared" si="8"/>
        <v>4383025</v>
      </c>
      <c r="N42" s="105">
        <f t="shared" si="8"/>
        <v>11587005</v>
      </c>
      <c r="O42" s="105">
        <f t="shared" si="8"/>
        <v>3898251</v>
      </c>
      <c r="P42" s="105">
        <f t="shared" si="8"/>
        <v>0</v>
      </c>
      <c r="Q42" s="105">
        <f t="shared" si="8"/>
        <v>0</v>
      </c>
      <c r="R42" s="105">
        <f t="shared" si="8"/>
        <v>3898251</v>
      </c>
      <c r="S42" s="105">
        <f t="shared" si="8"/>
        <v>0</v>
      </c>
      <c r="T42" s="105">
        <f t="shared" si="8"/>
        <v>0</v>
      </c>
      <c r="U42" s="105">
        <f t="shared" si="8"/>
        <v>0</v>
      </c>
      <c r="V42" s="105">
        <f t="shared" si="8"/>
        <v>0</v>
      </c>
      <c r="W42" s="105">
        <f t="shared" si="8"/>
        <v>33137476</v>
      </c>
      <c r="X42" s="105">
        <f t="shared" si="8"/>
        <v>0</v>
      </c>
      <c r="Y42" s="105">
        <f t="shared" si="8"/>
        <v>33137476</v>
      </c>
      <c r="Z42" s="142">
        <f>+IF(X42&lt;&gt;0,+(Y42/X42)*100,0)</f>
        <v>0</v>
      </c>
      <c r="AA42" s="158">
        <f>SUM(AA43:AA46)</f>
        <v>0</v>
      </c>
    </row>
    <row r="43" spans="1:27" ht="13.5">
      <c r="A43" s="143" t="s">
        <v>89</v>
      </c>
      <c r="B43" s="141"/>
      <c r="C43" s="160"/>
      <c r="D43" s="160"/>
      <c r="E43" s="161"/>
      <c r="F43" s="65"/>
      <c r="G43" s="65">
        <v>3291203</v>
      </c>
      <c r="H43" s="65">
        <v>5014983</v>
      </c>
      <c r="I43" s="65">
        <v>4480475</v>
      </c>
      <c r="J43" s="65">
        <v>12786661</v>
      </c>
      <c r="K43" s="65">
        <v>2481509</v>
      </c>
      <c r="L43" s="65">
        <v>2276447</v>
      </c>
      <c r="M43" s="65">
        <v>2323029</v>
      </c>
      <c r="N43" s="65">
        <v>7080985</v>
      </c>
      <c r="O43" s="65">
        <v>2239275</v>
      </c>
      <c r="P43" s="65"/>
      <c r="Q43" s="65"/>
      <c r="R43" s="65">
        <v>2239275</v>
      </c>
      <c r="S43" s="65"/>
      <c r="T43" s="65"/>
      <c r="U43" s="65"/>
      <c r="V43" s="65"/>
      <c r="W43" s="65">
        <v>22106921</v>
      </c>
      <c r="X43" s="65"/>
      <c r="Y43" s="65">
        <v>22106921</v>
      </c>
      <c r="Z43" s="145">
        <v>0</v>
      </c>
      <c r="AA43" s="160"/>
    </row>
    <row r="44" spans="1:27" ht="13.5">
      <c r="A44" s="143" t="s">
        <v>90</v>
      </c>
      <c r="B44" s="141"/>
      <c r="C44" s="160"/>
      <c r="D44" s="160"/>
      <c r="E44" s="161"/>
      <c r="F44" s="65"/>
      <c r="G44" s="65">
        <v>414160</v>
      </c>
      <c r="H44" s="65">
        <v>543214</v>
      </c>
      <c r="I44" s="65">
        <v>759494</v>
      </c>
      <c r="J44" s="65">
        <v>1716868</v>
      </c>
      <c r="K44" s="65">
        <v>569036</v>
      </c>
      <c r="L44" s="65">
        <v>470689</v>
      </c>
      <c r="M44" s="65">
        <v>999866</v>
      </c>
      <c r="N44" s="65">
        <v>2039591</v>
      </c>
      <c r="O44" s="65">
        <v>710462</v>
      </c>
      <c r="P44" s="65"/>
      <c r="Q44" s="65"/>
      <c r="R44" s="65">
        <v>710462</v>
      </c>
      <c r="S44" s="65"/>
      <c r="T44" s="65"/>
      <c r="U44" s="65"/>
      <c r="V44" s="65"/>
      <c r="W44" s="65">
        <v>4466921</v>
      </c>
      <c r="X44" s="65"/>
      <c r="Y44" s="65">
        <v>4466921</v>
      </c>
      <c r="Z44" s="145">
        <v>0</v>
      </c>
      <c r="AA44" s="160"/>
    </row>
    <row r="45" spans="1:27" ht="13.5">
      <c r="A45" s="143" t="s">
        <v>91</v>
      </c>
      <c r="B45" s="141"/>
      <c r="C45" s="162"/>
      <c r="D45" s="162"/>
      <c r="E45" s="163"/>
      <c r="F45" s="164"/>
      <c r="G45" s="164">
        <v>357722</v>
      </c>
      <c r="H45" s="164">
        <v>596777</v>
      </c>
      <c r="I45" s="164">
        <v>477658</v>
      </c>
      <c r="J45" s="164">
        <v>1432157</v>
      </c>
      <c r="K45" s="164">
        <v>545009</v>
      </c>
      <c r="L45" s="164">
        <v>-135363</v>
      </c>
      <c r="M45" s="164">
        <v>455826</v>
      </c>
      <c r="N45" s="164">
        <v>865472</v>
      </c>
      <c r="O45" s="164">
        <v>403032</v>
      </c>
      <c r="P45" s="164"/>
      <c r="Q45" s="164"/>
      <c r="R45" s="164">
        <v>403032</v>
      </c>
      <c r="S45" s="164"/>
      <c r="T45" s="164"/>
      <c r="U45" s="164"/>
      <c r="V45" s="164"/>
      <c r="W45" s="164">
        <v>2700661</v>
      </c>
      <c r="X45" s="164"/>
      <c r="Y45" s="164">
        <v>2700661</v>
      </c>
      <c r="Z45" s="146">
        <v>0</v>
      </c>
      <c r="AA45" s="162"/>
    </row>
    <row r="46" spans="1:27" ht="13.5">
      <c r="A46" s="143" t="s">
        <v>92</v>
      </c>
      <c r="B46" s="141"/>
      <c r="C46" s="160"/>
      <c r="D46" s="160"/>
      <c r="E46" s="161"/>
      <c r="F46" s="65"/>
      <c r="G46" s="65">
        <v>529951</v>
      </c>
      <c r="H46" s="65">
        <v>566889</v>
      </c>
      <c r="I46" s="65">
        <v>619694</v>
      </c>
      <c r="J46" s="65">
        <v>1716534</v>
      </c>
      <c r="K46" s="65">
        <v>503827</v>
      </c>
      <c r="L46" s="65">
        <v>492826</v>
      </c>
      <c r="M46" s="65">
        <v>604304</v>
      </c>
      <c r="N46" s="65">
        <v>1600957</v>
      </c>
      <c r="O46" s="65">
        <v>545482</v>
      </c>
      <c r="P46" s="65"/>
      <c r="Q46" s="65"/>
      <c r="R46" s="65">
        <v>545482</v>
      </c>
      <c r="S46" s="65"/>
      <c r="T46" s="65"/>
      <c r="U46" s="65"/>
      <c r="V46" s="65"/>
      <c r="W46" s="65">
        <v>3862973</v>
      </c>
      <c r="X46" s="65"/>
      <c r="Y46" s="65">
        <v>3862973</v>
      </c>
      <c r="Z46" s="145">
        <v>0</v>
      </c>
      <c r="AA46" s="160"/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0</v>
      </c>
      <c r="D48" s="177">
        <f>+D28+D32+D38+D42+D47</f>
        <v>0</v>
      </c>
      <c r="E48" s="178">
        <f t="shared" si="9"/>
        <v>0</v>
      </c>
      <c r="F48" s="78">
        <f t="shared" si="9"/>
        <v>0</v>
      </c>
      <c r="G48" s="78">
        <f t="shared" si="9"/>
        <v>11615353</v>
      </c>
      <c r="H48" s="78">
        <f t="shared" si="9"/>
        <v>13910648</v>
      </c>
      <c r="I48" s="78">
        <f t="shared" si="9"/>
        <v>14155968</v>
      </c>
      <c r="J48" s="78">
        <f t="shared" si="9"/>
        <v>39681969</v>
      </c>
      <c r="K48" s="78">
        <f t="shared" si="9"/>
        <v>11591910</v>
      </c>
      <c r="L48" s="78">
        <f t="shared" si="9"/>
        <v>10214404</v>
      </c>
      <c r="M48" s="78">
        <f t="shared" si="9"/>
        <v>11975230</v>
      </c>
      <c r="N48" s="78">
        <f t="shared" si="9"/>
        <v>33781544</v>
      </c>
      <c r="O48" s="78">
        <f t="shared" si="9"/>
        <v>11451921</v>
      </c>
      <c r="P48" s="78">
        <f t="shared" si="9"/>
        <v>0</v>
      </c>
      <c r="Q48" s="78">
        <f t="shared" si="9"/>
        <v>0</v>
      </c>
      <c r="R48" s="78">
        <f t="shared" si="9"/>
        <v>11451921</v>
      </c>
      <c r="S48" s="78">
        <f t="shared" si="9"/>
        <v>0</v>
      </c>
      <c r="T48" s="78">
        <f t="shared" si="9"/>
        <v>0</v>
      </c>
      <c r="U48" s="78">
        <f t="shared" si="9"/>
        <v>0</v>
      </c>
      <c r="V48" s="78">
        <f t="shared" si="9"/>
        <v>0</v>
      </c>
      <c r="W48" s="78">
        <f t="shared" si="9"/>
        <v>84915434</v>
      </c>
      <c r="X48" s="78">
        <f t="shared" si="9"/>
        <v>0</v>
      </c>
      <c r="Y48" s="78">
        <f t="shared" si="9"/>
        <v>84915434</v>
      </c>
      <c r="Z48" s="179">
        <f>+IF(X48&lt;&gt;0,+(Y48/X48)*100,0)</f>
        <v>0</v>
      </c>
      <c r="AA48" s="177">
        <f>+AA28+AA32+AA38+AA42+AA47</f>
        <v>0</v>
      </c>
    </row>
    <row r="49" spans="1:27" ht="13.5">
      <c r="A49" s="153" t="s">
        <v>49</v>
      </c>
      <c r="B49" s="154"/>
      <c r="C49" s="180">
        <f aca="true" t="shared" si="10" ref="C49:Y49">+C25-C48</f>
        <v>0</v>
      </c>
      <c r="D49" s="180">
        <f>+D25-D48</f>
        <v>0</v>
      </c>
      <c r="E49" s="181">
        <f t="shared" si="10"/>
        <v>0</v>
      </c>
      <c r="F49" s="182">
        <f t="shared" si="10"/>
        <v>0</v>
      </c>
      <c r="G49" s="182">
        <f t="shared" si="10"/>
        <v>26830601</v>
      </c>
      <c r="H49" s="182">
        <f t="shared" si="10"/>
        <v>-6610181</v>
      </c>
      <c r="I49" s="182">
        <f t="shared" si="10"/>
        <v>-9416358</v>
      </c>
      <c r="J49" s="182">
        <f t="shared" si="10"/>
        <v>10804062</v>
      </c>
      <c r="K49" s="182">
        <f t="shared" si="10"/>
        <v>-3523975</v>
      </c>
      <c r="L49" s="182">
        <f t="shared" si="10"/>
        <v>-334709</v>
      </c>
      <c r="M49" s="182">
        <f t="shared" si="10"/>
        <v>-7883211</v>
      </c>
      <c r="N49" s="182">
        <f t="shared" si="10"/>
        <v>-11741895</v>
      </c>
      <c r="O49" s="182">
        <f t="shared" si="10"/>
        <v>17110693</v>
      </c>
      <c r="P49" s="182">
        <f t="shared" si="10"/>
        <v>0</v>
      </c>
      <c r="Q49" s="182">
        <f t="shared" si="10"/>
        <v>0</v>
      </c>
      <c r="R49" s="182">
        <f t="shared" si="10"/>
        <v>17110693</v>
      </c>
      <c r="S49" s="182">
        <f t="shared" si="10"/>
        <v>0</v>
      </c>
      <c r="T49" s="182">
        <f t="shared" si="10"/>
        <v>0</v>
      </c>
      <c r="U49" s="182">
        <f t="shared" si="10"/>
        <v>0</v>
      </c>
      <c r="V49" s="182">
        <f t="shared" si="10"/>
        <v>0</v>
      </c>
      <c r="W49" s="182">
        <f t="shared" si="10"/>
        <v>16172860</v>
      </c>
      <c r="X49" s="182">
        <f>IF(F25=F48,0,X25-X48)</f>
        <v>0</v>
      </c>
      <c r="Y49" s="182">
        <f t="shared" si="10"/>
        <v>16172860</v>
      </c>
      <c r="Z49" s="183">
        <f>+IF(X49&lt;&gt;0,+(Y49/X49)*100,0)</f>
        <v>0</v>
      </c>
      <c r="AA49" s="180">
        <f>+AA25-AA48</f>
        <v>0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0</v>
      </c>
      <c r="D5" s="160"/>
      <c r="E5" s="161">
        <v>0</v>
      </c>
      <c r="F5" s="65">
        <v>0</v>
      </c>
      <c r="G5" s="65">
        <v>1074275</v>
      </c>
      <c r="H5" s="65">
        <v>1057044</v>
      </c>
      <c r="I5" s="65">
        <v>1121658</v>
      </c>
      <c r="J5" s="65">
        <v>3252977</v>
      </c>
      <c r="K5" s="65">
        <v>1173467</v>
      </c>
      <c r="L5" s="65">
        <v>1310167</v>
      </c>
      <c r="M5" s="65">
        <v>1144614</v>
      </c>
      <c r="N5" s="65">
        <v>3628248</v>
      </c>
      <c r="O5" s="65">
        <v>1144332</v>
      </c>
      <c r="P5" s="65">
        <v>0</v>
      </c>
      <c r="Q5" s="65">
        <v>0</v>
      </c>
      <c r="R5" s="65">
        <v>1144332</v>
      </c>
      <c r="S5" s="65">
        <v>0</v>
      </c>
      <c r="T5" s="65">
        <v>0</v>
      </c>
      <c r="U5" s="65">
        <v>0</v>
      </c>
      <c r="V5" s="65">
        <v>0</v>
      </c>
      <c r="W5" s="65">
        <v>8025557</v>
      </c>
      <c r="X5" s="65">
        <v>0</v>
      </c>
      <c r="Y5" s="65">
        <v>8025557</v>
      </c>
      <c r="Z5" s="145">
        <v>0</v>
      </c>
      <c r="AA5" s="160">
        <v>0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0</v>
      </c>
      <c r="D7" s="160"/>
      <c r="E7" s="161">
        <v>0</v>
      </c>
      <c r="F7" s="65">
        <v>0</v>
      </c>
      <c r="G7" s="65">
        <v>2863340</v>
      </c>
      <c r="H7" s="65">
        <v>3472550</v>
      </c>
      <c r="I7" s="65">
        <v>2963744</v>
      </c>
      <c r="J7" s="65">
        <v>9299634</v>
      </c>
      <c r="K7" s="65">
        <v>2473514</v>
      </c>
      <c r="L7" s="65">
        <v>2439168</v>
      </c>
      <c r="M7" s="65">
        <v>1699154</v>
      </c>
      <c r="N7" s="65">
        <v>6611836</v>
      </c>
      <c r="O7" s="65">
        <v>24055071</v>
      </c>
      <c r="P7" s="65">
        <v>0</v>
      </c>
      <c r="Q7" s="65">
        <v>0</v>
      </c>
      <c r="R7" s="65">
        <v>24055071</v>
      </c>
      <c r="S7" s="65">
        <v>0</v>
      </c>
      <c r="T7" s="65">
        <v>0</v>
      </c>
      <c r="U7" s="65">
        <v>0</v>
      </c>
      <c r="V7" s="65">
        <v>0</v>
      </c>
      <c r="W7" s="65">
        <v>39966541</v>
      </c>
      <c r="X7" s="65">
        <v>0</v>
      </c>
      <c r="Y7" s="65">
        <v>39966541</v>
      </c>
      <c r="Z7" s="145">
        <v>0</v>
      </c>
      <c r="AA7" s="160">
        <v>0</v>
      </c>
    </row>
    <row r="8" spans="1:27" ht="13.5">
      <c r="A8" s="198" t="s">
        <v>104</v>
      </c>
      <c r="B8" s="197" t="s">
        <v>96</v>
      </c>
      <c r="C8" s="160">
        <v>0</v>
      </c>
      <c r="D8" s="160"/>
      <c r="E8" s="161">
        <v>0</v>
      </c>
      <c r="F8" s="65">
        <v>0</v>
      </c>
      <c r="G8" s="65">
        <v>948735</v>
      </c>
      <c r="H8" s="65">
        <v>426185</v>
      </c>
      <c r="I8" s="65">
        <v>-1650480</v>
      </c>
      <c r="J8" s="65">
        <v>-275560</v>
      </c>
      <c r="K8" s="65">
        <v>2063460</v>
      </c>
      <c r="L8" s="65">
        <v>3721359</v>
      </c>
      <c r="M8" s="65">
        <v>-1169576</v>
      </c>
      <c r="N8" s="65">
        <v>4615243</v>
      </c>
      <c r="O8" s="65">
        <v>1040831</v>
      </c>
      <c r="P8" s="65">
        <v>0</v>
      </c>
      <c r="Q8" s="65">
        <v>0</v>
      </c>
      <c r="R8" s="65">
        <v>1040831</v>
      </c>
      <c r="S8" s="65">
        <v>0</v>
      </c>
      <c r="T8" s="65">
        <v>0</v>
      </c>
      <c r="U8" s="65">
        <v>0</v>
      </c>
      <c r="V8" s="65">
        <v>0</v>
      </c>
      <c r="W8" s="65">
        <v>5380514</v>
      </c>
      <c r="X8" s="65">
        <v>0</v>
      </c>
      <c r="Y8" s="65">
        <v>5380514</v>
      </c>
      <c r="Z8" s="145">
        <v>0</v>
      </c>
      <c r="AA8" s="160">
        <v>0</v>
      </c>
    </row>
    <row r="9" spans="1:27" ht="13.5">
      <c r="A9" s="198" t="s">
        <v>105</v>
      </c>
      <c r="B9" s="197" t="s">
        <v>96</v>
      </c>
      <c r="C9" s="160">
        <v>0</v>
      </c>
      <c r="D9" s="160"/>
      <c r="E9" s="161">
        <v>0</v>
      </c>
      <c r="F9" s="65">
        <v>0</v>
      </c>
      <c r="G9" s="65">
        <v>806359</v>
      </c>
      <c r="H9" s="65">
        <v>807364</v>
      </c>
      <c r="I9" s="65">
        <v>804775</v>
      </c>
      <c r="J9" s="65">
        <v>2418498</v>
      </c>
      <c r="K9" s="65">
        <v>801324</v>
      </c>
      <c r="L9" s="65">
        <v>809048</v>
      </c>
      <c r="M9" s="65">
        <v>807188</v>
      </c>
      <c r="N9" s="65">
        <v>2417560</v>
      </c>
      <c r="O9" s="65">
        <v>796502</v>
      </c>
      <c r="P9" s="65">
        <v>0</v>
      </c>
      <c r="Q9" s="65">
        <v>0</v>
      </c>
      <c r="R9" s="65">
        <v>796502</v>
      </c>
      <c r="S9" s="65">
        <v>0</v>
      </c>
      <c r="T9" s="65">
        <v>0</v>
      </c>
      <c r="U9" s="65">
        <v>0</v>
      </c>
      <c r="V9" s="65">
        <v>0</v>
      </c>
      <c r="W9" s="65">
        <v>5632560</v>
      </c>
      <c r="X9" s="65">
        <v>0</v>
      </c>
      <c r="Y9" s="65">
        <v>5632560</v>
      </c>
      <c r="Z9" s="145">
        <v>0</v>
      </c>
      <c r="AA9" s="160">
        <v>0</v>
      </c>
    </row>
    <row r="10" spans="1:27" ht="13.5">
      <c r="A10" s="198" t="s">
        <v>106</v>
      </c>
      <c r="B10" s="197" t="s">
        <v>96</v>
      </c>
      <c r="C10" s="160">
        <v>0</v>
      </c>
      <c r="D10" s="160"/>
      <c r="E10" s="161">
        <v>0</v>
      </c>
      <c r="F10" s="59">
        <v>0</v>
      </c>
      <c r="G10" s="59">
        <v>488243</v>
      </c>
      <c r="H10" s="59">
        <v>488901</v>
      </c>
      <c r="I10" s="59">
        <v>488274</v>
      </c>
      <c r="J10" s="59">
        <v>1465418</v>
      </c>
      <c r="K10" s="59">
        <v>486442</v>
      </c>
      <c r="L10" s="59">
        <v>488605</v>
      </c>
      <c r="M10" s="59">
        <v>488480</v>
      </c>
      <c r="N10" s="59">
        <v>1463527</v>
      </c>
      <c r="O10" s="59">
        <v>488072</v>
      </c>
      <c r="P10" s="59">
        <v>0</v>
      </c>
      <c r="Q10" s="59">
        <v>0</v>
      </c>
      <c r="R10" s="59">
        <v>488072</v>
      </c>
      <c r="S10" s="59">
        <v>0</v>
      </c>
      <c r="T10" s="59">
        <v>0</v>
      </c>
      <c r="U10" s="59">
        <v>0</v>
      </c>
      <c r="V10" s="59">
        <v>0</v>
      </c>
      <c r="W10" s="59">
        <v>3417017</v>
      </c>
      <c r="X10" s="59">
        <v>0</v>
      </c>
      <c r="Y10" s="59">
        <v>3417017</v>
      </c>
      <c r="Z10" s="199">
        <v>0</v>
      </c>
      <c r="AA10" s="135">
        <v>0</v>
      </c>
    </row>
    <row r="11" spans="1:27" ht="13.5">
      <c r="A11" s="198" t="s">
        <v>107</v>
      </c>
      <c r="B11" s="200"/>
      <c r="C11" s="160">
        <v>0</v>
      </c>
      <c r="D11" s="160"/>
      <c r="E11" s="161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-527</v>
      </c>
      <c r="L11" s="65">
        <v>-502</v>
      </c>
      <c r="M11" s="65">
        <v>-61</v>
      </c>
      <c r="N11" s="65">
        <v>-1090</v>
      </c>
      <c r="O11" s="65">
        <v>-502</v>
      </c>
      <c r="P11" s="65">
        <v>0</v>
      </c>
      <c r="Q11" s="65">
        <v>0</v>
      </c>
      <c r="R11" s="65">
        <v>-502</v>
      </c>
      <c r="S11" s="65">
        <v>0</v>
      </c>
      <c r="T11" s="65">
        <v>0</v>
      </c>
      <c r="U11" s="65">
        <v>0</v>
      </c>
      <c r="V11" s="65">
        <v>0</v>
      </c>
      <c r="W11" s="65">
        <v>-1592</v>
      </c>
      <c r="X11" s="65">
        <v>0</v>
      </c>
      <c r="Y11" s="65">
        <v>-1592</v>
      </c>
      <c r="Z11" s="145">
        <v>0</v>
      </c>
      <c r="AA11" s="160">
        <v>0</v>
      </c>
    </row>
    <row r="12" spans="1:27" ht="13.5">
      <c r="A12" s="198" t="s">
        <v>108</v>
      </c>
      <c r="B12" s="200"/>
      <c r="C12" s="160">
        <v>0</v>
      </c>
      <c r="D12" s="160"/>
      <c r="E12" s="161">
        <v>0</v>
      </c>
      <c r="F12" s="65">
        <v>0</v>
      </c>
      <c r="G12" s="65">
        <v>48063</v>
      </c>
      <c r="H12" s="65">
        <v>48023</v>
      </c>
      <c r="I12" s="65">
        <v>47103</v>
      </c>
      <c r="J12" s="65">
        <v>143189</v>
      </c>
      <c r="K12" s="65">
        <v>48095</v>
      </c>
      <c r="L12" s="65">
        <v>47872</v>
      </c>
      <c r="M12" s="65">
        <v>60823</v>
      </c>
      <c r="N12" s="65">
        <v>156790</v>
      </c>
      <c r="O12" s="65">
        <v>47196</v>
      </c>
      <c r="P12" s="65">
        <v>0</v>
      </c>
      <c r="Q12" s="65">
        <v>0</v>
      </c>
      <c r="R12" s="65">
        <v>47196</v>
      </c>
      <c r="S12" s="65">
        <v>0</v>
      </c>
      <c r="T12" s="65">
        <v>0</v>
      </c>
      <c r="U12" s="65">
        <v>0</v>
      </c>
      <c r="V12" s="65">
        <v>0</v>
      </c>
      <c r="W12" s="65">
        <v>347175</v>
      </c>
      <c r="X12" s="65">
        <v>0</v>
      </c>
      <c r="Y12" s="65">
        <v>347175</v>
      </c>
      <c r="Z12" s="145">
        <v>0</v>
      </c>
      <c r="AA12" s="160">
        <v>0</v>
      </c>
    </row>
    <row r="13" spans="1:27" ht="13.5">
      <c r="A13" s="196" t="s">
        <v>109</v>
      </c>
      <c r="B13" s="200"/>
      <c r="C13" s="160">
        <v>0</v>
      </c>
      <c r="D13" s="160"/>
      <c r="E13" s="161">
        <v>0</v>
      </c>
      <c r="F13" s="65">
        <v>0</v>
      </c>
      <c r="G13" s="65">
        <v>0</v>
      </c>
      <c r="H13" s="65">
        <v>114295</v>
      </c>
      <c r="I13" s="65">
        <v>77535</v>
      </c>
      <c r="J13" s="65">
        <v>191830</v>
      </c>
      <c r="K13" s="65">
        <v>42798</v>
      </c>
      <c r="L13" s="65">
        <v>17339</v>
      </c>
      <c r="M13" s="65">
        <v>0</v>
      </c>
      <c r="N13" s="65">
        <v>60137</v>
      </c>
      <c r="O13" s="65">
        <v>41436</v>
      </c>
      <c r="P13" s="65">
        <v>0</v>
      </c>
      <c r="Q13" s="65">
        <v>0</v>
      </c>
      <c r="R13" s="65">
        <v>41436</v>
      </c>
      <c r="S13" s="65">
        <v>0</v>
      </c>
      <c r="T13" s="65">
        <v>0</v>
      </c>
      <c r="U13" s="65">
        <v>0</v>
      </c>
      <c r="V13" s="65">
        <v>0</v>
      </c>
      <c r="W13" s="65">
        <v>293403</v>
      </c>
      <c r="X13" s="65">
        <v>0</v>
      </c>
      <c r="Y13" s="65">
        <v>293403</v>
      </c>
      <c r="Z13" s="145">
        <v>0</v>
      </c>
      <c r="AA13" s="160">
        <v>0</v>
      </c>
    </row>
    <row r="14" spans="1:27" ht="13.5">
      <c r="A14" s="196" t="s">
        <v>110</v>
      </c>
      <c r="B14" s="200"/>
      <c r="C14" s="160">
        <v>0</v>
      </c>
      <c r="D14" s="160"/>
      <c r="E14" s="161">
        <v>0</v>
      </c>
      <c r="F14" s="65">
        <v>0</v>
      </c>
      <c r="G14" s="65">
        <v>901897</v>
      </c>
      <c r="H14" s="65">
        <v>847974</v>
      </c>
      <c r="I14" s="65">
        <v>856959</v>
      </c>
      <c r="J14" s="65">
        <v>2606830</v>
      </c>
      <c r="K14" s="65">
        <v>877772</v>
      </c>
      <c r="L14" s="65">
        <v>926139</v>
      </c>
      <c r="M14" s="65">
        <v>991787</v>
      </c>
      <c r="N14" s="65">
        <v>2795698</v>
      </c>
      <c r="O14" s="65">
        <v>902330</v>
      </c>
      <c r="P14" s="65">
        <v>0</v>
      </c>
      <c r="Q14" s="65">
        <v>0</v>
      </c>
      <c r="R14" s="65">
        <v>902330</v>
      </c>
      <c r="S14" s="65">
        <v>0</v>
      </c>
      <c r="T14" s="65">
        <v>0</v>
      </c>
      <c r="U14" s="65">
        <v>0</v>
      </c>
      <c r="V14" s="65">
        <v>0</v>
      </c>
      <c r="W14" s="65">
        <v>6304858</v>
      </c>
      <c r="X14" s="65">
        <v>0</v>
      </c>
      <c r="Y14" s="65">
        <v>6304858</v>
      </c>
      <c r="Z14" s="145">
        <v>0</v>
      </c>
      <c r="AA14" s="160">
        <v>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0</v>
      </c>
      <c r="D16" s="160"/>
      <c r="E16" s="161">
        <v>0</v>
      </c>
      <c r="F16" s="65">
        <v>0</v>
      </c>
      <c r="G16" s="65">
        <v>20</v>
      </c>
      <c r="H16" s="65">
        <v>0</v>
      </c>
      <c r="I16" s="65">
        <v>0</v>
      </c>
      <c r="J16" s="65">
        <v>20</v>
      </c>
      <c r="K16" s="65">
        <v>54106</v>
      </c>
      <c r="L16" s="65">
        <v>57791</v>
      </c>
      <c r="M16" s="65">
        <v>31200</v>
      </c>
      <c r="N16" s="65">
        <v>143097</v>
      </c>
      <c r="O16" s="65">
        <v>29220</v>
      </c>
      <c r="P16" s="65">
        <v>0</v>
      </c>
      <c r="Q16" s="65">
        <v>0</v>
      </c>
      <c r="R16" s="65">
        <v>29220</v>
      </c>
      <c r="S16" s="65">
        <v>0</v>
      </c>
      <c r="T16" s="65">
        <v>0</v>
      </c>
      <c r="U16" s="65">
        <v>0</v>
      </c>
      <c r="V16" s="65">
        <v>0</v>
      </c>
      <c r="W16" s="65">
        <v>172337</v>
      </c>
      <c r="X16" s="65">
        <v>0</v>
      </c>
      <c r="Y16" s="65">
        <v>172337</v>
      </c>
      <c r="Z16" s="145">
        <v>0</v>
      </c>
      <c r="AA16" s="160">
        <v>0</v>
      </c>
    </row>
    <row r="17" spans="1:27" ht="13.5">
      <c r="A17" s="196" t="s">
        <v>113</v>
      </c>
      <c r="B17" s="200"/>
      <c r="C17" s="160">
        <v>0</v>
      </c>
      <c r="D17" s="160"/>
      <c r="E17" s="161">
        <v>0</v>
      </c>
      <c r="F17" s="65">
        <v>0</v>
      </c>
      <c r="G17" s="65">
        <v>110</v>
      </c>
      <c r="H17" s="65">
        <v>210</v>
      </c>
      <c r="I17" s="65">
        <v>4300</v>
      </c>
      <c r="J17" s="65">
        <v>4620</v>
      </c>
      <c r="K17" s="65">
        <v>349</v>
      </c>
      <c r="L17" s="65">
        <v>469</v>
      </c>
      <c r="M17" s="65">
        <v>930</v>
      </c>
      <c r="N17" s="65">
        <v>1748</v>
      </c>
      <c r="O17" s="65">
        <v>372</v>
      </c>
      <c r="P17" s="65">
        <v>0</v>
      </c>
      <c r="Q17" s="65">
        <v>0</v>
      </c>
      <c r="R17" s="65">
        <v>372</v>
      </c>
      <c r="S17" s="65">
        <v>0</v>
      </c>
      <c r="T17" s="65">
        <v>0</v>
      </c>
      <c r="U17" s="65">
        <v>0</v>
      </c>
      <c r="V17" s="65">
        <v>0</v>
      </c>
      <c r="W17" s="65">
        <v>6740</v>
      </c>
      <c r="X17" s="65">
        <v>0</v>
      </c>
      <c r="Y17" s="65">
        <v>6740</v>
      </c>
      <c r="Z17" s="145">
        <v>0</v>
      </c>
      <c r="AA17" s="160">
        <v>0</v>
      </c>
    </row>
    <row r="18" spans="1:27" ht="13.5">
      <c r="A18" s="198" t="s">
        <v>114</v>
      </c>
      <c r="B18" s="197"/>
      <c r="C18" s="160">
        <v>0</v>
      </c>
      <c r="D18" s="160"/>
      <c r="E18" s="161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0</v>
      </c>
      <c r="D19" s="160"/>
      <c r="E19" s="161">
        <v>0</v>
      </c>
      <c r="F19" s="65">
        <v>0</v>
      </c>
      <c r="G19" s="65">
        <v>31240000</v>
      </c>
      <c r="H19" s="65">
        <v>0</v>
      </c>
      <c r="I19" s="65">
        <v>0</v>
      </c>
      <c r="J19" s="65">
        <v>31240000</v>
      </c>
      <c r="K19" s="65">
        <v>4540</v>
      </c>
      <c r="L19" s="65">
        <v>3798</v>
      </c>
      <c r="M19" s="65">
        <v>3464</v>
      </c>
      <c r="N19" s="65">
        <v>11802</v>
      </c>
      <c r="O19" s="65">
        <v>3700</v>
      </c>
      <c r="P19" s="65">
        <v>0</v>
      </c>
      <c r="Q19" s="65">
        <v>0</v>
      </c>
      <c r="R19" s="65">
        <v>3700</v>
      </c>
      <c r="S19" s="65">
        <v>0</v>
      </c>
      <c r="T19" s="65">
        <v>0</v>
      </c>
      <c r="U19" s="65">
        <v>0</v>
      </c>
      <c r="V19" s="65">
        <v>0</v>
      </c>
      <c r="W19" s="65">
        <v>31255502</v>
      </c>
      <c r="X19" s="65">
        <v>0</v>
      </c>
      <c r="Y19" s="65">
        <v>31255502</v>
      </c>
      <c r="Z19" s="145">
        <v>0</v>
      </c>
      <c r="AA19" s="160">
        <v>0</v>
      </c>
    </row>
    <row r="20" spans="1:27" ht="13.5">
      <c r="A20" s="196" t="s">
        <v>35</v>
      </c>
      <c r="B20" s="200" t="s">
        <v>96</v>
      </c>
      <c r="C20" s="160">
        <v>0</v>
      </c>
      <c r="D20" s="160"/>
      <c r="E20" s="161">
        <v>0</v>
      </c>
      <c r="F20" s="59">
        <v>0</v>
      </c>
      <c r="G20" s="59">
        <v>74912</v>
      </c>
      <c r="H20" s="59">
        <v>37921</v>
      </c>
      <c r="I20" s="59">
        <v>25742</v>
      </c>
      <c r="J20" s="59">
        <v>138575</v>
      </c>
      <c r="K20" s="59">
        <v>35405</v>
      </c>
      <c r="L20" s="59">
        <v>58442</v>
      </c>
      <c r="M20" s="59">
        <v>34016</v>
      </c>
      <c r="N20" s="59">
        <v>127863</v>
      </c>
      <c r="O20" s="59">
        <v>14054</v>
      </c>
      <c r="P20" s="59">
        <v>0</v>
      </c>
      <c r="Q20" s="59">
        <v>0</v>
      </c>
      <c r="R20" s="59">
        <v>14054</v>
      </c>
      <c r="S20" s="59">
        <v>0</v>
      </c>
      <c r="T20" s="59">
        <v>0</v>
      </c>
      <c r="U20" s="59">
        <v>0</v>
      </c>
      <c r="V20" s="59">
        <v>0</v>
      </c>
      <c r="W20" s="59">
        <v>280492</v>
      </c>
      <c r="X20" s="59">
        <v>0</v>
      </c>
      <c r="Y20" s="59">
        <v>280492</v>
      </c>
      <c r="Z20" s="199">
        <v>0</v>
      </c>
      <c r="AA20" s="135">
        <v>0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7190</v>
      </c>
      <c r="L21" s="65">
        <v>0</v>
      </c>
      <c r="M21" s="65">
        <v>0</v>
      </c>
      <c r="N21" s="65">
        <v>7190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7190</v>
      </c>
      <c r="X21" s="65">
        <v>0</v>
      </c>
      <c r="Y21" s="65">
        <v>7190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0</v>
      </c>
      <c r="D22" s="203">
        <f>SUM(D5:D21)</f>
        <v>0</v>
      </c>
      <c r="E22" s="204">
        <f t="shared" si="0"/>
        <v>0</v>
      </c>
      <c r="F22" s="205">
        <f t="shared" si="0"/>
        <v>0</v>
      </c>
      <c r="G22" s="205">
        <f t="shared" si="0"/>
        <v>38445954</v>
      </c>
      <c r="H22" s="205">
        <f t="shared" si="0"/>
        <v>7300467</v>
      </c>
      <c r="I22" s="205">
        <f t="shared" si="0"/>
        <v>4739610</v>
      </c>
      <c r="J22" s="205">
        <f t="shared" si="0"/>
        <v>50486031</v>
      </c>
      <c r="K22" s="205">
        <f t="shared" si="0"/>
        <v>8067935</v>
      </c>
      <c r="L22" s="205">
        <f t="shared" si="0"/>
        <v>9879695</v>
      </c>
      <c r="M22" s="205">
        <f t="shared" si="0"/>
        <v>4092019</v>
      </c>
      <c r="N22" s="205">
        <f t="shared" si="0"/>
        <v>22039649</v>
      </c>
      <c r="O22" s="205">
        <f t="shared" si="0"/>
        <v>28562614</v>
      </c>
      <c r="P22" s="205">
        <f t="shared" si="0"/>
        <v>0</v>
      </c>
      <c r="Q22" s="205">
        <f t="shared" si="0"/>
        <v>0</v>
      </c>
      <c r="R22" s="205">
        <f t="shared" si="0"/>
        <v>28562614</v>
      </c>
      <c r="S22" s="205">
        <f t="shared" si="0"/>
        <v>0</v>
      </c>
      <c r="T22" s="205">
        <f t="shared" si="0"/>
        <v>0</v>
      </c>
      <c r="U22" s="205">
        <f t="shared" si="0"/>
        <v>0</v>
      </c>
      <c r="V22" s="205">
        <f t="shared" si="0"/>
        <v>0</v>
      </c>
      <c r="W22" s="205">
        <f t="shared" si="0"/>
        <v>101088294</v>
      </c>
      <c r="X22" s="205">
        <f t="shared" si="0"/>
        <v>0</v>
      </c>
      <c r="Y22" s="205">
        <f t="shared" si="0"/>
        <v>101088294</v>
      </c>
      <c r="Z22" s="206">
        <f>+IF(X22&lt;&gt;0,+(Y22/X22)*100,0)</f>
        <v>0</v>
      </c>
      <c r="AA22" s="203">
        <f>SUM(AA5:AA21)</f>
        <v>0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0</v>
      </c>
      <c r="D25" s="160"/>
      <c r="E25" s="161">
        <v>0</v>
      </c>
      <c r="F25" s="65">
        <v>0</v>
      </c>
      <c r="G25" s="65">
        <v>4980534</v>
      </c>
      <c r="H25" s="65">
        <v>4925439</v>
      </c>
      <c r="I25" s="65">
        <v>5628271</v>
      </c>
      <c r="J25" s="65">
        <v>15534244</v>
      </c>
      <c r="K25" s="65">
        <v>5078316</v>
      </c>
      <c r="L25" s="65">
        <v>5293588</v>
      </c>
      <c r="M25" s="65">
        <v>5683250</v>
      </c>
      <c r="N25" s="65">
        <v>16055154</v>
      </c>
      <c r="O25" s="65">
        <v>5063114</v>
      </c>
      <c r="P25" s="65">
        <v>0</v>
      </c>
      <c r="Q25" s="65">
        <v>0</v>
      </c>
      <c r="R25" s="65">
        <v>5063114</v>
      </c>
      <c r="S25" s="65">
        <v>0</v>
      </c>
      <c r="T25" s="65">
        <v>0</v>
      </c>
      <c r="U25" s="65">
        <v>0</v>
      </c>
      <c r="V25" s="65">
        <v>0</v>
      </c>
      <c r="W25" s="65">
        <v>36652512</v>
      </c>
      <c r="X25" s="65">
        <v>0</v>
      </c>
      <c r="Y25" s="65">
        <v>36652512</v>
      </c>
      <c r="Z25" s="145">
        <v>0</v>
      </c>
      <c r="AA25" s="160">
        <v>0</v>
      </c>
    </row>
    <row r="26" spans="1:27" ht="13.5">
      <c r="A26" s="198" t="s">
        <v>38</v>
      </c>
      <c r="B26" s="197"/>
      <c r="C26" s="160">
        <v>0</v>
      </c>
      <c r="D26" s="160"/>
      <c r="E26" s="161">
        <v>0</v>
      </c>
      <c r="F26" s="65">
        <v>0</v>
      </c>
      <c r="G26" s="65">
        <v>440132</v>
      </c>
      <c r="H26" s="65">
        <v>440131</v>
      </c>
      <c r="I26" s="65">
        <v>452190</v>
      </c>
      <c r="J26" s="65">
        <v>1332453</v>
      </c>
      <c r="K26" s="65">
        <v>452190</v>
      </c>
      <c r="L26" s="65">
        <v>475855</v>
      </c>
      <c r="M26" s="65">
        <v>636074</v>
      </c>
      <c r="N26" s="65">
        <v>1564119</v>
      </c>
      <c r="O26" s="65">
        <v>547871</v>
      </c>
      <c r="P26" s="65">
        <v>0</v>
      </c>
      <c r="Q26" s="65">
        <v>0</v>
      </c>
      <c r="R26" s="65">
        <v>547871</v>
      </c>
      <c r="S26" s="65">
        <v>0</v>
      </c>
      <c r="T26" s="65">
        <v>0</v>
      </c>
      <c r="U26" s="65">
        <v>0</v>
      </c>
      <c r="V26" s="65">
        <v>0</v>
      </c>
      <c r="W26" s="65">
        <v>3444443</v>
      </c>
      <c r="X26" s="65">
        <v>0</v>
      </c>
      <c r="Y26" s="65">
        <v>3444443</v>
      </c>
      <c r="Z26" s="145">
        <v>0</v>
      </c>
      <c r="AA26" s="160">
        <v>0</v>
      </c>
    </row>
    <row r="27" spans="1:27" ht="13.5">
      <c r="A27" s="198" t="s">
        <v>118</v>
      </c>
      <c r="B27" s="197" t="s">
        <v>99</v>
      </c>
      <c r="C27" s="160">
        <v>0</v>
      </c>
      <c r="D27" s="160"/>
      <c r="E27" s="161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145">
        <v>0</v>
      </c>
      <c r="AA27" s="160">
        <v>0</v>
      </c>
    </row>
    <row r="28" spans="1:27" ht="13.5">
      <c r="A28" s="198" t="s">
        <v>39</v>
      </c>
      <c r="B28" s="197" t="s">
        <v>96</v>
      </c>
      <c r="C28" s="160">
        <v>0</v>
      </c>
      <c r="D28" s="160"/>
      <c r="E28" s="161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-77</v>
      </c>
      <c r="N28" s="65">
        <v>-77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-77</v>
      </c>
      <c r="X28" s="65">
        <v>0</v>
      </c>
      <c r="Y28" s="65">
        <v>-77</v>
      </c>
      <c r="Z28" s="145">
        <v>0</v>
      </c>
      <c r="AA28" s="160">
        <v>0</v>
      </c>
    </row>
    <row r="29" spans="1:27" ht="13.5">
      <c r="A29" s="198" t="s">
        <v>40</v>
      </c>
      <c r="B29" s="197"/>
      <c r="C29" s="160">
        <v>0</v>
      </c>
      <c r="D29" s="160"/>
      <c r="E29" s="161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145">
        <v>0</v>
      </c>
      <c r="AA29" s="160">
        <v>0</v>
      </c>
    </row>
    <row r="30" spans="1:27" ht="13.5">
      <c r="A30" s="198" t="s">
        <v>119</v>
      </c>
      <c r="B30" s="197" t="s">
        <v>96</v>
      </c>
      <c r="C30" s="160">
        <v>0</v>
      </c>
      <c r="D30" s="160"/>
      <c r="E30" s="161">
        <v>0</v>
      </c>
      <c r="F30" s="65">
        <v>0</v>
      </c>
      <c r="G30" s="65">
        <v>2895655</v>
      </c>
      <c r="H30" s="65">
        <v>4369880</v>
      </c>
      <c r="I30" s="65">
        <v>3962652</v>
      </c>
      <c r="J30" s="65">
        <v>11228187</v>
      </c>
      <c r="K30" s="65">
        <v>2114619</v>
      </c>
      <c r="L30" s="65">
        <v>1946264</v>
      </c>
      <c r="M30" s="65">
        <v>1851274</v>
      </c>
      <c r="N30" s="65">
        <v>5912157</v>
      </c>
      <c r="O30" s="65">
        <v>2014514</v>
      </c>
      <c r="P30" s="65">
        <v>0</v>
      </c>
      <c r="Q30" s="65">
        <v>0</v>
      </c>
      <c r="R30" s="65">
        <v>2014514</v>
      </c>
      <c r="S30" s="65">
        <v>0</v>
      </c>
      <c r="T30" s="65">
        <v>0</v>
      </c>
      <c r="U30" s="65">
        <v>0</v>
      </c>
      <c r="V30" s="65">
        <v>0</v>
      </c>
      <c r="W30" s="65">
        <v>19154858</v>
      </c>
      <c r="X30" s="65">
        <v>0</v>
      </c>
      <c r="Y30" s="65">
        <v>19154858</v>
      </c>
      <c r="Z30" s="145">
        <v>0</v>
      </c>
      <c r="AA30" s="160">
        <v>0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2964553</v>
      </c>
      <c r="L31" s="65">
        <v>1845450</v>
      </c>
      <c r="M31" s="65">
        <v>2991125</v>
      </c>
      <c r="N31" s="65">
        <v>7801128</v>
      </c>
      <c r="O31" s="65">
        <v>2718540</v>
      </c>
      <c r="P31" s="65">
        <v>0</v>
      </c>
      <c r="Q31" s="65">
        <v>0</v>
      </c>
      <c r="R31" s="65">
        <v>2718540</v>
      </c>
      <c r="S31" s="65">
        <v>0</v>
      </c>
      <c r="T31" s="65">
        <v>0</v>
      </c>
      <c r="U31" s="65">
        <v>0</v>
      </c>
      <c r="V31" s="65">
        <v>0</v>
      </c>
      <c r="W31" s="65">
        <v>10519668</v>
      </c>
      <c r="X31" s="65">
        <v>0</v>
      </c>
      <c r="Y31" s="65">
        <v>10519668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0</v>
      </c>
      <c r="D32" s="160"/>
      <c r="E32" s="161">
        <v>0</v>
      </c>
      <c r="F32" s="65">
        <v>0</v>
      </c>
      <c r="G32" s="65">
        <v>503878</v>
      </c>
      <c r="H32" s="65">
        <v>681323</v>
      </c>
      <c r="I32" s="65">
        <v>1142290</v>
      </c>
      <c r="J32" s="65">
        <v>2327491</v>
      </c>
      <c r="K32" s="65">
        <v>706655</v>
      </c>
      <c r="L32" s="65">
        <v>407696</v>
      </c>
      <c r="M32" s="65">
        <v>552748</v>
      </c>
      <c r="N32" s="65">
        <v>1667099</v>
      </c>
      <c r="O32" s="65">
        <v>806081</v>
      </c>
      <c r="P32" s="65">
        <v>0</v>
      </c>
      <c r="Q32" s="65">
        <v>0</v>
      </c>
      <c r="R32" s="65">
        <v>806081</v>
      </c>
      <c r="S32" s="65">
        <v>0</v>
      </c>
      <c r="T32" s="65">
        <v>0</v>
      </c>
      <c r="U32" s="65">
        <v>0</v>
      </c>
      <c r="V32" s="65">
        <v>0</v>
      </c>
      <c r="W32" s="65">
        <v>4800671</v>
      </c>
      <c r="X32" s="65">
        <v>0</v>
      </c>
      <c r="Y32" s="65">
        <v>4800671</v>
      </c>
      <c r="Z32" s="145">
        <v>0</v>
      </c>
      <c r="AA32" s="160">
        <v>0</v>
      </c>
    </row>
    <row r="33" spans="1:27" ht="13.5">
      <c r="A33" s="198" t="s">
        <v>42</v>
      </c>
      <c r="B33" s="197"/>
      <c r="C33" s="160">
        <v>0</v>
      </c>
      <c r="D33" s="160"/>
      <c r="E33" s="161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274406</v>
      </c>
      <c r="L33" s="65">
        <v>245551</v>
      </c>
      <c r="M33" s="65">
        <v>260468</v>
      </c>
      <c r="N33" s="65">
        <v>780425</v>
      </c>
      <c r="O33" s="65">
        <v>300773</v>
      </c>
      <c r="P33" s="65">
        <v>0</v>
      </c>
      <c r="Q33" s="65">
        <v>0</v>
      </c>
      <c r="R33" s="65">
        <v>300773</v>
      </c>
      <c r="S33" s="65">
        <v>0</v>
      </c>
      <c r="T33" s="65">
        <v>0</v>
      </c>
      <c r="U33" s="65">
        <v>0</v>
      </c>
      <c r="V33" s="65">
        <v>0</v>
      </c>
      <c r="W33" s="65">
        <v>1081198</v>
      </c>
      <c r="X33" s="65">
        <v>0</v>
      </c>
      <c r="Y33" s="65">
        <v>1081198</v>
      </c>
      <c r="Z33" s="145">
        <v>0</v>
      </c>
      <c r="AA33" s="160">
        <v>0</v>
      </c>
    </row>
    <row r="34" spans="1:27" ht="13.5">
      <c r="A34" s="198" t="s">
        <v>43</v>
      </c>
      <c r="B34" s="197" t="s">
        <v>123</v>
      </c>
      <c r="C34" s="160">
        <v>0</v>
      </c>
      <c r="D34" s="160"/>
      <c r="E34" s="161">
        <v>0</v>
      </c>
      <c r="F34" s="65">
        <v>0</v>
      </c>
      <c r="G34" s="65">
        <v>2795154</v>
      </c>
      <c r="H34" s="65">
        <v>3493875</v>
      </c>
      <c r="I34" s="65">
        <v>2970565</v>
      </c>
      <c r="J34" s="65">
        <v>9259594</v>
      </c>
      <c r="K34" s="65">
        <v>1171</v>
      </c>
      <c r="L34" s="65">
        <v>0</v>
      </c>
      <c r="M34" s="65">
        <v>368</v>
      </c>
      <c r="N34" s="65">
        <v>1539</v>
      </c>
      <c r="O34" s="65">
        <v>1028</v>
      </c>
      <c r="P34" s="65">
        <v>0</v>
      </c>
      <c r="Q34" s="65">
        <v>0</v>
      </c>
      <c r="R34" s="65">
        <v>1028</v>
      </c>
      <c r="S34" s="65">
        <v>0</v>
      </c>
      <c r="T34" s="65">
        <v>0</v>
      </c>
      <c r="U34" s="65">
        <v>0</v>
      </c>
      <c r="V34" s="65">
        <v>0</v>
      </c>
      <c r="W34" s="65">
        <v>9262161</v>
      </c>
      <c r="X34" s="65">
        <v>0</v>
      </c>
      <c r="Y34" s="65">
        <v>9262161</v>
      </c>
      <c r="Z34" s="145">
        <v>0</v>
      </c>
      <c r="AA34" s="160">
        <v>0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0</v>
      </c>
      <c r="D36" s="203">
        <f>SUM(D25:D35)</f>
        <v>0</v>
      </c>
      <c r="E36" s="204">
        <f t="shared" si="1"/>
        <v>0</v>
      </c>
      <c r="F36" s="205">
        <f t="shared" si="1"/>
        <v>0</v>
      </c>
      <c r="G36" s="205">
        <f t="shared" si="1"/>
        <v>11615353</v>
      </c>
      <c r="H36" s="205">
        <f t="shared" si="1"/>
        <v>13910648</v>
      </c>
      <c r="I36" s="205">
        <f t="shared" si="1"/>
        <v>14155968</v>
      </c>
      <c r="J36" s="205">
        <f t="shared" si="1"/>
        <v>39681969</v>
      </c>
      <c r="K36" s="205">
        <f t="shared" si="1"/>
        <v>11591910</v>
      </c>
      <c r="L36" s="205">
        <f t="shared" si="1"/>
        <v>10214404</v>
      </c>
      <c r="M36" s="205">
        <f t="shared" si="1"/>
        <v>11975230</v>
      </c>
      <c r="N36" s="205">
        <f t="shared" si="1"/>
        <v>33781544</v>
      </c>
      <c r="O36" s="205">
        <f t="shared" si="1"/>
        <v>11451921</v>
      </c>
      <c r="P36" s="205">
        <f t="shared" si="1"/>
        <v>0</v>
      </c>
      <c r="Q36" s="205">
        <f t="shared" si="1"/>
        <v>0</v>
      </c>
      <c r="R36" s="205">
        <f t="shared" si="1"/>
        <v>11451921</v>
      </c>
      <c r="S36" s="205">
        <f t="shared" si="1"/>
        <v>0</v>
      </c>
      <c r="T36" s="205">
        <f t="shared" si="1"/>
        <v>0</v>
      </c>
      <c r="U36" s="205">
        <f t="shared" si="1"/>
        <v>0</v>
      </c>
      <c r="V36" s="205">
        <f t="shared" si="1"/>
        <v>0</v>
      </c>
      <c r="W36" s="205">
        <f t="shared" si="1"/>
        <v>84915434</v>
      </c>
      <c r="X36" s="205">
        <f t="shared" si="1"/>
        <v>0</v>
      </c>
      <c r="Y36" s="205">
        <f t="shared" si="1"/>
        <v>84915434</v>
      </c>
      <c r="Z36" s="206">
        <f>+IF(X36&lt;&gt;0,+(Y36/X36)*100,0)</f>
        <v>0</v>
      </c>
      <c r="AA36" s="203">
        <f>SUM(AA25:AA35)</f>
        <v>0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0</v>
      </c>
      <c r="D38" s="214">
        <f>+D22-D36</f>
        <v>0</v>
      </c>
      <c r="E38" s="215">
        <f t="shared" si="2"/>
        <v>0</v>
      </c>
      <c r="F38" s="111">
        <f t="shared" si="2"/>
        <v>0</v>
      </c>
      <c r="G38" s="111">
        <f t="shared" si="2"/>
        <v>26830601</v>
      </c>
      <c r="H38" s="111">
        <f t="shared" si="2"/>
        <v>-6610181</v>
      </c>
      <c r="I38" s="111">
        <f t="shared" si="2"/>
        <v>-9416358</v>
      </c>
      <c r="J38" s="111">
        <f t="shared" si="2"/>
        <v>10804062</v>
      </c>
      <c r="K38" s="111">
        <f t="shared" si="2"/>
        <v>-3523975</v>
      </c>
      <c r="L38" s="111">
        <f t="shared" si="2"/>
        <v>-334709</v>
      </c>
      <c r="M38" s="111">
        <f t="shared" si="2"/>
        <v>-7883211</v>
      </c>
      <c r="N38" s="111">
        <f t="shared" si="2"/>
        <v>-11741895</v>
      </c>
      <c r="O38" s="111">
        <f t="shared" si="2"/>
        <v>17110693</v>
      </c>
      <c r="P38" s="111">
        <f t="shared" si="2"/>
        <v>0</v>
      </c>
      <c r="Q38" s="111">
        <f t="shared" si="2"/>
        <v>0</v>
      </c>
      <c r="R38" s="111">
        <f t="shared" si="2"/>
        <v>17110693</v>
      </c>
      <c r="S38" s="111">
        <f t="shared" si="2"/>
        <v>0</v>
      </c>
      <c r="T38" s="111">
        <f t="shared" si="2"/>
        <v>0</v>
      </c>
      <c r="U38" s="111">
        <f t="shared" si="2"/>
        <v>0</v>
      </c>
      <c r="V38" s="111">
        <f t="shared" si="2"/>
        <v>0</v>
      </c>
      <c r="W38" s="111">
        <f t="shared" si="2"/>
        <v>16172860</v>
      </c>
      <c r="X38" s="111">
        <f>IF(F22=F36,0,X22-X36)</f>
        <v>0</v>
      </c>
      <c r="Y38" s="111">
        <f t="shared" si="2"/>
        <v>16172860</v>
      </c>
      <c r="Z38" s="216">
        <f>+IF(X38&lt;&gt;0,+(Y38/X38)*100,0)</f>
        <v>0</v>
      </c>
      <c r="AA38" s="214">
        <f>+AA22-AA36</f>
        <v>0</v>
      </c>
    </row>
    <row r="39" spans="1:27" ht="13.5">
      <c r="A39" s="196" t="s">
        <v>46</v>
      </c>
      <c r="B39" s="200"/>
      <c r="C39" s="160">
        <v>0</v>
      </c>
      <c r="D39" s="160"/>
      <c r="E39" s="161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5">
        <v>0</v>
      </c>
      <c r="Z39" s="145">
        <v>0</v>
      </c>
      <c r="AA39" s="160">
        <v>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0</v>
      </c>
      <c r="D42" s="221">
        <f>SUM(D38:D41)</f>
        <v>0</v>
      </c>
      <c r="E42" s="222">
        <f t="shared" si="3"/>
        <v>0</v>
      </c>
      <c r="F42" s="93">
        <f t="shared" si="3"/>
        <v>0</v>
      </c>
      <c r="G42" s="93">
        <f t="shared" si="3"/>
        <v>26830601</v>
      </c>
      <c r="H42" s="93">
        <f t="shared" si="3"/>
        <v>-6610181</v>
      </c>
      <c r="I42" s="93">
        <f t="shared" si="3"/>
        <v>-9416358</v>
      </c>
      <c r="J42" s="93">
        <f t="shared" si="3"/>
        <v>10804062</v>
      </c>
      <c r="K42" s="93">
        <f t="shared" si="3"/>
        <v>-3523975</v>
      </c>
      <c r="L42" s="93">
        <f t="shared" si="3"/>
        <v>-334709</v>
      </c>
      <c r="M42" s="93">
        <f t="shared" si="3"/>
        <v>-7883211</v>
      </c>
      <c r="N42" s="93">
        <f t="shared" si="3"/>
        <v>-11741895</v>
      </c>
      <c r="O42" s="93">
        <f t="shared" si="3"/>
        <v>17110693</v>
      </c>
      <c r="P42" s="93">
        <f t="shared" si="3"/>
        <v>0</v>
      </c>
      <c r="Q42" s="93">
        <f t="shared" si="3"/>
        <v>0</v>
      </c>
      <c r="R42" s="93">
        <f t="shared" si="3"/>
        <v>17110693</v>
      </c>
      <c r="S42" s="93">
        <f t="shared" si="3"/>
        <v>0</v>
      </c>
      <c r="T42" s="93">
        <f t="shared" si="3"/>
        <v>0</v>
      </c>
      <c r="U42" s="93">
        <f t="shared" si="3"/>
        <v>0</v>
      </c>
      <c r="V42" s="93">
        <f t="shared" si="3"/>
        <v>0</v>
      </c>
      <c r="W42" s="93">
        <f t="shared" si="3"/>
        <v>16172860</v>
      </c>
      <c r="X42" s="93">
        <f t="shared" si="3"/>
        <v>0</v>
      </c>
      <c r="Y42" s="93">
        <f t="shared" si="3"/>
        <v>16172860</v>
      </c>
      <c r="Z42" s="223">
        <f>+IF(X42&lt;&gt;0,+(Y42/X42)*100,0)</f>
        <v>0</v>
      </c>
      <c r="AA42" s="221">
        <f>SUM(AA38:AA41)</f>
        <v>0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0</v>
      </c>
      <c r="D44" s="225">
        <f>+D42-D43</f>
        <v>0</v>
      </c>
      <c r="E44" s="226">
        <f t="shared" si="4"/>
        <v>0</v>
      </c>
      <c r="F44" s="82">
        <f t="shared" si="4"/>
        <v>0</v>
      </c>
      <c r="G44" s="82">
        <f t="shared" si="4"/>
        <v>26830601</v>
      </c>
      <c r="H44" s="82">
        <f t="shared" si="4"/>
        <v>-6610181</v>
      </c>
      <c r="I44" s="82">
        <f t="shared" si="4"/>
        <v>-9416358</v>
      </c>
      <c r="J44" s="82">
        <f t="shared" si="4"/>
        <v>10804062</v>
      </c>
      <c r="K44" s="82">
        <f t="shared" si="4"/>
        <v>-3523975</v>
      </c>
      <c r="L44" s="82">
        <f t="shared" si="4"/>
        <v>-334709</v>
      </c>
      <c r="M44" s="82">
        <f t="shared" si="4"/>
        <v>-7883211</v>
      </c>
      <c r="N44" s="82">
        <f t="shared" si="4"/>
        <v>-11741895</v>
      </c>
      <c r="O44" s="82">
        <f t="shared" si="4"/>
        <v>17110693</v>
      </c>
      <c r="P44" s="82">
        <f t="shared" si="4"/>
        <v>0</v>
      </c>
      <c r="Q44" s="82">
        <f t="shared" si="4"/>
        <v>0</v>
      </c>
      <c r="R44" s="82">
        <f t="shared" si="4"/>
        <v>17110693</v>
      </c>
      <c r="S44" s="82">
        <f t="shared" si="4"/>
        <v>0</v>
      </c>
      <c r="T44" s="82">
        <f t="shared" si="4"/>
        <v>0</v>
      </c>
      <c r="U44" s="82">
        <f t="shared" si="4"/>
        <v>0</v>
      </c>
      <c r="V44" s="82">
        <f t="shared" si="4"/>
        <v>0</v>
      </c>
      <c r="W44" s="82">
        <f t="shared" si="4"/>
        <v>16172860</v>
      </c>
      <c r="X44" s="82">
        <f t="shared" si="4"/>
        <v>0</v>
      </c>
      <c r="Y44" s="82">
        <f t="shared" si="4"/>
        <v>16172860</v>
      </c>
      <c r="Z44" s="227">
        <f>+IF(X44&lt;&gt;0,+(Y44/X44)*100,0)</f>
        <v>0</v>
      </c>
      <c r="AA44" s="225">
        <f>+AA42-AA43</f>
        <v>0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0</v>
      </c>
      <c r="D46" s="221">
        <f>SUM(D44:D45)</f>
        <v>0</v>
      </c>
      <c r="E46" s="222">
        <f t="shared" si="5"/>
        <v>0</v>
      </c>
      <c r="F46" s="93">
        <f t="shared" si="5"/>
        <v>0</v>
      </c>
      <c r="G46" s="93">
        <f t="shared" si="5"/>
        <v>26830601</v>
      </c>
      <c r="H46" s="93">
        <f t="shared" si="5"/>
        <v>-6610181</v>
      </c>
      <c r="I46" s="93">
        <f t="shared" si="5"/>
        <v>-9416358</v>
      </c>
      <c r="J46" s="93">
        <f t="shared" si="5"/>
        <v>10804062</v>
      </c>
      <c r="K46" s="93">
        <f t="shared" si="5"/>
        <v>-3523975</v>
      </c>
      <c r="L46" s="93">
        <f t="shared" si="5"/>
        <v>-334709</v>
      </c>
      <c r="M46" s="93">
        <f t="shared" si="5"/>
        <v>-7883211</v>
      </c>
      <c r="N46" s="93">
        <f t="shared" si="5"/>
        <v>-11741895</v>
      </c>
      <c r="O46" s="93">
        <f t="shared" si="5"/>
        <v>17110693</v>
      </c>
      <c r="P46" s="93">
        <f t="shared" si="5"/>
        <v>0</v>
      </c>
      <c r="Q46" s="93">
        <f t="shared" si="5"/>
        <v>0</v>
      </c>
      <c r="R46" s="93">
        <f t="shared" si="5"/>
        <v>17110693</v>
      </c>
      <c r="S46" s="93">
        <f t="shared" si="5"/>
        <v>0</v>
      </c>
      <c r="T46" s="93">
        <f t="shared" si="5"/>
        <v>0</v>
      </c>
      <c r="U46" s="93">
        <f t="shared" si="5"/>
        <v>0</v>
      </c>
      <c r="V46" s="93">
        <f t="shared" si="5"/>
        <v>0</v>
      </c>
      <c r="W46" s="93">
        <f t="shared" si="5"/>
        <v>16172860</v>
      </c>
      <c r="X46" s="93">
        <f t="shared" si="5"/>
        <v>0</v>
      </c>
      <c r="Y46" s="93">
        <f t="shared" si="5"/>
        <v>16172860</v>
      </c>
      <c r="Z46" s="223">
        <f>+IF(X46&lt;&gt;0,+(Y46/X46)*100,0)</f>
        <v>0</v>
      </c>
      <c r="AA46" s="221">
        <f>SUM(AA44:AA45)</f>
        <v>0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0</v>
      </c>
      <c r="D48" s="232">
        <f>SUM(D46:D47)</f>
        <v>0</v>
      </c>
      <c r="E48" s="233">
        <f t="shared" si="6"/>
        <v>0</v>
      </c>
      <c r="F48" s="234">
        <f t="shared" si="6"/>
        <v>0</v>
      </c>
      <c r="G48" s="234">
        <f t="shared" si="6"/>
        <v>26830601</v>
      </c>
      <c r="H48" s="235">
        <f t="shared" si="6"/>
        <v>-6610181</v>
      </c>
      <c r="I48" s="235">
        <f t="shared" si="6"/>
        <v>-9416358</v>
      </c>
      <c r="J48" s="235">
        <f t="shared" si="6"/>
        <v>10804062</v>
      </c>
      <c r="K48" s="235">
        <f t="shared" si="6"/>
        <v>-3523975</v>
      </c>
      <c r="L48" s="235">
        <f t="shared" si="6"/>
        <v>-334709</v>
      </c>
      <c r="M48" s="234">
        <f t="shared" si="6"/>
        <v>-7883211</v>
      </c>
      <c r="N48" s="234">
        <f t="shared" si="6"/>
        <v>-11741895</v>
      </c>
      <c r="O48" s="235">
        <f t="shared" si="6"/>
        <v>17110693</v>
      </c>
      <c r="P48" s="235">
        <f t="shared" si="6"/>
        <v>0</v>
      </c>
      <c r="Q48" s="235">
        <f t="shared" si="6"/>
        <v>0</v>
      </c>
      <c r="R48" s="235">
        <f t="shared" si="6"/>
        <v>17110693</v>
      </c>
      <c r="S48" s="235">
        <f t="shared" si="6"/>
        <v>0</v>
      </c>
      <c r="T48" s="234">
        <f t="shared" si="6"/>
        <v>0</v>
      </c>
      <c r="U48" s="234">
        <f t="shared" si="6"/>
        <v>0</v>
      </c>
      <c r="V48" s="235">
        <f t="shared" si="6"/>
        <v>0</v>
      </c>
      <c r="W48" s="235">
        <f t="shared" si="6"/>
        <v>16172860</v>
      </c>
      <c r="X48" s="235">
        <f t="shared" si="6"/>
        <v>0</v>
      </c>
      <c r="Y48" s="235">
        <f t="shared" si="6"/>
        <v>16172860</v>
      </c>
      <c r="Z48" s="236">
        <f>+IF(X48&lt;&gt;0,+(Y48/X48)*100,0)</f>
        <v>0</v>
      </c>
      <c r="AA48" s="237">
        <f>SUM(AA46:AA47)</f>
        <v>0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0</v>
      </c>
      <c r="D5" s="158">
        <f>SUM(D6:D8)</f>
        <v>0</v>
      </c>
      <c r="E5" s="159">
        <f t="shared" si="0"/>
        <v>0</v>
      </c>
      <c r="F5" s="105">
        <f t="shared" si="0"/>
        <v>0</v>
      </c>
      <c r="G5" s="105">
        <f t="shared" si="0"/>
        <v>0</v>
      </c>
      <c r="H5" s="105">
        <f t="shared" si="0"/>
        <v>0</v>
      </c>
      <c r="I5" s="105">
        <f t="shared" si="0"/>
        <v>0</v>
      </c>
      <c r="J5" s="105">
        <f t="shared" si="0"/>
        <v>0</v>
      </c>
      <c r="K5" s="105">
        <f t="shared" si="0"/>
        <v>0</v>
      </c>
      <c r="L5" s="105">
        <f t="shared" si="0"/>
        <v>0</v>
      </c>
      <c r="M5" s="105">
        <f t="shared" si="0"/>
        <v>0</v>
      </c>
      <c r="N5" s="105">
        <f t="shared" si="0"/>
        <v>0</v>
      </c>
      <c r="O5" s="105">
        <f t="shared" si="0"/>
        <v>0</v>
      </c>
      <c r="P5" s="105">
        <f t="shared" si="0"/>
        <v>0</v>
      </c>
      <c r="Q5" s="105">
        <f t="shared" si="0"/>
        <v>0</v>
      </c>
      <c r="R5" s="105">
        <f t="shared" si="0"/>
        <v>0</v>
      </c>
      <c r="S5" s="105">
        <f t="shared" si="0"/>
        <v>0</v>
      </c>
      <c r="T5" s="105">
        <f t="shared" si="0"/>
        <v>0</v>
      </c>
      <c r="U5" s="105">
        <f t="shared" si="0"/>
        <v>0</v>
      </c>
      <c r="V5" s="105">
        <f t="shared" si="0"/>
        <v>0</v>
      </c>
      <c r="W5" s="105">
        <f t="shared" si="0"/>
        <v>0</v>
      </c>
      <c r="X5" s="105">
        <f t="shared" si="0"/>
        <v>0</v>
      </c>
      <c r="Y5" s="105">
        <f t="shared" si="0"/>
        <v>0</v>
      </c>
      <c r="Z5" s="142">
        <f>+IF(X5&lt;&gt;0,+(Y5/X5)*100,0)</f>
        <v>0</v>
      </c>
      <c r="AA5" s="158">
        <f>SUM(AA6:AA8)</f>
        <v>0</v>
      </c>
    </row>
    <row r="6" spans="1:27" ht="13.5">
      <c r="A6" s="143" t="s">
        <v>75</v>
      </c>
      <c r="B6" s="141"/>
      <c r="C6" s="160"/>
      <c r="D6" s="160"/>
      <c r="E6" s="161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145"/>
      <c r="AA6" s="67"/>
    </row>
    <row r="7" spans="1:27" ht="13.5">
      <c r="A7" s="143" t="s">
        <v>76</v>
      </c>
      <c r="B7" s="141"/>
      <c r="C7" s="162"/>
      <c r="D7" s="162"/>
      <c r="E7" s="163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46"/>
      <c r="AA7" s="239"/>
    </row>
    <row r="8" spans="1:27" ht="13.5">
      <c r="A8" s="143" t="s">
        <v>77</v>
      </c>
      <c r="B8" s="141"/>
      <c r="C8" s="160"/>
      <c r="D8" s="160"/>
      <c r="E8" s="161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145"/>
      <c r="AA8" s="67"/>
    </row>
    <row r="9" spans="1:27" ht="13.5">
      <c r="A9" s="140" t="s">
        <v>78</v>
      </c>
      <c r="B9" s="141"/>
      <c r="C9" s="158">
        <f aca="true" t="shared" si="1" ref="C9:Y9">SUM(C10:C14)</f>
        <v>0</v>
      </c>
      <c r="D9" s="158">
        <f>SUM(D10:D14)</f>
        <v>0</v>
      </c>
      <c r="E9" s="159">
        <f t="shared" si="1"/>
        <v>0</v>
      </c>
      <c r="F9" s="105">
        <f t="shared" si="1"/>
        <v>0</v>
      </c>
      <c r="G9" s="105">
        <f t="shared" si="1"/>
        <v>0</v>
      </c>
      <c r="H9" s="105">
        <f t="shared" si="1"/>
        <v>0</v>
      </c>
      <c r="I9" s="105">
        <f t="shared" si="1"/>
        <v>0</v>
      </c>
      <c r="J9" s="105">
        <f t="shared" si="1"/>
        <v>0</v>
      </c>
      <c r="K9" s="105">
        <f t="shared" si="1"/>
        <v>0</v>
      </c>
      <c r="L9" s="105">
        <f t="shared" si="1"/>
        <v>0</v>
      </c>
      <c r="M9" s="105">
        <f t="shared" si="1"/>
        <v>81442</v>
      </c>
      <c r="N9" s="105">
        <f t="shared" si="1"/>
        <v>81442</v>
      </c>
      <c r="O9" s="105">
        <f t="shared" si="1"/>
        <v>0</v>
      </c>
      <c r="P9" s="105">
        <f t="shared" si="1"/>
        <v>0</v>
      </c>
      <c r="Q9" s="105">
        <f t="shared" si="1"/>
        <v>0</v>
      </c>
      <c r="R9" s="105">
        <f t="shared" si="1"/>
        <v>0</v>
      </c>
      <c r="S9" s="105">
        <f t="shared" si="1"/>
        <v>0</v>
      </c>
      <c r="T9" s="105">
        <f t="shared" si="1"/>
        <v>0</v>
      </c>
      <c r="U9" s="105">
        <f t="shared" si="1"/>
        <v>0</v>
      </c>
      <c r="V9" s="105">
        <f t="shared" si="1"/>
        <v>0</v>
      </c>
      <c r="W9" s="105">
        <f t="shared" si="1"/>
        <v>81442</v>
      </c>
      <c r="X9" s="105">
        <f t="shared" si="1"/>
        <v>0</v>
      </c>
      <c r="Y9" s="105">
        <f t="shared" si="1"/>
        <v>81442</v>
      </c>
      <c r="Z9" s="142">
        <f>+IF(X9&lt;&gt;0,+(Y9/X9)*100,0)</f>
        <v>0</v>
      </c>
      <c r="AA9" s="107">
        <f>SUM(AA10:AA14)</f>
        <v>0</v>
      </c>
    </row>
    <row r="10" spans="1:27" ht="13.5">
      <c r="A10" s="143" t="s">
        <v>79</v>
      </c>
      <c r="B10" s="141"/>
      <c r="C10" s="160"/>
      <c r="D10" s="160"/>
      <c r="E10" s="161"/>
      <c r="F10" s="65"/>
      <c r="G10" s="65"/>
      <c r="H10" s="65"/>
      <c r="I10" s="65"/>
      <c r="J10" s="65"/>
      <c r="K10" s="65"/>
      <c r="L10" s="65"/>
      <c r="M10" s="65">
        <v>81442</v>
      </c>
      <c r="N10" s="65">
        <v>81442</v>
      </c>
      <c r="O10" s="65"/>
      <c r="P10" s="65"/>
      <c r="Q10" s="65"/>
      <c r="R10" s="65"/>
      <c r="S10" s="65"/>
      <c r="T10" s="65"/>
      <c r="U10" s="65"/>
      <c r="V10" s="65"/>
      <c r="W10" s="65">
        <v>81442</v>
      </c>
      <c r="X10" s="65"/>
      <c r="Y10" s="65">
        <v>81442</v>
      </c>
      <c r="Z10" s="145"/>
      <c r="AA10" s="67"/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/>
      <c r="AA12" s="67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0</v>
      </c>
      <c r="D15" s="158">
        <f>SUM(D16:D18)</f>
        <v>0</v>
      </c>
      <c r="E15" s="159">
        <f t="shared" si="2"/>
        <v>0</v>
      </c>
      <c r="F15" s="105">
        <f t="shared" si="2"/>
        <v>0</v>
      </c>
      <c r="G15" s="105">
        <f t="shared" si="2"/>
        <v>858868</v>
      </c>
      <c r="H15" s="105">
        <f t="shared" si="2"/>
        <v>561470</v>
      </c>
      <c r="I15" s="105">
        <f t="shared" si="2"/>
        <v>487053</v>
      </c>
      <c r="J15" s="105">
        <f t="shared" si="2"/>
        <v>1907391</v>
      </c>
      <c r="K15" s="105">
        <f t="shared" si="2"/>
        <v>509575</v>
      </c>
      <c r="L15" s="105">
        <f t="shared" si="2"/>
        <v>0</v>
      </c>
      <c r="M15" s="105">
        <f t="shared" si="2"/>
        <v>2331232</v>
      </c>
      <c r="N15" s="105">
        <f t="shared" si="2"/>
        <v>2840807</v>
      </c>
      <c r="O15" s="105">
        <f t="shared" si="2"/>
        <v>21290</v>
      </c>
      <c r="P15" s="105">
        <f t="shared" si="2"/>
        <v>0</v>
      </c>
      <c r="Q15" s="105">
        <f t="shared" si="2"/>
        <v>0</v>
      </c>
      <c r="R15" s="105">
        <f t="shared" si="2"/>
        <v>21290</v>
      </c>
      <c r="S15" s="105">
        <f t="shared" si="2"/>
        <v>0</v>
      </c>
      <c r="T15" s="105">
        <f t="shared" si="2"/>
        <v>0</v>
      </c>
      <c r="U15" s="105">
        <f t="shared" si="2"/>
        <v>0</v>
      </c>
      <c r="V15" s="105">
        <f t="shared" si="2"/>
        <v>0</v>
      </c>
      <c r="W15" s="105">
        <f t="shared" si="2"/>
        <v>4769488</v>
      </c>
      <c r="X15" s="105">
        <f t="shared" si="2"/>
        <v>0</v>
      </c>
      <c r="Y15" s="105">
        <f t="shared" si="2"/>
        <v>4769488</v>
      </c>
      <c r="Z15" s="142">
        <f>+IF(X15&lt;&gt;0,+(Y15/X15)*100,0)</f>
        <v>0</v>
      </c>
      <c r="AA15" s="107">
        <f>SUM(AA16:AA18)</f>
        <v>0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143" t="s">
        <v>86</v>
      </c>
      <c r="B17" s="141"/>
      <c r="C17" s="160"/>
      <c r="D17" s="160"/>
      <c r="E17" s="161"/>
      <c r="F17" s="65"/>
      <c r="G17" s="65">
        <v>858868</v>
      </c>
      <c r="H17" s="65">
        <v>561470</v>
      </c>
      <c r="I17" s="65">
        <v>487053</v>
      </c>
      <c r="J17" s="65">
        <v>1907391</v>
      </c>
      <c r="K17" s="65">
        <v>509575</v>
      </c>
      <c r="L17" s="65"/>
      <c r="M17" s="65">
        <v>2331232</v>
      </c>
      <c r="N17" s="65">
        <v>2840807</v>
      </c>
      <c r="O17" s="65">
        <v>21290</v>
      </c>
      <c r="P17" s="65"/>
      <c r="Q17" s="65"/>
      <c r="R17" s="65">
        <v>21290</v>
      </c>
      <c r="S17" s="65"/>
      <c r="T17" s="65"/>
      <c r="U17" s="65"/>
      <c r="V17" s="65"/>
      <c r="W17" s="65">
        <v>4769488</v>
      </c>
      <c r="X17" s="65"/>
      <c r="Y17" s="65">
        <v>4769488</v>
      </c>
      <c r="Z17" s="145"/>
      <c r="AA17" s="67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0</v>
      </c>
      <c r="F19" s="105">
        <f t="shared" si="3"/>
        <v>0</v>
      </c>
      <c r="G19" s="105">
        <f t="shared" si="3"/>
        <v>807344</v>
      </c>
      <c r="H19" s="105">
        <f t="shared" si="3"/>
        <v>1341186</v>
      </c>
      <c r="I19" s="105">
        <f t="shared" si="3"/>
        <v>559457</v>
      </c>
      <c r="J19" s="105">
        <f t="shared" si="3"/>
        <v>2707987</v>
      </c>
      <c r="K19" s="105">
        <f t="shared" si="3"/>
        <v>155300</v>
      </c>
      <c r="L19" s="105">
        <f t="shared" si="3"/>
        <v>0</v>
      </c>
      <c r="M19" s="105">
        <f t="shared" si="3"/>
        <v>-63490</v>
      </c>
      <c r="N19" s="105">
        <f t="shared" si="3"/>
        <v>91810</v>
      </c>
      <c r="O19" s="105">
        <f t="shared" si="3"/>
        <v>0</v>
      </c>
      <c r="P19" s="105">
        <f t="shared" si="3"/>
        <v>0</v>
      </c>
      <c r="Q19" s="105">
        <f t="shared" si="3"/>
        <v>0</v>
      </c>
      <c r="R19" s="105">
        <f t="shared" si="3"/>
        <v>0</v>
      </c>
      <c r="S19" s="105">
        <f t="shared" si="3"/>
        <v>0</v>
      </c>
      <c r="T19" s="105">
        <f t="shared" si="3"/>
        <v>0</v>
      </c>
      <c r="U19" s="105">
        <f t="shared" si="3"/>
        <v>0</v>
      </c>
      <c r="V19" s="105">
        <f t="shared" si="3"/>
        <v>0</v>
      </c>
      <c r="W19" s="105">
        <f t="shared" si="3"/>
        <v>2799797</v>
      </c>
      <c r="X19" s="105">
        <f t="shared" si="3"/>
        <v>0</v>
      </c>
      <c r="Y19" s="105">
        <f t="shared" si="3"/>
        <v>2799797</v>
      </c>
      <c r="Z19" s="142">
        <f>+IF(X19&lt;&gt;0,+(Y19/X19)*100,0)</f>
        <v>0</v>
      </c>
      <c r="AA19" s="107">
        <f>SUM(AA20:AA23)</f>
        <v>0</v>
      </c>
    </row>
    <row r="20" spans="1:27" ht="13.5">
      <c r="A20" s="143" t="s">
        <v>89</v>
      </c>
      <c r="B20" s="141"/>
      <c r="C20" s="160"/>
      <c r="D20" s="160"/>
      <c r="E20" s="161"/>
      <c r="F20" s="65"/>
      <c r="G20" s="65"/>
      <c r="H20" s="65"/>
      <c r="I20" s="65"/>
      <c r="J20" s="65"/>
      <c r="K20" s="65"/>
      <c r="L20" s="65"/>
      <c r="M20" s="65">
        <v>91810</v>
      </c>
      <c r="N20" s="65">
        <v>91810</v>
      </c>
      <c r="O20" s="65"/>
      <c r="P20" s="65"/>
      <c r="Q20" s="65"/>
      <c r="R20" s="65"/>
      <c r="S20" s="65"/>
      <c r="T20" s="65"/>
      <c r="U20" s="65"/>
      <c r="V20" s="65"/>
      <c r="W20" s="65">
        <v>91810</v>
      </c>
      <c r="X20" s="65"/>
      <c r="Y20" s="65">
        <v>91810</v>
      </c>
      <c r="Z20" s="145"/>
      <c r="AA20" s="67"/>
    </row>
    <row r="21" spans="1:27" ht="13.5">
      <c r="A21" s="143" t="s">
        <v>90</v>
      </c>
      <c r="B21" s="141"/>
      <c r="C21" s="160"/>
      <c r="D21" s="160"/>
      <c r="E21" s="161"/>
      <c r="F21" s="65"/>
      <c r="G21" s="65">
        <v>622111</v>
      </c>
      <c r="H21" s="65">
        <v>505058</v>
      </c>
      <c r="I21" s="65">
        <v>426799</v>
      </c>
      <c r="J21" s="65">
        <v>1553968</v>
      </c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>
        <v>1553968</v>
      </c>
      <c r="X21" s="65"/>
      <c r="Y21" s="65">
        <v>1553968</v>
      </c>
      <c r="Z21" s="145"/>
      <c r="AA21" s="67"/>
    </row>
    <row r="22" spans="1:27" ht="13.5">
      <c r="A22" s="143" t="s">
        <v>91</v>
      </c>
      <c r="B22" s="141"/>
      <c r="C22" s="162"/>
      <c r="D22" s="162"/>
      <c r="E22" s="163"/>
      <c r="F22" s="164"/>
      <c r="G22" s="164">
        <v>185233</v>
      </c>
      <c r="H22" s="164">
        <v>836128</v>
      </c>
      <c r="I22" s="164">
        <v>132658</v>
      </c>
      <c r="J22" s="164">
        <v>1154019</v>
      </c>
      <c r="K22" s="164">
        <v>155300</v>
      </c>
      <c r="L22" s="164"/>
      <c r="M22" s="164">
        <v>-155300</v>
      </c>
      <c r="N22" s="164"/>
      <c r="O22" s="164"/>
      <c r="P22" s="164"/>
      <c r="Q22" s="164"/>
      <c r="R22" s="164"/>
      <c r="S22" s="164"/>
      <c r="T22" s="164"/>
      <c r="U22" s="164"/>
      <c r="V22" s="164"/>
      <c r="W22" s="164">
        <v>1154019</v>
      </c>
      <c r="X22" s="164"/>
      <c r="Y22" s="164">
        <v>1154019</v>
      </c>
      <c r="Z22" s="146"/>
      <c r="AA22" s="239"/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0</v>
      </c>
      <c r="D25" s="232">
        <f>+D5+D9+D15+D19+D24</f>
        <v>0</v>
      </c>
      <c r="E25" s="245">
        <f t="shared" si="4"/>
        <v>0</v>
      </c>
      <c r="F25" s="234">
        <f t="shared" si="4"/>
        <v>0</v>
      </c>
      <c r="G25" s="234">
        <f t="shared" si="4"/>
        <v>1666212</v>
      </c>
      <c r="H25" s="234">
        <f t="shared" si="4"/>
        <v>1902656</v>
      </c>
      <c r="I25" s="234">
        <f t="shared" si="4"/>
        <v>1046510</v>
      </c>
      <c r="J25" s="234">
        <f t="shared" si="4"/>
        <v>4615378</v>
      </c>
      <c r="K25" s="234">
        <f t="shared" si="4"/>
        <v>664875</v>
      </c>
      <c r="L25" s="234">
        <f t="shared" si="4"/>
        <v>0</v>
      </c>
      <c r="M25" s="234">
        <f t="shared" si="4"/>
        <v>2349184</v>
      </c>
      <c r="N25" s="234">
        <f t="shared" si="4"/>
        <v>3014059</v>
      </c>
      <c r="O25" s="234">
        <f t="shared" si="4"/>
        <v>21290</v>
      </c>
      <c r="P25" s="234">
        <f t="shared" si="4"/>
        <v>0</v>
      </c>
      <c r="Q25" s="234">
        <f t="shared" si="4"/>
        <v>0</v>
      </c>
      <c r="R25" s="234">
        <f t="shared" si="4"/>
        <v>21290</v>
      </c>
      <c r="S25" s="234">
        <f t="shared" si="4"/>
        <v>0</v>
      </c>
      <c r="T25" s="234">
        <f t="shared" si="4"/>
        <v>0</v>
      </c>
      <c r="U25" s="234">
        <f t="shared" si="4"/>
        <v>0</v>
      </c>
      <c r="V25" s="234">
        <f t="shared" si="4"/>
        <v>0</v>
      </c>
      <c r="W25" s="234">
        <f t="shared" si="4"/>
        <v>7650727</v>
      </c>
      <c r="X25" s="234">
        <f t="shared" si="4"/>
        <v>0</v>
      </c>
      <c r="Y25" s="234">
        <f t="shared" si="4"/>
        <v>7650727</v>
      </c>
      <c r="Z25" s="246">
        <f>+IF(X25&lt;&gt;0,+(Y25/X25)*100,0)</f>
        <v>0</v>
      </c>
      <c r="AA25" s="247">
        <f>+AA5+AA9+AA15+AA19+AA24</f>
        <v>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/>
      <c r="D28" s="160"/>
      <c r="E28" s="161"/>
      <c r="F28" s="65"/>
      <c r="G28" s="65">
        <v>1587889</v>
      </c>
      <c r="H28" s="65">
        <v>1902656</v>
      </c>
      <c r="I28" s="65">
        <v>1046510</v>
      </c>
      <c r="J28" s="65">
        <v>4537055</v>
      </c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>
        <v>4537055</v>
      </c>
      <c r="X28" s="65"/>
      <c r="Y28" s="65">
        <v>4537055</v>
      </c>
      <c r="Z28" s="145"/>
      <c r="AA28" s="160"/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0</v>
      </c>
      <c r="D32" s="225">
        <f>SUM(D28:D31)</f>
        <v>0</v>
      </c>
      <c r="E32" s="226">
        <f t="shared" si="5"/>
        <v>0</v>
      </c>
      <c r="F32" s="82">
        <f t="shared" si="5"/>
        <v>0</v>
      </c>
      <c r="G32" s="82">
        <f t="shared" si="5"/>
        <v>1587889</v>
      </c>
      <c r="H32" s="82">
        <f t="shared" si="5"/>
        <v>1902656</v>
      </c>
      <c r="I32" s="82">
        <f t="shared" si="5"/>
        <v>1046510</v>
      </c>
      <c r="J32" s="82">
        <f t="shared" si="5"/>
        <v>4537055</v>
      </c>
      <c r="K32" s="82">
        <f t="shared" si="5"/>
        <v>0</v>
      </c>
      <c r="L32" s="82">
        <f t="shared" si="5"/>
        <v>0</v>
      </c>
      <c r="M32" s="82">
        <f t="shared" si="5"/>
        <v>0</v>
      </c>
      <c r="N32" s="82">
        <f t="shared" si="5"/>
        <v>0</v>
      </c>
      <c r="O32" s="82">
        <f t="shared" si="5"/>
        <v>0</v>
      </c>
      <c r="P32" s="82">
        <f t="shared" si="5"/>
        <v>0</v>
      </c>
      <c r="Q32" s="82">
        <f t="shared" si="5"/>
        <v>0</v>
      </c>
      <c r="R32" s="82">
        <f t="shared" si="5"/>
        <v>0</v>
      </c>
      <c r="S32" s="82">
        <f t="shared" si="5"/>
        <v>0</v>
      </c>
      <c r="T32" s="82">
        <f t="shared" si="5"/>
        <v>0</v>
      </c>
      <c r="U32" s="82">
        <f t="shared" si="5"/>
        <v>0</v>
      </c>
      <c r="V32" s="82">
        <f t="shared" si="5"/>
        <v>0</v>
      </c>
      <c r="W32" s="82">
        <f t="shared" si="5"/>
        <v>4537055</v>
      </c>
      <c r="X32" s="82">
        <f t="shared" si="5"/>
        <v>0</v>
      </c>
      <c r="Y32" s="82">
        <f t="shared" si="5"/>
        <v>4537055</v>
      </c>
      <c r="Z32" s="227">
        <f>+IF(X32&lt;&gt;0,+(Y32/X32)*100,0)</f>
        <v>0</v>
      </c>
      <c r="AA32" s="84">
        <f>SUM(AA28:AA31)</f>
        <v>0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/>
      <c r="G33" s="65">
        <v>78323</v>
      </c>
      <c r="H33" s="65"/>
      <c r="I33" s="65"/>
      <c r="J33" s="65">
        <v>78323</v>
      </c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>
        <v>78323</v>
      </c>
      <c r="X33" s="65"/>
      <c r="Y33" s="65">
        <v>78323</v>
      </c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/>
      <c r="D35" s="160"/>
      <c r="E35" s="161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0</v>
      </c>
      <c r="D36" s="237">
        <f>SUM(D32:D35)</f>
        <v>0</v>
      </c>
      <c r="E36" s="233">
        <f t="shared" si="6"/>
        <v>0</v>
      </c>
      <c r="F36" s="235">
        <f t="shared" si="6"/>
        <v>0</v>
      </c>
      <c r="G36" s="235">
        <f t="shared" si="6"/>
        <v>1666212</v>
      </c>
      <c r="H36" s="235">
        <f t="shared" si="6"/>
        <v>1902656</v>
      </c>
      <c r="I36" s="235">
        <f t="shared" si="6"/>
        <v>1046510</v>
      </c>
      <c r="J36" s="235">
        <f t="shared" si="6"/>
        <v>4615378</v>
      </c>
      <c r="K36" s="235">
        <f t="shared" si="6"/>
        <v>0</v>
      </c>
      <c r="L36" s="235">
        <f t="shared" si="6"/>
        <v>0</v>
      </c>
      <c r="M36" s="235">
        <f t="shared" si="6"/>
        <v>0</v>
      </c>
      <c r="N36" s="235">
        <f t="shared" si="6"/>
        <v>0</v>
      </c>
      <c r="O36" s="235">
        <f t="shared" si="6"/>
        <v>0</v>
      </c>
      <c r="P36" s="235">
        <f t="shared" si="6"/>
        <v>0</v>
      </c>
      <c r="Q36" s="235">
        <f t="shared" si="6"/>
        <v>0</v>
      </c>
      <c r="R36" s="235">
        <f t="shared" si="6"/>
        <v>0</v>
      </c>
      <c r="S36" s="235">
        <f t="shared" si="6"/>
        <v>0</v>
      </c>
      <c r="T36" s="235">
        <f t="shared" si="6"/>
        <v>0</v>
      </c>
      <c r="U36" s="235">
        <f t="shared" si="6"/>
        <v>0</v>
      </c>
      <c r="V36" s="235">
        <f t="shared" si="6"/>
        <v>0</v>
      </c>
      <c r="W36" s="235">
        <f t="shared" si="6"/>
        <v>4615378</v>
      </c>
      <c r="X36" s="235">
        <f t="shared" si="6"/>
        <v>0</v>
      </c>
      <c r="Y36" s="235">
        <f t="shared" si="6"/>
        <v>4615378</v>
      </c>
      <c r="Z36" s="236">
        <f>+IF(X36&lt;&gt;0,+(Y36/X36)*100,0)</f>
        <v>0</v>
      </c>
      <c r="AA36" s="254">
        <f>SUM(AA32:AA35)</f>
        <v>0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28602346</v>
      </c>
      <c r="D6" s="160"/>
      <c r="E6" s="64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145"/>
      <c r="AA6" s="67"/>
    </row>
    <row r="7" spans="1:27" ht="13.5">
      <c r="A7" s="264" t="s">
        <v>147</v>
      </c>
      <c r="B7" s="197" t="s">
        <v>72</v>
      </c>
      <c r="C7" s="160">
        <v>368439</v>
      </c>
      <c r="D7" s="160"/>
      <c r="E7" s="64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145"/>
      <c r="AA7" s="67"/>
    </row>
    <row r="8" spans="1:27" ht="13.5">
      <c r="A8" s="264" t="s">
        <v>148</v>
      </c>
      <c r="B8" s="197" t="s">
        <v>72</v>
      </c>
      <c r="C8" s="160">
        <v>62059516</v>
      </c>
      <c r="D8" s="160"/>
      <c r="E8" s="64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145"/>
      <c r="AA8" s="67"/>
    </row>
    <row r="9" spans="1:27" ht="13.5">
      <c r="A9" s="264" t="s">
        <v>149</v>
      </c>
      <c r="B9" s="197"/>
      <c r="C9" s="160">
        <v>19587664</v>
      </c>
      <c r="D9" s="160"/>
      <c r="E9" s="64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145"/>
      <c r="AA9" s="67"/>
    </row>
    <row r="10" spans="1:27" ht="13.5">
      <c r="A10" s="264" t="s">
        <v>150</v>
      </c>
      <c r="B10" s="197"/>
      <c r="C10" s="160"/>
      <c r="D10" s="160"/>
      <c r="E10" s="64"/>
      <c r="F10" s="65"/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/>
      <c r="Y10" s="164"/>
      <c r="Z10" s="146"/>
      <c r="AA10" s="239"/>
    </row>
    <row r="11" spans="1:27" ht="13.5">
      <c r="A11" s="264" t="s">
        <v>151</v>
      </c>
      <c r="B11" s="197" t="s">
        <v>96</v>
      </c>
      <c r="C11" s="160">
        <v>604667</v>
      </c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5" t="s">
        <v>56</v>
      </c>
      <c r="B12" s="266"/>
      <c r="C12" s="177">
        <f aca="true" t="shared" si="0" ref="C12:Y12">SUM(C6:C11)</f>
        <v>111222632</v>
      </c>
      <c r="D12" s="177">
        <f>SUM(D6:D11)</f>
        <v>0</v>
      </c>
      <c r="E12" s="77">
        <f t="shared" si="0"/>
        <v>0</v>
      </c>
      <c r="F12" s="78">
        <f t="shared" si="0"/>
        <v>0</v>
      </c>
      <c r="G12" s="78">
        <f t="shared" si="0"/>
        <v>0</v>
      </c>
      <c r="H12" s="78">
        <f t="shared" si="0"/>
        <v>0</v>
      </c>
      <c r="I12" s="78">
        <f t="shared" si="0"/>
        <v>0</v>
      </c>
      <c r="J12" s="78">
        <f t="shared" si="0"/>
        <v>0</v>
      </c>
      <c r="K12" s="78">
        <f t="shared" si="0"/>
        <v>0</v>
      </c>
      <c r="L12" s="78">
        <f t="shared" si="0"/>
        <v>0</v>
      </c>
      <c r="M12" s="78">
        <f t="shared" si="0"/>
        <v>0</v>
      </c>
      <c r="N12" s="78">
        <f t="shared" si="0"/>
        <v>0</v>
      </c>
      <c r="O12" s="78">
        <f t="shared" si="0"/>
        <v>0</v>
      </c>
      <c r="P12" s="78">
        <f t="shared" si="0"/>
        <v>0</v>
      </c>
      <c r="Q12" s="78">
        <f t="shared" si="0"/>
        <v>0</v>
      </c>
      <c r="R12" s="78">
        <f t="shared" si="0"/>
        <v>0</v>
      </c>
      <c r="S12" s="78">
        <f t="shared" si="0"/>
        <v>0</v>
      </c>
      <c r="T12" s="78">
        <f t="shared" si="0"/>
        <v>0</v>
      </c>
      <c r="U12" s="78">
        <f t="shared" si="0"/>
        <v>0</v>
      </c>
      <c r="V12" s="78">
        <f t="shared" si="0"/>
        <v>0</v>
      </c>
      <c r="W12" s="78">
        <f t="shared" si="0"/>
        <v>0</v>
      </c>
      <c r="X12" s="78">
        <f t="shared" si="0"/>
        <v>0</v>
      </c>
      <c r="Y12" s="78">
        <f t="shared" si="0"/>
        <v>0</v>
      </c>
      <c r="Z12" s="179">
        <f>+IF(X12&lt;&gt;0,+(Y12/X12)*100,0)</f>
        <v>0</v>
      </c>
      <c r="AA12" s="79">
        <f>SUM(AA6:AA11)</f>
        <v>0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45"/>
      <c r="AA15" s="67"/>
    </row>
    <row r="16" spans="1:27" ht="13.5">
      <c r="A16" s="264" t="s">
        <v>154</v>
      </c>
      <c r="B16" s="197"/>
      <c r="C16" s="160">
        <v>14769</v>
      </c>
      <c r="D16" s="160"/>
      <c r="E16" s="64"/>
      <c r="F16" s="65"/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/>
      <c r="X16" s="65"/>
      <c r="Y16" s="164"/>
      <c r="Z16" s="146"/>
      <c r="AA16" s="239"/>
    </row>
    <row r="17" spans="1:27" ht="13.5">
      <c r="A17" s="264" t="s">
        <v>155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734678011</v>
      </c>
      <c r="D19" s="160"/>
      <c r="E19" s="64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145"/>
      <c r="AA19" s="67"/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734692780</v>
      </c>
      <c r="D24" s="177">
        <f>SUM(D15:D23)</f>
        <v>0</v>
      </c>
      <c r="E24" s="81">
        <f t="shared" si="1"/>
        <v>0</v>
      </c>
      <c r="F24" s="82">
        <f t="shared" si="1"/>
        <v>0</v>
      </c>
      <c r="G24" s="82">
        <f t="shared" si="1"/>
        <v>0</v>
      </c>
      <c r="H24" s="82">
        <f t="shared" si="1"/>
        <v>0</v>
      </c>
      <c r="I24" s="82">
        <f t="shared" si="1"/>
        <v>0</v>
      </c>
      <c r="J24" s="82">
        <f t="shared" si="1"/>
        <v>0</v>
      </c>
      <c r="K24" s="82">
        <f t="shared" si="1"/>
        <v>0</v>
      </c>
      <c r="L24" s="82">
        <f t="shared" si="1"/>
        <v>0</v>
      </c>
      <c r="M24" s="82">
        <f t="shared" si="1"/>
        <v>0</v>
      </c>
      <c r="N24" s="82">
        <f t="shared" si="1"/>
        <v>0</v>
      </c>
      <c r="O24" s="82">
        <f t="shared" si="1"/>
        <v>0</v>
      </c>
      <c r="P24" s="82">
        <f t="shared" si="1"/>
        <v>0</v>
      </c>
      <c r="Q24" s="82">
        <f t="shared" si="1"/>
        <v>0</v>
      </c>
      <c r="R24" s="82">
        <f t="shared" si="1"/>
        <v>0</v>
      </c>
      <c r="S24" s="82">
        <f t="shared" si="1"/>
        <v>0</v>
      </c>
      <c r="T24" s="82">
        <f t="shared" si="1"/>
        <v>0</v>
      </c>
      <c r="U24" s="82">
        <f t="shared" si="1"/>
        <v>0</v>
      </c>
      <c r="V24" s="82">
        <f t="shared" si="1"/>
        <v>0</v>
      </c>
      <c r="W24" s="82">
        <f t="shared" si="1"/>
        <v>0</v>
      </c>
      <c r="X24" s="82">
        <f t="shared" si="1"/>
        <v>0</v>
      </c>
      <c r="Y24" s="82">
        <f t="shared" si="1"/>
        <v>0</v>
      </c>
      <c r="Z24" s="227">
        <f>+IF(X24&lt;&gt;0,+(Y24/X24)*100,0)</f>
        <v>0</v>
      </c>
      <c r="AA24" s="84">
        <f>SUM(AA15:AA23)</f>
        <v>0</v>
      </c>
    </row>
    <row r="25" spans="1:27" ht="13.5">
      <c r="A25" s="265" t="s">
        <v>162</v>
      </c>
      <c r="B25" s="266"/>
      <c r="C25" s="177">
        <f aca="true" t="shared" si="2" ref="C25:Y25">+C12+C24</f>
        <v>845915412</v>
      </c>
      <c r="D25" s="177">
        <f>+D12+D24</f>
        <v>0</v>
      </c>
      <c r="E25" s="77">
        <f t="shared" si="2"/>
        <v>0</v>
      </c>
      <c r="F25" s="78">
        <f t="shared" si="2"/>
        <v>0</v>
      </c>
      <c r="G25" s="78">
        <f t="shared" si="2"/>
        <v>0</v>
      </c>
      <c r="H25" s="78">
        <f t="shared" si="2"/>
        <v>0</v>
      </c>
      <c r="I25" s="78">
        <f t="shared" si="2"/>
        <v>0</v>
      </c>
      <c r="J25" s="78">
        <f t="shared" si="2"/>
        <v>0</v>
      </c>
      <c r="K25" s="78">
        <f t="shared" si="2"/>
        <v>0</v>
      </c>
      <c r="L25" s="78">
        <f t="shared" si="2"/>
        <v>0</v>
      </c>
      <c r="M25" s="78">
        <f t="shared" si="2"/>
        <v>0</v>
      </c>
      <c r="N25" s="78">
        <f t="shared" si="2"/>
        <v>0</v>
      </c>
      <c r="O25" s="78">
        <f t="shared" si="2"/>
        <v>0</v>
      </c>
      <c r="P25" s="78">
        <f t="shared" si="2"/>
        <v>0</v>
      </c>
      <c r="Q25" s="78">
        <f t="shared" si="2"/>
        <v>0</v>
      </c>
      <c r="R25" s="78">
        <f t="shared" si="2"/>
        <v>0</v>
      </c>
      <c r="S25" s="78">
        <f t="shared" si="2"/>
        <v>0</v>
      </c>
      <c r="T25" s="78">
        <f t="shared" si="2"/>
        <v>0</v>
      </c>
      <c r="U25" s="78">
        <f t="shared" si="2"/>
        <v>0</v>
      </c>
      <c r="V25" s="78">
        <f t="shared" si="2"/>
        <v>0</v>
      </c>
      <c r="W25" s="78">
        <f t="shared" si="2"/>
        <v>0</v>
      </c>
      <c r="X25" s="78">
        <f t="shared" si="2"/>
        <v>0</v>
      </c>
      <c r="Y25" s="78">
        <f t="shared" si="2"/>
        <v>0</v>
      </c>
      <c r="Z25" s="179">
        <f>+IF(X25&lt;&gt;0,+(Y25/X25)*100,0)</f>
        <v>0</v>
      </c>
      <c r="AA25" s="79">
        <f>+AA12+AA24</f>
        <v>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>
        <v>200213</v>
      </c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166</v>
      </c>
      <c r="B31" s="197"/>
      <c r="C31" s="160">
        <v>1608865</v>
      </c>
      <c r="D31" s="160"/>
      <c r="E31" s="64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64" t="s">
        <v>167</v>
      </c>
      <c r="B32" s="197" t="s">
        <v>94</v>
      </c>
      <c r="C32" s="160">
        <v>37783278</v>
      </c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168</v>
      </c>
      <c r="B33" s="197"/>
      <c r="C33" s="160">
        <v>4592290</v>
      </c>
      <c r="D33" s="160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65" t="s">
        <v>58</v>
      </c>
      <c r="B34" s="266"/>
      <c r="C34" s="177">
        <f aca="true" t="shared" si="3" ref="C34:Y34">SUM(C29:C33)</f>
        <v>44184646</v>
      </c>
      <c r="D34" s="177">
        <f>SUM(D29:D33)</f>
        <v>0</v>
      </c>
      <c r="E34" s="77">
        <f t="shared" si="3"/>
        <v>0</v>
      </c>
      <c r="F34" s="78">
        <f t="shared" si="3"/>
        <v>0</v>
      </c>
      <c r="G34" s="78">
        <f t="shared" si="3"/>
        <v>0</v>
      </c>
      <c r="H34" s="78">
        <f t="shared" si="3"/>
        <v>0</v>
      </c>
      <c r="I34" s="78">
        <f t="shared" si="3"/>
        <v>0</v>
      </c>
      <c r="J34" s="78">
        <f t="shared" si="3"/>
        <v>0</v>
      </c>
      <c r="K34" s="78">
        <f t="shared" si="3"/>
        <v>0</v>
      </c>
      <c r="L34" s="78">
        <f t="shared" si="3"/>
        <v>0</v>
      </c>
      <c r="M34" s="78">
        <f t="shared" si="3"/>
        <v>0</v>
      </c>
      <c r="N34" s="78">
        <f t="shared" si="3"/>
        <v>0</v>
      </c>
      <c r="O34" s="78">
        <f t="shared" si="3"/>
        <v>0</v>
      </c>
      <c r="P34" s="78">
        <f t="shared" si="3"/>
        <v>0</v>
      </c>
      <c r="Q34" s="78">
        <f t="shared" si="3"/>
        <v>0</v>
      </c>
      <c r="R34" s="78">
        <f t="shared" si="3"/>
        <v>0</v>
      </c>
      <c r="S34" s="78">
        <f t="shared" si="3"/>
        <v>0</v>
      </c>
      <c r="T34" s="78">
        <f t="shared" si="3"/>
        <v>0</v>
      </c>
      <c r="U34" s="78">
        <f t="shared" si="3"/>
        <v>0</v>
      </c>
      <c r="V34" s="78">
        <f t="shared" si="3"/>
        <v>0</v>
      </c>
      <c r="W34" s="78">
        <f t="shared" si="3"/>
        <v>0</v>
      </c>
      <c r="X34" s="78">
        <f t="shared" si="3"/>
        <v>0</v>
      </c>
      <c r="Y34" s="78">
        <f t="shared" si="3"/>
        <v>0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14014</v>
      </c>
      <c r="D37" s="160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145"/>
      <c r="AA37" s="67"/>
    </row>
    <row r="38" spans="1:27" ht="13.5">
      <c r="A38" s="264" t="s">
        <v>168</v>
      </c>
      <c r="B38" s="197"/>
      <c r="C38" s="160"/>
      <c r="D38" s="1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145"/>
      <c r="AA38" s="67"/>
    </row>
    <row r="39" spans="1:27" ht="13.5">
      <c r="A39" s="265" t="s">
        <v>59</v>
      </c>
      <c r="B39" s="268"/>
      <c r="C39" s="177">
        <f aca="true" t="shared" si="4" ref="C39:Y39">SUM(C37:C38)</f>
        <v>14014</v>
      </c>
      <c r="D39" s="177">
        <f>SUM(D37:D38)</f>
        <v>0</v>
      </c>
      <c r="E39" s="81">
        <f t="shared" si="4"/>
        <v>0</v>
      </c>
      <c r="F39" s="82">
        <f t="shared" si="4"/>
        <v>0</v>
      </c>
      <c r="G39" s="82">
        <f t="shared" si="4"/>
        <v>0</v>
      </c>
      <c r="H39" s="82">
        <f t="shared" si="4"/>
        <v>0</v>
      </c>
      <c r="I39" s="82">
        <f t="shared" si="4"/>
        <v>0</v>
      </c>
      <c r="J39" s="82">
        <f t="shared" si="4"/>
        <v>0</v>
      </c>
      <c r="K39" s="82">
        <f t="shared" si="4"/>
        <v>0</v>
      </c>
      <c r="L39" s="82">
        <f t="shared" si="4"/>
        <v>0</v>
      </c>
      <c r="M39" s="82">
        <f t="shared" si="4"/>
        <v>0</v>
      </c>
      <c r="N39" s="82">
        <f t="shared" si="4"/>
        <v>0</v>
      </c>
      <c r="O39" s="82">
        <f t="shared" si="4"/>
        <v>0</v>
      </c>
      <c r="P39" s="82">
        <f t="shared" si="4"/>
        <v>0</v>
      </c>
      <c r="Q39" s="82">
        <f t="shared" si="4"/>
        <v>0</v>
      </c>
      <c r="R39" s="82">
        <f t="shared" si="4"/>
        <v>0</v>
      </c>
      <c r="S39" s="82">
        <f t="shared" si="4"/>
        <v>0</v>
      </c>
      <c r="T39" s="82">
        <f t="shared" si="4"/>
        <v>0</v>
      </c>
      <c r="U39" s="82">
        <f t="shared" si="4"/>
        <v>0</v>
      </c>
      <c r="V39" s="82">
        <f t="shared" si="4"/>
        <v>0</v>
      </c>
      <c r="W39" s="82">
        <f t="shared" si="4"/>
        <v>0</v>
      </c>
      <c r="X39" s="82">
        <f t="shared" si="4"/>
        <v>0</v>
      </c>
      <c r="Y39" s="82">
        <f t="shared" si="4"/>
        <v>0</v>
      </c>
      <c r="Z39" s="227">
        <f>+IF(X39&lt;&gt;0,+(Y39/X39)*100,0)</f>
        <v>0</v>
      </c>
      <c r="AA39" s="84">
        <f>SUM(AA37:AA38)</f>
        <v>0</v>
      </c>
    </row>
    <row r="40" spans="1:27" ht="13.5">
      <c r="A40" s="265" t="s">
        <v>170</v>
      </c>
      <c r="B40" s="266"/>
      <c r="C40" s="177">
        <f aca="true" t="shared" si="5" ref="C40:Y40">+C34+C39</f>
        <v>44198660</v>
      </c>
      <c r="D40" s="177">
        <f>+D34+D39</f>
        <v>0</v>
      </c>
      <c r="E40" s="77">
        <f t="shared" si="5"/>
        <v>0</v>
      </c>
      <c r="F40" s="78">
        <f t="shared" si="5"/>
        <v>0</v>
      </c>
      <c r="G40" s="78">
        <f t="shared" si="5"/>
        <v>0</v>
      </c>
      <c r="H40" s="78">
        <f t="shared" si="5"/>
        <v>0</v>
      </c>
      <c r="I40" s="78">
        <f t="shared" si="5"/>
        <v>0</v>
      </c>
      <c r="J40" s="78">
        <f t="shared" si="5"/>
        <v>0</v>
      </c>
      <c r="K40" s="78">
        <f t="shared" si="5"/>
        <v>0</v>
      </c>
      <c r="L40" s="78">
        <f t="shared" si="5"/>
        <v>0</v>
      </c>
      <c r="M40" s="78">
        <f t="shared" si="5"/>
        <v>0</v>
      </c>
      <c r="N40" s="78">
        <f t="shared" si="5"/>
        <v>0</v>
      </c>
      <c r="O40" s="78">
        <f t="shared" si="5"/>
        <v>0</v>
      </c>
      <c r="P40" s="78">
        <f t="shared" si="5"/>
        <v>0</v>
      </c>
      <c r="Q40" s="78">
        <f t="shared" si="5"/>
        <v>0</v>
      </c>
      <c r="R40" s="78">
        <f t="shared" si="5"/>
        <v>0</v>
      </c>
      <c r="S40" s="78">
        <f t="shared" si="5"/>
        <v>0</v>
      </c>
      <c r="T40" s="78">
        <f t="shared" si="5"/>
        <v>0</v>
      </c>
      <c r="U40" s="78">
        <f t="shared" si="5"/>
        <v>0</v>
      </c>
      <c r="V40" s="78">
        <f t="shared" si="5"/>
        <v>0</v>
      </c>
      <c r="W40" s="78">
        <f t="shared" si="5"/>
        <v>0</v>
      </c>
      <c r="X40" s="78">
        <f t="shared" si="5"/>
        <v>0</v>
      </c>
      <c r="Y40" s="78">
        <f t="shared" si="5"/>
        <v>0</v>
      </c>
      <c r="Z40" s="179">
        <f>+IF(X40&lt;&gt;0,+(Y40/X40)*100,0)</f>
        <v>0</v>
      </c>
      <c r="AA40" s="79">
        <f>+AA34+AA39</f>
        <v>0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801716752</v>
      </c>
      <c r="D42" s="272">
        <f>+D25-D40</f>
        <v>0</v>
      </c>
      <c r="E42" s="273">
        <f t="shared" si="6"/>
        <v>0</v>
      </c>
      <c r="F42" s="274">
        <f t="shared" si="6"/>
        <v>0</v>
      </c>
      <c r="G42" s="274">
        <f t="shared" si="6"/>
        <v>0</v>
      </c>
      <c r="H42" s="274">
        <f t="shared" si="6"/>
        <v>0</v>
      </c>
      <c r="I42" s="274">
        <f t="shared" si="6"/>
        <v>0</v>
      </c>
      <c r="J42" s="274">
        <f t="shared" si="6"/>
        <v>0</v>
      </c>
      <c r="K42" s="274">
        <f t="shared" si="6"/>
        <v>0</v>
      </c>
      <c r="L42" s="274">
        <f t="shared" si="6"/>
        <v>0</v>
      </c>
      <c r="M42" s="274">
        <f t="shared" si="6"/>
        <v>0</v>
      </c>
      <c r="N42" s="274">
        <f t="shared" si="6"/>
        <v>0</v>
      </c>
      <c r="O42" s="274">
        <f t="shared" si="6"/>
        <v>0</v>
      </c>
      <c r="P42" s="274">
        <f t="shared" si="6"/>
        <v>0</v>
      </c>
      <c r="Q42" s="274">
        <f t="shared" si="6"/>
        <v>0</v>
      </c>
      <c r="R42" s="274">
        <f t="shared" si="6"/>
        <v>0</v>
      </c>
      <c r="S42" s="274">
        <f t="shared" si="6"/>
        <v>0</v>
      </c>
      <c r="T42" s="274">
        <f t="shared" si="6"/>
        <v>0</v>
      </c>
      <c r="U42" s="274">
        <f t="shared" si="6"/>
        <v>0</v>
      </c>
      <c r="V42" s="274">
        <f t="shared" si="6"/>
        <v>0</v>
      </c>
      <c r="W42" s="274">
        <f t="shared" si="6"/>
        <v>0</v>
      </c>
      <c r="X42" s="274">
        <f t="shared" si="6"/>
        <v>0</v>
      </c>
      <c r="Y42" s="274">
        <f t="shared" si="6"/>
        <v>0</v>
      </c>
      <c r="Z42" s="275">
        <f>+IF(X42&lt;&gt;0,+(Y42/X42)*100,0)</f>
        <v>0</v>
      </c>
      <c r="AA42" s="276">
        <f>+AA25-AA40</f>
        <v>0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-150070208</v>
      </c>
      <c r="D45" s="160"/>
      <c r="E45" s="64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144"/>
      <c r="AA45" s="67"/>
    </row>
    <row r="46" spans="1:27" ht="13.5">
      <c r="A46" s="264" t="s">
        <v>174</v>
      </c>
      <c r="B46" s="197" t="s">
        <v>94</v>
      </c>
      <c r="C46" s="160">
        <v>951786960</v>
      </c>
      <c r="D46" s="160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801716752</v>
      </c>
      <c r="D48" s="232">
        <f>SUM(D45:D47)</f>
        <v>0</v>
      </c>
      <c r="E48" s="279">
        <f t="shared" si="7"/>
        <v>0</v>
      </c>
      <c r="F48" s="234">
        <f t="shared" si="7"/>
        <v>0</v>
      </c>
      <c r="G48" s="234">
        <f t="shared" si="7"/>
        <v>0</v>
      </c>
      <c r="H48" s="234">
        <f t="shared" si="7"/>
        <v>0</v>
      </c>
      <c r="I48" s="234">
        <f t="shared" si="7"/>
        <v>0</v>
      </c>
      <c r="J48" s="234">
        <f t="shared" si="7"/>
        <v>0</v>
      </c>
      <c r="K48" s="234">
        <f t="shared" si="7"/>
        <v>0</v>
      </c>
      <c r="L48" s="234">
        <f t="shared" si="7"/>
        <v>0</v>
      </c>
      <c r="M48" s="234">
        <f t="shared" si="7"/>
        <v>0</v>
      </c>
      <c r="N48" s="234">
        <f t="shared" si="7"/>
        <v>0</v>
      </c>
      <c r="O48" s="234">
        <f t="shared" si="7"/>
        <v>0</v>
      </c>
      <c r="P48" s="234">
        <f t="shared" si="7"/>
        <v>0</v>
      </c>
      <c r="Q48" s="234">
        <f t="shared" si="7"/>
        <v>0</v>
      </c>
      <c r="R48" s="234">
        <f t="shared" si="7"/>
        <v>0</v>
      </c>
      <c r="S48" s="234">
        <f t="shared" si="7"/>
        <v>0</v>
      </c>
      <c r="T48" s="234">
        <f t="shared" si="7"/>
        <v>0</v>
      </c>
      <c r="U48" s="234">
        <f t="shared" si="7"/>
        <v>0</v>
      </c>
      <c r="V48" s="234">
        <f t="shared" si="7"/>
        <v>0</v>
      </c>
      <c r="W48" s="234">
        <f t="shared" si="7"/>
        <v>0</v>
      </c>
      <c r="X48" s="234">
        <f t="shared" si="7"/>
        <v>0</v>
      </c>
      <c r="Y48" s="234">
        <f t="shared" si="7"/>
        <v>0</v>
      </c>
      <c r="Z48" s="280">
        <f>+IF(X48&lt;&gt;0,+(Y48/X48)*100,0)</f>
        <v>0</v>
      </c>
      <c r="AA48" s="247">
        <f>SUM(AA45:AA47)</f>
        <v>0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/>
      <c r="D6" s="160">
        <v>74372023</v>
      </c>
      <c r="E6" s="64">
        <v>12644594</v>
      </c>
      <c r="F6" s="65">
        <v>12644594</v>
      </c>
      <c r="G6" s="65">
        <v>6303937</v>
      </c>
      <c r="H6" s="65">
        <v>6334442</v>
      </c>
      <c r="I6" s="65">
        <v>5738978</v>
      </c>
      <c r="J6" s="65">
        <v>18377357</v>
      </c>
      <c r="K6" s="65">
        <v>7143174</v>
      </c>
      <c r="L6" s="65">
        <v>9040807</v>
      </c>
      <c r="M6" s="65">
        <v>7664931</v>
      </c>
      <c r="N6" s="65">
        <v>23848912</v>
      </c>
      <c r="O6" s="65">
        <v>27618848</v>
      </c>
      <c r="P6" s="65">
        <v>4526906</v>
      </c>
      <c r="Q6" s="65"/>
      <c r="R6" s="65">
        <v>32145754</v>
      </c>
      <c r="S6" s="65"/>
      <c r="T6" s="65"/>
      <c r="U6" s="65"/>
      <c r="V6" s="65"/>
      <c r="W6" s="65">
        <v>74372023</v>
      </c>
      <c r="X6" s="65">
        <v>12644594</v>
      </c>
      <c r="Y6" s="65">
        <v>61727429</v>
      </c>
      <c r="Z6" s="145">
        <v>488.17</v>
      </c>
      <c r="AA6" s="67">
        <v>12644594</v>
      </c>
    </row>
    <row r="7" spans="1:27" ht="13.5">
      <c r="A7" s="264" t="s">
        <v>181</v>
      </c>
      <c r="B7" s="197" t="s">
        <v>72</v>
      </c>
      <c r="C7" s="160"/>
      <c r="D7" s="160">
        <v>55705053</v>
      </c>
      <c r="E7" s="64">
        <v>31240000</v>
      </c>
      <c r="F7" s="65">
        <v>31240000</v>
      </c>
      <c r="G7" s="65">
        <v>31240000</v>
      </c>
      <c r="H7" s="65"/>
      <c r="I7" s="65"/>
      <c r="J7" s="65">
        <v>31240000</v>
      </c>
      <c r="K7" s="65"/>
      <c r="L7" s="65">
        <v>1053</v>
      </c>
      <c r="M7" s="65">
        <v>24464000</v>
      </c>
      <c r="N7" s="65">
        <v>24465053</v>
      </c>
      <c r="O7" s="65"/>
      <c r="P7" s="65"/>
      <c r="Q7" s="65"/>
      <c r="R7" s="65"/>
      <c r="S7" s="65"/>
      <c r="T7" s="65"/>
      <c r="U7" s="65"/>
      <c r="V7" s="65"/>
      <c r="W7" s="65">
        <v>55705053</v>
      </c>
      <c r="X7" s="65">
        <v>31240000</v>
      </c>
      <c r="Y7" s="65">
        <v>24465053</v>
      </c>
      <c r="Z7" s="145">
        <v>78.31</v>
      </c>
      <c r="AA7" s="67">
        <v>31240000</v>
      </c>
    </row>
    <row r="8" spans="1:27" ht="13.5">
      <c r="A8" s="264" t="s">
        <v>182</v>
      </c>
      <c r="B8" s="197" t="s">
        <v>72</v>
      </c>
      <c r="C8" s="160"/>
      <c r="D8" s="160">
        <v>1666212</v>
      </c>
      <c r="E8" s="64">
        <v>1666212</v>
      </c>
      <c r="F8" s="65">
        <v>1666212</v>
      </c>
      <c r="G8" s="65">
        <v>1666212</v>
      </c>
      <c r="H8" s="65"/>
      <c r="I8" s="65"/>
      <c r="J8" s="65">
        <v>1666212</v>
      </c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>
        <v>1666212</v>
      </c>
      <c r="X8" s="65">
        <v>1666212</v>
      </c>
      <c r="Y8" s="65"/>
      <c r="Z8" s="145"/>
      <c r="AA8" s="67">
        <v>1666212</v>
      </c>
    </row>
    <row r="9" spans="1:27" ht="13.5">
      <c r="A9" s="264" t="s">
        <v>183</v>
      </c>
      <c r="B9" s="197"/>
      <c r="C9" s="160"/>
      <c r="D9" s="160">
        <v>6826597</v>
      </c>
      <c r="E9" s="64">
        <v>1864166</v>
      </c>
      <c r="F9" s="65">
        <v>1864166</v>
      </c>
      <c r="G9" s="65">
        <v>901897</v>
      </c>
      <c r="H9" s="65">
        <v>116295</v>
      </c>
      <c r="I9" s="65">
        <v>932494</v>
      </c>
      <c r="J9" s="65">
        <v>1950686</v>
      </c>
      <c r="K9" s="65">
        <v>920570</v>
      </c>
      <c r="L9" s="65">
        <v>952004</v>
      </c>
      <c r="M9" s="65">
        <v>1028736</v>
      </c>
      <c r="N9" s="65">
        <v>2901310</v>
      </c>
      <c r="O9" s="65">
        <v>943766</v>
      </c>
      <c r="P9" s="65">
        <v>1030835</v>
      </c>
      <c r="Q9" s="65"/>
      <c r="R9" s="65">
        <v>1974601</v>
      </c>
      <c r="S9" s="65"/>
      <c r="T9" s="65"/>
      <c r="U9" s="65"/>
      <c r="V9" s="65"/>
      <c r="W9" s="65">
        <v>6826597</v>
      </c>
      <c r="X9" s="65">
        <v>1864166</v>
      </c>
      <c r="Y9" s="65">
        <v>4962431</v>
      </c>
      <c r="Z9" s="145">
        <v>266.2</v>
      </c>
      <c r="AA9" s="67">
        <v>1864166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/>
      <c r="D12" s="160">
        <v>-87821439</v>
      </c>
      <c r="E12" s="64">
        <v>-25829163</v>
      </c>
      <c r="F12" s="65">
        <v>-25829163</v>
      </c>
      <c r="G12" s="65">
        <v>-11615353</v>
      </c>
      <c r="H12" s="65">
        <v>-12852146</v>
      </c>
      <c r="I12" s="65">
        <v>-12935195</v>
      </c>
      <c r="J12" s="65">
        <v>-37402694</v>
      </c>
      <c r="K12" s="65">
        <v>-10347311</v>
      </c>
      <c r="L12" s="65">
        <v>-8740446</v>
      </c>
      <c r="M12" s="65">
        <v>-9144514</v>
      </c>
      <c r="N12" s="65">
        <v>-28232271</v>
      </c>
      <c r="O12" s="65">
        <v>-10415910</v>
      </c>
      <c r="P12" s="65">
        <v>-11770564</v>
      </c>
      <c r="Q12" s="65"/>
      <c r="R12" s="65">
        <v>-22186474</v>
      </c>
      <c r="S12" s="65"/>
      <c r="T12" s="65"/>
      <c r="U12" s="65"/>
      <c r="V12" s="65"/>
      <c r="W12" s="65">
        <v>-87821439</v>
      </c>
      <c r="X12" s="65">
        <v>-25829163</v>
      </c>
      <c r="Y12" s="65">
        <v>-61992276</v>
      </c>
      <c r="Z12" s="145">
        <v>240.01</v>
      </c>
      <c r="AA12" s="67">
        <v>-25829163</v>
      </c>
    </row>
    <row r="13" spans="1:27" ht="13.5">
      <c r="A13" s="264" t="s">
        <v>40</v>
      </c>
      <c r="B13" s="197"/>
      <c r="C13" s="160"/>
      <c r="D13" s="160">
        <v>-39376</v>
      </c>
      <c r="E13" s="64"/>
      <c r="F13" s="65"/>
      <c r="G13" s="65"/>
      <c r="H13" s="65">
        <v>-9</v>
      </c>
      <c r="I13" s="65"/>
      <c r="J13" s="65">
        <v>-9</v>
      </c>
      <c r="K13" s="65">
        <v>-4008</v>
      </c>
      <c r="L13" s="65"/>
      <c r="M13" s="65">
        <v>-68</v>
      </c>
      <c r="N13" s="65">
        <v>-4076</v>
      </c>
      <c r="O13" s="65"/>
      <c r="P13" s="65">
        <v>-35291</v>
      </c>
      <c r="Q13" s="65"/>
      <c r="R13" s="65">
        <v>-35291</v>
      </c>
      <c r="S13" s="65"/>
      <c r="T13" s="65"/>
      <c r="U13" s="65"/>
      <c r="V13" s="65"/>
      <c r="W13" s="65">
        <v>-39376</v>
      </c>
      <c r="X13" s="65"/>
      <c r="Y13" s="65">
        <v>-39376</v>
      </c>
      <c r="Z13" s="145"/>
      <c r="AA13" s="67"/>
    </row>
    <row r="14" spans="1:27" ht="13.5">
      <c r="A14" s="264" t="s">
        <v>42</v>
      </c>
      <c r="B14" s="197" t="s">
        <v>72</v>
      </c>
      <c r="C14" s="160"/>
      <c r="D14" s="160">
        <v>-1366265</v>
      </c>
      <c r="E14" s="64"/>
      <c r="F14" s="65"/>
      <c r="G14" s="65"/>
      <c r="H14" s="65">
        <v>-5394</v>
      </c>
      <c r="I14" s="65">
        <v>-7796</v>
      </c>
      <c r="J14" s="65">
        <v>-13190</v>
      </c>
      <c r="K14" s="65">
        <v>-275577</v>
      </c>
      <c r="L14" s="65">
        <v>-245552</v>
      </c>
      <c r="M14" s="65">
        <v>-260904</v>
      </c>
      <c r="N14" s="65">
        <v>-782033</v>
      </c>
      <c r="O14" s="65">
        <v>-301801</v>
      </c>
      <c r="P14" s="65">
        <v>-269241</v>
      </c>
      <c r="Q14" s="65"/>
      <c r="R14" s="65">
        <v>-571042</v>
      </c>
      <c r="S14" s="65"/>
      <c r="T14" s="65"/>
      <c r="U14" s="65"/>
      <c r="V14" s="65"/>
      <c r="W14" s="65">
        <v>-1366265</v>
      </c>
      <c r="X14" s="65"/>
      <c r="Y14" s="65">
        <v>-1366265</v>
      </c>
      <c r="Z14" s="145"/>
      <c r="AA14" s="67"/>
    </row>
    <row r="15" spans="1:27" ht="13.5">
      <c r="A15" s="265" t="s">
        <v>187</v>
      </c>
      <c r="B15" s="266"/>
      <c r="C15" s="177">
        <f aca="true" t="shared" si="0" ref="C15:Y15">SUM(C6:C14)</f>
        <v>0</v>
      </c>
      <c r="D15" s="177">
        <f>SUM(D6:D14)</f>
        <v>49342805</v>
      </c>
      <c r="E15" s="77">
        <f t="shared" si="0"/>
        <v>21585809</v>
      </c>
      <c r="F15" s="78">
        <f t="shared" si="0"/>
        <v>21585809</v>
      </c>
      <c r="G15" s="78">
        <f t="shared" si="0"/>
        <v>28496693</v>
      </c>
      <c r="H15" s="78">
        <f t="shared" si="0"/>
        <v>-6406812</v>
      </c>
      <c r="I15" s="78">
        <f t="shared" si="0"/>
        <v>-6271519</v>
      </c>
      <c r="J15" s="78">
        <f t="shared" si="0"/>
        <v>15818362</v>
      </c>
      <c r="K15" s="78">
        <f t="shared" si="0"/>
        <v>-2563152</v>
      </c>
      <c r="L15" s="78">
        <f t="shared" si="0"/>
        <v>1007866</v>
      </c>
      <c r="M15" s="78">
        <f t="shared" si="0"/>
        <v>23752181</v>
      </c>
      <c r="N15" s="78">
        <f t="shared" si="0"/>
        <v>22196895</v>
      </c>
      <c r="O15" s="78">
        <f t="shared" si="0"/>
        <v>17844903</v>
      </c>
      <c r="P15" s="78">
        <f t="shared" si="0"/>
        <v>-6517355</v>
      </c>
      <c r="Q15" s="78">
        <f t="shared" si="0"/>
        <v>0</v>
      </c>
      <c r="R15" s="78">
        <f t="shared" si="0"/>
        <v>11327548</v>
      </c>
      <c r="S15" s="78">
        <f t="shared" si="0"/>
        <v>0</v>
      </c>
      <c r="T15" s="78">
        <f t="shared" si="0"/>
        <v>0</v>
      </c>
      <c r="U15" s="78">
        <f t="shared" si="0"/>
        <v>0</v>
      </c>
      <c r="V15" s="78">
        <f t="shared" si="0"/>
        <v>0</v>
      </c>
      <c r="W15" s="78">
        <f t="shared" si="0"/>
        <v>49342805</v>
      </c>
      <c r="X15" s="78">
        <f t="shared" si="0"/>
        <v>21585809</v>
      </c>
      <c r="Y15" s="78">
        <f t="shared" si="0"/>
        <v>27756996</v>
      </c>
      <c r="Z15" s="179">
        <f>+IF(X15&lt;&gt;0,+(Y15/X15)*100,0)</f>
        <v>128.5890929545425</v>
      </c>
      <c r="AA15" s="79">
        <f>SUM(AA6:AA14)</f>
        <v>21585809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>
        <v>58506</v>
      </c>
      <c r="E19" s="64"/>
      <c r="F19" s="65"/>
      <c r="G19" s="164"/>
      <c r="H19" s="164"/>
      <c r="I19" s="164"/>
      <c r="J19" s="65"/>
      <c r="K19" s="164">
        <v>7190</v>
      </c>
      <c r="L19" s="164"/>
      <c r="M19" s="65"/>
      <c r="N19" s="164">
        <v>7190</v>
      </c>
      <c r="O19" s="164"/>
      <c r="P19" s="164">
        <v>51316</v>
      </c>
      <c r="Q19" s="65"/>
      <c r="R19" s="164">
        <v>51316</v>
      </c>
      <c r="S19" s="164"/>
      <c r="T19" s="65"/>
      <c r="U19" s="164"/>
      <c r="V19" s="164"/>
      <c r="W19" s="164">
        <v>58506</v>
      </c>
      <c r="X19" s="65"/>
      <c r="Y19" s="164">
        <v>58506</v>
      </c>
      <c r="Z19" s="146"/>
      <c r="AA19" s="239"/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/>
      <c r="D24" s="160"/>
      <c r="E24" s="64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145"/>
      <c r="AA24" s="67"/>
    </row>
    <row r="25" spans="1:27" ht="13.5">
      <c r="A25" s="265" t="s">
        <v>194</v>
      </c>
      <c r="B25" s="266"/>
      <c r="C25" s="177">
        <f aca="true" t="shared" si="1" ref="C25:Y25">SUM(C19:C24)</f>
        <v>0</v>
      </c>
      <c r="D25" s="177">
        <f>SUM(D19:D24)</f>
        <v>58506</v>
      </c>
      <c r="E25" s="77">
        <f t="shared" si="1"/>
        <v>0</v>
      </c>
      <c r="F25" s="78">
        <f t="shared" si="1"/>
        <v>0</v>
      </c>
      <c r="G25" s="78">
        <f t="shared" si="1"/>
        <v>0</v>
      </c>
      <c r="H25" s="78">
        <f t="shared" si="1"/>
        <v>0</v>
      </c>
      <c r="I25" s="78">
        <f t="shared" si="1"/>
        <v>0</v>
      </c>
      <c r="J25" s="78">
        <f t="shared" si="1"/>
        <v>0</v>
      </c>
      <c r="K25" s="78">
        <f t="shared" si="1"/>
        <v>7190</v>
      </c>
      <c r="L25" s="78">
        <f t="shared" si="1"/>
        <v>0</v>
      </c>
      <c r="M25" s="78">
        <f t="shared" si="1"/>
        <v>0</v>
      </c>
      <c r="N25" s="78">
        <f t="shared" si="1"/>
        <v>7190</v>
      </c>
      <c r="O25" s="78">
        <f t="shared" si="1"/>
        <v>0</v>
      </c>
      <c r="P25" s="78">
        <f t="shared" si="1"/>
        <v>51316</v>
      </c>
      <c r="Q25" s="78">
        <f t="shared" si="1"/>
        <v>0</v>
      </c>
      <c r="R25" s="78">
        <f t="shared" si="1"/>
        <v>51316</v>
      </c>
      <c r="S25" s="78">
        <f t="shared" si="1"/>
        <v>0</v>
      </c>
      <c r="T25" s="78">
        <f t="shared" si="1"/>
        <v>0</v>
      </c>
      <c r="U25" s="78">
        <f t="shared" si="1"/>
        <v>0</v>
      </c>
      <c r="V25" s="78">
        <f t="shared" si="1"/>
        <v>0</v>
      </c>
      <c r="W25" s="78">
        <f t="shared" si="1"/>
        <v>58506</v>
      </c>
      <c r="X25" s="78">
        <f t="shared" si="1"/>
        <v>0</v>
      </c>
      <c r="Y25" s="78">
        <f t="shared" si="1"/>
        <v>58506</v>
      </c>
      <c r="Z25" s="179">
        <f>+IF(X25&lt;&gt;0,+(Y25/X25)*100,0)</f>
        <v>0</v>
      </c>
      <c r="AA25" s="79">
        <f>SUM(AA19:AA24)</f>
        <v>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/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/>
      <c r="D33" s="160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65" t="s">
        <v>200</v>
      </c>
      <c r="B34" s="266"/>
      <c r="C34" s="177">
        <f aca="true" t="shared" si="2" ref="C34:Y34">SUM(C29:C33)</f>
        <v>0</v>
      </c>
      <c r="D34" s="177">
        <f>SUM(D29:D33)</f>
        <v>0</v>
      </c>
      <c r="E34" s="77">
        <f t="shared" si="2"/>
        <v>0</v>
      </c>
      <c r="F34" s="78">
        <f t="shared" si="2"/>
        <v>0</v>
      </c>
      <c r="G34" s="78">
        <f t="shared" si="2"/>
        <v>0</v>
      </c>
      <c r="H34" s="78">
        <f t="shared" si="2"/>
        <v>0</v>
      </c>
      <c r="I34" s="78">
        <f t="shared" si="2"/>
        <v>0</v>
      </c>
      <c r="J34" s="78">
        <f t="shared" si="2"/>
        <v>0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78">
        <f t="shared" si="2"/>
        <v>0</v>
      </c>
      <c r="P34" s="78">
        <f t="shared" si="2"/>
        <v>0</v>
      </c>
      <c r="Q34" s="78">
        <f t="shared" si="2"/>
        <v>0</v>
      </c>
      <c r="R34" s="78">
        <f t="shared" si="2"/>
        <v>0</v>
      </c>
      <c r="S34" s="78">
        <f t="shared" si="2"/>
        <v>0</v>
      </c>
      <c r="T34" s="78">
        <f t="shared" si="2"/>
        <v>0</v>
      </c>
      <c r="U34" s="78">
        <f t="shared" si="2"/>
        <v>0</v>
      </c>
      <c r="V34" s="78">
        <f t="shared" si="2"/>
        <v>0</v>
      </c>
      <c r="W34" s="78">
        <f t="shared" si="2"/>
        <v>0</v>
      </c>
      <c r="X34" s="78">
        <f t="shared" si="2"/>
        <v>0</v>
      </c>
      <c r="Y34" s="78">
        <f t="shared" si="2"/>
        <v>0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0</v>
      </c>
      <c r="D36" s="158">
        <f>+D15+D25+D34</f>
        <v>49401311</v>
      </c>
      <c r="E36" s="104">
        <f t="shared" si="3"/>
        <v>21585809</v>
      </c>
      <c r="F36" s="105">
        <f t="shared" si="3"/>
        <v>21585809</v>
      </c>
      <c r="G36" s="105">
        <f t="shared" si="3"/>
        <v>28496693</v>
      </c>
      <c r="H36" s="105">
        <f t="shared" si="3"/>
        <v>-6406812</v>
      </c>
      <c r="I36" s="105">
        <f t="shared" si="3"/>
        <v>-6271519</v>
      </c>
      <c r="J36" s="105">
        <f t="shared" si="3"/>
        <v>15818362</v>
      </c>
      <c r="K36" s="105">
        <f t="shared" si="3"/>
        <v>-2555962</v>
      </c>
      <c r="L36" s="105">
        <f t="shared" si="3"/>
        <v>1007866</v>
      </c>
      <c r="M36" s="105">
        <f t="shared" si="3"/>
        <v>23752181</v>
      </c>
      <c r="N36" s="105">
        <f t="shared" si="3"/>
        <v>22204085</v>
      </c>
      <c r="O36" s="105">
        <f t="shared" si="3"/>
        <v>17844903</v>
      </c>
      <c r="P36" s="105">
        <f t="shared" si="3"/>
        <v>-6466039</v>
      </c>
      <c r="Q36" s="105">
        <f t="shared" si="3"/>
        <v>0</v>
      </c>
      <c r="R36" s="105">
        <f t="shared" si="3"/>
        <v>11378864</v>
      </c>
      <c r="S36" s="105">
        <f t="shared" si="3"/>
        <v>0</v>
      </c>
      <c r="T36" s="105">
        <f t="shared" si="3"/>
        <v>0</v>
      </c>
      <c r="U36" s="105">
        <f t="shared" si="3"/>
        <v>0</v>
      </c>
      <c r="V36" s="105">
        <f t="shared" si="3"/>
        <v>0</v>
      </c>
      <c r="W36" s="105">
        <f t="shared" si="3"/>
        <v>49401311</v>
      </c>
      <c r="X36" s="105">
        <f t="shared" si="3"/>
        <v>21585809</v>
      </c>
      <c r="Y36" s="105">
        <f t="shared" si="3"/>
        <v>27815502</v>
      </c>
      <c r="Z36" s="142">
        <f>+IF(X36&lt;&gt;0,+(Y36/X36)*100,0)</f>
        <v>128.86013213588612</v>
      </c>
      <c r="AA36" s="107">
        <f>+AA15+AA25+AA34</f>
        <v>21585809</v>
      </c>
    </row>
    <row r="37" spans="1:27" ht="13.5">
      <c r="A37" s="264" t="s">
        <v>202</v>
      </c>
      <c r="B37" s="197" t="s">
        <v>96</v>
      </c>
      <c r="C37" s="158"/>
      <c r="D37" s="158"/>
      <c r="E37" s="104"/>
      <c r="F37" s="105"/>
      <c r="G37" s="105"/>
      <c r="H37" s="105">
        <v>28496693</v>
      </c>
      <c r="I37" s="105">
        <v>22089881</v>
      </c>
      <c r="J37" s="105"/>
      <c r="K37" s="105">
        <v>15818362</v>
      </c>
      <c r="L37" s="105">
        <v>13262400</v>
      </c>
      <c r="M37" s="105">
        <v>14270266</v>
      </c>
      <c r="N37" s="105">
        <v>15818362</v>
      </c>
      <c r="O37" s="105">
        <v>38022447</v>
      </c>
      <c r="P37" s="105">
        <v>55867350</v>
      </c>
      <c r="Q37" s="105">
        <v>49401311</v>
      </c>
      <c r="R37" s="105">
        <v>38022447</v>
      </c>
      <c r="S37" s="105">
        <v>49401311</v>
      </c>
      <c r="T37" s="105">
        <v>49401311</v>
      </c>
      <c r="U37" s="105">
        <v>49401311</v>
      </c>
      <c r="V37" s="105">
        <v>49401311</v>
      </c>
      <c r="W37" s="105"/>
      <c r="X37" s="105"/>
      <c r="Y37" s="105"/>
      <c r="Z37" s="142"/>
      <c r="AA37" s="107"/>
    </row>
    <row r="38" spans="1:27" ht="13.5">
      <c r="A38" s="282" t="s">
        <v>203</v>
      </c>
      <c r="B38" s="271" t="s">
        <v>96</v>
      </c>
      <c r="C38" s="272"/>
      <c r="D38" s="272">
        <v>49401311</v>
      </c>
      <c r="E38" s="273">
        <v>21585809</v>
      </c>
      <c r="F38" s="274">
        <v>21585809</v>
      </c>
      <c r="G38" s="274">
        <v>28496693</v>
      </c>
      <c r="H38" s="274">
        <v>22089881</v>
      </c>
      <c r="I38" s="274">
        <v>15818362</v>
      </c>
      <c r="J38" s="274">
        <v>15818362</v>
      </c>
      <c r="K38" s="274">
        <v>13262400</v>
      </c>
      <c r="L38" s="274">
        <v>14270266</v>
      </c>
      <c r="M38" s="274">
        <v>38022447</v>
      </c>
      <c r="N38" s="274">
        <v>38022447</v>
      </c>
      <c r="O38" s="274">
        <v>55867350</v>
      </c>
      <c r="P38" s="274">
        <v>49401311</v>
      </c>
      <c r="Q38" s="274">
        <v>49401311</v>
      </c>
      <c r="R38" s="274">
        <v>49401311</v>
      </c>
      <c r="S38" s="274">
        <v>49401311</v>
      </c>
      <c r="T38" s="274">
        <v>49401311</v>
      </c>
      <c r="U38" s="274">
        <v>49401311</v>
      </c>
      <c r="V38" s="274">
        <v>49401311</v>
      </c>
      <c r="W38" s="274">
        <v>49401311</v>
      </c>
      <c r="X38" s="274">
        <v>21585809</v>
      </c>
      <c r="Y38" s="274">
        <v>27815502</v>
      </c>
      <c r="Z38" s="275">
        <v>128.86</v>
      </c>
      <c r="AA38" s="276">
        <v>21585809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2012-08-02T08:04:50Z</dcterms:created>
  <dcterms:modified xsi:type="dcterms:W3CDTF">2012-08-02T08:04:50Z</dcterms:modified>
  <cp:category/>
  <cp:version/>
  <cp:contentType/>
  <cp:contentStatus/>
</cp:coreProperties>
</file>