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<sst xmlns="http://schemas.openxmlformats.org/spreadsheetml/2006/main" count="536" uniqueCount="252">
  <si>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Steve Tshwete(MP313)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</si>
  <si>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</si>
  <si>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</si>
  <si>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</si>
  <si>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</si>
  <si>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</si>
  <si>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</si>
  <si>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</si>
  <si>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</si>
  <si>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</si>
  <si>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</si>
  <si>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</si>
  <si>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</si>
  <si>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</si>
  <si>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</si>
  <si>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</si>
  <si>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</si>
  <si>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</si>
  <si>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</si>
  <si>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</si>
  <si>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</si>
  <si>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</si>
  <si>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</si>
  <si>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</si>
  <si>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</si>
  <si>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</si>
  <si>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</si>
  <si>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</si>
  <si>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</si>
  <si>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</si>
  <si>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</si>
  <si>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</si>
  <si>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</si>
  <si>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</si>
  <si>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</si>
  <si>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</si>
  <si>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</si>
  <si>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</si>
  <si>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</si>
  <si>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</si>
  <si>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</si>
  <si>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</si>
  <si>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</si>
  <si>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</si>
  <si>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</si>
  <si>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</si>
  <si>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</si>
  <si>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</si>
  <si>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</si>
  <si>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</si>
  <si>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</si>
  <si>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</si>
  <si>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</si>
  <si>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</si>
  <si>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</si>
  <si>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</si>
  <si>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</si>
  <si>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</si>
  <si>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</si>
  <si>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</si>
  <si>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</si>
  <si>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</si>
  <si>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</si>
  <si>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</si>
  <si>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</si>
  <si>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</si>
  <si>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</si>
  <si>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</si>
  <si>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</si>
  <si>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</si>
  <si>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Steve Tshwete(MP313)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</si>
  <si>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</si>
  <si>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</si>
  <si>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</si>
  <si>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</si>
  <si>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</si>
  <si>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</si>
  <si>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</si>
  <si>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</si>
  <si>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</si>
  <si>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</si>
  <si>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</si>
  <si>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</si>
  <si>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</si>
  <si>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</si>
  <si>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</si>
  <si>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</si>
  <si>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</si>
  <si>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</si>
  <si>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</si>
  <si>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</si>
  <si>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</si>
  <si>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</si>
  <si>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</si>
  <si>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</si>
  <si>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</si>
  <si>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</si>
  <si>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</si>
  <si>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</si>
  <si>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</si>
  <si>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Steve Tshwete(MP313)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</si>
  <si>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</si>
  <si>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</si>
  <si>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</si>
  <si>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</si>
  <si>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</si>
  <si>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</si>
  <si>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</si>
  <si>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</si>
  <si>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</si>
  <si>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</si>
  <si>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</si>
  <si>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</si>
  <si>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</si>
  <si>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</si>
  <si>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</si>
  <si>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</si>
  <si>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</si>
  <si>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</si>
  <si>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</si>
  <si>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</si>
  <si>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</si>
  <si>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</si>
  <si>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</si>
  <si>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</si>
  <si>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</si>
  <si>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</si>
  <si>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</si>
  <si>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</si>
  <si>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</si>
  <si>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</si>
  <si>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</si>
  <si>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</si>
  <si>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Steve Tshwete(MP313)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</si>
  <si>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</si>
  <si>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</si>
  <si>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</si>
  <si>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</si>
  <si>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</si>
  <si>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</si>
  <si>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</si>
  <si>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</si>
  <si>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</si>
  <si>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Steve Tshwete(MP313)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</si>
  <si>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</si>
  <si>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</si>
  <si>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</si>
  <si>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</si>
  <si>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</si>
  <si>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</si>
  <si>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</si>
  <si>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</si>
  <si>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</si>
  <si>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</si>
  <si>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</si>
  <si>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</si>
  <si>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</si>
  <si>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</si>
  <si>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</si>
  <si>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</si>
  <si>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</si>
  <si>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</si>
  <si>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</si>
  <si>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</si>
  <si>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</si>
  <si>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</si>
  <si>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</si>
  <si>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</si>
  <si>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</si>
  <si>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</si>
  <si>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</si>
  <si>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</si>
  <si>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</si>
  <si>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</si>
  <si>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</si>
  <si>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</si>
  <si>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</si>
  <si>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Steve Tshwete(MP313)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</si>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</sst>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171197184</v>
      </c>
      <c r="C5" s="19"/>
      <c r="D5" s="64">
        <v>195806049</v>
      </c>
      <c r="E5" s="65">
        <v>197031792</v>
      </c>
      <c r="F5" s="65">
        <v>16314932</v>
      </c>
      <c r="G5" s="65">
        <v>16333554</v>
      </c>
      <c r="H5" s="65">
        <v>16366432</v>
      </c>
      <c r="I5" s="65">
        <v>49014918</v>
      </c>
      <c r="J5" s="65">
        <v>16374673</v>
      </c>
      <c r="K5" s="65">
        <v>16395469</v>
      </c>
      <c r="L5" s="65">
        <v>16467755</v>
      </c>
      <c r="M5" s="65">
        <v>49237897</v>
      </c>
      <c r="N5" s="65">
        <v>16515171</v>
      </c>
      <c r="O5" s="65">
        <v>16589461</v>
      </c>
      <c r="P5" s="65">
        <v>16580667</v>
      </c>
      <c r="Q5" s="65">
        <v>49685299</v>
      </c>
      <c r="R5" s="65">
        <v>16591626</v>
      </c>
      <c r="S5" s="65">
        <v>17006289</v>
      </c>
      <c r="T5" s="65">
        <v>16905905</v>
      </c>
      <c r="U5" s="65">
        <v>50503820</v>
      </c>
      <c r="V5" s="65">
        <v>198441934</v>
      </c>
      <c r="W5" s="65">
        <v>197031792</v>
      </c>
      <c r="X5" s="65">
        <v>1410142</v>
      </c>
      <c r="Y5" s="66">
        <v>0.72</v>
      </c>
      <c r="Z5" s="67">
        <v>197031792</v>
      </c>
    </row>
    <row r="6" spans="1:26" ht="13.5">
      <c r="A6" s="63" t="s">
        <v>32</v>
      </c>
      <c r="B6" s="19">
        <v>401545958</v>
      </c>
      <c r="C6" s="19"/>
      <c r="D6" s="64">
        <v>480028533</v>
      </c>
      <c r="E6" s="65">
        <v>479726247</v>
      </c>
      <c r="F6" s="65">
        <v>36163232</v>
      </c>
      <c r="G6" s="65">
        <v>44800326</v>
      </c>
      <c r="H6" s="65">
        <v>42167676</v>
      </c>
      <c r="I6" s="65">
        <v>123131234</v>
      </c>
      <c r="J6" s="65">
        <v>39927000</v>
      </c>
      <c r="K6" s="65">
        <v>41122211</v>
      </c>
      <c r="L6" s="65">
        <v>40214276</v>
      </c>
      <c r="M6" s="65">
        <v>121263487</v>
      </c>
      <c r="N6" s="65">
        <v>37310083</v>
      </c>
      <c r="O6" s="65">
        <v>37490126</v>
      </c>
      <c r="P6" s="65">
        <v>38188981</v>
      </c>
      <c r="Q6" s="65">
        <v>112989190</v>
      </c>
      <c r="R6" s="65">
        <v>42834716</v>
      </c>
      <c r="S6" s="65">
        <v>36522723</v>
      </c>
      <c r="T6" s="65">
        <v>48365604</v>
      </c>
      <c r="U6" s="65">
        <v>127723043</v>
      </c>
      <c r="V6" s="65">
        <v>485106954</v>
      </c>
      <c r="W6" s="65">
        <v>479726247</v>
      </c>
      <c r="X6" s="65">
        <v>5380707</v>
      </c>
      <c r="Y6" s="66">
        <v>1.12</v>
      </c>
      <c r="Z6" s="67">
        <v>479726247</v>
      </c>
    </row>
    <row r="7" spans="1:26" ht="13.5">
      <c r="A7" s="63" t="s">
        <v>33</v>
      </c>
      <c r="B7" s="19">
        <v>25708206</v>
      </c>
      <c r="C7" s="19"/>
      <c r="D7" s="64">
        <v>27740000</v>
      </c>
      <c r="E7" s="65">
        <v>18000000</v>
      </c>
      <c r="F7" s="65">
        <v>2370516</v>
      </c>
      <c r="G7" s="65">
        <v>2475731</v>
      </c>
      <c r="H7" s="65">
        <v>1907441</v>
      </c>
      <c r="I7" s="65">
        <v>6753688</v>
      </c>
      <c r="J7" s="65">
        <v>2512750</v>
      </c>
      <c r="K7" s="65">
        <v>-3829111</v>
      </c>
      <c r="L7" s="65">
        <v>629763</v>
      </c>
      <c r="M7" s="65">
        <v>-686598</v>
      </c>
      <c r="N7" s="65">
        <v>1377893</v>
      </c>
      <c r="O7" s="65">
        <v>2588443</v>
      </c>
      <c r="P7" s="65">
        <v>2071902</v>
      </c>
      <c r="Q7" s="65">
        <v>6038238</v>
      </c>
      <c r="R7" s="65">
        <v>2741857</v>
      </c>
      <c r="S7" s="65">
        <v>1283312</v>
      </c>
      <c r="T7" s="65">
        <v>3136807</v>
      </c>
      <c r="U7" s="65">
        <v>7161976</v>
      </c>
      <c r="V7" s="65">
        <v>19267304</v>
      </c>
      <c r="W7" s="65">
        <v>18000000</v>
      </c>
      <c r="X7" s="65">
        <v>1267304</v>
      </c>
      <c r="Y7" s="66">
        <v>7.04</v>
      </c>
      <c r="Z7" s="67">
        <v>18000000</v>
      </c>
    </row>
    <row r="8" spans="1:26" ht="13.5">
      <c r="A8" s="63" t="s">
        <v>34</v>
      </c>
      <c r="B8" s="19">
        <v>75717115</v>
      </c>
      <c r="C8" s="19"/>
      <c r="D8" s="64">
        <v>83319950</v>
      </c>
      <c r="E8" s="65">
        <v>83210380</v>
      </c>
      <c r="F8" s="65">
        <v>31370996</v>
      </c>
      <c r="G8" s="65">
        <v>1305792</v>
      </c>
      <c r="H8" s="65">
        <v>63793</v>
      </c>
      <c r="I8" s="65">
        <v>32740581</v>
      </c>
      <c r="J8" s="65">
        <v>77291</v>
      </c>
      <c r="K8" s="65">
        <v>220012</v>
      </c>
      <c r="L8" s="65">
        <v>18751077</v>
      </c>
      <c r="M8" s="65">
        <v>19048380</v>
      </c>
      <c r="N8" s="65">
        <v>-82881</v>
      </c>
      <c r="O8" s="65">
        <v>6886716</v>
      </c>
      <c r="P8" s="65">
        <v>20087024</v>
      </c>
      <c r="Q8" s="65">
        <v>26890859</v>
      </c>
      <c r="R8" s="65">
        <v>281483</v>
      </c>
      <c r="S8" s="65">
        <v>109283</v>
      </c>
      <c r="T8" s="65">
        <v>1524133</v>
      </c>
      <c r="U8" s="65">
        <v>1914899</v>
      </c>
      <c r="V8" s="65">
        <v>80594719</v>
      </c>
      <c r="W8" s="65">
        <v>83210380</v>
      </c>
      <c r="X8" s="65">
        <v>-2615661</v>
      </c>
      <c r="Y8" s="66">
        <v>-3.14</v>
      </c>
      <c r="Z8" s="67">
        <v>83210380</v>
      </c>
    </row>
    <row r="9" spans="1:26" ht="13.5">
      <c r="A9" s="63" t="s">
        <v>35</v>
      </c>
      <c r="B9" s="19">
        <v>59619854</v>
      </c>
      <c r="C9" s="19"/>
      <c r="D9" s="64">
        <v>64886110</v>
      </c>
      <c r="E9" s="65">
        <v>69378634</v>
      </c>
      <c r="F9" s="65">
        <v>4729656</v>
      </c>
      <c r="G9" s="65">
        <v>5053750</v>
      </c>
      <c r="H9" s="65">
        <v>3606115</v>
      </c>
      <c r="I9" s="65">
        <v>13389521</v>
      </c>
      <c r="J9" s="65">
        <v>4585861</v>
      </c>
      <c r="K9" s="65">
        <v>5143456</v>
      </c>
      <c r="L9" s="65">
        <v>4403327</v>
      </c>
      <c r="M9" s="65">
        <v>14132644</v>
      </c>
      <c r="N9" s="65">
        <v>3502985</v>
      </c>
      <c r="O9" s="65">
        <v>6735156</v>
      </c>
      <c r="P9" s="65">
        <v>4354704</v>
      </c>
      <c r="Q9" s="65">
        <v>14592845</v>
      </c>
      <c r="R9" s="65">
        <v>4985903</v>
      </c>
      <c r="S9" s="65">
        <v>5746733</v>
      </c>
      <c r="T9" s="65">
        <v>8662482</v>
      </c>
      <c r="U9" s="65">
        <v>19395118</v>
      </c>
      <c r="V9" s="65">
        <v>61510128</v>
      </c>
      <c r="W9" s="65">
        <v>69378634</v>
      </c>
      <c r="X9" s="65">
        <v>-7868506</v>
      </c>
      <c r="Y9" s="66">
        <v>-11.34</v>
      </c>
      <c r="Z9" s="67">
        <v>69378634</v>
      </c>
    </row>
    <row r="10" spans="1:26" ht="25.5">
      <c r="A10" s="68" t="s">
        <v>213</v>
      </c>
      <c r="B10" s="69">
        <f>SUM(B5:B9)</f>
        <v>733788317</v>
      </c>
      <c r="C10" s="69">
        <f>SUM(C5:C9)</f>
        <v>0</v>
      </c>
      <c r="D10" s="70">
        <f aca="true" t="shared" si="0" ref="D10:Z10">SUM(D5:D9)</f>
        <v>851780642</v>
      </c>
      <c r="E10" s="71">
        <f t="shared" si="0"/>
        <v>847347053</v>
      </c>
      <c r="F10" s="71">
        <f t="shared" si="0"/>
        <v>90949332</v>
      </c>
      <c r="G10" s="71">
        <f t="shared" si="0"/>
        <v>69969153</v>
      </c>
      <c r="H10" s="71">
        <f t="shared" si="0"/>
        <v>64111457</v>
      </c>
      <c r="I10" s="71">
        <f t="shared" si="0"/>
        <v>225029942</v>
      </c>
      <c r="J10" s="71">
        <f t="shared" si="0"/>
        <v>63477575</v>
      </c>
      <c r="K10" s="71">
        <f t="shared" si="0"/>
        <v>59052037</v>
      </c>
      <c r="L10" s="71">
        <f t="shared" si="0"/>
        <v>80466198</v>
      </c>
      <c r="M10" s="71">
        <f t="shared" si="0"/>
        <v>202995810</v>
      </c>
      <c r="N10" s="71">
        <f t="shared" si="0"/>
        <v>58623251</v>
      </c>
      <c r="O10" s="71">
        <f t="shared" si="0"/>
        <v>70289902</v>
      </c>
      <c r="P10" s="71">
        <f t="shared" si="0"/>
        <v>81283278</v>
      </c>
      <c r="Q10" s="71">
        <f t="shared" si="0"/>
        <v>210196431</v>
      </c>
      <c r="R10" s="71">
        <f t="shared" si="0"/>
        <v>67435585</v>
      </c>
      <c r="S10" s="71">
        <f t="shared" si="0"/>
        <v>60668340</v>
      </c>
      <c r="T10" s="71">
        <f t="shared" si="0"/>
        <v>78594931</v>
      </c>
      <c r="U10" s="71">
        <f t="shared" si="0"/>
        <v>206698856</v>
      </c>
      <c r="V10" s="71">
        <f t="shared" si="0"/>
        <v>844921039</v>
      </c>
      <c r="W10" s="71">
        <f t="shared" si="0"/>
        <v>847347053</v>
      </c>
      <c r="X10" s="71">
        <f t="shared" si="0"/>
        <v>-2426014</v>
      </c>
      <c r="Y10" s="72">
        <f>+IF(W10&lt;&gt;0,(X10/W10)*100,0)</f>
        <v>-0.2863070086112638</v>
      </c>
      <c r="Z10" s="73">
        <f t="shared" si="0"/>
        <v>847347053</v>
      </c>
    </row>
    <row r="11" spans="1:26" ht="13.5">
      <c r="A11" s="63" t="s">
        <v>37</v>
      </c>
      <c r="B11" s="19">
        <v>225928742</v>
      </c>
      <c r="C11" s="19"/>
      <c r="D11" s="64">
        <v>261161906</v>
      </c>
      <c r="E11" s="65">
        <v>257074861</v>
      </c>
      <c r="F11" s="65">
        <v>18517761</v>
      </c>
      <c r="G11" s="65">
        <v>18589701</v>
      </c>
      <c r="H11" s="65">
        <v>21086151</v>
      </c>
      <c r="I11" s="65">
        <v>58193613</v>
      </c>
      <c r="J11" s="65">
        <v>20513755</v>
      </c>
      <c r="K11" s="65">
        <v>20467437</v>
      </c>
      <c r="L11" s="65">
        <v>24501766</v>
      </c>
      <c r="M11" s="65">
        <v>65482958</v>
      </c>
      <c r="N11" s="65">
        <v>19636070</v>
      </c>
      <c r="O11" s="65">
        <v>21119078</v>
      </c>
      <c r="P11" s="65">
        <v>21477144</v>
      </c>
      <c r="Q11" s="65">
        <v>62232292</v>
      </c>
      <c r="R11" s="65">
        <v>21855747</v>
      </c>
      <c r="S11" s="65">
        <v>21897084</v>
      </c>
      <c r="T11" s="65">
        <v>20946518</v>
      </c>
      <c r="U11" s="65">
        <v>64699349</v>
      </c>
      <c r="V11" s="65">
        <v>250608212</v>
      </c>
      <c r="W11" s="65">
        <v>257074861</v>
      </c>
      <c r="X11" s="65">
        <v>-6466649</v>
      </c>
      <c r="Y11" s="66">
        <v>-2.52</v>
      </c>
      <c r="Z11" s="67">
        <v>257074861</v>
      </c>
    </row>
    <row r="12" spans="1:26" ht="13.5">
      <c r="A12" s="63" t="s">
        <v>38</v>
      </c>
      <c r="B12" s="19">
        <v>11933927</v>
      </c>
      <c r="C12" s="19"/>
      <c r="D12" s="64">
        <v>15363913</v>
      </c>
      <c r="E12" s="65">
        <v>14945243</v>
      </c>
      <c r="F12" s="65">
        <v>1174740</v>
      </c>
      <c r="G12" s="65">
        <v>1159063</v>
      </c>
      <c r="H12" s="65">
        <v>1171415</v>
      </c>
      <c r="I12" s="65">
        <v>3505218</v>
      </c>
      <c r="J12" s="65">
        <v>1168009</v>
      </c>
      <c r="K12" s="65">
        <v>1196884</v>
      </c>
      <c r="L12" s="65">
        <v>1168291</v>
      </c>
      <c r="M12" s="65">
        <v>3533184</v>
      </c>
      <c r="N12" s="65">
        <v>1490149</v>
      </c>
      <c r="O12" s="65">
        <v>1209381</v>
      </c>
      <c r="P12" s="65">
        <v>1219594</v>
      </c>
      <c r="Q12" s="65">
        <v>3919124</v>
      </c>
      <c r="R12" s="65">
        <v>1218385</v>
      </c>
      <c r="S12" s="65">
        <v>1220748</v>
      </c>
      <c r="T12" s="65">
        <v>1216524</v>
      </c>
      <c r="U12" s="65">
        <v>3655657</v>
      </c>
      <c r="V12" s="65">
        <v>14613183</v>
      </c>
      <c r="W12" s="65">
        <v>14945243</v>
      </c>
      <c r="X12" s="65">
        <v>-332060</v>
      </c>
      <c r="Y12" s="66">
        <v>-2.22</v>
      </c>
      <c r="Z12" s="67">
        <v>14945243</v>
      </c>
    </row>
    <row r="13" spans="1:26" ht="13.5">
      <c r="A13" s="63" t="s">
        <v>214</v>
      </c>
      <c r="B13" s="19">
        <v>157081460</v>
      </c>
      <c r="C13" s="19"/>
      <c r="D13" s="64">
        <v>156886900</v>
      </c>
      <c r="E13" s="65">
        <v>164749653</v>
      </c>
      <c r="F13" s="65">
        <v>13073912</v>
      </c>
      <c r="G13" s="65">
        <v>13073912</v>
      </c>
      <c r="H13" s="65">
        <v>13073912</v>
      </c>
      <c r="I13" s="65">
        <v>39221736</v>
      </c>
      <c r="J13" s="65">
        <v>13073912</v>
      </c>
      <c r="K13" s="65">
        <v>13073912</v>
      </c>
      <c r="L13" s="65">
        <v>13073912</v>
      </c>
      <c r="M13" s="65">
        <v>39221736</v>
      </c>
      <c r="N13" s="65">
        <v>13073912</v>
      </c>
      <c r="O13" s="65">
        <v>13073912</v>
      </c>
      <c r="P13" s="65">
        <v>18970691</v>
      </c>
      <c r="Q13" s="65">
        <v>45118515</v>
      </c>
      <c r="R13" s="65">
        <v>13729109</v>
      </c>
      <c r="S13" s="65">
        <v>13729109</v>
      </c>
      <c r="T13" s="65">
        <v>13729109</v>
      </c>
      <c r="U13" s="65">
        <v>41187327</v>
      </c>
      <c r="V13" s="65">
        <v>164749314</v>
      </c>
      <c r="W13" s="65">
        <v>164749653</v>
      </c>
      <c r="X13" s="65">
        <v>-339</v>
      </c>
      <c r="Y13" s="66">
        <v>0</v>
      </c>
      <c r="Z13" s="67">
        <v>164749653</v>
      </c>
    </row>
    <row r="14" spans="1:26" ht="13.5">
      <c r="A14" s="63" t="s">
        <v>40</v>
      </c>
      <c r="B14" s="19">
        <v>14161967</v>
      </c>
      <c r="C14" s="19"/>
      <c r="D14" s="64">
        <v>26451492</v>
      </c>
      <c r="E14" s="65">
        <v>26451492</v>
      </c>
      <c r="F14" s="65">
        <v>2204292</v>
      </c>
      <c r="G14" s="65">
        <v>2204292</v>
      </c>
      <c r="H14" s="65">
        <v>2204292</v>
      </c>
      <c r="I14" s="65">
        <v>6612876</v>
      </c>
      <c r="J14" s="65">
        <v>2204292</v>
      </c>
      <c r="K14" s="65">
        <v>2204292</v>
      </c>
      <c r="L14" s="65">
        <v>2204292</v>
      </c>
      <c r="M14" s="65">
        <v>6612876</v>
      </c>
      <c r="N14" s="65">
        <v>2204292</v>
      </c>
      <c r="O14" s="65">
        <v>2204292</v>
      </c>
      <c r="P14" s="65">
        <v>2204292</v>
      </c>
      <c r="Q14" s="65">
        <v>6612876</v>
      </c>
      <c r="R14" s="65">
        <v>2204292</v>
      </c>
      <c r="S14" s="65">
        <v>2204292</v>
      </c>
      <c r="T14" s="65">
        <v>-10136817</v>
      </c>
      <c r="U14" s="65">
        <v>-5728233</v>
      </c>
      <c r="V14" s="65">
        <v>14110395</v>
      </c>
      <c r="W14" s="65">
        <v>26451492</v>
      </c>
      <c r="X14" s="65">
        <v>-12341097</v>
      </c>
      <c r="Y14" s="66">
        <v>-46.66</v>
      </c>
      <c r="Z14" s="67">
        <v>26451492</v>
      </c>
    </row>
    <row r="15" spans="1:26" ht="13.5">
      <c r="A15" s="63" t="s">
        <v>41</v>
      </c>
      <c r="B15" s="19">
        <v>192108764</v>
      </c>
      <c r="C15" s="19"/>
      <c r="D15" s="64">
        <v>240570671</v>
      </c>
      <c r="E15" s="65">
        <v>240134671</v>
      </c>
      <c r="F15" s="65">
        <v>30495468</v>
      </c>
      <c r="G15" s="65">
        <v>32185458</v>
      </c>
      <c r="H15" s="65">
        <v>19513774</v>
      </c>
      <c r="I15" s="65">
        <v>82194700</v>
      </c>
      <c r="J15" s="65">
        <v>17022324</v>
      </c>
      <c r="K15" s="65">
        <v>16156543</v>
      </c>
      <c r="L15" s="65">
        <v>2256074</v>
      </c>
      <c r="M15" s="65">
        <v>35434941</v>
      </c>
      <c r="N15" s="65">
        <v>28940181</v>
      </c>
      <c r="O15" s="65">
        <v>2902585</v>
      </c>
      <c r="P15" s="65">
        <v>16811647</v>
      </c>
      <c r="Q15" s="65">
        <v>48654413</v>
      </c>
      <c r="R15" s="65">
        <v>15664137</v>
      </c>
      <c r="S15" s="65">
        <v>16707362</v>
      </c>
      <c r="T15" s="65">
        <v>51442103</v>
      </c>
      <c r="U15" s="65">
        <v>83813602</v>
      </c>
      <c r="V15" s="65">
        <v>250097656</v>
      </c>
      <c r="W15" s="65">
        <v>240134671</v>
      </c>
      <c r="X15" s="65">
        <v>9962985</v>
      </c>
      <c r="Y15" s="66">
        <v>4.15</v>
      </c>
      <c r="Z15" s="67">
        <v>240134671</v>
      </c>
    </row>
    <row r="16" spans="1:26" ht="13.5">
      <c r="A16" s="74" t="s">
        <v>42</v>
      </c>
      <c r="B16" s="19">
        <v>35145197</v>
      </c>
      <c r="C16" s="19"/>
      <c r="D16" s="64">
        <v>45195750</v>
      </c>
      <c r="E16" s="65">
        <v>44188250</v>
      </c>
      <c r="F16" s="65">
        <v>3320197</v>
      </c>
      <c r="G16" s="65">
        <v>3418552</v>
      </c>
      <c r="H16" s="65">
        <v>3978679</v>
      </c>
      <c r="I16" s="65">
        <v>10717428</v>
      </c>
      <c r="J16" s="65">
        <v>3492649</v>
      </c>
      <c r="K16" s="65">
        <v>3636039</v>
      </c>
      <c r="L16" s="65">
        <v>3650194</v>
      </c>
      <c r="M16" s="65">
        <v>10778882</v>
      </c>
      <c r="N16" s="65">
        <v>3629733</v>
      </c>
      <c r="O16" s="65">
        <v>3696974</v>
      </c>
      <c r="P16" s="65">
        <v>3711813</v>
      </c>
      <c r="Q16" s="65">
        <v>11038520</v>
      </c>
      <c r="R16" s="65">
        <v>3652262</v>
      </c>
      <c r="S16" s="65">
        <v>3679360</v>
      </c>
      <c r="T16" s="65">
        <v>4161844</v>
      </c>
      <c r="U16" s="65">
        <v>11493466</v>
      </c>
      <c r="V16" s="65">
        <v>44028296</v>
      </c>
      <c r="W16" s="65">
        <v>44188250</v>
      </c>
      <c r="X16" s="65">
        <v>-159954</v>
      </c>
      <c r="Y16" s="66">
        <v>-0.36</v>
      </c>
      <c r="Z16" s="67">
        <v>44188250</v>
      </c>
    </row>
    <row r="17" spans="1:26" ht="13.5">
      <c r="A17" s="63" t="s">
        <v>43</v>
      </c>
      <c r="B17" s="19">
        <v>195036961</v>
      </c>
      <c r="C17" s="19"/>
      <c r="D17" s="64">
        <v>171988155</v>
      </c>
      <c r="E17" s="65">
        <v>177289901</v>
      </c>
      <c r="F17" s="65">
        <v>8363799</v>
      </c>
      <c r="G17" s="65">
        <v>13796004</v>
      </c>
      <c r="H17" s="65">
        <v>11174090</v>
      </c>
      <c r="I17" s="65">
        <v>33333893</v>
      </c>
      <c r="J17" s="65">
        <v>12833570</v>
      </c>
      <c r="K17" s="65">
        <v>12540515</v>
      </c>
      <c r="L17" s="65">
        <v>11443146</v>
      </c>
      <c r="M17" s="65">
        <v>36817231</v>
      </c>
      <c r="N17" s="65">
        <v>11778869</v>
      </c>
      <c r="O17" s="65">
        <v>12345587</v>
      </c>
      <c r="P17" s="65">
        <v>12517093</v>
      </c>
      <c r="Q17" s="65">
        <v>36641549</v>
      </c>
      <c r="R17" s="65">
        <v>11061425</v>
      </c>
      <c r="S17" s="65">
        <v>13403983</v>
      </c>
      <c r="T17" s="65">
        <v>25274617</v>
      </c>
      <c r="U17" s="65">
        <v>49740025</v>
      </c>
      <c r="V17" s="65">
        <v>156532698</v>
      </c>
      <c r="W17" s="65">
        <v>177289901</v>
      </c>
      <c r="X17" s="65">
        <v>-20757203</v>
      </c>
      <c r="Y17" s="66">
        <v>-11.71</v>
      </c>
      <c r="Z17" s="67">
        <v>177289901</v>
      </c>
    </row>
    <row r="18" spans="1:26" ht="13.5">
      <c r="A18" s="75" t="s">
        <v>44</v>
      </c>
      <c r="B18" s="76">
        <f>SUM(B11:B17)</f>
        <v>831397018</v>
      </c>
      <c r="C18" s="76">
        <f>SUM(C11:C17)</f>
        <v>0</v>
      </c>
      <c r="D18" s="77">
        <f aca="true" t="shared" si="1" ref="D18:Z18">SUM(D11:D17)</f>
        <v>917618787</v>
      </c>
      <c r="E18" s="78">
        <f t="shared" si="1"/>
        <v>924834071</v>
      </c>
      <c r="F18" s="78">
        <f t="shared" si="1"/>
        <v>77150169</v>
      </c>
      <c r="G18" s="78">
        <f t="shared" si="1"/>
        <v>84426982</v>
      </c>
      <c r="H18" s="78">
        <f t="shared" si="1"/>
        <v>72202313</v>
      </c>
      <c r="I18" s="78">
        <f t="shared" si="1"/>
        <v>233779464</v>
      </c>
      <c r="J18" s="78">
        <f t="shared" si="1"/>
        <v>70308511</v>
      </c>
      <c r="K18" s="78">
        <f t="shared" si="1"/>
        <v>69275622</v>
      </c>
      <c r="L18" s="78">
        <f t="shared" si="1"/>
        <v>58297675</v>
      </c>
      <c r="M18" s="78">
        <f t="shared" si="1"/>
        <v>197881808</v>
      </c>
      <c r="N18" s="78">
        <f t="shared" si="1"/>
        <v>80753206</v>
      </c>
      <c r="O18" s="78">
        <f t="shared" si="1"/>
        <v>56551809</v>
      </c>
      <c r="P18" s="78">
        <f t="shared" si="1"/>
        <v>76912274</v>
      </c>
      <c r="Q18" s="78">
        <f t="shared" si="1"/>
        <v>214217289</v>
      </c>
      <c r="R18" s="78">
        <f t="shared" si="1"/>
        <v>69385357</v>
      </c>
      <c r="S18" s="78">
        <f t="shared" si="1"/>
        <v>72841938</v>
      </c>
      <c r="T18" s="78">
        <f t="shared" si="1"/>
        <v>106633898</v>
      </c>
      <c r="U18" s="78">
        <f t="shared" si="1"/>
        <v>248861193</v>
      </c>
      <c r="V18" s="78">
        <f t="shared" si="1"/>
        <v>894739754</v>
      </c>
      <c r="W18" s="78">
        <f t="shared" si="1"/>
        <v>924834071</v>
      </c>
      <c r="X18" s="78">
        <f t="shared" si="1"/>
        <v>-30094317</v>
      </c>
      <c r="Y18" s="72">
        <f>+IF(W18&lt;&gt;0,(X18/W18)*100,0)</f>
        <v>-3.254023391186244</v>
      </c>
      <c r="Z18" s="79">
        <f t="shared" si="1"/>
        <v>924834071</v>
      </c>
    </row>
    <row r="19" spans="1:26" ht="13.5">
      <c r="A19" s="75" t="s">
        <v>45</v>
      </c>
      <c r="B19" s="80">
        <f>+B10-B18</f>
        <v>-97608701</v>
      </c>
      <c r="C19" s="80">
        <f>+C10-C18</f>
        <v>0</v>
      </c>
      <c r="D19" s="81">
        <f aca="true" t="shared" si="2" ref="D19:Z19">+D10-D18</f>
        <v>-65838145</v>
      </c>
      <c r="E19" s="82">
        <f t="shared" si="2"/>
        <v>-77487018</v>
      </c>
      <c r="F19" s="82">
        <f t="shared" si="2"/>
        <v>13799163</v>
      </c>
      <c r="G19" s="82">
        <f t="shared" si="2"/>
        <v>-14457829</v>
      </c>
      <c r="H19" s="82">
        <f t="shared" si="2"/>
        <v>-8090856</v>
      </c>
      <c r="I19" s="82">
        <f t="shared" si="2"/>
        <v>-8749522</v>
      </c>
      <c r="J19" s="82">
        <f t="shared" si="2"/>
        <v>-6830936</v>
      </c>
      <c r="K19" s="82">
        <f t="shared" si="2"/>
        <v>-10223585</v>
      </c>
      <c r="L19" s="82">
        <f t="shared" si="2"/>
        <v>22168523</v>
      </c>
      <c r="M19" s="82">
        <f t="shared" si="2"/>
        <v>5114002</v>
      </c>
      <c r="N19" s="82">
        <f t="shared" si="2"/>
        <v>-22129955</v>
      </c>
      <c r="O19" s="82">
        <f t="shared" si="2"/>
        <v>13738093</v>
      </c>
      <c r="P19" s="82">
        <f t="shared" si="2"/>
        <v>4371004</v>
      </c>
      <c r="Q19" s="82">
        <f t="shared" si="2"/>
        <v>-4020858</v>
      </c>
      <c r="R19" s="82">
        <f t="shared" si="2"/>
        <v>-1949772</v>
      </c>
      <c r="S19" s="82">
        <f t="shared" si="2"/>
        <v>-12173598</v>
      </c>
      <c r="T19" s="82">
        <f t="shared" si="2"/>
        <v>-28038967</v>
      </c>
      <c r="U19" s="82">
        <f t="shared" si="2"/>
        <v>-42162337</v>
      </c>
      <c r="V19" s="82">
        <f t="shared" si="2"/>
        <v>-49818715</v>
      </c>
      <c r="W19" s="82">
        <f>IF(E10=E18,0,W10-W18)</f>
        <v>-77487018</v>
      </c>
      <c r="X19" s="82">
        <f t="shared" si="2"/>
        <v>27668303</v>
      </c>
      <c r="Y19" s="83">
        <f>+IF(W19&lt;&gt;0,(X19/W19)*100,0)</f>
        <v>-35.70701739999854</v>
      </c>
      <c r="Z19" s="84">
        <f t="shared" si="2"/>
        <v>-77487018</v>
      </c>
    </row>
    <row r="20" spans="1:26" ht="13.5">
      <c r="A20" s="63" t="s">
        <v>46</v>
      </c>
      <c r="B20" s="19">
        <v>49784822</v>
      </c>
      <c r="C20" s="19"/>
      <c r="D20" s="64">
        <v>74202650</v>
      </c>
      <c r="E20" s="65">
        <v>86535235</v>
      </c>
      <c r="F20" s="65">
        <v>4466121</v>
      </c>
      <c r="G20" s="65">
        <v>4311610</v>
      </c>
      <c r="H20" s="65">
        <v>7646645</v>
      </c>
      <c r="I20" s="65">
        <v>16424376</v>
      </c>
      <c r="J20" s="65">
        <v>503811</v>
      </c>
      <c r="K20" s="65">
        <v>3959491</v>
      </c>
      <c r="L20" s="65">
        <v>1775048</v>
      </c>
      <c r="M20" s="65">
        <v>6238350</v>
      </c>
      <c r="N20" s="65">
        <v>0</v>
      </c>
      <c r="O20" s="65">
        <v>10284354</v>
      </c>
      <c r="P20" s="65">
        <v>2565083</v>
      </c>
      <c r="Q20" s="65">
        <v>12849437</v>
      </c>
      <c r="R20" s="65">
        <v>-52938</v>
      </c>
      <c r="S20" s="65">
        <v>1723664</v>
      </c>
      <c r="T20" s="65">
        <v>5312839</v>
      </c>
      <c r="U20" s="65">
        <v>6983565</v>
      </c>
      <c r="V20" s="65">
        <v>42495728</v>
      </c>
      <c r="W20" s="65">
        <v>86535235</v>
      </c>
      <c r="X20" s="65">
        <v>-44039507</v>
      </c>
      <c r="Y20" s="66">
        <v>-50.89</v>
      </c>
      <c r="Z20" s="67">
        <v>86535235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-47823879</v>
      </c>
      <c r="C22" s="91">
        <f>SUM(C19:C21)</f>
        <v>0</v>
      </c>
      <c r="D22" s="92">
        <f aca="true" t="shared" si="3" ref="D22:Z22">SUM(D19:D21)</f>
        <v>8364505</v>
      </c>
      <c r="E22" s="93">
        <f t="shared" si="3"/>
        <v>9048217</v>
      </c>
      <c r="F22" s="93">
        <f t="shared" si="3"/>
        <v>18265284</v>
      </c>
      <c r="G22" s="93">
        <f t="shared" si="3"/>
        <v>-10146219</v>
      </c>
      <c r="H22" s="93">
        <f t="shared" si="3"/>
        <v>-444211</v>
      </c>
      <c r="I22" s="93">
        <f t="shared" si="3"/>
        <v>7674854</v>
      </c>
      <c r="J22" s="93">
        <f t="shared" si="3"/>
        <v>-6327125</v>
      </c>
      <c r="K22" s="93">
        <f t="shared" si="3"/>
        <v>-6264094</v>
      </c>
      <c r="L22" s="93">
        <f t="shared" si="3"/>
        <v>23943571</v>
      </c>
      <c r="M22" s="93">
        <f t="shared" si="3"/>
        <v>11352352</v>
      </c>
      <c r="N22" s="93">
        <f t="shared" si="3"/>
        <v>-22129955</v>
      </c>
      <c r="O22" s="93">
        <f t="shared" si="3"/>
        <v>24022447</v>
      </c>
      <c r="P22" s="93">
        <f t="shared" si="3"/>
        <v>6936087</v>
      </c>
      <c r="Q22" s="93">
        <f t="shared" si="3"/>
        <v>8828579</v>
      </c>
      <c r="R22" s="93">
        <f t="shared" si="3"/>
        <v>-2002710</v>
      </c>
      <c r="S22" s="93">
        <f t="shared" si="3"/>
        <v>-10449934</v>
      </c>
      <c r="T22" s="93">
        <f t="shared" si="3"/>
        <v>-22726128</v>
      </c>
      <c r="U22" s="93">
        <f t="shared" si="3"/>
        <v>-35178772</v>
      </c>
      <c r="V22" s="93">
        <f t="shared" si="3"/>
        <v>-7322987</v>
      </c>
      <c r="W22" s="93">
        <f t="shared" si="3"/>
        <v>9048217</v>
      </c>
      <c r="X22" s="93">
        <f t="shared" si="3"/>
        <v>-16371204</v>
      </c>
      <c r="Y22" s="94">
        <f>+IF(W22&lt;&gt;0,(X22/W22)*100,0)</f>
        <v>-180.93292855376922</v>
      </c>
      <c r="Z22" s="95">
        <f t="shared" si="3"/>
        <v>9048217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-47823879</v>
      </c>
      <c r="C24" s="80">
        <f>SUM(C22:C23)</f>
        <v>0</v>
      </c>
      <c r="D24" s="81">
        <f aca="true" t="shared" si="4" ref="D24:Z24">SUM(D22:D23)</f>
        <v>8364505</v>
      </c>
      <c r="E24" s="82">
        <f t="shared" si="4"/>
        <v>9048217</v>
      </c>
      <c r="F24" s="82">
        <f t="shared" si="4"/>
        <v>18265284</v>
      </c>
      <c r="G24" s="82">
        <f t="shared" si="4"/>
        <v>-10146219</v>
      </c>
      <c r="H24" s="82">
        <f t="shared" si="4"/>
        <v>-444211</v>
      </c>
      <c r="I24" s="82">
        <f t="shared" si="4"/>
        <v>7674854</v>
      </c>
      <c r="J24" s="82">
        <f t="shared" si="4"/>
        <v>-6327125</v>
      </c>
      <c r="K24" s="82">
        <f t="shared" si="4"/>
        <v>-6264094</v>
      </c>
      <c r="L24" s="82">
        <f t="shared" si="4"/>
        <v>23943571</v>
      </c>
      <c r="M24" s="82">
        <f t="shared" si="4"/>
        <v>11352352</v>
      </c>
      <c r="N24" s="82">
        <f t="shared" si="4"/>
        <v>-22129955</v>
      </c>
      <c r="O24" s="82">
        <f t="shared" si="4"/>
        <v>24022447</v>
      </c>
      <c r="P24" s="82">
        <f t="shared" si="4"/>
        <v>6936087</v>
      </c>
      <c r="Q24" s="82">
        <f t="shared" si="4"/>
        <v>8828579</v>
      </c>
      <c r="R24" s="82">
        <f t="shared" si="4"/>
        <v>-2002710</v>
      </c>
      <c r="S24" s="82">
        <f t="shared" si="4"/>
        <v>-10449934</v>
      </c>
      <c r="T24" s="82">
        <f t="shared" si="4"/>
        <v>-22726128</v>
      </c>
      <c r="U24" s="82">
        <f t="shared" si="4"/>
        <v>-35178772</v>
      </c>
      <c r="V24" s="82">
        <f t="shared" si="4"/>
        <v>-7322987</v>
      </c>
      <c r="W24" s="82">
        <f t="shared" si="4"/>
        <v>9048217</v>
      </c>
      <c r="X24" s="82">
        <f t="shared" si="4"/>
        <v>-16371204</v>
      </c>
      <c r="Y24" s="83">
        <f>+IF(W24&lt;&gt;0,(X24/W24)*100,0)</f>
        <v>-180.93292855376922</v>
      </c>
      <c r="Z24" s="84">
        <f t="shared" si="4"/>
        <v>9048217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271202014</v>
      </c>
      <c r="C27" s="22"/>
      <c r="D27" s="104">
        <v>208479650</v>
      </c>
      <c r="E27" s="105">
        <v>364066880</v>
      </c>
      <c r="F27" s="105">
        <v>1483002</v>
      </c>
      <c r="G27" s="105">
        <v>10922209</v>
      </c>
      <c r="H27" s="105">
        <v>21013564</v>
      </c>
      <c r="I27" s="105">
        <v>33418775</v>
      </c>
      <c r="J27" s="105">
        <v>14159517</v>
      </c>
      <c r="K27" s="105">
        <v>19086570</v>
      </c>
      <c r="L27" s="105">
        <v>17520701</v>
      </c>
      <c r="M27" s="105">
        <v>50766788</v>
      </c>
      <c r="N27" s="105">
        <v>5863304</v>
      </c>
      <c r="O27" s="105">
        <v>10142251</v>
      </c>
      <c r="P27" s="105">
        <v>15763864</v>
      </c>
      <c r="Q27" s="105">
        <v>31769419</v>
      </c>
      <c r="R27" s="105">
        <v>9710594</v>
      </c>
      <c r="S27" s="105">
        <v>13475603</v>
      </c>
      <c r="T27" s="105">
        <v>54629706</v>
      </c>
      <c r="U27" s="105">
        <v>77815903</v>
      </c>
      <c r="V27" s="105">
        <v>193770885</v>
      </c>
      <c r="W27" s="105">
        <v>364066880</v>
      </c>
      <c r="X27" s="105">
        <v>-170295995</v>
      </c>
      <c r="Y27" s="106">
        <v>-46.78</v>
      </c>
      <c r="Z27" s="107">
        <v>364066880</v>
      </c>
    </row>
    <row r="28" spans="1:26" ht="13.5">
      <c r="A28" s="108" t="s">
        <v>46</v>
      </c>
      <c r="B28" s="19">
        <v>37050125</v>
      </c>
      <c r="C28" s="19"/>
      <c r="D28" s="64">
        <v>48827150</v>
      </c>
      <c r="E28" s="65">
        <v>60365235</v>
      </c>
      <c r="F28" s="65">
        <v>226121</v>
      </c>
      <c r="G28" s="65">
        <v>4972054</v>
      </c>
      <c r="H28" s="65">
        <v>6246999</v>
      </c>
      <c r="I28" s="65">
        <v>11445174</v>
      </c>
      <c r="J28" s="65">
        <v>1449514</v>
      </c>
      <c r="K28" s="65">
        <v>8863216</v>
      </c>
      <c r="L28" s="65">
        <v>2428449</v>
      </c>
      <c r="M28" s="65">
        <v>12741179</v>
      </c>
      <c r="N28" s="65">
        <v>75030</v>
      </c>
      <c r="O28" s="65">
        <v>2316463</v>
      </c>
      <c r="P28" s="65">
        <v>5957826</v>
      </c>
      <c r="Q28" s="65">
        <v>8349319</v>
      </c>
      <c r="R28" s="65">
        <v>1646422</v>
      </c>
      <c r="S28" s="65">
        <v>2182873</v>
      </c>
      <c r="T28" s="65">
        <v>5801171</v>
      </c>
      <c r="U28" s="65">
        <v>9630466</v>
      </c>
      <c r="V28" s="65">
        <v>42166138</v>
      </c>
      <c r="W28" s="65">
        <v>60365235</v>
      </c>
      <c r="X28" s="65">
        <v>-18199097</v>
      </c>
      <c r="Y28" s="66">
        <v>-30.15</v>
      </c>
      <c r="Z28" s="67">
        <v>60365235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73272632</v>
      </c>
      <c r="C30" s="19"/>
      <c r="D30" s="64">
        <v>91800000</v>
      </c>
      <c r="E30" s="65">
        <v>169051700</v>
      </c>
      <c r="F30" s="65">
        <v>120135</v>
      </c>
      <c r="G30" s="65">
        <v>2734355</v>
      </c>
      <c r="H30" s="65">
        <v>7290177</v>
      </c>
      <c r="I30" s="65">
        <v>10144667</v>
      </c>
      <c r="J30" s="65">
        <v>3638365</v>
      </c>
      <c r="K30" s="65">
        <v>6293055</v>
      </c>
      <c r="L30" s="65">
        <v>4729032</v>
      </c>
      <c r="M30" s="65">
        <v>14660452</v>
      </c>
      <c r="N30" s="65">
        <v>1895529</v>
      </c>
      <c r="O30" s="65">
        <v>2304078</v>
      </c>
      <c r="P30" s="65">
        <v>4105110</v>
      </c>
      <c r="Q30" s="65">
        <v>8304717</v>
      </c>
      <c r="R30" s="65">
        <v>3426216</v>
      </c>
      <c r="S30" s="65">
        <v>2863368</v>
      </c>
      <c r="T30" s="65">
        <v>33021255</v>
      </c>
      <c r="U30" s="65">
        <v>39310839</v>
      </c>
      <c r="V30" s="65">
        <v>72420675</v>
      </c>
      <c r="W30" s="65">
        <v>169051700</v>
      </c>
      <c r="X30" s="65">
        <v>-96631025</v>
      </c>
      <c r="Y30" s="66">
        <v>-57.16</v>
      </c>
      <c r="Z30" s="67">
        <v>169051700</v>
      </c>
    </row>
    <row r="31" spans="1:26" ht="13.5">
      <c r="A31" s="63" t="s">
        <v>53</v>
      </c>
      <c r="B31" s="19">
        <v>160879257</v>
      </c>
      <c r="C31" s="19"/>
      <c r="D31" s="64">
        <v>67852500</v>
      </c>
      <c r="E31" s="65">
        <v>134649945</v>
      </c>
      <c r="F31" s="65">
        <v>1136746</v>
      </c>
      <c r="G31" s="65">
        <v>3215801</v>
      </c>
      <c r="H31" s="65">
        <v>7476390</v>
      </c>
      <c r="I31" s="65">
        <v>11828937</v>
      </c>
      <c r="J31" s="65">
        <v>9071636</v>
      </c>
      <c r="K31" s="65">
        <v>3930299</v>
      </c>
      <c r="L31" s="65">
        <v>10363220</v>
      </c>
      <c r="M31" s="65">
        <v>23365155</v>
      </c>
      <c r="N31" s="65">
        <v>3892744</v>
      </c>
      <c r="O31" s="65">
        <v>5521711</v>
      </c>
      <c r="P31" s="65">
        <v>5700928</v>
      </c>
      <c r="Q31" s="65">
        <v>15115383</v>
      </c>
      <c r="R31" s="65">
        <v>4637958</v>
      </c>
      <c r="S31" s="65">
        <v>8429363</v>
      </c>
      <c r="T31" s="65">
        <v>15807285</v>
      </c>
      <c r="U31" s="65">
        <v>28874606</v>
      </c>
      <c r="V31" s="65">
        <v>79184081</v>
      </c>
      <c r="W31" s="65">
        <v>134649945</v>
      </c>
      <c r="X31" s="65">
        <v>-55465864</v>
      </c>
      <c r="Y31" s="66">
        <v>-41.19</v>
      </c>
      <c r="Z31" s="67">
        <v>134649945</v>
      </c>
    </row>
    <row r="32" spans="1:26" ht="13.5">
      <c r="A32" s="75" t="s">
        <v>54</v>
      </c>
      <c r="B32" s="22">
        <f>SUM(B28:B31)</f>
        <v>271202014</v>
      </c>
      <c r="C32" s="22">
        <f>SUM(C28:C31)</f>
        <v>0</v>
      </c>
      <c r="D32" s="104">
        <f aca="true" t="shared" si="5" ref="D32:Z32">SUM(D28:D31)</f>
        <v>208479650</v>
      </c>
      <c r="E32" s="105">
        <f t="shared" si="5"/>
        <v>364066880</v>
      </c>
      <c r="F32" s="105">
        <f t="shared" si="5"/>
        <v>1483002</v>
      </c>
      <c r="G32" s="105">
        <f t="shared" si="5"/>
        <v>10922210</v>
      </c>
      <c r="H32" s="105">
        <f t="shared" si="5"/>
        <v>21013566</v>
      </c>
      <c r="I32" s="105">
        <f t="shared" si="5"/>
        <v>33418778</v>
      </c>
      <c r="J32" s="105">
        <f t="shared" si="5"/>
        <v>14159515</v>
      </c>
      <c r="K32" s="105">
        <f t="shared" si="5"/>
        <v>19086570</v>
      </c>
      <c r="L32" s="105">
        <f t="shared" si="5"/>
        <v>17520701</v>
      </c>
      <c r="M32" s="105">
        <f t="shared" si="5"/>
        <v>50766786</v>
      </c>
      <c r="N32" s="105">
        <f t="shared" si="5"/>
        <v>5863303</v>
      </c>
      <c r="O32" s="105">
        <f t="shared" si="5"/>
        <v>10142252</v>
      </c>
      <c r="P32" s="105">
        <f t="shared" si="5"/>
        <v>15763864</v>
      </c>
      <c r="Q32" s="105">
        <f t="shared" si="5"/>
        <v>31769419</v>
      </c>
      <c r="R32" s="105">
        <f t="shared" si="5"/>
        <v>9710596</v>
      </c>
      <c r="S32" s="105">
        <f t="shared" si="5"/>
        <v>13475604</v>
      </c>
      <c r="T32" s="105">
        <f t="shared" si="5"/>
        <v>54629711</v>
      </c>
      <c r="U32" s="105">
        <f t="shared" si="5"/>
        <v>77815911</v>
      </c>
      <c r="V32" s="105">
        <f t="shared" si="5"/>
        <v>193770894</v>
      </c>
      <c r="W32" s="105">
        <f t="shared" si="5"/>
        <v>364066880</v>
      </c>
      <c r="X32" s="105">
        <f t="shared" si="5"/>
        <v>-170295986</v>
      </c>
      <c r="Y32" s="106">
        <f>+IF(W32&lt;&gt;0,(X32/W32)*100,0)</f>
        <v>-46.776017087849354</v>
      </c>
      <c r="Z32" s="107">
        <f t="shared" si="5"/>
        <v>364066880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500918326</v>
      </c>
      <c r="C35" s="19"/>
      <c r="D35" s="64">
        <v>350230883</v>
      </c>
      <c r="E35" s="65">
        <v>241799745</v>
      </c>
      <c r="F35" s="65">
        <v>504357632</v>
      </c>
      <c r="G35" s="65">
        <v>499566679</v>
      </c>
      <c r="H35" s="65">
        <v>475800243</v>
      </c>
      <c r="I35" s="65">
        <v>1479724554</v>
      </c>
      <c r="J35" s="65">
        <v>477001529</v>
      </c>
      <c r="K35" s="65">
        <v>478153648</v>
      </c>
      <c r="L35" s="65">
        <v>484302027</v>
      </c>
      <c r="M35" s="65">
        <v>1439457204</v>
      </c>
      <c r="N35" s="65">
        <v>492831574</v>
      </c>
      <c r="O35" s="65">
        <v>507884242</v>
      </c>
      <c r="P35" s="65">
        <v>544057835</v>
      </c>
      <c r="Q35" s="65">
        <v>1544773651</v>
      </c>
      <c r="R35" s="65">
        <v>542692365</v>
      </c>
      <c r="S35" s="65">
        <v>545887970</v>
      </c>
      <c r="T35" s="65">
        <v>477506543</v>
      </c>
      <c r="U35" s="65">
        <v>1566086878</v>
      </c>
      <c r="V35" s="65">
        <v>6030042287</v>
      </c>
      <c r="W35" s="65">
        <v>241799745</v>
      </c>
      <c r="X35" s="65">
        <v>5788242542</v>
      </c>
      <c r="Y35" s="66">
        <v>2393.82</v>
      </c>
      <c r="Z35" s="67">
        <v>241799745</v>
      </c>
    </row>
    <row r="36" spans="1:26" ht="13.5">
      <c r="A36" s="63" t="s">
        <v>57</v>
      </c>
      <c r="B36" s="19">
        <v>6147065782</v>
      </c>
      <c r="C36" s="19"/>
      <c r="D36" s="64">
        <v>6458320256</v>
      </c>
      <c r="E36" s="65">
        <v>6637428189</v>
      </c>
      <c r="F36" s="65">
        <v>6394530533</v>
      </c>
      <c r="G36" s="65">
        <v>6392378830</v>
      </c>
      <c r="H36" s="65">
        <v>6400318483</v>
      </c>
      <c r="I36" s="65">
        <v>19187227846</v>
      </c>
      <c r="J36" s="65">
        <v>6401404089</v>
      </c>
      <c r="K36" s="65">
        <v>6407416749</v>
      </c>
      <c r="L36" s="65">
        <v>6411863539</v>
      </c>
      <c r="M36" s="65">
        <v>19220684377</v>
      </c>
      <c r="N36" s="65">
        <v>6404652930</v>
      </c>
      <c r="O36" s="65">
        <v>6401721271</v>
      </c>
      <c r="P36" s="65">
        <v>6398514442</v>
      </c>
      <c r="Q36" s="65">
        <v>19204888643</v>
      </c>
      <c r="R36" s="65">
        <v>6394495928</v>
      </c>
      <c r="S36" s="65">
        <v>6394242422</v>
      </c>
      <c r="T36" s="65">
        <v>6782169311</v>
      </c>
      <c r="U36" s="65">
        <v>19570907661</v>
      </c>
      <c r="V36" s="65">
        <v>77183708527</v>
      </c>
      <c r="W36" s="65">
        <v>6637428189</v>
      </c>
      <c r="X36" s="65">
        <v>70546280338</v>
      </c>
      <c r="Y36" s="66">
        <v>1062.86</v>
      </c>
      <c r="Z36" s="67">
        <v>6637428189</v>
      </c>
    </row>
    <row r="37" spans="1:26" ht="13.5">
      <c r="A37" s="63" t="s">
        <v>58</v>
      </c>
      <c r="B37" s="19">
        <v>176038721</v>
      </c>
      <c r="C37" s="19"/>
      <c r="D37" s="64">
        <v>103477878</v>
      </c>
      <c r="E37" s="65">
        <v>119237947</v>
      </c>
      <c r="F37" s="65">
        <v>126135744</v>
      </c>
      <c r="G37" s="65">
        <v>103492499</v>
      </c>
      <c r="H37" s="65">
        <v>128881871</v>
      </c>
      <c r="I37" s="65">
        <v>358510114</v>
      </c>
      <c r="J37" s="65">
        <v>104676754</v>
      </c>
      <c r="K37" s="65">
        <v>113947779</v>
      </c>
      <c r="L37" s="65">
        <v>133353469</v>
      </c>
      <c r="M37" s="65">
        <v>351978002</v>
      </c>
      <c r="N37" s="65">
        <v>105084978</v>
      </c>
      <c r="O37" s="65">
        <v>109776388</v>
      </c>
      <c r="P37" s="65">
        <v>122390652</v>
      </c>
      <c r="Q37" s="65">
        <v>337252018</v>
      </c>
      <c r="R37" s="65">
        <v>109852150</v>
      </c>
      <c r="S37" s="65">
        <v>116895649</v>
      </c>
      <c r="T37" s="65">
        <v>164181507</v>
      </c>
      <c r="U37" s="65">
        <v>390929306</v>
      </c>
      <c r="V37" s="65">
        <v>1438669440</v>
      </c>
      <c r="W37" s="65">
        <v>119237947</v>
      </c>
      <c r="X37" s="65">
        <v>1319431493</v>
      </c>
      <c r="Y37" s="66">
        <v>1106.55</v>
      </c>
      <c r="Z37" s="67">
        <v>119237947</v>
      </c>
    </row>
    <row r="38" spans="1:26" ht="13.5">
      <c r="A38" s="63" t="s">
        <v>59</v>
      </c>
      <c r="B38" s="19">
        <v>201063056</v>
      </c>
      <c r="C38" s="19"/>
      <c r="D38" s="64">
        <v>349481885</v>
      </c>
      <c r="E38" s="65">
        <v>349481885</v>
      </c>
      <c r="F38" s="65">
        <v>280161451</v>
      </c>
      <c r="G38" s="65">
        <v>280161452</v>
      </c>
      <c r="H38" s="65">
        <v>280161452</v>
      </c>
      <c r="I38" s="65">
        <v>840484355</v>
      </c>
      <c r="J38" s="65">
        <v>280161452</v>
      </c>
      <c r="K38" s="65">
        <v>250803979</v>
      </c>
      <c r="L38" s="65">
        <v>239276043</v>
      </c>
      <c r="M38" s="65">
        <v>770241474</v>
      </c>
      <c r="N38" s="65">
        <v>245498695</v>
      </c>
      <c r="O38" s="65">
        <v>245498695</v>
      </c>
      <c r="P38" s="65">
        <v>243760959</v>
      </c>
      <c r="Q38" s="65">
        <v>734758349</v>
      </c>
      <c r="R38" s="65">
        <v>243760959</v>
      </c>
      <c r="S38" s="65">
        <v>243760959</v>
      </c>
      <c r="T38" s="65">
        <v>238112517</v>
      </c>
      <c r="U38" s="65">
        <v>725634435</v>
      </c>
      <c r="V38" s="65">
        <v>3071118613</v>
      </c>
      <c r="W38" s="65">
        <v>349481885</v>
      </c>
      <c r="X38" s="65">
        <v>2721636728</v>
      </c>
      <c r="Y38" s="66">
        <v>778.76</v>
      </c>
      <c r="Z38" s="67">
        <v>349481885</v>
      </c>
    </row>
    <row r="39" spans="1:26" ht="13.5">
      <c r="A39" s="63" t="s">
        <v>60</v>
      </c>
      <c r="B39" s="19">
        <v>6270882331</v>
      </c>
      <c r="C39" s="19"/>
      <c r="D39" s="64">
        <v>6355591376</v>
      </c>
      <c r="E39" s="65">
        <v>6410508102</v>
      </c>
      <c r="F39" s="65">
        <v>6492590970</v>
      </c>
      <c r="G39" s="65">
        <v>6508291559</v>
      </c>
      <c r="H39" s="65">
        <v>6467075404</v>
      </c>
      <c r="I39" s="65">
        <v>19467957933</v>
      </c>
      <c r="J39" s="65">
        <v>6493567412</v>
      </c>
      <c r="K39" s="65">
        <v>6520818639</v>
      </c>
      <c r="L39" s="65">
        <v>6523536055</v>
      </c>
      <c r="M39" s="65">
        <v>19537922106</v>
      </c>
      <c r="N39" s="65">
        <v>6546900832</v>
      </c>
      <c r="O39" s="65">
        <v>6554330430</v>
      </c>
      <c r="P39" s="65">
        <v>6576420667</v>
      </c>
      <c r="Q39" s="65">
        <v>19677651929</v>
      </c>
      <c r="R39" s="65">
        <v>6583575184</v>
      </c>
      <c r="S39" s="65">
        <v>6579473785</v>
      </c>
      <c r="T39" s="65">
        <v>6857381831</v>
      </c>
      <c r="U39" s="65">
        <v>20020430800</v>
      </c>
      <c r="V39" s="65">
        <v>78703962768</v>
      </c>
      <c r="W39" s="65">
        <v>6410508102</v>
      </c>
      <c r="X39" s="65">
        <v>72293454666</v>
      </c>
      <c r="Y39" s="66">
        <v>1127.73</v>
      </c>
      <c r="Z39" s="67">
        <v>6410508102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128621420</v>
      </c>
      <c r="C42" s="19">
        <v>240657584</v>
      </c>
      <c r="D42" s="64">
        <v>144654145</v>
      </c>
      <c r="E42" s="65">
        <v>177043727</v>
      </c>
      <c r="F42" s="65">
        <v>24580386</v>
      </c>
      <c r="G42" s="65">
        <v>3673037</v>
      </c>
      <c r="H42" s="65">
        <v>-451444</v>
      </c>
      <c r="I42" s="65">
        <v>27801979</v>
      </c>
      <c r="J42" s="65">
        <v>53384342</v>
      </c>
      <c r="K42" s="65">
        <v>25542002</v>
      </c>
      <c r="L42" s="65">
        <v>31484596</v>
      </c>
      <c r="M42" s="65">
        <v>110410940</v>
      </c>
      <c r="N42" s="65">
        <v>14276034</v>
      </c>
      <c r="O42" s="65">
        <v>25385234</v>
      </c>
      <c r="P42" s="65">
        <v>56488986</v>
      </c>
      <c r="Q42" s="65">
        <v>96150254</v>
      </c>
      <c r="R42" s="65">
        <v>3445530</v>
      </c>
      <c r="S42" s="65">
        <v>15142508</v>
      </c>
      <c r="T42" s="65">
        <v>-12293627</v>
      </c>
      <c r="U42" s="65">
        <v>6294411</v>
      </c>
      <c r="V42" s="65">
        <v>240657584</v>
      </c>
      <c r="W42" s="65">
        <v>177043727</v>
      </c>
      <c r="X42" s="65">
        <v>63613857</v>
      </c>
      <c r="Y42" s="66">
        <v>35.93</v>
      </c>
      <c r="Z42" s="67">
        <v>177043727</v>
      </c>
    </row>
    <row r="43" spans="1:26" ht="13.5">
      <c r="A43" s="63" t="s">
        <v>63</v>
      </c>
      <c r="B43" s="19">
        <v>-111424968</v>
      </c>
      <c r="C43" s="19">
        <v>-231862371</v>
      </c>
      <c r="D43" s="64">
        <v>-189999650</v>
      </c>
      <c r="E43" s="65">
        <v>-283586880</v>
      </c>
      <c r="F43" s="65">
        <v>70516998</v>
      </c>
      <c r="G43" s="65">
        <v>91077792</v>
      </c>
      <c r="H43" s="65">
        <v>14986437</v>
      </c>
      <c r="I43" s="65">
        <v>176581227</v>
      </c>
      <c r="J43" s="65">
        <v>-272159517</v>
      </c>
      <c r="K43" s="65">
        <v>-19086571</v>
      </c>
      <c r="L43" s="65">
        <v>48479299</v>
      </c>
      <c r="M43" s="65">
        <v>-242766789</v>
      </c>
      <c r="N43" s="65">
        <v>30136698</v>
      </c>
      <c r="O43" s="65">
        <v>-154006352</v>
      </c>
      <c r="P43" s="65">
        <v>56236138</v>
      </c>
      <c r="Q43" s="65">
        <v>-67633516</v>
      </c>
      <c r="R43" s="65">
        <v>62289405</v>
      </c>
      <c r="S43" s="65">
        <v>22524397</v>
      </c>
      <c r="T43" s="65">
        <v>-182857095</v>
      </c>
      <c r="U43" s="65">
        <v>-98043293</v>
      </c>
      <c r="V43" s="65">
        <v>-231862371</v>
      </c>
      <c r="W43" s="65">
        <v>-283586880</v>
      </c>
      <c r="X43" s="65">
        <v>51724509</v>
      </c>
      <c r="Y43" s="66">
        <v>-18.24</v>
      </c>
      <c r="Z43" s="67">
        <v>-283586880</v>
      </c>
    </row>
    <row r="44" spans="1:26" ht="13.5">
      <c r="A44" s="63" t="s">
        <v>64</v>
      </c>
      <c r="B44" s="19">
        <v>-14964523</v>
      </c>
      <c r="C44" s="19">
        <v>-12552376</v>
      </c>
      <c r="D44" s="64">
        <v>69738980</v>
      </c>
      <c r="E44" s="65">
        <v>102520102</v>
      </c>
      <c r="F44" s="65">
        <v>501035</v>
      </c>
      <c r="G44" s="65">
        <v>643251</v>
      </c>
      <c r="H44" s="65">
        <v>-1225870</v>
      </c>
      <c r="I44" s="65">
        <v>-81584</v>
      </c>
      <c r="J44" s="65">
        <v>771218</v>
      </c>
      <c r="K44" s="65">
        <v>-4113613</v>
      </c>
      <c r="L44" s="65">
        <v>-4987709</v>
      </c>
      <c r="M44" s="65">
        <v>-8330104</v>
      </c>
      <c r="N44" s="65">
        <v>678881</v>
      </c>
      <c r="O44" s="65">
        <v>453545</v>
      </c>
      <c r="P44" s="65">
        <v>-1267574</v>
      </c>
      <c r="Q44" s="65">
        <v>-135148</v>
      </c>
      <c r="R44" s="65">
        <v>778509</v>
      </c>
      <c r="S44" s="65">
        <v>88709</v>
      </c>
      <c r="T44" s="65">
        <v>-4872758</v>
      </c>
      <c r="U44" s="65">
        <v>-4005540</v>
      </c>
      <c r="V44" s="65">
        <v>-12552376</v>
      </c>
      <c r="W44" s="65">
        <v>102520102</v>
      </c>
      <c r="X44" s="65">
        <v>-115072478</v>
      </c>
      <c r="Y44" s="66">
        <v>-112.24</v>
      </c>
      <c r="Z44" s="67">
        <v>102520102</v>
      </c>
    </row>
    <row r="45" spans="1:26" ht="13.5">
      <c r="A45" s="75" t="s">
        <v>65</v>
      </c>
      <c r="B45" s="22">
        <v>59370684</v>
      </c>
      <c r="C45" s="22">
        <v>55571141</v>
      </c>
      <c r="D45" s="104">
        <v>39334965</v>
      </c>
      <c r="E45" s="105">
        <v>55305252</v>
      </c>
      <c r="F45" s="105">
        <v>154926723</v>
      </c>
      <c r="G45" s="105">
        <v>250320803</v>
      </c>
      <c r="H45" s="105">
        <v>263629926</v>
      </c>
      <c r="I45" s="105">
        <v>263629926</v>
      </c>
      <c r="J45" s="105">
        <v>45625969</v>
      </c>
      <c r="K45" s="105">
        <v>47967787</v>
      </c>
      <c r="L45" s="105">
        <v>122943973</v>
      </c>
      <c r="M45" s="105">
        <v>122943973</v>
      </c>
      <c r="N45" s="105">
        <v>168035586</v>
      </c>
      <c r="O45" s="105">
        <v>39868013</v>
      </c>
      <c r="P45" s="105">
        <v>151325563</v>
      </c>
      <c r="Q45" s="105">
        <v>151325563</v>
      </c>
      <c r="R45" s="105">
        <v>217839007</v>
      </c>
      <c r="S45" s="105">
        <v>255594621</v>
      </c>
      <c r="T45" s="105">
        <v>55571141</v>
      </c>
      <c r="U45" s="105">
        <v>55571141</v>
      </c>
      <c r="V45" s="105">
        <v>55571141</v>
      </c>
      <c r="W45" s="105">
        <v>55305252</v>
      </c>
      <c r="X45" s="105">
        <v>265889</v>
      </c>
      <c r="Y45" s="106">
        <v>0.48</v>
      </c>
      <c r="Z45" s="107">
        <v>55305252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32287404</v>
      </c>
      <c r="C49" s="57"/>
      <c r="D49" s="134">
        <v>4580631</v>
      </c>
      <c r="E49" s="59">
        <v>1991807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61171927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90020389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90020389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99.99999982610488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99.99999941054136</v>
      </c>
      <c r="F58" s="7">
        <f t="shared" si="6"/>
        <v>100</v>
      </c>
      <c r="G58" s="7">
        <f t="shared" si="6"/>
        <v>99.99999836878418</v>
      </c>
      <c r="H58" s="7">
        <f t="shared" si="6"/>
        <v>100</v>
      </c>
      <c r="I58" s="7">
        <f t="shared" si="6"/>
        <v>99.99999942061676</v>
      </c>
      <c r="J58" s="7">
        <f t="shared" si="6"/>
        <v>100.0000017715694</v>
      </c>
      <c r="K58" s="7">
        <f t="shared" si="6"/>
        <v>99.99999826556527</v>
      </c>
      <c r="L58" s="7">
        <f t="shared" si="6"/>
        <v>100.00000175961092</v>
      </c>
      <c r="M58" s="7">
        <f t="shared" si="6"/>
        <v>100.00000058502269</v>
      </c>
      <c r="N58" s="7">
        <f t="shared" si="6"/>
        <v>100.00000185251032</v>
      </c>
      <c r="O58" s="7">
        <f t="shared" si="6"/>
        <v>100.00000184385176</v>
      </c>
      <c r="P58" s="7">
        <f t="shared" si="6"/>
        <v>100.00000182068784</v>
      </c>
      <c r="Q58" s="7">
        <f t="shared" si="6"/>
        <v>100.00000183891815</v>
      </c>
      <c r="R58" s="7">
        <f t="shared" si="6"/>
        <v>99.99999832169843</v>
      </c>
      <c r="S58" s="7">
        <f t="shared" si="6"/>
        <v>100</v>
      </c>
      <c r="T58" s="7">
        <f t="shared" si="6"/>
        <v>100</v>
      </c>
      <c r="U58" s="7">
        <f t="shared" si="6"/>
        <v>99.99999944137475</v>
      </c>
      <c r="V58" s="7">
        <f t="shared" si="6"/>
        <v>100.00000029168076</v>
      </c>
      <c r="W58" s="7">
        <f t="shared" si="6"/>
        <v>99.99999941054136</v>
      </c>
      <c r="X58" s="7">
        <f t="shared" si="6"/>
        <v>0</v>
      </c>
      <c r="Y58" s="7">
        <f t="shared" si="6"/>
        <v>0</v>
      </c>
      <c r="Z58" s="8">
        <f t="shared" si="6"/>
        <v>99.99999941054136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99.9999994924677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99.9999994924677</v>
      </c>
      <c r="X59" s="10">
        <f t="shared" si="7"/>
        <v>0</v>
      </c>
      <c r="Y59" s="10">
        <f t="shared" si="7"/>
        <v>0</v>
      </c>
      <c r="Z59" s="11">
        <f t="shared" si="7"/>
        <v>99.9999994924677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99.99999958309557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100.00000248667911</v>
      </c>
      <c r="M60" s="13">
        <f t="shared" si="7"/>
        <v>100.00000082465054</v>
      </c>
      <c r="N60" s="13">
        <f t="shared" si="7"/>
        <v>100</v>
      </c>
      <c r="O60" s="13">
        <f t="shared" si="7"/>
        <v>100.000005334738</v>
      </c>
      <c r="P60" s="13">
        <f t="shared" si="7"/>
        <v>100</v>
      </c>
      <c r="Q60" s="13">
        <f t="shared" si="7"/>
        <v>100.00000177008084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100.00000061842032</v>
      </c>
      <c r="W60" s="13">
        <f t="shared" si="7"/>
        <v>99.99999958309557</v>
      </c>
      <c r="X60" s="13">
        <f t="shared" si="7"/>
        <v>0</v>
      </c>
      <c r="Y60" s="13">
        <f t="shared" si="7"/>
        <v>0</v>
      </c>
      <c r="Z60" s="14">
        <f t="shared" si="7"/>
        <v>99.99999958309557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99.99999911790707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99.99999911790707</v>
      </c>
      <c r="X61" s="13">
        <f t="shared" si="7"/>
        <v>0</v>
      </c>
      <c r="Y61" s="13">
        <f t="shared" si="7"/>
        <v>0</v>
      </c>
      <c r="Z61" s="14">
        <f t="shared" si="7"/>
        <v>99.99999911790707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99.99999805575862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100.00002607944111</v>
      </c>
      <c r="M62" s="13">
        <f t="shared" si="7"/>
        <v>100.0000069813306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100.0000018724319</v>
      </c>
      <c r="W62" s="13">
        <f t="shared" si="7"/>
        <v>99.99999805575862</v>
      </c>
      <c r="X62" s="13">
        <f t="shared" si="7"/>
        <v>0</v>
      </c>
      <c r="Y62" s="13">
        <f t="shared" si="7"/>
        <v>0</v>
      </c>
      <c r="Z62" s="14">
        <f t="shared" si="7"/>
        <v>99.99999805575862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100.00000444866978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100.00002705383957</v>
      </c>
      <c r="P63" s="13">
        <f t="shared" si="7"/>
        <v>100</v>
      </c>
      <c r="Q63" s="13">
        <f t="shared" si="7"/>
        <v>100.00000883139846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100.00000221458447</v>
      </c>
      <c r="W63" s="13">
        <f t="shared" si="7"/>
        <v>100.00000444866978</v>
      </c>
      <c r="X63" s="13">
        <f t="shared" si="7"/>
        <v>0</v>
      </c>
      <c r="Y63" s="13">
        <f t="shared" si="7"/>
        <v>0</v>
      </c>
      <c r="Z63" s="14">
        <f t="shared" si="7"/>
        <v>100.00000444866978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100.00002736009552</v>
      </c>
      <c r="P64" s="13">
        <f t="shared" si="7"/>
        <v>100</v>
      </c>
      <c r="Q64" s="13">
        <f t="shared" si="7"/>
        <v>100.0000091542842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100.00000230206719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99.99995682471699</v>
      </c>
      <c r="C66" s="15">
        <f t="shared" si="7"/>
        <v>0</v>
      </c>
      <c r="D66" s="4">
        <f t="shared" si="7"/>
        <v>100</v>
      </c>
      <c r="E66" s="16">
        <f t="shared" si="7"/>
        <v>99.99994537653322</v>
      </c>
      <c r="F66" s="16">
        <f t="shared" si="7"/>
        <v>100</v>
      </c>
      <c r="G66" s="16">
        <f t="shared" si="7"/>
        <v>99.99941206213327</v>
      </c>
      <c r="H66" s="16">
        <f t="shared" si="7"/>
        <v>100</v>
      </c>
      <c r="I66" s="16">
        <f t="shared" si="7"/>
        <v>99.99977835700481</v>
      </c>
      <c r="J66" s="16">
        <f t="shared" si="7"/>
        <v>100.00068751203146</v>
      </c>
      <c r="K66" s="16">
        <f t="shared" si="7"/>
        <v>99.99927532030843</v>
      </c>
      <c r="L66" s="16">
        <f t="shared" si="7"/>
        <v>100</v>
      </c>
      <c r="M66" s="16">
        <f t="shared" si="7"/>
        <v>100</v>
      </c>
      <c r="N66" s="16">
        <f t="shared" si="7"/>
        <v>100.00064287183707</v>
      </c>
      <c r="O66" s="16">
        <f t="shared" si="7"/>
        <v>99.99935362101508</v>
      </c>
      <c r="P66" s="16">
        <f t="shared" si="7"/>
        <v>100.0006466255844</v>
      </c>
      <c r="Q66" s="16">
        <f t="shared" si="7"/>
        <v>100.00021509585746</v>
      </c>
      <c r="R66" s="16">
        <f t="shared" si="7"/>
        <v>99.99936590469548</v>
      </c>
      <c r="S66" s="16">
        <f t="shared" si="7"/>
        <v>100</v>
      </c>
      <c r="T66" s="16">
        <f t="shared" si="7"/>
        <v>100</v>
      </c>
      <c r="U66" s="16">
        <f t="shared" si="7"/>
        <v>99.99987245255872</v>
      </c>
      <c r="V66" s="16">
        <f t="shared" si="7"/>
        <v>99.99995310151412</v>
      </c>
      <c r="W66" s="16">
        <f t="shared" si="7"/>
        <v>99.99994537653322</v>
      </c>
      <c r="X66" s="16">
        <f t="shared" si="7"/>
        <v>0</v>
      </c>
      <c r="Y66" s="16">
        <f t="shared" si="7"/>
        <v>0</v>
      </c>
      <c r="Z66" s="17">
        <f t="shared" si="7"/>
        <v>99.99994537653322</v>
      </c>
    </row>
    <row r="67" spans="1:26" ht="13.5" hidden="1">
      <c r="A67" s="41" t="s">
        <v>221</v>
      </c>
      <c r="B67" s="24">
        <v>575059282</v>
      </c>
      <c r="C67" s="24"/>
      <c r="D67" s="25">
        <v>677570897</v>
      </c>
      <c r="E67" s="26">
        <v>678588754</v>
      </c>
      <c r="F67" s="26">
        <v>52616896</v>
      </c>
      <c r="G67" s="26">
        <v>61303966</v>
      </c>
      <c r="H67" s="26">
        <v>58676466</v>
      </c>
      <c r="I67" s="26">
        <v>172597328</v>
      </c>
      <c r="J67" s="26">
        <v>56447125</v>
      </c>
      <c r="K67" s="26">
        <v>57655672</v>
      </c>
      <c r="L67" s="26">
        <v>56830745</v>
      </c>
      <c r="M67" s="26">
        <v>170933542</v>
      </c>
      <c r="N67" s="26">
        <v>53980806</v>
      </c>
      <c r="O67" s="26">
        <v>54234295</v>
      </c>
      <c r="P67" s="26">
        <v>54924297</v>
      </c>
      <c r="Q67" s="26">
        <v>163139398</v>
      </c>
      <c r="R67" s="26">
        <v>59584047</v>
      </c>
      <c r="S67" s="26">
        <v>53684527</v>
      </c>
      <c r="T67" s="26">
        <v>65742311</v>
      </c>
      <c r="U67" s="26">
        <v>179010885</v>
      </c>
      <c r="V67" s="26">
        <v>685681153</v>
      </c>
      <c r="W67" s="26">
        <v>678588754</v>
      </c>
      <c r="X67" s="26"/>
      <c r="Y67" s="25"/>
      <c r="Z67" s="27">
        <v>678588754</v>
      </c>
    </row>
    <row r="68" spans="1:26" ht="13.5" hidden="1">
      <c r="A68" s="37" t="s">
        <v>31</v>
      </c>
      <c r="B68" s="19">
        <v>171197184</v>
      </c>
      <c r="C68" s="19"/>
      <c r="D68" s="20">
        <v>195806049</v>
      </c>
      <c r="E68" s="21">
        <v>197031792</v>
      </c>
      <c r="F68" s="21">
        <v>16314932</v>
      </c>
      <c r="G68" s="21">
        <v>16333554</v>
      </c>
      <c r="H68" s="21">
        <v>16366432</v>
      </c>
      <c r="I68" s="21">
        <v>49014918</v>
      </c>
      <c r="J68" s="21">
        <v>16374673</v>
      </c>
      <c r="K68" s="21">
        <v>16395469</v>
      </c>
      <c r="L68" s="21">
        <v>16467755</v>
      </c>
      <c r="M68" s="21">
        <v>49237897</v>
      </c>
      <c r="N68" s="21">
        <v>16515171</v>
      </c>
      <c r="O68" s="21">
        <v>16589461</v>
      </c>
      <c r="P68" s="21">
        <v>16580667</v>
      </c>
      <c r="Q68" s="21">
        <v>49685299</v>
      </c>
      <c r="R68" s="21">
        <v>16591626</v>
      </c>
      <c r="S68" s="21">
        <v>17006289</v>
      </c>
      <c r="T68" s="21">
        <v>16905905</v>
      </c>
      <c r="U68" s="21">
        <v>50503820</v>
      </c>
      <c r="V68" s="21">
        <v>198441934</v>
      </c>
      <c r="W68" s="21">
        <v>197031792</v>
      </c>
      <c r="X68" s="21"/>
      <c r="Y68" s="20"/>
      <c r="Z68" s="23">
        <v>197031792</v>
      </c>
    </row>
    <row r="69" spans="1:26" ht="13.5" hidden="1">
      <c r="A69" s="38" t="s">
        <v>32</v>
      </c>
      <c r="B69" s="19">
        <v>401545958</v>
      </c>
      <c r="C69" s="19"/>
      <c r="D69" s="20">
        <v>480028533</v>
      </c>
      <c r="E69" s="21">
        <v>479726247</v>
      </c>
      <c r="F69" s="21">
        <v>36163232</v>
      </c>
      <c r="G69" s="21">
        <v>44800326</v>
      </c>
      <c r="H69" s="21">
        <v>42167676</v>
      </c>
      <c r="I69" s="21">
        <v>123131234</v>
      </c>
      <c r="J69" s="21">
        <v>39927000</v>
      </c>
      <c r="K69" s="21">
        <v>41122211</v>
      </c>
      <c r="L69" s="21">
        <v>40214276</v>
      </c>
      <c r="M69" s="21">
        <v>121263487</v>
      </c>
      <c r="N69" s="21">
        <v>37310083</v>
      </c>
      <c r="O69" s="21">
        <v>37490126</v>
      </c>
      <c r="P69" s="21">
        <v>38188981</v>
      </c>
      <c r="Q69" s="21">
        <v>112989190</v>
      </c>
      <c r="R69" s="21">
        <v>42834716</v>
      </c>
      <c r="S69" s="21">
        <v>36522723</v>
      </c>
      <c r="T69" s="21">
        <v>48365604</v>
      </c>
      <c r="U69" s="21">
        <v>127723043</v>
      </c>
      <c r="V69" s="21">
        <v>485106954</v>
      </c>
      <c r="W69" s="21">
        <v>479726247</v>
      </c>
      <c r="X69" s="21"/>
      <c r="Y69" s="20"/>
      <c r="Z69" s="23">
        <v>479726247</v>
      </c>
    </row>
    <row r="70" spans="1:26" ht="13.5" hidden="1">
      <c r="A70" s="39" t="s">
        <v>103</v>
      </c>
      <c r="B70" s="19">
        <v>285065389</v>
      </c>
      <c r="C70" s="19"/>
      <c r="D70" s="20">
        <v>343704715</v>
      </c>
      <c r="E70" s="21">
        <v>340100219</v>
      </c>
      <c r="F70" s="21">
        <v>25183216</v>
      </c>
      <c r="G70" s="21">
        <v>33112922</v>
      </c>
      <c r="H70" s="21">
        <v>29931491</v>
      </c>
      <c r="I70" s="21">
        <v>88227629</v>
      </c>
      <c r="J70" s="21">
        <v>27752648</v>
      </c>
      <c r="K70" s="21">
        <v>27946096</v>
      </c>
      <c r="L70" s="21">
        <v>29176745</v>
      </c>
      <c r="M70" s="21">
        <v>84875489</v>
      </c>
      <c r="N70" s="21">
        <v>24763538</v>
      </c>
      <c r="O70" s="21">
        <v>25985259</v>
      </c>
      <c r="P70" s="21">
        <v>25924583</v>
      </c>
      <c r="Q70" s="21">
        <v>76673380</v>
      </c>
      <c r="R70" s="21">
        <v>29490569</v>
      </c>
      <c r="S70" s="21">
        <v>27027487</v>
      </c>
      <c r="T70" s="21">
        <v>36811501</v>
      </c>
      <c r="U70" s="21">
        <v>93329557</v>
      </c>
      <c r="V70" s="21">
        <v>343106055</v>
      </c>
      <c r="W70" s="21">
        <v>340100219</v>
      </c>
      <c r="X70" s="21"/>
      <c r="Y70" s="20"/>
      <c r="Z70" s="23">
        <v>340100219</v>
      </c>
    </row>
    <row r="71" spans="1:26" ht="13.5" hidden="1">
      <c r="A71" s="39" t="s">
        <v>104</v>
      </c>
      <c r="B71" s="19">
        <v>43882232</v>
      </c>
      <c r="C71" s="19"/>
      <c r="D71" s="20">
        <v>49456202</v>
      </c>
      <c r="E71" s="21">
        <v>51433943</v>
      </c>
      <c r="F71" s="21">
        <v>3687183</v>
      </c>
      <c r="G71" s="21">
        <v>4353591</v>
      </c>
      <c r="H71" s="21">
        <v>4885395</v>
      </c>
      <c r="I71" s="21">
        <v>12926169</v>
      </c>
      <c r="J71" s="21">
        <v>4833100</v>
      </c>
      <c r="K71" s="21">
        <v>5656379</v>
      </c>
      <c r="L71" s="21">
        <v>3834438</v>
      </c>
      <c r="M71" s="21">
        <v>14323917</v>
      </c>
      <c r="N71" s="21">
        <v>5128025</v>
      </c>
      <c r="O71" s="21">
        <v>4153576</v>
      </c>
      <c r="P71" s="21">
        <v>4787127</v>
      </c>
      <c r="Q71" s="21">
        <v>14068728</v>
      </c>
      <c r="R71" s="21">
        <v>5823010</v>
      </c>
      <c r="S71" s="21">
        <v>2093243</v>
      </c>
      <c r="T71" s="21">
        <v>4171415</v>
      </c>
      <c r="U71" s="21">
        <v>12087668</v>
      </c>
      <c r="V71" s="21">
        <v>53406482</v>
      </c>
      <c r="W71" s="21">
        <v>51433943</v>
      </c>
      <c r="X71" s="21"/>
      <c r="Y71" s="20"/>
      <c r="Z71" s="23">
        <v>51433943</v>
      </c>
    </row>
    <row r="72" spans="1:26" ht="13.5" hidden="1">
      <c r="A72" s="39" t="s">
        <v>105</v>
      </c>
      <c r="B72" s="19">
        <v>36370621</v>
      </c>
      <c r="C72" s="19"/>
      <c r="D72" s="20">
        <v>44887528</v>
      </c>
      <c r="E72" s="21">
        <v>44957259</v>
      </c>
      <c r="F72" s="21">
        <v>3693615</v>
      </c>
      <c r="G72" s="21">
        <v>3749922</v>
      </c>
      <c r="H72" s="21">
        <v>3751054</v>
      </c>
      <c r="I72" s="21">
        <v>11194591</v>
      </c>
      <c r="J72" s="21">
        <v>3753034</v>
      </c>
      <c r="K72" s="21">
        <v>3913280</v>
      </c>
      <c r="L72" s="21">
        <v>3573884</v>
      </c>
      <c r="M72" s="21">
        <v>11240198</v>
      </c>
      <c r="N72" s="21">
        <v>3791240</v>
      </c>
      <c r="O72" s="21">
        <v>3696333</v>
      </c>
      <c r="P72" s="21">
        <v>3835662</v>
      </c>
      <c r="Q72" s="21">
        <v>11323235</v>
      </c>
      <c r="R72" s="21">
        <v>3868261</v>
      </c>
      <c r="S72" s="21">
        <v>3761983</v>
      </c>
      <c r="T72" s="21">
        <v>3766930</v>
      </c>
      <c r="U72" s="21">
        <v>11397174</v>
      </c>
      <c r="V72" s="21">
        <v>45155198</v>
      </c>
      <c r="W72" s="21">
        <v>44957259</v>
      </c>
      <c r="X72" s="21"/>
      <c r="Y72" s="20"/>
      <c r="Z72" s="23">
        <v>44957259</v>
      </c>
    </row>
    <row r="73" spans="1:26" ht="13.5" hidden="1">
      <c r="A73" s="39" t="s">
        <v>106</v>
      </c>
      <c r="B73" s="19">
        <v>36227716</v>
      </c>
      <c r="C73" s="19"/>
      <c r="D73" s="20">
        <v>41980088</v>
      </c>
      <c r="E73" s="21">
        <v>43234826</v>
      </c>
      <c r="F73" s="21">
        <v>3599218</v>
      </c>
      <c r="G73" s="21">
        <v>3583891</v>
      </c>
      <c r="H73" s="21">
        <v>3599736</v>
      </c>
      <c r="I73" s="21">
        <v>10782845</v>
      </c>
      <c r="J73" s="21">
        <v>3588218</v>
      </c>
      <c r="K73" s="21">
        <v>3606456</v>
      </c>
      <c r="L73" s="21">
        <v>3629209</v>
      </c>
      <c r="M73" s="21">
        <v>10823883</v>
      </c>
      <c r="N73" s="21">
        <v>3627280</v>
      </c>
      <c r="O73" s="21">
        <v>3654958</v>
      </c>
      <c r="P73" s="21">
        <v>3641609</v>
      </c>
      <c r="Q73" s="21">
        <v>10923847</v>
      </c>
      <c r="R73" s="21">
        <v>3652876</v>
      </c>
      <c r="S73" s="21">
        <v>3640010</v>
      </c>
      <c r="T73" s="21">
        <v>3615758</v>
      </c>
      <c r="U73" s="21">
        <v>10908644</v>
      </c>
      <c r="V73" s="21">
        <v>43439219</v>
      </c>
      <c r="W73" s="21">
        <v>43234826</v>
      </c>
      <c r="X73" s="21"/>
      <c r="Y73" s="20"/>
      <c r="Z73" s="23">
        <v>43234826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2316140</v>
      </c>
      <c r="C75" s="28"/>
      <c r="D75" s="29">
        <v>1736315</v>
      </c>
      <c r="E75" s="30">
        <v>1830715</v>
      </c>
      <c r="F75" s="30">
        <v>138732</v>
      </c>
      <c r="G75" s="30">
        <v>170086</v>
      </c>
      <c r="H75" s="30">
        <v>142358</v>
      </c>
      <c r="I75" s="30">
        <v>451176</v>
      </c>
      <c r="J75" s="30">
        <v>145452</v>
      </c>
      <c r="K75" s="30">
        <v>137992</v>
      </c>
      <c r="L75" s="30">
        <v>148714</v>
      </c>
      <c r="M75" s="30">
        <v>432158</v>
      </c>
      <c r="N75" s="30">
        <v>155552</v>
      </c>
      <c r="O75" s="30">
        <v>154708</v>
      </c>
      <c r="P75" s="30">
        <v>154649</v>
      </c>
      <c r="Q75" s="30">
        <v>464909</v>
      </c>
      <c r="R75" s="30">
        <v>157705</v>
      </c>
      <c r="S75" s="30">
        <v>155515</v>
      </c>
      <c r="T75" s="30">
        <v>470802</v>
      </c>
      <c r="U75" s="30">
        <v>784022</v>
      </c>
      <c r="V75" s="30">
        <v>2132265</v>
      </c>
      <c r="W75" s="30">
        <v>1830715</v>
      </c>
      <c r="X75" s="30"/>
      <c r="Y75" s="29"/>
      <c r="Z75" s="31">
        <v>1830715</v>
      </c>
    </row>
    <row r="76" spans="1:26" ht="13.5" hidden="1">
      <c r="A76" s="42" t="s">
        <v>222</v>
      </c>
      <c r="B76" s="32">
        <v>575059281</v>
      </c>
      <c r="C76" s="32">
        <v>685681155</v>
      </c>
      <c r="D76" s="33">
        <v>677570897</v>
      </c>
      <c r="E76" s="34">
        <v>678588750</v>
      </c>
      <c r="F76" s="34">
        <v>52616896</v>
      </c>
      <c r="G76" s="34">
        <v>61303965</v>
      </c>
      <c r="H76" s="34">
        <v>58676466</v>
      </c>
      <c r="I76" s="34">
        <v>172597327</v>
      </c>
      <c r="J76" s="34">
        <v>56447126</v>
      </c>
      <c r="K76" s="34">
        <v>57655671</v>
      </c>
      <c r="L76" s="34">
        <v>56830746</v>
      </c>
      <c r="M76" s="34">
        <v>170933543</v>
      </c>
      <c r="N76" s="34">
        <v>53980807</v>
      </c>
      <c r="O76" s="34">
        <v>54234296</v>
      </c>
      <c r="P76" s="34">
        <v>54924298</v>
      </c>
      <c r="Q76" s="34">
        <v>163139401</v>
      </c>
      <c r="R76" s="34">
        <v>59584046</v>
      </c>
      <c r="S76" s="34">
        <v>53684527</v>
      </c>
      <c r="T76" s="34">
        <v>65742311</v>
      </c>
      <c r="U76" s="34">
        <v>179010884</v>
      </c>
      <c r="V76" s="34">
        <v>685681155</v>
      </c>
      <c r="W76" s="34">
        <v>678588750</v>
      </c>
      <c r="X76" s="34"/>
      <c r="Y76" s="33"/>
      <c r="Z76" s="35">
        <v>678588750</v>
      </c>
    </row>
    <row r="77" spans="1:26" ht="13.5" hidden="1">
      <c r="A77" s="37" t="s">
        <v>31</v>
      </c>
      <c r="B77" s="19">
        <v>171197184</v>
      </c>
      <c r="C77" s="19">
        <v>198441934</v>
      </c>
      <c r="D77" s="20">
        <v>195806049</v>
      </c>
      <c r="E77" s="21">
        <v>197031791</v>
      </c>
      <c r="F77" s="21">
        <v>16314932</v>
      </c>
      <c r="G77" s="21">
        <v>16333554</v>
      </c>
      <c r="H77" s="21">
        <v>16366432</v>
      </c>
      <c r="I77" s="21">
        <v>49014918</v>
      </c>
      <c r="J77" s="21">
        <v>16374673</v>
      </c>
      <c r="K77" s="21">
        <v>16395469</v>
      </c>
      <c r="L77" s="21">
        <v>16467755</v>
      </c>
      <c r="M77" s="21">
        <v>49237897</v>
      </c>
      <c r="N77" s="21">
        <v>16515171</v>
      </c>
      <c r="O77" s="21">
        <v>16589461</v>
      </c>
      <c r="P77" s="21">
        <v>16580667</v>
      </c>
      <c r="Q77" s="21">
        <v>49685299</v>
      </c>
      <c r="R77" s="21">
        <v>16591626</v>
      </c>
      <c r="S77" s="21">
        <v>17006289</v>
      </c>
      <c r="T77" s="21">
        <v>16905905</v>
      </c>
      <c r="U77" s="21">
        <v>50503820</v>
      </c>
      <c r="V77" s="21">
        <v>198441934</v>
      </c>
      <c r="W77" s="21">
        <v>197031791</v>
      </c>
      <c r="X77" s="21"/>
      <c r="Y77" s="20"/>
      <c r="Z77" s="23">
        <v>197031791</v>
      </c>
    </row>
    <row r="78" spans="1:26" ht="13.5" hidden="1">
      <c r="A78" s="38" t="s">
        <v>32</v>
      </c>
      <c r="B78" s="19">
        <v>401545958</v>
      </c>
      <c r="C78" s="19">
        <v>485106957</v>
      </c>
      <c r="D78" s="20">
        <v>480028533</v>
      </c>
      <c r="E78" s="21">
        <v>479726245</v>
      </c>
      <c r="F78" s="21">
        <v>36163232</v>
      </c>
      <c r="G78" s="21">
        <v>44800326</v>
      </c>
      <c r="H78" s="21">
        <v>42167676</v>
      </c>
      <c r="I78" s="21">
        <v>123131234</v>
      </c>
      <c r="J78" s="21">
        <v>39927000</v>
      </c>
      <c r="K78" s="21">
        <v>41122211</v>
      </c>
      <c r="L78" s="21">
        <v>40214277</v>
      </c>
      <c r="M78" s="21">
        <v>121263488</v>
      </c>
      <c r="N78" s="21">
        <v>37310083</v>
      </c>
      <c r="O78" s="21">
        <v>37490128</v>
      </c>
      <c r="P78" s="21">
        <v>38188981</v>
      </c>
      <c r="Q78" s="21">
        <v>112989192</v>
      </c>
      <c r="R78" s="21">
        <v>42834716</v>
      </c>
      <c r="S78" s="21">
        <v>36522723</v>
      </c>
      <c r="T78" s="21">
        <v>48365604</v>
      </c>
      <c r="U78" s="21">
        <v>127723043</v>
      </c>
      <c r="V78" s="21">
        <v>485106957</v>
      </c>
      <c r="W78" s="21">
        <v>479726245</v>
      </c>
      <c r="X78" s="21"/>
      <c r="Y78" s="20"/>
      <c r="Z78" s="23">
        <v>479726245</v>
      </c>
    </row>
    <row r="79" spans="1:26" ht="13.5" hidden="1">
      <c r="A79" s="39" t="s">
        <v>103</v>
      </c>
      <c r="B79" s="19">
        <v>285065389</v>
      </c>
      <c r="C79" s="19">
        <v>343106055</v>
      </c>
      <c r="D79" s="20">
        <v>343704715</v>
      </c>
      <c r="E79" s="21">
        <v>340100216</v>
      </c>
      <c r="F79" s="21">
        <v>25183216</v>
      </c>
      <c r="G79" s="21">
        <v>33112922</v>
      </c>
      <c r="H79" s="21">
        <v>29931491</v>
      </c>
      <c r="I79" s="21">
        <v>88227629</v>
      </c>
      <c r="J79" s="21">
        <v>27752648</v>
      </c>
      <c r="K79" s="21">
        <v>27946096</v>
      </c>
      <c r="L79" s="21">
        <v>29176745</v>
      </c>
      <c r="M79" s="21">
        <v>84875489</v>
      </c>
      <c r="N79" s="21">
        <v>24763538</v>
      </c>
      <c r="O79" s="21">
        <v>25985259</v>
      </c>
      <c r="P79" s="21">
        <v>25924583</v>
      </c>
      <c r="Q79" s="21">
        <v>76673380</v>
      </c>
      <c r="R79" s="21">
        <v>29490569</v>
      </c>
      <c r="S79" s="21">
        <v>27027487</v>
      </c>
      <c r="T79" s="21">
        <v>36811501</v>
      </c>
      <c r="U79" s="21">
        <v>93329557</v>
      </c>
      <c r="V79" s="21">
        <v>343106055</v>
      </c>
      <c r="W79" s="21">
        <v>340100216</v>
      </c>
      <c r="X79" s="21"/>
      <c r="Y79" s="20"/>
      <c r="Z79" s="23">
        <v>340100216</v>
      </c>
    </row>
    <row r="80" spans="1:26" ht="13.5" hidden="1">
      <c r="A80" s="39" t="s">
        <v>104</v>
      </c>
      <c r="B80" s="19">
        <v>43882232</v>
      </c>
      <c r="C80" s="19">
        <v>53406483</v>
      </c>
      <c r="D80" s="20">
        <v>49456202</v>
      </c>
      <c r="E80" s="21">
        <v>51433942</v>
      </c>
      <c r="F80" s="21">
        <v>3687183</v>
      </c>
      <c r="G80" s="21">
        <v>4353591</v>
      </c>
      <c r="H80" s="21">
        <v>4885395</v>
      </c>
      <c r="I80" s="21">
        <v>12926169</v>
      </c>
      <c r="J80" s="21">
        <v>4833100</v>
      </c>
      <c r="K80" s="21">
        <v>5656379</v>
      </c>
      <c r="L80" s="21">
        <v>3834439</v>
      </c>
      <c r="M80" s="21">
        <v>14323918</v>
      </c>
      <c r="N80" s="21">
        <v>5128025</v>
      </c>
      <c r="O80" s="21">
        <v>4153576</v>
      </c>
      <c r="P80" s="21">
        <v>4787127</v>
      </c>
      <c r="Q80" s="21">
        <v>14068728</v>
      </c>
      <c r="R80" s="21">
        <v>5823010</v>
      </c>
      <c r="S80" s="21">
        <v>2093243</v>
      </c>
      <c r="T80" s="21">
        <v>4171415</v>
      </c>
      <c r="U80" s="21">
        <v>12087668</v>
      </c>
      <c r="V80" s="21">
        <v>53406483</v>
      </c>
      <c r="W80" s="21">
        <v>51433942</v>
      </c>
      <c r="X80" s="21"/>
      <c r="Y80" s="20"/>
      <c r="Z80" s="23">
        <v>51433942</v>
      </c>
    </row>
    <row r="81" spans="1:26" ht="13.5" hidden="1">
      <c r="A81" s="39" t="s">
        <v>105</v>
      </c>
      <c r="B81" s="19">
        <v>36370621</v>
      </c>
      <c r="C81" s="19">
        <v>45155199</v>
      </c>
      <c r="D81" s="20">
        <v>44887528</v>
      </c>
      <c r="E81" s="21">
        <v>44957261</v>
      </c>
      <c r="F81" s="21">
        <v>3693615</v>
      </c>
      <c r="G81" s="21">
        <v>3749922</v>
      </c>
      <c r="H81" s="21">
        <v>3751054</v>
      </c>
      <c r="I81" s="21">
        <v>11194591</v>
      </c>
      <c r="J81" s="21">
        <v>3753034</v>
      </c>
      <c r="K81" s="21">
        <v>3913280</v>
      </c>
      <c r="L81" s="21">
        <v>3573884</v>
      </c>
      <c r="M81" s="21">
        <v>11240198</v>
      </c>
      <c r="N81" s="21">
        <v>3791240</v>
      </c>
      <c r="O81" s="21">
        <v>3696334</v>
      </c>
      <c r="P81" s="21">
        <v>3835662</v>
      </c>
      <c r="Q81" s="21">
        <v>11323236</v>
      </c>
      <c r="R81" s="21">
        <v>3868261</v>
      </c>
      <c r="S81" s="21">
        <v>3761983</v>
      </c>
      <c r="T81" s="21">
        <v>3766930</v>
      </c>
      <c r="U81" s="21">
        <v>11397174</v>
      </c>
      <c r="V81" s="21">
        <v>45155199</v>
      </c>
      <c r="W81" s="21">
        <v>44957261</v>
      </c>
      <c r="X81" s="21"/>
      <c r="Y81" s="20"/>
      <c r="Z81" s="23">
        <v>44957261</v>
      </c>
    </row>
    <row r="82" spans="1:26" ht="13.5" hidden="1">
      <c r="A82" s="39" t="s">
        <v>106</v>
      </c>
      <c r="B82" s="19">
        <v>36227716</v>
      </c>
      <c r="C82" s="19">
        <v>43439220</v>
      </c>
      <c r="D82" s="20">
        <v>41980088</v>
      </c>
      <c r="E82" s="21">
        <v>43234826</v>
      </c>
      <c r="F82" s="21">
        <v>3599218</v>
      </c>
      <c r="G82" s="21">
        <v>3583891</v>
      </c>
      <c r="H82" s="21">
        <v>3599736</v>
      </c>
      <c r="I82" s="21">
        <v>10782845</v>
      </c>
      <c r="J82" s="21">
        <v>3588218</v>
      </c>
      <c r="K82" s="21">
        <v>3606456</v>
      </c>
      <c r="L82" s="21">
        <v>3629209</v>
      </c>
      <c r="M82" s="21">
        <v>10823883</v>
      </c>
      <c r="N82" s="21">
        <v>3627280</v>
      </c>
      <c r="O82" s="21">
        <v>3654959</v>
      </c>
      <c r="P82" s="21">
        <v>3641609</v>
      </c>
      <c r="Q82" s="21">
        <v>10923848</v>
      </c>
      <c r="R82" s="21">
        <v>3652876</v>
      </c>
      <c r="S82" s="21">
        <v>3640010</v>
      </c>
      <c r="T82" s="21">
        <v>3615758</v>
      </c>
      <c r="U82" s="21">
        <v>10908644</v>
      </c>
      <c r="V82" s="21">
        <v>43439220</v>
      </c>
      <c r="W82" s="21">
        <v>43234826</v>
      </c>
      <c r="X82" s="21"/>
      <c r="Y82" s="20"/>
      <c r="Z82" s="23">
        <v>43234826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2316139</v>
      </c>
      <c r="C84" s="28">
        <v>2132264</v>
      </c>
      <c r="D84" s="29">
        <v>1736315</v>
      </c>
      <c r="E84" s="30">
        <v>1830714</v>
      </c>
      <c r="F84" s="30">
        <v>138732</v>
      </c>
      <c r="G84" s="30">
        <v>170085</v>
      </c>
      <c r="H84" s="30">
        <v>142358</v>
      </c>
      <c r="I84" s="30">
        <v>451175</v>
      </c>
      <c r="J84" s="30">
        <v>145453</v>
      </c>
      <c r="K84" s="30">
        <v>137991</v>
      </c>
      <c r="L84" s="30">
        <v>148714</v>
      </c>
      <c r="M84" s="30">
        <v>432158</v>
      </c>
      <c r="N84" s="30">
        <v>155553</v>
      </c>
      <c r="O84" s="30">
        <v>154707</v>
      </c>
      <c r="P84" s="30">
        <v>154650</v>
      </c>
      <c r="Q84" s="30">
        <v>464910</v>
      </c>
      <c r="R84" s="30">
        <v>157704</v>
      </c>
      <c r="S84" s="30">
        <v>155515</v>
      </c>
      <c r="T84" s="30">
        <v>470802</v>
      </c>
      <c r="U84" s="30">
        <v>784021</v>
      </c>
      <c r="V84" s="30">
        <v>2132264</v>
      </c>
      <c r="W84" s="30">
        <v>1830714</v>
      </c>
      <c r="X84" s="30"/>
      <c r="Y84" s="29"/>
      <c r="Z84" s="31">
        <v>1830714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271904757</v>
      </c>
      <c r="D5" s="158">
        <f>SUM(D6:D8)</f>
        <v>0</v>
      </c>
      <c r="E5" s="159">
        <f t="shared" si="0"/>
        <v>316313874</v>
      </c>
      <c r="F5" s="105">
        <f t="shared" si="0"/>
        <v>310042903</v>
      </c>
      <c r="G5" s="105">
        <f t="shared" si="0"/>
        <v>40623023</v>
      </c>
      <c r="H5" s="105">
        <f t="shared" si="0"/>
        <v>21487842</v>
      </c>
      <c r="I5" s="105">
        <f t="shared" si="0"/>
        <v>21635940</v>
      </c>
      <c r="J5" s="105">
        <f t="shared" si="0"/>
        <v>83746805</v>
      </c>
      <c r="K5" s="105">
        <f t="shared" si="0"/>
        <v>20608201</v>
      </c>
      <c r="L5" s="105">
        <f t="shared" si="0"/>
        <v>14441649</v>
      </c>
      <c r="M5" s="105">
        <f t="shared" si="0"/>
        <v>29596099</v>
      </c>
      <c r="N5" s="105">
        <f t="shared" si="0"/>
        <v>64645949</v>
      </c>
      <c r="O5" s="105">
        <f t="shared" si="0"/>
        <v>18463607</v>
      </c>
      <c r="P5" s="105">
        <f t="shared" si="0"/>
        <v>30632016</v>
      </c>
      <c r="Q5" s="105">
        <f t="shared" si="0"/>
        <v>31810197</v>
      </c>
      <c r="R5" s="105">
        <f t="shared" si="0"/>
        <v>80905820</v>
      </c>
      <c r="S5" s="105">
        <f t="shared" si="0"/>
        <v>20984047</v>
      </c>
      <c r="T5" s="105">
        <f t="shared" si="0"/>
        <v>21046322</v>
      </c>
      <c r="U5" s="105">
        <f t="shared" si="0"/>
        <v>19085270</v>
      </c>
      <c r="V5" s="105">
        <f t="shared" si="0"/>
        <v>61115639</v>
      </c>
      <c r="W5" s="105">
        <f t="shared" si="0"/>
        <v>290414213</v>
      </c>
      <c r="X5" s="105">
        <f t="shared" si="0"/>
        <v>310042903</v>
      </c>
      <c r="Y5" s="105">
        <f t="shared" si="0"/>
        <v>-19628690</v>
      </c>
      <c r="Z5" s="142">
        <f>+IF(X5&lt;&gt;0,+(Y5/X5)*100,0)</f>
        <v>-6.330959299526364</v>
      </c>
      <c r="AA5" s="158">
        <f>SUM(AA6:AA8)</f>
        <v>310042903</v>
      </c>
    </row>
    <row r="6" spans="1:27" ht="13.5">
      <c r="A6" s="143" t="s">
        <v>75</v>
      </c>
      <c r="B6" s="141"/>
      <c r="C6" s="160">
        <v>39440519</v>
      </c>
      <c r="D6" s="160"/>
      <c r="E6" s="161">
        <v>38920750</v>
      </c>
      <c r="F6" s="65">
        <v>38936050</v>
      </c>
      <c r="G6" s="65">
        <v>15759118</v>
      </c>
      <c r="H6" s="65">
        <v>5241</v>
      </c>
      <c r="I6" s="65">
        <v>211</v>
      </c>
      <c r="J6" s="65">
        <v>15764570</v>
      </c>
      <c r="K6" s="65">
        <v>531</v>
      </c>
      <c r="L6" s="65">
        <v>18721</v>
      </c>
      <c r="M6" s="65">
        <v>9328095</v>
      </c>
      <c r="N6" s="65">
        <v>9347347</v>
      </c>
      <c r="O6" s="65">
        <v>351</v>
      </c>
      <c r="P6" s="65">
        <v>3411340</v>
      </c>
      <c r="Q6" s="65">
        <v>9034499</v>
      </c>
      <c r="R6" s="65">
        <v>12446190</v>
      </c>
      <c r="S6" s="65">
        <v>20</v>
      </c>
      <c r="T6" s="65">
        <v>63</v>
      </c>
      <c r="U6" s="65">
        <v>1223524</v>
      </c>
      <c r="V6" s="65">
        <v>1223607</v>
      </c>
      <c r="W6" s="65">
        <v>38781714</v>
      </c>
      <c r="X6" s="65">
        <v>38936050</v>
      </c>
      <c r="Y6" s="65">
        <v>-154336</v>
      </c>
      <c r="Z6" s="145">
        <v>-0.4</v>
      </c>
      <c r="AA6" s="160">
        <v>38936050</v>
      </c>
    </row>
    <row r="7" spans="1:27" ht="13.5">
      <c r="A7" s="143" t="s">
        <v>76</v>
      </c>
      <c r="B7" s="141"/>
      <c r="C7" s="162">
        <v>204789949</v>
      </c>
      <c r="D7" s="162"/>
      <c r="E7" s="163">
        <v>232259084</v>
      </c>
      <c r="F7" s="164">
        <v>224450412</v>
      </c>
      <c r="G7" s="164">
        <v>21352083</v>
      </c>
      <c r="H7" s="164">
        <v>19006045</v>
      </c>
      <c r="I7" s="164">
        <v>18417995</v>
      </c>
      <c r="J7" s="164">
        <v>58776123</v>
      </c>
      <c r="K7" s="164">
        <v>19020403</v>
      </c>
      <c r="L7" s="164">
        <v>12715423</v>
      </c>
      <c r="M7" s="164">
        <v>18741522</v>
      </c>
      <c r="N7" s="164">
        <v>50477348</v>
      </c>
      <c r="O7" s="164">
        <v>18079829</v>
      </c>
      <c r="P7" s="164">
        <v>20012151</v>
      </c>
      <c r="Q7" s="164">
        <v>21147350</v>
      </c>
      <c r="R7" s="164">
        <v>59239330</v>
      </c>
      <c r="S7" s="164">
        <v>19486927</v>
      </c>
      <c r="T7" s="164">
        <v>18555687</v>
      </c>
      <c r="U7" s="164">
        <v>20449525</v>
      </c>
      <c r="V7" s="164">
        <v>58492139</v>
      </c>
      <c r="W7" s="164">
        <v>226984940</v>
      </c>
      <c r="X7" s="164">
        <v>224450412</v>
      </c>
      <c r="Y7" s="164">
        <v>2534528</v>
      </c>
      <c r="Z7" s="146">
        <v>1.13</v>
      </c>
      <c r="AA7" s="162">
        <v>224450412</v>
      </c>
    </row>
    <row r="8" spans="1:27" ht="13.5">
      <c r="A8" s="143" t="s">
        <v>77</v>
      </c>
      <c r="B8" s="141"/>
      <c r="C8" s="160">
        <v>27674289</v>
      </c>
      <c r="D8" s="160"/>
      <c r="E8" s="161">
        <v>45134040</v>
      </c>
      <c r="F8" s="65">
        <v>46656441</v>
      </c>
      <c r="G8" s="65">
        <v>3511822</v>
      </c>
      <c r="H8" s="65">
        <v>2476556</v>
      </c>
      <c r="I8" s="65">
        <v>3217734</v>
      </c>
      <c r="J8" s="65">
        <v>9206112</v>
      </c>
      <c r="K8" s="65">
        <v>1587267</v>
      </c>
      <c r="L8" s="65">
        <v>1707505</v>
      </c>
      <c r="M8" s="65">
        <v>1526482</v>
      </c>
      <c r="N8" s="65">
        <v>4821254</v>
      </c>
      <c r="O8" s="65">
        <v>383427</v>
      </c>
      <c r="P8" s="65">
        <v>7208525</v>
      </c>
      <c r="Q8" s="65">
        <v>1628348</v>
      </c>
      <c r="R8" s="65">
        <v>9220300</v>
      </c>
      <c r="S8" s="65">
        <v>1497100</v>
      </c>
      <c r="T8" s="65">
        <v>2490572</v>
      </c>
      <c r="U8" s="65">
        <v>-2587779</v>
      </c>
      <c r="V8" s="65">
        <v>1399893</v>
      </c>
      <c r="W8" s="65">
        <v>24647559</v>
      </c>
      <c r="X8" s="65">
        <v>46656441</v>
      </c>
      <c r="Y8" s="65">
        <v>-22008882</v>
      </c>
      <c r="Z8" s="145">
        <v>-47.17</v>
      </c>
      <c r="AA8" s="160">
        <v>46656441</v>
      </c>
    </row>
    <row r="9" spans="1:27" ht="13.5">
      <c r="A9" s="140" t="s">
        <v>78</v>
      </c>
      <c r="B9" s="141"/>
      <c r="C9" s="158">
        <f aca="true" t="shared" si="1" ref="C9:Y9">SUM(C10:C14)</f>
        <v>20696367</v>
      </c>
      <c r="D9" s="158">
        <f>SUM(D10:D14)</f>
        <v>0</v>
      </c>
      <c r="E9" s="159">
        <f t="shared" si="1"/>
        <v>29324564</v>
      </c>
      <c r="F9" s="105">
        <f t="shared" si="1"/>
        <v>30305639</v>
      </c>
      <c r="G9" s="105">
        <f t="shared" si="1"/>
        <v>2494464</v>
      </c>
      <c r="H9" s="105">
        <f t="shared" si="1"/>
        <v>1645718</v>
      </c>
      <c r="I9" s="105">
        <f t="shared" si="1"/>
        <v>977420</v>
      </c>
      <c r="J9" s="105">
        <f t="shared" si="1"/>
        <v>5117602</v>
      </c>
      <c r="K9" s="105">
        <f t="shared" si="1"/>
        <v>771852</v>
      </c>
      <c r="L9" s="105">
        <f t="shared" si="1"/>
        <v>1816622</v>
      </c>
      <c r="M9" s="105">
        <f t="shared" si="1"/>
        <v>863715</v>
      </c>
      <c r="N9" s="105">
        <f t="shared" si="1"/>
        <v>3452189</v>
      </c>
      <c r="O9" s="105">
        <f t="shared" si="1"/>
        <v>670085</v>
      </c>
      <c r="P9" s="105">
        <f t="shared" si="1"/>
        <v>3816849</v>
      </c>
      <c r="Q9" s="105">
        <f t="shared" si="1"/>
        <v>945583</v>
      </c>
      <c r="R9" s="105">
        <f t="shared" si="1"/>
        <v>5432517</v>
      </c>
      <c r="S9" s="105">
        <f t="shared" si="1"/>
        <v>1076756</v>
      </c>
      <c r="T9" s="105">
        <f t="shared" si="1"/>
        <v>2063593</v>
      </c>
      <c r="U9" s="105">
        <f t="shared" si="1"/>
        <v>4260083</v>
      </c>
      <c r="V9" s="105">
        <f t="shared" si="1"/>
        <v>7400432</v>
      </c>
      <c r="W9" s="105">
        <f t="shared" si="1"/>
        <v>21402740</v>
      </c>
      <c r="X9" s="105">
        <f t="shared" si="1"/>
        <v>30305639</v>
      </c>
      <c r="Y9" s="105">
        <f t="shared" si="1"/>
        <v>-8902899</v>
      </c>
      <c r="Z9" s="142">
        <f>+IF(X9&lt;&gt;0,+(Y9/X9)*100,0)</f>
        <v>-29.37703771895389</v>
      </c>
      <c r="AA9" s="158">
        <f>SUM(AA10:AA14)</f>
        <v>30305639</v>
      </c>
    </row>
    <row r="10" spans="1:27" ht="13.5">
      <c r="A10" s="143" t="s">
        <v>79</v>
      </c>
      <c r="B10" s="141"/>
      <c r="C10" s="160">
        <v>3716122</v>
      </c>
      <c r="D10" s="160"/>
      <c r="E10" s="161">
        <v>5577160</v>
      </c>
      <c r="F10" s="65">
        <v>6535008</v>
      </c>
      <c r="G10" s="65">
        <v>71624</v>
      </c>
      <c r="H10" s="65">
        <v>100776</v>
      </c>
      <c r="I10" s="65">
        <v>80188</v>
      </c>
      <c r="J10" s="65">
        <v>252588</v>
      </c>
      <c r="K10" s="65">
        <v>107704</v>
      </c>
      <c r="L10" s="65">
        <v>1142446</v>
      </c>
      <c r="M10" s="65">
        <v>78363</v>
      </c>
      <c r="N10" s="65">
        <v>1328513</v>
      </c>
      <c r="O10" s="65">
        <v>72370</v>
      </c>
      <c r="P10" s="65">
        <v>84421</v>
      </c>
      <c r="Q10" s="65">
        <v>102084</v>
      </c>
      <c r="R10" s="65">
        <v>258875</v>
      </c>
      <c r="S10" s="65">
        <v>464039</v>
      </c>
      <c r="T10" s="65">
        <v>1506036</v>
      </c>
      <c r="U10" s="65">
        <v>1610256</v>
      </c>
      <c r="V10" s="65">
        <v>3580331</v>
      </c>
      <c r="W10" s="65">
        <v>5420307</v>
      </c>
      <c r="X10" s="65">
        <v>6535008</v>
      </c>
      <c r="Y10" s="65">
        <v>-1114701</v>
      </c>
      <c r="Z10" s="145">
        <v>-17.06</v>
      </c>
      <c r="AA10" s="160">
        <v>6535008</v>
      </c>
    </row>
    <row r="11" spans="1:27" ht="13.5">
      <c r="A11" s="143" t="s">
        <v>80</v>
      </c>
      <c r="B11" s="141"/>
      <c r="C11" s="160">
        <v>8369738</v>
      </c>
      <c r="D11" s="160"/>
      <c r="E11" s="161">
        <v>13673419</v>
      </c>
      <c r="F11" s="65">
        <v>14373546</v>
      </c>
      <c r="G11" s="65">
        <v>1491514</v>
      </c>
      <c r="H11" s="65">
        <v>1024994</v>
      </c>
      <c r="I11" s="65">
        <v>769091</v>
      </c>
      <c r="J11" s="65">
        <v>3285599</v>
      </c>
      <c r="K11" s="65">
        <v>54332</v>
      </c>
      <c r="L11" s="65">
        <v>64528</v>
      </c>
      <c r="M11" s="65">
        <v>68966</v>
      </c>
      <c r="N11" s="65">
        <v>187826</v>
      </c>
      <c r="O11" s="65">
        <v>87968</v>
      </c>
      <c r="P11" s="65">
        <v>3300653</v>
      </c>
      <c r="Q11" s="65">
        <v>21096</v>
      </c>
      <c r="R11" s="65">
        <v>3409717</v>
      </c>
      <c r="S11" s="65">
        <v>70192</v>
      </c>
      <c r="T11" s="65">
        <v>27746</v>
      </c>
      <c r="U11" s="65">
        <v>1923099</v>
      </c>
      <c r="V11" s="65">
        <v>2021037</v>
      </c>
      <c r="W11" s="65">
        <v>8904179</v>
      </c>
      <c r="X11" s="65">
        <v>14373546</v>
      </c>
      <c r="Y11" s="65">
        <v>-5469367</v>
      </c>
      <c r="Z11" s="145">
        <v>-38.05</v>
      </c>
      <c r="AA11" s="160">
        <v>14373546</v>
      </c>
    </row>
    <row r="12" spans="1:27" ht="13.5">
      <c r="A12" s="143" t="s">
        <v>81</v>
      </c>
      <c r="B12" s="141"/>
      <c r="C12" s="160">
        <v>5684880</v>
      </c>
      <c r="D12" s="160"/>
      <c r="E12" s="161">
        <v>6234885</v>
      </c>
      <c r="F12" s="65">
        <v>5550485</v>
      </c>
      <c r="G12" s="65">
        <v>922323</v>
      </c>
      <c r="H12" s="65">
        <v>506917</v>
      </c>
      <c r="I12" s="65">
        <v>110708</v>
      </c>
      <c r="J12" s="65">
        <v>1539948</v>
      </c>
      <c r="K12" s="65">
        <v>595163</v>
      </c>
      <c r="L12" s="65">
        <v>593951</v>
      </c>
      <c r="M12" s="65">
        <v>702668</v>
      </c>
      <c r="N12" s="65">
        <v>1891782</v>
      </c>
      <c r="O12" s="65">
        <v>494181</v>
      </c>
      <c r="P12" s="65">
        <v>405408</v>
      </c>
      <c r="Q12" s="65">
        <v>-195119</v>
      </c>
      <c r="R12" s="65">
        <v>704470</v>
      </c>
      <c r="S12" s="65">
        <v>487842</v>
      </c>
      <c r="T12" s="65">
        <v>468282</v>
      </c>
      <c r="U12" s="65">
        <v>636517</v>
      </c>
      <c r="V12" s="65">
        <v>1592641</v>
      </c>
      <c r="W12" s="65">
        <v>5728841</v>
      </c>
      <c r="X12" s="65">
        <v>5550485</v>
      </c>
      <c r="Y12" s="65">
        <v>178356</v>
      </c>
      <c r="Z12" s="145">
        <v>3.21</v>
      </c>
      <c r="AA12" s="160">
        <v>5550485</v>
      </c>
    </row>
    <row r="13" spans="1:27" ht="13.5">
      <c r="A13" s="143" t="s">
        <v>82</v>
      </c>
      <c r="B13" s="141"/>
      <c r="C13" s="160">
        <v>212116</v>
      </c>
      <c r="D13" s="160"/>
      <c r="E13" s="161">
        <v>1165440</v>
      </c>
      <c r="F13" s="65">
        <v>1172940</v>
      </c>
      <c r="G13" s="65">
        <v>9003</v>
      </c>
      <c r="H13" s="65">
        <v>13826</v>
      </c>
      <c r="I13" s="65">
        <v>14133</v>
      </c>
      <c r="J13" s="65">
        <v>36962</v>
      </c>
      <c r="K13" s="65">
        <v>14153</v>
      </c>
      <c r="L13" s="65">
        <v>14197</v>
      </c>
      <c r="M13" s="65">
        <v>11718</v>
      </c>
      <c r="N13" s="65">
        <v>40068</v>
      </c>
      <c r="O13" s="65">
        <v>14066</v>
      </c>
      <c r="P13" s="65">
        <v>21367</v>
      </c>
      <c r="Q13" s="65">
        <v>1014022</v>
      </c>
      <c r="R13" s="65">
        <v>1049455</v>
      </c>
      <c r="S13" s="65">
        <v>13978</v>
      </c>
      <c r="T13" s="65">
        <v>14022</v>
      </c>
      <c r="U13" s="65">
        <v>14153</v>
      </c>
      <c r="V13" s="65">
        <v>42153</v>
      </c>
      <c r="W13" s="65">
        <v>1168638</v>
      </c>
      <c r="X13" s="65">
        <v>1172940</v>
      </c>
      <c r="Y13" s="65">
        <v>-4302</v>
      </c>
      <c r="Z13" s="145">
        <v>-0.37</v>
      </c>
      <c r="AA13" s="160">
        <v>1172940</v>
      </c>
    </row>
    <row r="14" spans="1:27" ht="13.5">
      <c r="A14" s="143" t="s">
        <v>83</v>
      </c>
      <c r="B14" s="141"/>
      <c r="C14" s="162">
        <v>2713511</v>
      </c>
      <c r="D14" s="162"/>
      <c r="E14" s="163">
        <v>2673660</v>
      </c>
      <c r="F14" s="164">
        <v>2673660</v>
      </c>
      <c r="G14" s="164"/>
      <c r="H14" s="164">
        <v>-795</v>
      </c>
      <c r="I14" s="164">
        <v>3300</v>
      </c>
      <c r="J14" s="164">
        <v>2505</v>
      </c>
      <c r="K14" s="164">
        <v>500</v>
      </c>
      <c r="L14" s="164">
        <v>1500</v>
      </c>
      <c r="M14" s="164">
        <v>2000</v>
      </c>
      <c r="N14" s="164">
        <v>4000</v>
      </c>
      <c r="O14" s="164">
        <v>1500</v>
      </c>
      <c r="P14" s="164">
        <v>5000</v>
      </c>
      <c r="Q14" s="164">
        <v>3500</v>
      </c>
      <c r="R14" s="164">
        <v>10000</v>
      </c>
      <c r="S14" s="164">
        <v>40705</v>
      </c>
      <c r="T14" s="164">
        <v>47507</v>
      </c>
      <c r="U14" s="164">
        <v>76058</v>
      </c>
      <c r="V14" s="164">
        <v>164270</v>
      </c>
      <c r="W14" s="164">
        <v>180775</v>
      </c>
      <c r="X14" s="164">
        <v>2673660</v>
      </c>
      <c r="Y14" s="164">
        <v>-2492885</v>
      </c>
      <c r="Z14" s="146">
        <v>-93.24</v>
      </c>
      <c r="AA14" s="162">
        <v>2673660</v>
      </c>
    </row>
    <row r="15" spans="1:27" ht="13.5">
      <c r="A15" s="140" t="s">
        <v>84</v>
      </c>
      <c r="B15" s="147"/>
      <c r="C15" s="158">
        <f aca="true" t="shared" si="2" ref="C15:Y15">SUM(C16:C18)</f>
        <v>37546824</v>
      </c>
      <c r="D15" s="158">
        <f>SUM(D16:D18)</f>
        <v>0</v>
      </c>
      <c r="E15" s="159">
        <f t="shared" si="2"/>
        <v>37859165</v>
      </c>
      <c r="F15" s="105">
        <f t="shared" si="2"/>
        <v>45068161</v>
      </c>
      <c r="G15" s="105">
        <f t="shared" si="2"/>
        <v>1595176</v>
      </c>
      <c r="H15" s="105">
        <f t="shared" si="2"/>
        <v>4475293</v>
      </c>
      <c r="I15" s="105">
        <f t="shared" si="2"/>
        <v>6906183</v>
      </c>
      <c r="J15" s="105">
        <f t="shared" si="2"/>
        <v>12976652</v>
      </c>
      <c r="K15" s="105">
        <f t="shared" si="2"/>
        <v>2071775</v>
      </c>
      <c r="L15" s="105">
        <f t="shared" si="2"/>
        <v>4064630</v>
      </c>
      <c r="M15" s="105">
        <f t="shared" si="2"/>
        <v>2984348</v>
      </c>
      <c r="N15" s="105">
        <f t="shared" si="2"/>
        <v>9120753</v>
      </c>
      <c r="O15" s="105">
        <f t="shared" si="2"/>
        <v>1378294</v>
      </c>
      <c r="P15" s="105">
        <f t="shared" si="2"/>
        <v>3918262</v>
      </c>
      <c r="Q15" s="105">
        <f t="shared" si="2"/>
        <v>3793578</v>
      </c>
      <c r="R15" s="105">
        <f t="shared" si="2"/>
        <v>9090134</v>
      </c>
      <c r="S15" s="105">
        <f t="shared" si="2"/>
        <v>1359301</v>
      </c>
      <c r="T15" s="105">
        <f t="shared" si="2"/>
        <v>1450232</v>
      </c>
      <c r="U15" s="105">
        <f t="shared" si="2"/>
        <v>6043019</v>
      </c>
      <c r="V15" s="105">
        <f t="shared" si="2"/>
        <v>8852552</v>
      </c>
      <c r="W15" s="105">
        <f t="shared" si="2"/>
        <v>40040091</v>
      </c>
      <c r="X15" s="105">
        <f t="shared" si="2"/>
        <v>45068161</v>
      </c>
      <c r="Y15" s="105">
        <f t="shared" si="2"/>
        <v>-5028070</v>
      </c>
      <c r="Z15" s="142">
        <f>+IF(X15&lt;&gt;0,+(Y15/X15)*100,0)</f>
        <v>-11.156590125787472</v>
      </c>
      <c r="AA15" s="158">
        <f>SUM(AA16:AA18)</f>
        <v>45068161</v>
      </c>
    </row>
    <row r="16" spans="1:27" ht="13.5">
      <c r="A16" s="143" t="s">
        <v>85</v>
      </c>
      <c r="B16" s="141"/>
      <c r="C16" s="160">
        <v>2765231</v>
      </c>
      <c r="D16" s="160"/>
      <c r="E16" s="161">
        <v>3875285</v>
      </c>
      <c r="F16" s="65">
        <v>5171750</v>
      </c>
      <c r="G16" s="65">
        <v>871841</v>
      </c>
      <c r="H16" s="65">
        <v>121922</v>
      </c>
      <c r="I16" s="65">
        <v>463084</v>
      </c>
      <c r="J16" s="65">
        <v>1456847</v>
      </c>
      <c r="K16" s="65">
        <v>102221</v>
      </c>
      <c r="L16" s="65">
        <v>136890</v>
      </c>
      <c r="M16" s="65">
        <v>73231</v>
      </c>
      <c r="N16" s="65">
        <v>312342</v>
      </c>
      <c r="O16" s="65">
        <v>83171</v>
      </c>
      <c r="P16" s="65">
        <v>1012579</v>
      </c>
      <c r="Q16" s="65">
        <v>115850</v>
      </c>
      <c r="R16" s="65">
        <v>1211600</v>
      </c>
      <c r="S16" s="65">
        <v>145639</v>
      </c>
      <c r="T16" s="65">
        <v>110689</v>
      </c>
      <c r="U16" s="65">
        <v>-751801</v>
      </c>
      <c r="V16" s="65">
        <v>-495473</v>
      </c>
      <c r="W16" s="65">
        <v>2485316</v>
      </c>
      <c r="X16" s="65">
        <v>5171750</v>
      </c>
      <c r="Y16" s="65">
        <v>-2686434</v>
      </c>
      <c r="Z16" s="145">
        <v>-51.94</v>
      </c>
      <c r="AA16" s="160">
        <v>5171750</v>
      </c>
    </row>
    <row r="17" spans="1:27" ht="13.5">
      <c r="A17" s="143" t="s">
        <v>86</v>
      </c>
      <c r="B17" s="141"/>
      <c r="C17" s="160">
        <v>34781593</v>
      </c>
      <c r="D17" s="160"/>
      <c r="E17" s="161">
        <v>33983880</v>
      </c>
      <c r="F17" s="65">
        <v>39896411</v>
      </c>
      <c r="G17" s="65">
        <v>723335</v>
      </c>
      <c r="H17" s="65">
        <v>4353371</v>
      </c>
      <c r="I17" s="65">
        <v>6443099</v>
      </c>
      <c r="J17" s="65">
        <v>11519805</v>
      </c>
      <c r="K17" s="65">
        <v>1969554</v>
      </c>
      <c r="L17" s="65">
        <v>3927740</v>
      </c>
      <c r="M17" s="65">
        <v>2911117</v>
      </c>
      <c r="N17" s="65">
        <v>8808411</v>
      </c>
      <c r="O17" s="65">
        <v>1295123</v>
      </c>
      <c r="P17" s="65">
        <v>2905683</v>
      </c>
      <c r="Q17" s="65">
        <v>3677728</v>
      </c>
      <c r="R17" s="65">
        <v>7878534</v>
      </c>
      <c r="S17" s="65">
        <v>1213662</v>
      </c>
      <c r="T17" s="65">
        <v>1339543</v>
      </c>
      <c r="U17" s="65">
        <v>6794820</v>
      </c>
      <c r="V17" s="65">
        <v>9348025</v>
      </c>
      <c r="W17" s="65">
        <v>37554775</v>
      </c>
      <c r="X17" s="65">
        <v>39896411</v>
      </c>
      <c r="Y17" s="65">
        <v>-2341636</v>
      </c>
      <c r="Z17" s="145">
        <v>-5.87</v>
      </c>
      <c r="AA17" s="160">
        <v>39896411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453425191</v>
      </c>
      <c r="D19" s="158">
        <f>SUM(D20:D23)</f>
        <v>0</v>
      </c>
      <c r="E19" s="159">
        <f t="shared" si="3"/>
        <v>542485689</v>
      </c>
      <c r="F19" s="105">
        <f t="shared" si="3"/>
        <v>548465585</v>
      </c>
      <c r="G19" s="105">
        <f t="shared" si="3"/>
        <v>50702790</v>
      </c>
      <c r="H19" s="105">
        <f t="shared" si="3"/>
        <v>46671910</v>
      </c>
      <c r="I19" s="105">
        <f t="shared" si="3"/>
        <v>42238559</v>
      </c>
      <c r="J19" s="105">
        <f t="shared" si="3"/>
        <v>139613259</v>
      </c>
      <c r="K19" s="105">
        <f t="shared" si="3"/>
        <v>40529558</v>
      </c>
      <c r="L19" s="105">
        <f t="shared" si="3"/>
        <v>42688627</v>
      </c>
      <c r="M19" s="105">
        <f t="shared" si="3"/>
        <v>48797084</v>
      </c>
      <c r="N19" s="105">
        <f t="shared" si="3"/>
        <v>132015269</v>
      </c>
      <c r="O19" s="105">
        <f t="shared" si="3"/>
        <v>38111265</v>
      </c>
      <c r="P19" s="105">
        <f t="shared" si="3"/>
        <v>42207129</v>
      </c>
      <c r="Q19" s="105">
        <f t="shared" si="3"/>
        <v>47299003</v>
      </c>
      <c r="R19" s="105">
        <f t="shared" si="3"/>
        <v>127617397</v>
      </c>
      <c r="S19" s="105">
        <f t="shared" si="3"/>
        <v>43962543</v>
      </c>
      <c r="T19" s="105">
        <f t="shared" si="3"/>
        <v>37831857</v>
      </c>
      <c r="U19" s="105">
        <f t="shared" si="3"/>
        <v>54519398</v>
      </c>
      <c r="V19" s="105">
        <f t="shared" si="3"/>
        <v>136313798</v>
      </c>
      <c r="W19" s="105">
        <f t="shared" si="3"/>
        <v>535559723</v>
      </c>
      <c r="X19" s="105">
        <f t="shared" si="3"/>
        <v>548465585</v>
      </c>
      <c r="Y19" s="105">
        <f t="shared" si="3"/>
        <v>-12905862</v>
      </c>
      <c r="Z19" s="142">
        <f>+IF(X19&lt;&gt;0,+(Y19/X19)*100,0)</f>
        <v>-2.3530851074274786</v>
      </c>
      <c r="AA19" s="158">
        <f>SUM(AA20:AA23)</f>
        <v>548465585</v>
      </c>
    </row>
    <row r="20" spans="1:27" ht="13.5">
      <c r="A20" s="143" t="s">
        <v>89</v>
      </c>
      <c r="B20" s="141"/>
      <c r="C20" s="160">
        <v>303466935</v>
      </c>
      <c r="D20" s="160"/>
      <c r="E20" s="161">
        <v>357560466</v>
      </c>
      <c r="F20" s="65">
        <v>358248302</v>
      </c>
      <c r="G20" s="65">
        <v>29170786</v>
      </c>
      <c r="H20" s="65">
        <v>34467652</v>
      </c>
      <c r="I20" s="65">
        <v>29699218</v>
      </c>
      <c r="J20" s="65">
        <v>93337656</v>
      </c>
      <c r="K20" s="65">
        <v>28013292</v>
      </c>
      <c r="L20" s="65">
        <v>29075110</v>
      </c>
      <c r="M20" s="65">
        <v>31477448</v>
      </c>
      <c r="N20" s="65">
        <v>88565850</v>
      </c>
      <c r="O20" s="65">
        <v>25167766</v>
      </c>
      <c r="P20" s="65">
        <v>27608087</v>
      </c>
      <c r="Q20" s="65">
        <v>27834313</v>
      </c>
      <c r="R20" s="65">
        <v>80610166</v>
      </c>
      <c r="S20" s="65">
        <v>30168495</v>
      </c>
      <c r="T20" s="65">
        <v>27524372</v>
      </c>
      <c r="U20" s="65">
        <v>41650508</v>
      </c>
      <c r="V20" s="65">
        <v>99343375</v>
      </c>
      <c r="W20" s="65">
        <v>361857047</v>
      </c>
      <c r="X20" s="65">
        <v>358248302</v>
      </c>
      <c r="Y20" s="65">
        <v>3608745</v>
      </c>
      <c r="Z20" s="145">
        <v>1.01</v>
      </c>
      <c r="AA20" s="160">
        <v>358248302</v>
      </c>
    </row>
    <row r="21" spans="1:27" ht="13.5">
      <c r="A21" s="143" t="s">
        <v>90</v>
      </c>
      <c r="B21" s="141"/>
      <c r="C21" s="160">
        <v>49797987</v>
      </c>
      <c r="D21" s="160"/>
      <c r="E21" s="161">
        <v>67425126</v>
      </c>
      <c r="F21" s="65">
        <v>70792067</v>
      </c>
      <c r="G21" s="65">
        <v>5430096</v>
      </c>
      <c r="H21" s="65">
        <v>4716292</v>
      </c>
      <c r="I21" s="65">
        <v>5041586</v>
      </c>
      <c r="J21" s="65">
        <v>15187974</v>
      </c>
      <c r="K21" s="65">
        <v>5052996</v>
      </c>
      <c r="L21" s="65">
        <v>5960723</v>
      </c>
      <c r="M21" s="65">
        <v>4799807</v>
      </c>
      <c r="N21" s="65">
        <v>15813526</v>
      </c>
      <c r="O21" s="65">
        <v>5370750</v>
      </c>
      <c r="P21" s="65">
        <v>5089203</v>
      </c>
      <c r="Q21" s="65">
        <v>6073682</v>
      </c>
      <c r="R21" s="65">
        <v>16533635</v>
      </c>
      <c r="S21" s="65">
        <v>5985057</v>
      </c>
      <c r="T21" s="65">
        <v>2555706</v>
      </c>
      <c r="U21" s="65">
        <v>4370253</v>
      </c>
      <c r="V21" s="65">
        <v>12911016</v>
      </c>
      <c r="W21" s="65">
        <v>60446151</v>
      </c>
      <c r="X21" s="65">
        <v>70792067</v>
      </c>
      <c r="Y21" s="65">
        <v>-10345916</v>
      </c>
      <c r="Z21" s="145">
        <v>-14.61</v>
      </c>
      <c r="AA21" s="160">
        <v>70792067</v>
      </c>
    </row>
    <row r="22" spans="1:27" ht="13.5">
      <c r="A22" s="143" t="s">
        <v>91</v>
      </c>
      <c r="B22" s="141"/>
      <c r="C22" s="162">
        <v>52588355</v>
      </c>
      <c r="D22" s="162"/>
      <c r="E22" s="163">
        <v>62814378</v>
      </c>
      <c r="F22" s="164">
        <v>62637709</v>
      </c>
      <c r="G22" s="164">
        <v>7973706</v>
      </c>
      <c r="H22" s="164">
        <v>3816860</v>
      </c>
      <c r="I22" s="164">
        <v>3805136</v>
      </c>
      <c r="J22" s="164">
        <v>15595702</v>
      </c>
      <c r="K22" s="164">
        <v>3780790</v>
      </c>
      <c r="L22" s="164">
        <v>4007512</v>
      </c>
      <c r="M22" s="164">
        <v>6117934</v>
      </c>
      <c r="N22" s="164">
        <v>13906236</v>
      </c>
      <c r="O22" s="164">
        <v>3839794</v>
      </c>
      <c r="P22" s="164">
        <v>4803211</v>
      </c>
      <c r="Q22" s="164">
        <v>6272309</v>
      </c>
      <c r="R22" s="164">
        <v>14915314</v>
      </c>
      <c r="S22" s="164">
        <v>3926570</v>
      </c>
      <c r="T22" s="164">
        <v>3808557</v>
      </c>
      <c r="U22" s="164">
        <v>4487853</v>
      </c>
      <c r="V22" s="164">
        <v>12222980</v>
      </c>
      <c r="W22" s="164">
        <v>56640232</v>
      </c>
      <c r="X22" s="164">
        <v>62637709</v>
      </c>
      <c r="Y22" s="164">
        <v>-5997477</v>
      </c>
      <c r="Z22" s="146">
        <v>-9.57</v>
      </c>
      <c r="AA22" s="162">
        <v>62637709</v>
      </c>
    </row>
    <row r="23" spans="1:27" ht="13.5">
      <c r="A23" s="143" t="s">
        <v>92</v>
      </c>
      <c r="B23" s="141"/>
      <c r="C23" s="160">
        <v>47571914</v>
      </c>
      <c r="D23" s="160"/>
      <c r="E23" s="161">
        <v>54685719</v>
      </c>
      <c r="F23" s="65">
        <v>56787507</v>
      </c>
      <c r="G23" s="65">
        <v>8128202</v>
      </c>
      <c r="H23" s="65">
        <v>3671106</v>
      </c>
      <c r="I23" s="65">
        <v>3692619</v>
      </c>
      <c r="J23" s="65">
        <v>15491927</v>
      </c>
      <c r="K23" s="65">
        <v>3682480</v>
      </c>
      <c r="L23" s="65">
        <v>3645282</v>
      </c>
      <c r="M23" s="65">
        <v>6401895</v>
      </c>
      <c r="N23" s="65">
        <v>13729657</v>
      </c>
      <c r="O23" s="65">
        <v>3732955</v>
      </c>
      <c r="P23" s="65">
        <v>4706628</v>
      </c>
      <c r="Q23" s="65">
        <v>7118699</v>
      </c>
      <c r="R23" s="65">
        <v>15558282</v>
      </c>
      <c r="S23" s="65">
        <v>3882421</v>
      </c>
      <c r="T23" s="65">
        <v>3943222</v>
      </c>
      <c r="U23" s="65">
        <v>4010784</v>
      </c>
      <c r="V23" s="65">
        <v>11836427</v>
      </c>
      <c r="W23" s="65">
        <v>56616293</v>
      </c>
      <c r="X23" s="65">
        <v>56787507</v>
      </c>
      <c r="Y23" s="65">
        <v>-171214</v>
      </c>
      <c r="Z23" s="145">
        <v>-0.3</v>
      </c>
      <c r="AA23" s="160">
        <v>56787507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783573139</v>
      </c>
      <c r="D25" s="177">
        <f>+D5+D9+D15+D19+D24</f>
        <v>0</v>
      </c>
      <c r="E25" s="178">
        <f t="shared" si="4"/>
        <v>925983292</v>
      </c>
      <c r="F25" s="78">
        <f t="shared" si="4"/>
        <v>933882288</v>
      </c>
      <c r="G25" s="78">
        <f t="shared" si="4"/>
        <v>95415453</v>
      </c>
      <c r="H25" s="78">
        <f t="shared" si="4"/>
        <v>74280763</v>
      </c>
      <c r="I25" s="78">
        <f t="shared" si="4"/>
        <v>71758102</v>
      </c>
      <c r="J25" s="78">
        <f t="shared" si="4"/>
        <v>241454318</v>
      </c>
      <c r="K25" s="78">
        <f t="shared" si="4"/>
        <v>63981386</v>
      </c>
      <c r="L25" s="78">
        <f t="shared" si="4"/>
        <v>63011528</v>
      </c>
      <c r="M25" s="78">
        <f t="shared" si="4"/>
        <v>82241246</v>
      </c>
      <c r="N25" s="78">
        <f t="shared" si="4"/>
        <v>209234160</v>
      </c>
      <c r="O25" s="78">
        <f t="shared" si="4"/>
        <v>58623251</v>
      </c>
      <c r="P25" s="78">
        <f t="shared" si="4"/>
        <v>80574256</v>
      </c>
      <c r="Q25" s="78">
        <f t="shared" si="4"/>
        <v>83848361</v>
      </c>
      <c r="R25" s="78">
        <f t="shared" si="4"/>
        <v>223045868</v>
      </c>
      <c r="S25" s="78">
        <f t="shared" si="4"/>
        <v>67382647</v>
      </c>
      <c r="T25" s="78">
        <f t="shared" si="4"/>
        <v>62392004</v>
      </c>
      <c r="U25" s="78">
        <f t="shared" si="4"/>
        <v>83907770</v>
      </c>
      <c r="V25" s="78">
        <f t="shared" si="4"/>
        <v>213682421</v>
      </c>
      <c r="W25" s="78">
        <f t="shared" si="4"/>
        <v>887416767</v>
      </c>
      <c r="X25" s="78">
        <f t="shared" si="4"/>
        <v>933882288</v>
      </c>
      <c r="Y25" s="78">
        <f t="shared" si="4"/>
        <v>-46465521</v>
      </c>
      <c r="Z25" s="179">
        <f>+IF(X25&lt;&gt;0,+(Y25/X25)*100,0)</f>
        <v>-4.975522246975092</v>
      </c>
      <c r="AA25" s="177">
        <f>+AA5+AA9+AA15+AA19+AA24</f>
        <v>933882288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174754419</v>
      </c>
      <c r="D28" s="158">
        <f>SUM(D29:D31)</f>
        <v>0</v>
      </c>
      <c r="E28" s="159">
        <f t="shared" si="5"/>
        <v>178998355</v>
      </c>
      <c r="F28" s="105">
        <f t="shared" si="5"/>
        <v>182119852</v>
      </c>
      <c r="G28" s="105">
        <f t="shared" si="5"/>
        <v>11868333</v>
      </c>
      <c r="H28" s="105">
        <f t="shared" si="5"/>
        <v>16524727</v>
      </c>
      <c r="I28" s="105">
        <f t="shared" si="5"/>
        <v>13749799</v>
      </c>
      <c r="J28" s="105">
        <f t="shared" si="5"/>
        <v>42142859</v>
      </c>
      <c r="K28" s="105">
        <f t="shared" si="5"/>
        <v>13922690</v>
      </c>
      <c r="L28" s="105">
        <f t="shared" si="5"/>
        <v>13964016</v>
      </c>
      <c r="M28" s="105">
        <f t="shared" si="5"/>
        <v>13011837</v>
      </c>
      <c r="N28" s="105">
        <f t="shared" si="5"/>
        <v>40898543</v>
      </c>
      <c r="O28" s="105">
        <f t="shared" si="5"/>
        <v>14028798</v>
      </c>
      <c r="P28" s="105">
        <f t="shared" si="5"/>
        <v>13028919</v>
      </c>
      <c r="Q28" s="105">
        <f t="shared" si="5"/>
        <v>13745058</v>
      </c>
      <c r="R28" s="105">
        <f t="shared" si="5"/>
        <v>40802775</v>
      </c>
      <c r="S28" s="105">
        <f t="shared" si="5"/>
        <v>13138978</v>
      </c>
      <c r="T28" s="105">
        <f t="shared" si="5"/>
        <v>14894543</v>
      </c>
      <c r="U28" s="105">
        <f t="shared" si="5"/>
        <v>19222418</v>
      </c>
      <c r="V28" s="105">
        <f t="shared" si="5"/>
        <v>47255939</v>
      </c>
      <c r="W28" s="105">
        <f t="shared" si="5"/>
        <v>171100116</v>
      </c>
      <c r="X28" s="105">
        <f t="shared" si="5"/>
        <v>182119852</v>
      </c>
      <c r="Y28" s="105">
        <f t="shared" si="5"/>
        <v>-11019736</v>
      </c>
      <c r="Z28" s="142">
        <f>+IF(X28&lt;&gt;0,+(Y28/X28)*100,0)</f>
        <v>-6.050815371846448</v>
      </c>
      <c r="AA28" s="158">
        <f>SUM(AA29:AA31)</f>
        <v>182119852</v>
      </c>
    </row>
    <row r="29" spans="1:27" ht="13.5">
      <c r="A29" s="143" t="s">
        <v>75</v>
      </c>
      <c r="B29" s="141"/>
      <c r="C29" s="160">
        <v>57949515</v>
      </c>
      <c r="D29" s="160"/>
      <c r="E29" s="161">
        <v>57909913</v>
      </c>
      <c r="F29" s="65">
        <v>58143776</v>
      </c>
      <c r="G29" s="65">
        <v>4928255</v>
      </c>
      <c r="H29" s="65">
        <v>3879714</v>
      </c>
      <c r="I29" s="65">
        <v>4405206</v>
      </c>
      <c r="J29" s="65">
        <v>13213175</v>
      </c>
      <c r="K29" s="65">
        <v>4234972</v>
      </c>
      <c r="L29" s="65">
        <v>4240169</v>
      </c>
      <c r="M29" s="65">
        <v>4272978</v>
      </c>
      <c r="N29" s="65">
        <v>12748119</v>
      </c>
      <c r="O29" s="65">
        <v>4523674</v>
      </c>
      <c r="P29" s="65">
        <v>4191791</v>
      </c>
      <c r="Q29" s="65">
        <v>4363485</v>
      </c>
      <c r="R29" s="65">
        <v>13078950</v>
      </c>
      <c r="S29" s="65">
        <v>4065194</v>
      </c>
      <c r="T29" s="65">
        <v>5817789</v>
      </c>
      <c r="U29" s="65">
        <v>5445938</v>
      </c>
      <c r="V29" s="65">
        <v>15328921</v>
      </c>
      <c r="W29" s="65">
        <v>54369165</v>
      </c>
      <c r="X29" s="65">
        <v>58143776</v>
      </c>
      <c r="Y29" s="65">
        <v>-3774611</v>
      </c>
      <c r="Z29" s="145">
        <v>-6.49</v>
      </c>
      <c r="AA29" s="160">
        <v>58143776</v>
      </c>
    </row>
    <row r="30" spans="1:27" ht="13.5">
      <c r="A30" s="143" t="s">
        <v>76</v>
      </c>
      <c r="B30" s="141"/>
      <c r="C30" s="162">
        <v>38006480</v>
      </c>
      <c r="D30" s="162"/>
      <c r="E30" s="163">
        <v>43255687</v>
      </c>
      <c r="F30" s="164">
        <v>42611107</v>
      </c>
      <c r="G30" s="164">
        <v>2788133</v>
      </c>
      <c r="H30" s="164">
        <v>3478036</v>
      </c>
      <c r="I30" s="164">
        <v>3609387</v>
      </c>
      <c r="J30" s="164">
        <v>9875556</v>
      </c>
      <c r="K30" s="164">
        <v>3493872</v>
      </c>
      <c r="L30" s="164">
        <v>3772825</v>
      </c>
      <c r="M30" s="164">
        <v>3045625</v>
      </c>
      <c r="N30" s="164">
        <v>10312322</v>
      </c>
      <c r="O30" s="164">
        <v>4036607</v>
      </c>
      <c r="P30" s="164">
        <v>3166905</v>
      </c>
      <c r="Q30" s="164">
        <v>3733090</v>
      </c>
      <c r="R30" s="164">
        <v>10936602</v>
      </c>
      <c r="S30" s="164">
        <v>3758375</v>
      </c>
      <c r="T30" s="164">
        <v>3345603</v>
      </c>
      <c r="U30" s="164">
        <v>3675831</v>
      </c>
      <c r="V30" s="164">
        <v>10779809</v>
      </c>
      <c r="W30" s="164">
        <v>41904289</v>
      </c>
      <c r="X30" s="164">
        <v>42611107</v>
      </c>
      <c r="Y30" s="164">
        <v>-706818</v>
      </c>
      <c r="Z30" s="146">
        <v>-1.66</v>
      </c>
      <c r="AA30" s="162">
        <v>42611107</v>
      </c>
    </row>
    <row r="31" spans="1:27" ht="13.5">
      <c r="A31" s="143" t="s">
        <v>77</v>
      </c>
      <c r="B31" s="141"/>
      <c r="C31" s="160">
        <v>78798424</v>
      </c>
      <c r="D31" s="160"/>
      <c r="E31" s="161">
        <v>77832755</v>
      </c>
      <c r="F31" s="65">
        <v>81364969</v>
      </c>
      <c r="G31" s="65">
        <v>4151945</v>
      </c>
      <c r="H31" s="65">
        <v>9166977</v>
      </c>
      <c r="I31" s="65">
        <v>5735206</v>
      </c>
      <c r="J31" s="65">
        <v>19054128</v>
      </c>
      <c r="K31" s="65">
        <v>6193846</v>
      </c>
      <c r="L31" s="65">
        <v>5951022</v>
      </c>
      <c r="M31" s="65">
        <v>5693234</v>
      </c>
      <c r="N31" s="65">
        <v>17838102</v>
      </c>
      <c r="O31" s="65">
        <v>5468517</v>
      </c>
      <c r="P31" s="65">
        <v>5670223</v>
      </c>
      <c r="Q31" s="65">
        <v>5648483</v>
      </c>
      <c r="R31" s="65">
        <v>16787223</v>
      </c>
      <c r="S31" s="65">
        <v>5315409</v>
      </c>
      <c r="T31" s="65">
        <v>5731151</v>
      </c>
      <c r="U31" s="65">
        <v>10100649</v>
      </c>
      <c r="V31" s="65">
        <v>21147209</v>
      </c>
      <c r="W31" s="65">
        <v>74826662</v>
      </c>
      <c r="X31" s="65">
        <v>81364969</v>
      </c>
      <c r="Y31" s="65">
        <v>-6538307</v>
      </c>
      <c r="Z31" s="145">
        <v>-8.04</v>
      </c>
      <c r="AA31" s="160">
        <v>81364969</v>
      </c>
    </row>
    <row r="32" spans="1:27" ht="13.5">
      <c r="A32" s="140" t="s">
        <v>78</v>
      </c>
      <c r="B32" s="141"/>
      <c r="C32" s="158">
        <f aca="true" t="shared" si="6" ref="C32:Y32">SUM(C33:C37)</f>
        <v>134610037</v>
      </c>
      <c r="D32" s="158">
        <f>SUM(D33:D37)</f>
        <v>0</v>
      </c>
      <c r="E32" s="159">
        <f t="shared" si="6"/>
        <v>152833670</v>
      </c>
      <c r="F32" s="105">
        <f t="shared" si="6"/>
        <v>149504273</v>
      </c>
      <c r="G32" s="105">
        <f t="shared" si="6"/>
        <v>9980486</v>
      </c>
      <c r="H32" s="105">
        <f t="shared" si="6"/>
        <v>10213475</v>
      </c>
      <c r="I32" s="105">
        <f t="shared" si="6"/>
        <v>12037906</v>
      </c>
      <c r="J32" s="105">
        <f t="shared" si="6"/>
        <v>32231867</v>
      </c>
      <c r="K32" s="105">
        <f t="shared" si="6"/>
        <v>12255735</v>
      </c>
      <c r="L32" s="105">
        <f t="shared" si="6"/>
        <v>12155962</v>
      </c>
      <c r="M32" s="105">
        <f t="shared" si="6"/>
        <v>12676023</v>
      </c>
      <c r="N32" s="105">
        <f t="shared" si="6"/>
        <v>37087720</v>
      </c>
      <c r="O32" s="105">
        <f t="shared" si="6"/>
        <v>11007764</v>
      </c>
      <c r="P32" s="105">
        <f t="shared" si="6"/>
        <v>11965799</v>
      </c>
      <c r="Q32" s="105">
        <f t="shared" si="6"/>
        <v>12790723</v>
      </c>
      <c r="R32" s="105">
        <f t="shared" si="6"/>
        <v>35764286</v>
      </c>
      <c r="S32" s="105">
        <f t="shared" si="6"/>
        <v>11859315</v>
      </c>
      <c r="T32" s="105">
        <f t="shared" si="6"/>
        <v>12498779</v>
      </c>
      <c r="U32" s="105">
        <f t="shared" si="6"/>
        <v>12147278</v>
      </c>
      <c r="V32" s="105">
        <f t="shared" si="6"/>
        <v>36505372</v>
      </c>
      <c r="W32" s="105">
        <f t="shared" si="6"/>
        <v>141589245</v>
      </c>
      <c r="X32" s="105">
        <f t="shared" si="6"/>
        <v>149504273</v>
      </c>
      <c r="Y32" s="105">
        <f t="shared" si="6"/>
        <v>-7915028</v>
      </c>
      <c r="Z32" s="142">
        <f>+IF(X32&lt;&gt;0,+(Y32/X32)*100,0)</f>
        <v>-5.294181792382616</v>
      </c>
      <c r="AA32" s="158">
        <f>SUM(AA33:AA37)</f>
        <v>149504273</v>
      </c>
    </row>
    <row r="33" spans="1:27" ht="13.5">
      <c r="A33" s="143" t="s">
        <v>79</v>
      </c>
      <c r="B33" s="141"/>
      <c r="C33" s="160">
        <v>18901657</v>
      </c>
      <c r="D33" s="160"/>
      <c r="E33" s="161">
        <v>22774457</v>
      </c>
      <c r="F33" s="65">
        <v>21998008</v>
      </c>
      <c r="G33" s="65">
        <v>1497851</v>
      </c>
      <c r="H33" s="65">
        <v>1690845</v>
      </c>
      <c r="I33" s="65">
        <v>1976133</v>
      </c>
      <c r="J33" s="65">
        <v>5164829</v>
      </c>
      <c r="K33" s="65">
        <v>1931557</v>
      </c>
      <c r="L33" s="65">
        <v>1766393</v>
      </c>
      <c r="M33" s="65">
        <v>2012018</v>
      </c>
      <c r="N33" s="65">
        <v>5709968</v>
      </c>
      <c r="O33" s="65">
        <v>1347564</v>
      </c>
      <c r="P33" s="65">
        <v>1728620</v>
      </c>
      <c r="Q33" s="65">
        <v>1374200</v>
      </c>
      <c r="R33" s="65">
        <v>4450384</v>
      </c>
      <c r="S33" s="65">
        <v>1799438</v>
      </c>
      <c r="T33" s="65">
        <v>1556060</v>
      </c>
      <c r="U33" s="65">
        <v>1711105</v>
      </c>
      <c r="V33" s="65">
        <v>5066603</v>
      </c>
      <c r="W33" s="65">
        <v>20391784</v>
      </c>
      <c r="X33" s="65">
        <v>21998008</v>
      </c>
      <c r="Y33" s="65">
        <v>-1606224</v>
      </c>
      <c r="Z33" s="145">
        <v>-7.3</v>
      </c>
      <c r="AA33" s="160">
        <v>21998008</v>
      </c>
    </row>
    <row r="34" spans="1:27" ht="13.5">
      <c r="A34" s="143" t="s">
        <v>80</v>
      </c>
      <c r="B34" s="141"/>
      <c r="C34" s="160">
        <v>38926401</v>
      </c>
      <c r="D34" s="160"/>
      <c r="E34" s="161">
        <v>44263321</v>
      </c>
      <c r="F34" s="65">
        <v>41185492</v>
      </c>
      <c r="G34" s="65">
        <v>2210135</v>
      </c>
      <c r="H34" s="65">
        <v>2362197</v>
      </c>
      <c r="I34" s="65">
        <v>3047373</v>
      </c>
      <c r="J34" s="65">
        <v>7619705</v>
      </c>
      <c r="K34" s="65">
        <v>3029783</v>
      </c>
      <c r="L34" s="65">
        <v>2913379</v>
      </c>
      <c r="M34" s="65">
        <v>3868292</v>
      </c>
      <c r="N34" s="65">
        <v>9811454</v>
      </c>
      <c r="O34" s="65">
        <v>3536102</v>
      </c>
      <c r="P34" s="65">
        <v>3713735</v>
      </c>
      <c r="Q34" s="65">
        <v>3981879</v>
      </c>
      <c r="R34" s="65">
        <v>11231716</v>
      </c>
      <c r="S34" s="65">
        <v>3246042</v>
      </c>
      <c r="T34" s="65">
        <v>3549973</v>
      </c>
      <c r="U34" s="65">
        <v>3566318</v>
      </c>
      <c r="V34" s="65">
        <v>10362333</v>
      </c>
      <c r="W34" s="65">
        <v>39025208</v>
      </c>
      <c r="X34" s="65">
        <v>41185492</v>
      </c>
      <c r="Y34" s="65">
        <v>-2160284</v>
      </c>
      <c r="Z34" s="145">
        <v>-5.25</v>
      </c>
      <c r="AA34" s="160">
        <v>41185492</v>
      </c>
    </row>
    <row r="35" spans="1:27" ht="13.5">
      <c r="A35" s="143" t="s">
        <v>81</v>
      </c>
      <c r="B35" s="141"/>
      <c r="C35" s="160">
        <v>49019252</v>
      </c>
      <c r="D35" s="160"/>
      <c r="E35" s="161">
        <v>54377037</v>
      </c>
      <c r="F35" s="65">
        <v>55073883</v>
      </c>
      <c r="G35" s="65">
        <v>4098424</v>
      </c>
      <c r="H35" s="65">
        <v>3976049</v>
      </c>
      <c r="I35" s="65">
        <v>4621439</v>
      </c>
      <c r="J35" s="65">
        <v>12695912</v>
      </c>
      <c r="K35" s="65">
        <v>4644401</v>
      </c>
      <c r="L35" s="65">
        <v>5060232</v>
      </c>
      <c r="M35" s="65">
        <v>4290062</v>
      </c>
      <c r="N35" s="65">
        <v>13994695</v>
      </c>
      <c r="O35" s="65">
        <v>3990197</v>
      </c>
      <c r="P35" s="65">
        <v>4224235</v>
      </c>
      <c r="Q35" s="65">
        <v>4874513</v>
      </c>
      <c r="R35" s="65">
        <v>13088945</v>
      </c>
      <c r="S35" s="65">
        <v>4464825</v>
      </c>
      <c r="T35" s="65">
        <v>4914388</v>
      </c>
      <c r="U35" s="65">
        <v>4216859</v>
      </c>
      <c r="V35" s="65">
        <v>13596072</v>
      </c>
      <c r="W35" s="65">
        <v>53375624</v>
      </c>
      <c r="X35" s="65">
        <v>55073883</v>
      </c>
      <c r="Y35" s="65">
        <v>-1698259</v>
      </c>
      <c r="Z35" s="145">
        <v>-3.08</v>
      </c>
      <c r="AA35" s="160">
        <v>55073883</v>
      </c>
    </row>
    <row r="36" spans="1:27" ht="13.5">
      <c r="A36" s="143" t="s">
        <v>82</v>
      </c>
      <c r="B36" s="141"/>
      <c r="C36" s="160">
        <v>7499810</v>
      </c>
      <c r="D36" s="160"/>
      <c r="E36" s="161">
        <v>8750602</v>
      </c>
      <c r="F36" s="65">
        <v>8725614</v>
      </c>
      <c r="G36" s="65">
        <v>590197</v>
      </c>
      <c r="H36" s="65">
        <v>601241</v>
      </c>
      <c r="I36" s="65">
        <v>678468</v>
      </c>
      <c r="J36" s="65">
        <v>1869906</v>
      </c>
      <c r="K36" s="65">
        <v>695310</v>
      </c>
      <c r="L36" s="65">
        <v>623522</v>
      </c>
      <c r="M36" s="65">
        <v>686416</v>
      </c>
      <c r="N36" s="65">
        <v>2005248</v>
      </c>
      <c r="O36" s="65">
        <v>511645</v>
      </c>
      <c r="P36" s="65">
        <v>642828</v>
      </c>
      <c r="Q36" s="65">
        <v>734365</v>
      </c>
      <c r="R36" s="65">
        <v>1888838</v>
      </c>
      <c r="S36" s="65">
        <v>643705</v>
      </c>
      <c r="T36" s="65">
        <v>658277</v>
      </c>
      <c r="U36" s="65">
        <v>650278</v>
      </c>
      <c r="V36" s="65">
        <v>1952260</v>
      </c>
      <c r="W36" s="65">
        <v>7716252</v>
      </c>
      <c r="X36" s="65">
        <v>8725614</v>
      </c>
      <c r="Y36" s="65">
        <v>-1009362</v>
      </c>
      <c r="Z36" s="145">
        <v>-11.57</v>
      </c>
      <c r="AA36" s="160">
        <v>8725614</v>
      </c>
    </row>
    <row r="37" spans="1:27" ht="13.5">
      <c r="A37" s="143" t="s">
        <v>83</v>
      </c>
      <c r="B37" s="141"/>
      <c r="C37" s="162">
        <v>20262917</v>
      </c>
      <c r="D37" s="162"/>
      <c r="E37" s="163">
        <v>22668253</v>
      </c>
      <c r="F37" s="164">
        <v>22521276</v>
      </c>
      <c r="G37" s="164">
        <v>1583879</v>
      </c>
      <c r="H37" s="164">
        <v>1583143</v>
      </c>
      <c r="I37" s="164">
        <v>1714493</v>
      </c>
      <c r="J37" s="164">
        <v>4881515</v>
      </c>
      <c r="K37" s="164">
        <v>1954684</v>
      </c>
      <c r="L37" s="164">
        <v>1792436</v>
      </c>
      <c r="M37" s="164">
        <v>1819235</v>
      </c>
      <c r="N37" s="164">
        <v>5566355</v>
      </c>
      <c r="O37" s="164">
        <v>1622256</v>
      </c>
      <c r="P37" s="164">
        <v>1656381</v>
      </c>
      <c r="Q37" s="164">
        <v>1825766</v>
      </c>
      <c r="R37" s="164">
        <v>5104403</v>
      </c>
      <c r="S37" s="164">
        <v>1705305</v>
      </c>
      <c r="T37" s="164">
        <v>1820081</v>
      </c>
      <c r="U37" s="164">
        <v>2002718</v>
      </c>
      <c r="V37" s="164">
        <v>5528104</v>
      </c>
      <c r="W37" s="164">
        <v>21080377</v>
      </c>
      <c r="X37" s="164">
        <v>22521276</v>
      </c>
      <c r="Y37" s="164">
        <v>-1440899</v>
      </c>
      <c r="Z37" s="146">
        <v>-6.4</v>
      </c>
      <c r="AA37" s="162">
        <v>22521276</v>
      </c>
    </row>
    <row r="38" spans="1:27" ht="13.5">
      <c r="A38" s="140" t="s">
        <v>84</v>
      </c>
      <c r="B38" s="147"/>
      <c r="C38" s="158">
        <f aca="true" t="shared" si="7" ref="C38:Y38">SUM(C39:C41)</f>
        <v>101242045</v>
      </c>
      <c r="D38" s="158">
        <f>SUM(D39:D41)</f>
        <v>0</v>
      </c>
      <c r="E38" s="159">
        <f t="shared" si="7"/>
        <v>104099552</v>
      </c>
      <c r="F38" s="105">
        <f t="shared" si="7"/>
        <v>113156141</v>
      </c>
      <c r="G38" s="105">
        <f t="shared" si="7"/>
        <v>7721189</v>
      </c>
      <c r="H38" s="105">
        <f t="shared" si="7"/>
        <v>7860246</v>
      </c>
      <c r="I38" s="105">
        <f t="shared" si="7"/>
        <v>8437844</v>
      </c>
      <c r="J38" s="105">
        <f t="shared" si="7"/>
        <v>24019279</v>
      </c>
      <c r="K38" s="105">
        <f t="shared" si="7"/>
        <v>8275261</v>
      </c>
      <c r="L38" s="105">
        <f t="shared" si="7"/>
        <v>8068680</v>
      </c>
      <c r="M38" s="105">
        <f t="shared" si="7"/>
        <v>9153261</v>
      </c>
      <c r="N38" s="105">
        <f t="shared" si="7"/>
        <v>25497202</v>
      </c>
      <c r="O38" s="105">
        <f t="shared" si="7"/>
        <v>7480853</v>
      </c>
      <c r="P38" s="105">
        <f t="shared" si="7"/>
        <v>8364587</v>
      </c>
      <c r="Q38" s="105">
        <f t="shared" si="7"/>
        <v>16239782</v>
      </c>
      <c r="R38" s="105">
        <f t="shared" si="7"/>
        <v>32085222</v>
      </c>
      <c r="S38" s="105">
        <f t="shared" si="7"/>
        <v>9177168</v>
      </c>
      <c r="T38" s="105">
        <f t="shared" si="7"/>
        <v>9315433</v>
      </c>
      <c r="U38" s="105">
        <f t="shared" si="7"/>
        <v>6445233</v>
      </c>
      <c r="V38" s="105">
        <f t="shared" si="7"/>
        <v>24937834</v>
      </c>
      <c r="W38" s="105">
        <f t="shared" si="7"/>
        <v>106539537</v>
      </c>
      <c r="X38" s="105">
        <f t="shared" si="7"/>
        <v>113156141</v>
      </c>
      <c r="Y38" s="105">
        <f t="shared" si="7"/>
        <v>-6616604</v>
      </c>
      <c r="Z38" s="142">
        <f>+IF(X38&lt;&gt;0,+(Y38/X38)*100,0)</f>
        <v>-5.847322064473726</v>
      </c>
      <c r="AA38" s="158">
        <f>SUM(AA39:AA41)</f>
        <v>113156141</v>
      </c>
    </row>
    <row r="39" spans="1:27" ht="13.5">
      <c r="A39" s="143" t="s">
        <v>85</v>
      </c>
      <c r="B39" s="141"/>
      <c r="C39" s="160">
        <v>8110053</v>
      </c>
      <c r="D39" s="160"/>
      <c r="E39" s="161">
        <v>9818221</v>
      </c>
      <c r="F39" s="65">
        <v>10457421</v>
      </c>
      <c r="G39" s="65">
        <v>611220</v>
      </c>
      <c r="H39" s="65">
        <v>594227</v>
      </c>
      <c r="I39" s="65">
        <v>652980</v>
      </c>
      <c r="J39" s="65">
        <v>1858427</v>
      </c>
      <c r="K39" s="65">
        <v>627443</v>
      </c>
      <c r="L39" s="65">
        <v>603524</v>
      </c>
      <c r="M39" s="65">
        <v>990348</v>
      </c>
      <c r="N39" s="65">
        <v>2221315</v>
      </c>
      <c r="O39" s="65">
        <v>428872</v>
      </c>
      <c r="P39" s="65">
        <v>882439</v>
      </c>
      <c r="Q39" s="65">
        <v>1304747</v>
      </c>
      <c r="R39" s="65">
        <v>2616058</v>
      </c>
      <c r="S39" s="65">
        <v>693802</v>
      </c>
      <c r="T39" s="65">
        <v>709300</v>
      </c>
      <c r="U39" s="65">
        <v>970315</v>
      </c>
      <c r="V39" s="65">
        <v>2373417</v>
      </c>
      <c r="W39" s="65">
        <v>9069217</v>
      </c>
      <c r="X39" s="65">
        <v>10457421</v>
      </c>
      <c r="Y39" s="65">
        <v>-1388204</v>
      </c>
      <c r="Z39" s="145">
        <v>-13.27</v>
      </c>
      <c r="AA39" s="160">
        <v>10457421</v>
      </c>
    </row>
    <row r="40" spans="1:27" ht="13.5">
      <c r="A40" s="143" t="s">
        <v>86</v>
      </c>
      <c r="B40" s="141"/>
      <c r="C40" s="160">
        <v>93131992</v>
      </c>
      <c r="D40" s="160"/>
      <c r="E40" s="161">
        <v>94281331</v>
      </c>
      <c r="F40" s="65">
        <v>102698720</v>
      </c>
      <c r="G40" s="65">
        <v>7109969</v>
      </c>
      <c r="H40" s="65">
        <v>7266019</v>
      </c>
      <c r="I40" s="65">
        <v>7784864</v>
      </c>
      <c r="J40" s="65">
        <v>22160852</v>
      </c>
      <c r="K40" s="65">
        <v>7647818</v>
      </c>
      <c r="L40" s="65">
        <v>7465156</v>
      </c>
      <c r="M40" s="65">
        <v>8162913</v>
      </c>
      <c r="N40" s="65">
        <v>23275887</v>
      </c>
      <c r="O40" s="65">
        <v>7051981</v>
      </c>
      <c r="P40" s="65">
        <v>7482148</v>
      </c>
      <c r="Q40" s="65">
        <v>14935035</v>
      </c>
      <c r="R40" s="65">
        <v>29469164</v>
      </c>
      <c r="S40" s="65">
        <v>8483366</v>
      </c>
      <c r="T40" s="65">
        <v>8606133</v>
      </c>
      <c r="U40" s="65">
        <v>5474918</v>
      </c>
      <c r="V40" s="65">
        <v>22564417</v>
      </c>
      <c r="W40" s="65">
        <v>97470320</v>
      </c>
      <c r="X40" s="65">
        <v>102698720</v>
      </c>
      <c r="Y40" s="65">
        <v>-5228400</v>
      </c>
      <c r="Z40" s="145">
        <v>-5.09</v>
      </c>
      <c r="AA40" s="160">
        <v>102698720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420790517</v>
      </c>
      <c r="D42" s="158">
        <f>SUM(D43:D46)</f>
        <v>0</v>
      </c>
      <c r="E42" s="159">
        <f t="shared" si="8"/>
        <v>481687210</v>
      </c>
      <c r="F42" s="105">
        <f t="shared" si="8"/>
        <v>480053805</v>
      </c>
      <c r="G42" s="105">
        <f t="shared" si="8"/>
        <v>47580161</v>
      </c>
      <c r="H42" s="105">
        <f t="shared" si="8"/>
        <v>49828534</v>
      </c>
      <c r="I42" s="105">
        <f t="shared" si="8"/>
        <v>37976764</v>
      </c>
      <c r="J42" s="105">
        <f t="shared" si="8"/>
        <v>135385459</v>
      </c>
      <c r="K42" s="105">
        <f t="shared" si="8"/>
        <v>35854825</v>
      </c>
      <c r="L42" s="105">
        <f t="shared" si="8"/>
        <v>35086964</v>
      </c>
      <c r="M42" s="105">
        <f t="shared" si="8"/>
        <v>23456554</v>
      </c>
      <c r="N42" s="105">
        <f t="shared" si="8"/>
        <v>94398343</v>
      </c>
      <c r="O42" s="105">
        <f t="shared" si="8"/>
        <v>48235791</v>
      </c>
      <c r="P42" s="105">
        <f t="shared" si="8"/>
        <v>23192504</v>
      </c>
      <c r="Q42" s="105">
        <f t="shared" si="8"/>
        <v>34136711</v>
      </c>
      <c r="R42" s="105">
        <f t="shared" si="8"/>
        <v>105565006</v>
      </c>
      <c r="S42" s="105">
        <f t="shared" si="8"/>
        <v>35209896</v>
      </c>
      <c r="T42" s="105">
        <f t="shared" si="8"/>
        <v>36133183</v>
      </c>
      <c r="U42" s="105">
        <f t="shared" si="8"/>
        <v>68818969</v>
      </c>
      <c r="V42" s="105">
        <f t="shared" si="8"/>
        <v>140162048</v>
      </c>
      <c r="W42" s="105">
        <f t="shared" si="8"/>
        <v>475510856</v>
      </c>
      <c r="X42" s="105">
        <f t="shared" si="8"/>
        <v>480053805</v>
      </c>
      <c r="Y42" s="105">
        <f t="shared" si="8"/>
        <v>-4542949</v>
      </c>
      <c r="Z42" s="142">
        <f>+IF(X42&lt;&gt;0,+(Y42/X42)*100,0)</f>
        <v>-0.9463416293513183</v>
      </c>
      <c r="AA42" s="158">
        <f>SUM(AA43:AA46)</f>
        <v>480053805</v>
      </c>
    </row>
    <row r="43" spans="1:27" ht="13.5">
      <c r="A43" s="143" t="s">
        <v>89</v>
      </c>
      <c r="B43" s="141"/>
      <c r="C43" s="160">
        <v>276737128</v>
      </c>
      <c r="D43" s="160"/>
      <c r="E43" s="161">
        <v>315426868</v>
      </c>
      <c r="F43" s="65">
        <v>314315043</v>
      </c>
      <c r="G43" s="65">
        <v>36054873</v>
      </c>
      <c r="H43" s="65">
        <v>37710092</v>
      </c>
      <c r="I43" s="65">
        <v>25450693</v>
      </c>
      <c r="J43" s="65">
        <v>99215658</v>
      </c>
      <c r="K43" s="65">
        <v>21810445</v>
      </c>
      <c r="L43" s="65">
        <v>21662742</v>
      </c>
      <c r="M43" s="65">
        <v>8618977</v>
      </c>
      <c r="N43" s="65">
        <v>52092164</v>
      </c>
      <c r="O43" s="65">
        <v>34968364</v>
      </c>
      <c r="P43" s="65">
        <v>8134200</v>
      </c>
      <c r="Q43" s="65">
        <v>21897056</v>
      </c>
      <c r="R43" s="65">
        <v>64999620</v>
      </c>
      <c r="S43" s="65">
        <v>21788871</v>
      </c>
      <c r="T43" s="65">
        <v>22724445</v>
      </c>
      <c r="U43" s="65">
        <v>57412553</v>
      </c>
      <c r="V43" s="65">
        <v>101925869</v>
      </c>
      <c r="W43" s="65">
        <v>318233311</v>
      </c>
      <c r="X43" s="65">
        <v>314315043</v>
      </c>
      <c r="Y43" s="65">
        <v>3918268</v>
      </c>
      <c r="Z43" s="145">
        <v>1.25</v>
      </c>
      <c r="AA43" s="160">
        <v>314315043</v>
      </c>
    </row>
    <row r="44" spans="1:27" ht="13.5">
      <c r="A44" s="143" t="s">
        <v>90</v>
      </c>
      <c r="B44" s="141"/>
      <c r="C44" s="160">
        <v>50076543</v>
      </c>
      <c r="D44" s="160"/>
      <c r="E44" s="161">
        <v>55499485</v>
      </c>
      <c r="F44" s="65">
        <v>58156654</v>
      </c>
      <c r="G44" s="65">
        <v>3296935</v>
      </c>
      <c r="H44" s="65">
        <v>3550558</v>
      </c>
      <c r="I44" s="65">
        <v>3503759</v>
      </c>
      <c r="J44" s="65">
        <v>10351252</v>
      </c>
      <c r="K44" s="65">
        <v>4926676</v>
      </c>
      <c r="L44" s="65">
        <v>4269202</v>
      </c>
      <c r="M44" s="65">
        <v>4579804</v>
      </c>
      <c r="N44" s="65">
        <v>13775682</v>
      </c>
      <c r="O44" s="65">
        <v>4314768</v>
      </c>
      <c r="P44" s="65">
        <v>5397341</v>
      </c>
      <c r="Q44" s="65">
        <v>6174567</v>
      </c>
      <c r="R44" s="65">
        <v>15886676</v>
      </c>
      <c r="S44" s="65">
        <v>4554828</v>
      </c>
      <c r="T44" s="65">
        <v>4403339</v>
      </c>
      <c r="U44" s="65">
        <v>4591641</v>
      </c>
      <c r="V44" s="65">
        <v>13549808</v>
      </c>
      <c r="W44" s="65">
        <v>53563418</v>
      </c>
      <c r="X44" s="65">
        <v>58156654</v>
      </c>
      <c r="Y44" s="65">
        <v>-4593236</v>
      </c>
      <c r="Z44" s="145">
        <v>-7.9</v>
      </c>
      <c r="AA44" s="160">
        <v>58156654</v>
      </c>
    </row>
    <row r="45" spans="1:27" ht="13.5">
      <c r="A45" s="143" t="s">
        <v>91</v>
      </c>
      <c r="B45" s="141"/>
      <c r="C45" s="162">
        <v>45545376</v>
      </c>
      <c r="D45" s="162"/>
      <c r="E45" s="163">
        <v>57898806</v>
      </c>
      <c r="F45" s="164">
        <v>54432793</v>
      </c>
      <c r="G45" s="164">
        <v>4369638</v>
      </c>
      <c r="H45" s="164">
        <v>4442142</v>
      </c>
      <c r="I45" s="164">
        <v>4606582</v>
      </c>
      <c r="J45" s="164">
        <v>13418362</v>
      </c>
      <c r="K45" s="164">
        <v>4355972</v>
      </c>
      <c r="L45" s="164">
        <v>4539764</v>
      </c>
      <c r="M45" s="164">
        <v>5141215</v>
      </c>
      <c r="N45" s="164">
        <v>14036951</v>
      </c>
      <c r="O45" s="164">
        <v>4543681</v>
      </c>
      <c r="P45" s="164">
        <v>4924740</v>
      </c>
      <c r="Q45" s="164">
        <v>2171474</v>
      </c>
      <c r="R45" s="164">
        <v>11639895</v>
      </c>
      <c r="S45" s="164">
        <v>4430497</v>
      </c>
      <c r="T45" s="164">
        <v>4356720</v>
      </c>
      <c r="U45" s="164">
        <v>2092288</v>
      </c>
      <c r="V45" s="164">
        <v>10879505</v>
      </c>
      <c r="W45" s="164">
        <v>49974713</v>
      </c>
      <c r="X45" s="164">
        <v>54432793</v>
      </c>
      <c r="Y45" s="164">
        <v>-4458080</v>
      </c>
      <c r="Z45" s="146">
        <v>-8.19</v>
      </c>
      <c r="AA45" s="162">
        <v>54432793</v>
      </c>
    </row>
    <row r="46" spans="1:27" ht="13.5">
      <c r="A46" s="143" t="s">
        <v>92</v>
      </c>
      <c r="B46" s="141"/>
      <c r="C46" s="160">
        <v>48431470</v>
      </c>
      <c r="D46" s="160"/>
      <c r="E46" s="161">
        <v>52862051</v>
      </c>
      <c r="F46" s="65">
        <v>53149315</v>
      </c>
      <c r="G46" s="65">
        <v>3858715</v>
      </c>
      <c r="H46" s="65">
        <v>4125742</v>
      </c>
      <c r="I46" s="65">
        <v>4415730</v>
      </c>
      <c r="J46" s="65">
        <v>12400187</v>
      </c>
      <c r="K46" s="65">
        <v>4761732</v>
      </c>
      <c r="L46" s="65">
        <v>4615256</v>
      </c>
      <c r="M46" s="65">
        <v>5116558</v>
      </c>
      <c r="N46" s="65">
        <v>14493546</v>
      </c>
      <c r="O46" s="65">
        <v>4408978</v>
      </c>
      <c r="P46" s="65">
        <v>4736223</v>
      </c>
      <c r="Q46" s="65">
        <v>3893614</v>
      </c>
      <c r="R46" s="65">
        <v>13038815</v>
      </c>
      <c r="S46" s="65">
        <v>4435700</v>
      </c>
      <c r="T46" s="65">
        <v>4648679</v>
      </c>
      <c r="U46" s="65">
        <v>4722487</v>
      </c>
      <c r="V46" s="65">
        <v>13806866</v>
      </c>
      <c r="W46" s="65">
        <v>53739414</v>
      </c>
      <c r="X46" s="65">
        <v>53149315</v>
      </c>
      <c r="Y46" s="65">
        <v>590099</v>
      </c>
      <c r="Z46" s="145">
        <v>1.11</v>
      </c>
      <c r="AA46" s="160">
        <v>53149315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831397018</v>
      </c>
      <c r="D48" s="177">
        <f>+D28+D32+D38+D42+D47</f>
        <v>0</v>
      </c>
      <c r="E48" s="178">
        <f t="shared" si="9"/>
        <v>917618787</v>
      </c>
      <c r="F48" s="78">
        <f t="shared" si="9"/>
        <v>924834071</v>
      </c>
      <c r="G48" s="78">
        <f t="shared" si="9"/>
        <v>77150169</v>
      </c>
      <c r="H48" s="78">
        <f t="shared" si="9"/>
        <v>84426982</v>
      </c>
      <c r="I48" s="78">
        <f t="shared" si="9"/>
        <v>72202313</v>
      </c>
      <c r="J48" s="78">
        <f t="shared" si="9"/>
        <v>233779464</v>
      </c>
      <c r="K48" s="78">
        <f t="shared" si="9"/>
        <v>70308511</v>
      </c>
      <c r="L48" s="78">
        <f t="shared" si="9"/>
        <v>69275622</v>
      </c>
      <c r="M48" s="78">
        <f t="shared" si="9"/>
        <v>58297675</v>
      </c>
      <c r="N48" s="78">
        <f t="shared" si="9"/>
        <v>197881808</v>
      </c>
      <c r="O48" s="78">
        <f t="shared" si="9"/>
        <v>80753206</v>
      </c>
      <c r="P48" s="78">
        <f t="shared" si="9"/>
        <v>56551809</v>
      </c>
      <c r="Q48" s="78">
        <f t="shared" si="9"/>
        <v>76912274</v>
      </c>
      <c r="R48" s="78">
        <f t="shared" si="9"/>
        <v>214217289</v>
      </c>
      <c r="S48" s="78">
        <f t="shared" si="9"/>
        <v>69385357</v>
      </c>
      <c r="T48" s="78">
        <f t="shared" si="9"/>
        <v>72841938</v>
      </c>
      <c r="U48" s="78">
        <f t="shared" si="9"/>
        <v>106633898</v>
      </c>
      <c r="V48" s="78">
        <f t="shared" si="9"/>
        <v>248861193</v>
      </c>
      <c r="W48" s="78">
        <f t="shared" si="9"/>
        <v>894739754</v>
      </c>
      <c r="X48" s="78">
        <f t="shared" si="9"/>
        <v>924834071</v>
      </c>
      <c r="Y48" s="78">
        <f t="shared" si="9"/>
        <v>-30094317</v>
      </c>
      <c r="Z48" s="179">
        <f>+IF(X48&lt;&gt;0,+(Y48/X48)*100,0)</f>
        <v>-3.254023391186244</v>
      </c>
      <c r="AA48" s="177">
        <f>+AA28+AA32+AA38+AA42+AA47</f>
        <v>924834071</v>
      </c>
    </row>
    <row r="49" spans="1:27" ht="13.5">
      <c r="A49" s="153" t="s">
        <v>49</v>
      </c>
      <c r="B49" s="154"/>
      <c r="C49" s="180">
        <f aca="true" t="shared" si="10" ref="C49:Y49">+C25-C48</f>
        <v>-47823879</v>
      </c>
      <c r="D49" s="180">
        <f>+D25-D48</f>
        <v>0</v>
      </c>
      <c r="E49" s="181">
        <f t="shared" si="10"/>
        <v>8364505</v>
      </c>
      <c r="F49" s="182">
        <f t="shared" si="10"/>
        <v>9048217</v>
      </c>
      <c r="G49" s="182">
        <f t="shared" si="10"/>
        <v>18265284</v>
      </c>
      <c r="H49" s="182">
        <f t="shared" si="10"/>
        <v>-10146219</v>
      </c>
      <c r="I49" s="182">
        <f t="shared" si="10"/>
        <v>-444211</v>
      </c>
      <c r="J49" s="182">
        <f t="shared" si="10"/>
        <v>7674854</v>
      </c>
      <c r="K49" s="182">
        <f t="shared" si="10"/>
        <v>-6327125</v>
      </c>
      <c r="L49" s="182">
        <f t="shared" si="10"/>
        <v>-6264094</v>
      </c>
      <c r="M49" s="182">
        <f t="shared" si="10"/>
        <v>23943571</v>
      </c>
      <c r="N49" s="182">
        <f t="shared" si="10"/>
        <v>11352352</v>
      </c>
      <c r="O49" s="182">
        <f t="shared" si="10"/>
        <v>-22129955</v>
      </c>
      <c r="P49" s="182">
        <f t="shared" si="10"/>
        <v>24022447</v>
      </c>
      <c r="Q49" s="182">
        <f t="shared" si="10"/>
        <v>6936087</v>
      </c>
      <c r="R49" s="182">
        <f t="shared" si="10"/>
        <v>8828579</v>
      </c>
      <c r="S49" s="182">
        <f t="shared" si="10"/>
        <v>-2002710</v>
      </c>
      <c r="T49" s="182">
        <f t="shared" si="10"/>
        <v>-10449934</v>
      </c>
      <c r="U49" s="182">
        <f t="shared" si="10"/>
        <v>-22726128</v>
      </c>
      <c r="V49" s="182">
        <f t="shared" si="10"/>
        <v>-35178772</v>
      </c>
      <c r="W49" s="182">
        <f t="shared" si="10"/>
        <v>-7322987</v>
      </c>
      <c r="X49" s="182">
        <f>IF(F25=F48,0,X25-X48)</f>
        <v>9048217</v>
      </c>
      <c r="Y49" s="182">
        <f t="shared" si="10"/>
        <v>-16371204</v>
      </c>
      <c r="Z49" s="183">
        <f>+IF(X49&lt;&gt;0,+(Y49/X49)*100,0)</f>
        <v>-180.93292855376922</v>
      </c>
      <c r="AA49" s="180">
        <f>+AA25-AA48</f>
        <v>9048217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171197184</v>
      </c>
      <c r="D5" s="160"/>
      <c r="E5" s="161">
        <v>195806049</v>
      </c>
      <c r="F5" s="65">
        <v>197031792</v>
      </c>
      <c r="G5" s="65">
        <v>16314932</v>
      </c>
      <c r="H5" s="65">
        <v>16333554</v>
      </c>
      <c r="I5" s="65">
        <v>16366432</v>
      </c>
      <c r="J5" s="65">
        <v>49014918</v>
      </c>
      <c r="K5" s="65">
        <v>16374673</v>
      </c>
      <c r="L5" s="65">
        <v>16395469</v>
      </c>
      <c r="M5" s="65">
        <v>16467755</v>
      </c>
      <c r="N5" s="65">
        <v>49237897</v>
      </c>
      <c r="O5" s="65">
        <v>16515171</v>
      </c>
      <c r="P5" s="65">
        <v>16589461</v>
      </c>
      <c r="Q5" s="65">
        <v>16580667</v>
      </c>
      <c r="R5" s="65">
        <v>49685299</v>
      </c>
      <c r="S5" s="65">
        <v>16591626</v>
      </c>
      <c r="T5" s="65">
        <v>17006289</v>
      </c>
      <c r="U5" s="65">
        <v>16905905</v>
      </c>
      <c r="V5" s="65">
        <v>50503820</v>
      </c>
      <c r="W5" s="65">
        <v>198441934</v>
      </c>
      <c r="X5" s="65">
        <v>197031792</v>
      </c>
      <c r="Y5" s="65">
        <v>1410142</v>
      </c>
      <c r="Z5" s="145">
        <v>0.72</v>
      </c>
      <c r="AA5" s="160">
        <v>197031792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285065389</v>
      </c>
      <c r="D7" s="160"/>
      <c r="E7" s="161">
        <v>343704715</v>
      </c>
      <c r="F7" s="65">
        <v>340100219</v>
      </c>
      <c r="G7" s="65">
        <v>25183216</v>
      </c>
      <c r="H7" s="65">
        <v>33112922</v>
      </c>
      <c r="I7" s="65">
        <v>29931491</v>
      </c>
      <c r="J7" s="65">
        <v>88227629</v>
      </c>
      <c r="K7" s="65">
        <v>27752648</v>
      </c>
      <c r="L7" s="65">
        <v>27946096</v>
      </c>
      <c r="M7" s="65">
        <v>29176745</v>
      </c>
      <c r="N7" s="65">
        <v>84875489</v>
      </c>
      <c r="O7" s="65">
        <v>24763538</v>
      </c>
      <c r="P7" s="65">
        <v>25985259</v>
      </c>
      <c r="Q7" s="65">
        <v>25924583</v>
      </c>
      <c r="R7" s="65">
        <v>76673380</v>
      </c>
      <c r="S7" s="65">
        <v>29490569</v>
      </c>
      <c r="T7" s="65">
        <v>27027487</v>
      </c>
      <c r="U7" s="65">
        <v>36811501</v>
      </c>
      <c r="V7" s="65">
        <v>93329557</v>
      </c>
      <c r="W7" s="65">
        <v>343106055</v>
      </c>
      <c r="X7" s="65">
        <v>340100219</v>
      </c>
      <c r="Y7" s="65">
        <v>3005836</v>
      </c>
      <c r="Z7" s="145">
        <v>0.88</v>
      </c>
      <c r="AA7" s="160">
        <v>340100219</v>
      </c>
    </row>
    <row r="8" spans="1:27" ht="13.5">
      <c r="A8" s="198" t="s">
        <v>104</v>
      </c>
      <c r="B8" s="197" t="s">
        <v>96</v>
      </c>
      <c r="C8" s="160">
        <v>43882232</v>
      </c>
      <c r="D8" s="160"/>
      <c r="E8" s="161">
        <v>49456202</v>
      </c>
      <c r="F8" s="65">
        <v>51433943</v>
      </c>
      <c r="G8" s="65">
        <v>3687183</v>
      </c>
      <c r="H8" s="65">
        <v>4353591</v>
      </c>
      <c r="I8" s="65">
        <v>4885395</v>
      </c>
      <c r="J8" s="65">
        <v>12926169</v>
      </c>
      <c r="K8" s="65">
        <v>4833100</v>
      </c>
      <c r="L8" s="65">
        <v>5656379</v>
      </c>
      <c r="M8" s="65">
        <v>3834438</v>
      </c>
      <c r="N8" s="65">
        <v>14323917</v>
      </c>
      <c r="O8" s="65">
        <v>5128025</v>
      </c>
      <c r="P8" s="65">
        <v>4153576</v>
      </c>
      <c r="Q8" s="65">
        <v>4787127</v>
      </c>
      <c r="R8" s="65">
        <v>14068728</v>
      </c>
      <c r="S8" s="65">
        <v>5823010</v>
      </c>
      <c r="T8" s="65">
        <v>2093243</v>
      </c>
      <c r="U8" s="65">
        <v>4171415</v>
      </c>
      <c r="V8" s="65">
        <v>12087668</v>
      </c>
      <c r="W8" s="65">
        <v>53406482</v>
      </c>
      <c r="X8" s="65">
        <v>51433943</v>
      </c>
      <c r="Y8" s="65">
        <v>1972539</v>
      </c>
      <c r="Z8" s="145">
        <v>3.84</v>
      </c>
      <c r="AA8" s="160">
        <v>51433943</v>
      </c>
    </row>
    <row r="9" spans="1:27" ht="13.5">
      <c r="A9" s="198" t="s">
        <v>105</v>
      </c>
      <c r="B9" s="197" t="s">
        <v>96</v>
      </c>
      <c r="C9" s="160">
        <v>36370621</v>
      </c>
      <c r="D9" s="160"/>
      <c r="E9" s="161">
        <v>44887528</v>
      </c>
      <c r="F9" s="65">
        <v>44957259</v>
      </c>
      <c r="G9" s="65">
        <v>3693615</v>
      </c>
      <c r="H9" s="65">
        <v>3749922</v>
      </c>
      <c r="I9" s="65">
        <v>3751054</v>
      </c>
      <c r="J9" s="65">
        <v>11194591</v>
      </c>
      <c r="K9" s="65">
        <v>3753034</v>
      </c>
      <c r="L9" s="65">
        <v>3913280</v>
      </c>
      <c r="M9" s="65">
        <v>3573884</v>
      </c>
      <c r="N9" s="65">
        <v>11240198</v>
      </c>
      <c r="O9" s="65">
        <v>3791240</v>
      </c>
      <c r="P9" s="65">
        <v>3696333</v>
      </c>
      <c r="Q9" s="65">
        <v>3835662</v>
      </c>
      <c r="R9" s="65">
        <v>11323235</v>
      </c>
      <c r="S9" s="65">
        <v>3868261</v>
      </c>
      <c r="T9" s="65">
        <v>3761983</v>
      </c>
      <c r="U9" s="65">
        <v>3766930</v>
      </c>
      <c r="V9" s="65">
        <v>11397174</v>
      </c>
      <c r="W9" s="65">
        <v>45155198</v>
      </c>
      <c r="X9" s="65">
        <v>44957259</v>
      </c>
      <c r="Y9" s="65">
        <v>197939</v>
      </c>
      <c r="Z9" s="145">
        <v>0.44</v>
      </c>
      <c r="AA9" s="160">
        <v>44957259</v>
      </c>
    </row>
    <row r="10" spans="1:27" ht="13.5">
      <c r="A10" s="198" t="s">
        <v>106</v>
      </c>
      <c r="B10" s="197" t="s">
        <v>96</v>
      </c>
      <c r="C10" s="160">
        <v>36227716</v>
      </c>
      <c r="D10" s="160"/>
      <c r="E10" s="161">
        <v>41980088</v>
      </c>
      <c r="F10" s="59">
        <v>43234826</v>
      </c>
      <c r="G10" s="59">
        <v>3599218</v>
      </c>
      <c r="H10" s="59">
        <v>3583891</v>
      </c>
      <c r="I10" s="59">
        <v>3599736</v>
      </c>
      <c r="J10" s="59">
        <v>10782845</v>
      </c>
      <c r="K10" s="59">
        <v>3588218</v>
      </c>
      <c r="L10" s="59">
        <v>3606456</v>
      </c>
      <c r="M10" s="59">
        <v>3629209</v>
      </c>
      <c r="N10" s="59">
        <v>10823883</v>
      </c>
      <c r="O10" s="59">
        <v>3627280</v>
      </c>
      <c r="P10" s="59">
        <v>3654958</v>
      </c>
      <c r="Q10" s="59">
        <v>3641609</v>
      </c>
      <c r="R10" s="59">
        <v>10923847</v>
      </c>
      <c r="S10" s="59">
        <v>3652876</v>
      </c>
      <c r="T10" s="59">
        <v>3640010</v>
      </c>
      <c r="U10" s="59">
        <v>3615758</v>
      </c>
      <c r="V10" s="59">
        <v>10908644</v>
      </c>
      <c r="W10" s="59">
        <v>43439219</v>
      </c>
      <c r="X10" s="59">
        <v>43234826</v>
      </c>
      <c r="Y10" s="59">
        <v>204393</v>
      </c>
      <c r="Z10" s="199">
        <v>0.47</v>
      </c>
      <c r="AA10" s="135">
        <v>43234826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13444832</v>
      </c>
      <c r="D12" s="160"/>
      <c r="E12" s="161">
        <v>12703862</v>
      </c>
      <c r="F12" s="65">
        <v>12827070</v>
      </c>
      <c r="G12" s="65">
        <v>1119541</v>
      </c>
      <c r="H12" s="65">
        <v>940438</v>
      </c>
      <c r="I12" s="65">
        <v>1017784</v>
      </c>
      <c r="J12" s="65">
        <v>3077763</v>
      </c>
      <c r="K12" s="65">
        <v>1045098</v>
      </c>
      <c r="L12" s="65">
        <v>1156253</v>
      </c>
      <c r="M12" s="65">
        <v>1044071</v>
      </c>
      <c r="N12" s="65">
        <v>3245422</v>
      </c>
      <c r="O12" s="65">
        <v>205449</v>
      </c>
      <c r="P12" s="65">
        <v>1870371</v>
      </c>
      <c r="Q12" s="65">
        <v>1077422</v>
      </c>
      <c r="R12" s="65">
        <v>3153242</v>
      </c>
      <c r="S12" s="65">
        <v>1545405</v>
      </c>
      <c r="T12" s="65">
        <v>1130282</v>
      </c>
      <c r="U12" s="65">
        <v>1738428</v>
      </c>
      <c r="V12" s="65">
        <v>4414115</v>
      </c>
      <c r="W12" s="65">
        <v>13890542</v>
      </c>
      <c r="X12" s="65">
        <v>12827070</v>
      </c>
      <c r="Y12" s="65">
        <v>1063472</v>
      </c>
      <c r="Z12" s="145">
        <v>8.29</v>
      </c>
      <c r="AA12" s="160">
        <v>12827070</v>
      </c>
    </row>
    <row r="13" spans="1:27" ht="13.5">
      <c r="A13" s="196" t="s">
        <v>109</v>
      </c>
      <c r="B13" s="200"/>
      <c r="C13" s="160">
        <v>25708206</v>
      </c>
      <c r="D13" s="160"/>
      <c r="E13" s="161">
        <v>27740000</v>
      </c>
      <c r="F13" s="65">
        <v>18000000</v>
      </c>
      <c r="G13" s="65">
        <v>2370516</v>
      </c>
      <c r="H13" s="65">
        <v>2475731</v>
      </c>
      <c r="I13" s="65">
        <v>1907441</v>
      </c>
      <c r="J13" s="65">
        <v>6753688</v>
      </c>
      <c r="K13" s="65">
        <v>2512750</v>
      </c>
      <c r="L13" s="65">
        <v>-3829111</v>
      </c>
      <c r="M13" s="65">
        <v>629763</v>
      </c>
      <c r="N13" s="65">
        <v>-686598</v>
      </c>
      <c r="O13" s="65">
        <v>1377893</v>
      </c>
      <c r="P13" s="65">
        <v>2588443</v>
      </c>
      <c r="Q13" s="65">
        <v>2071902</v>
      </c>
      <c r="R13" s="65">
        <v>6038238</v>
      </c>
      <c r="S13" s="65">
        <v>2741857</v>
      </c>
      <c r="T13" s="65">
        <v>1283312</v>
      </c>
      <c r="U13" s="65">
        <v>3136807</v>
      </c>
      <c r="V13" s="65">
        <v>7161976</v>
      </c>
      <c r="W13" s="65">
        <v>19267304</v>
      </c>
      <c r="X13" s="65">
        <v>18000000</v>
      </c>
      <c r="Y13" s="65">
        <v>1267304</v>
      </c>
      <c r="Z13" s="145">
        <v>7.04</v>
      </c>
      <c r="AA13" s="160">
        <v>18000000</v>
      </c>
    </row>
    <row r="14" spans="1:27" ht="13.5">
      <c r="A14" s="196" t="s">
        <v>110</v>
      </c>
      <c r="B14" s="200"/>
      <c r="C14" s="160">
        <v>2316140</v>
      </c>
      <c r="D14" s="160"/>
      <c r="E14" s="161">
        <v>1736315</v>
      </c>
      <c r="F14" s="65">
        <v>1830715</v>
      </c>
      <c r="G14" s="65">
        <v>138732</v>
      </c>
      <c r="H14" s="65">
        <v>170086</v>
      </c>
      <c r="I14" s="65">
        <v>142358</v>
      </c>
      <c r="J14" s="65">
        <v>451176</v>
      </c>
      <c r="K14" s="65">
        <v>145452</v>
      </c>
      <c r="L14" s="65">
        <v>137992</v>
      </c>
      <c r="M14" s="65">
        <v>148714</v>
      </c>
      <c r="N14" s="65">
        <v>432158</v>
      </c>
      <c r="O14" s="65">
        <v>155552</v>
      </c>
      <c r="P14" s="65">
        <v>154708</v>
      </c>
      <c r="Q14" s="65">
        <v>154649</v>
      </c>
      <c r="R14" s="65">
        <v>464909</v>
      </c>
      <c r="S14" s="65">
        <v>157705</v>
      </c>
      <c r="T14" s="65">
        <v>155515</v>
      </c>
      <c r="U14" s="65">
        <v>470802</v>
      </c>
      <c r="V14" s="65">
        <v>784022</v>
      </c>
      <c r="W14" s="65">
        <v>2132265</v>
      </c>
      <c r="X14" s="65">
        <v>1830715</v>
      </c>
      <c r="Y14" s="65">
        <v>301550</v>
      </c>
      <c r="Z14" s="145">
        <v>16.47</v>
      </c>
      <c r="AA14" s="160">
        <v>1830715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4962419</v>
      </c>
      <c r="D16" s="160"/>
      <c r="E16" s="161">
        <v>5140100</v>
      </c>
      <c r="F16" s="65">
        <v>5140600</v>
      </c>
      <c r="G16" s="65">
        <v>724430</v>
      </c>
      <c r="H16" s="65">
        <v>497201</v>
      </c>
      <c r="I16" s="65">
        <v>288253</v>
      </c>
      <c r="J16" s="65">
        <v>1509884</v>
      </c>
      <c r="K16" s="65">
        <v>576341</v>
      </c>
      <c r="L16" s="65">
        <v>589084</v>
      </c>
      <c r="M16" s="65">
        <v>456729</v>
      </c>
      <c r="N16" s="65">
        <v>1622154</v>
      </c>
      <c r="O16" s="65">
        <v>515462</v>
      </c>
      <c r="P16" s="65">
        <v>417412</v>
      </c>
      <c r="Q16" s="65">
        <v>-160911</v>
      </c>
      <c r="R16" s="65">
        <v>771963</v>
      </c>
      <c r="S16" s="65">
        <v>493467</v>
      </c>
      <c r="T16" s="65">
        <v>576878</v>
      </c>
      <c r="U16" s="65">
        <v>655204</v>
      </c>
      <c r="V16" s="65">
        <v>1725549</v>
      </c>
      <c r="W16" s="65">
        <v>5629550</v>
      </c>
      <c r="X16" s="65">
        <v>5140600</v>
      </c>
      <c r="Y16" s="65">
        <v>488950</v>
      </c>
      <c r="Z16" s="145">
        <v>9.51</v>
      </c>
      <c r="AA16" s="160">
        <v>5140600</v>
      </c>
    </row>
    <row r="17" spans="1:27" ht="13.5">
      <c r="A17" s="196" t="s">
        <v>113</v>
      </c>
      <c r="B17" s="200"/>
      <c r="C17" s="160">
        <v>5328683</v>
      </c>
      <c r="D17" s="160"/>
      <c r="E17" s="161">
        <v>5246500</v>
      </c>
      <c r="F17" s="65">
        <v>5787250</v>
      </c>
      <c r="G17" s="65">
        <v>490474</v>
      </c>
      <c r="H17" s="65">
        <v>529746</v>
      </c>
      <c r="I17" s="65">
        <v>396958</v>
      </c>
      <c r="J17" s="65">
        <v>1417178</v>
      </c>
      <c r="K17" s="65">
        <v>639105</v>
      </c>
      <c r="L17" s="65">
        <v>556168</v>
      </c>
      <c r="M17" s="65">
        <v>427564</v>
      </c>
      <c r="N17" s="65">
        <v>1622837</v>
      </c>
      <c r="O17" s="65">
        <v>636128</v>
      </c>
      <c r="P17" s="65">
        <v>659942</v>
      </c>
      <c r="Q17" s="65">
        <v>482495</v>
      </c>
      <c r="R17" s="65">
        <v>1778565</v>
      </c>
      <c r="S17" s="65">
        <v>441338</v>
      </c>
      <c r="T17" s="65">
        <v>529615</v>
      </c>
      <c r="U17" s="65">
        <v>764608</v>
      </c>
      <c r="V17" s="65">
        <v>1735561</v>
      </c>
      <c r="W17" s="65">
        <v>6554141</v>
      </c>
      <c r="X17" s="65">
        <v>5787250</v>
      </c>
      <c r="Y17" s="65">
        <v>766891</v>
      </c>
      <c r="Z17" s="145">
        <v>13.25</v>
      </c>
      <c r="AA17" s="160">
        <v>5787250</v>
      </c>
    </row>
    <row r="18" spans="1:27" ht="13.5">
      <c r="A18" s="198" t="s">
        <v>114</v>
      </c>
      <c r="B18" s="197"/>
      <c r="C18" s="160">
        <v>8217313</v>
      </c>
      <c r="D18" s="160"/>
      <c r="E18" s="161">
        <v>7704000</v>
      </c>
      <c r="F18" s="65">
        <v>8700000</v>
      </c>
      <c r="G18" s="65">
        <v>0</v>
      </c>
      <c r="H18" s="65">
        <v>739508</v>
      </c>
      <c r="I18" s="65">
        <v>737014</v>
      </c>
      <c r="J18" s="65">
        <v>1476522</v>
      </c>
      <c r="K18" s="65">
        <v>823775</v>
      </c>
      <c r="L18" s="65">
        <v>717711</v>
      </c>
      <c r="M18" s="65">
        <v>943003</v>
      </c>
      <c r="N18" s="65">
        <v>2484489</v>
      </c>
      <c r="O18" s="65">
        <v>649594</v>
      </c>
      <c r="P18" s="65">
        <v>951112</v>
      </c>
      <c r="Q18" s="65">
        <v>872382</v>
      </c>
      <c r="R18" s="65">
        <v>2473088</v>
      </c>
      <c r="S18" s="65">
        <v>761070</v>
      </c>
      <c r="T18" s="65">
        <v>722131</v>
      </c>
      <c r="U18" s="65">
        <v>2055500</v>
      </c>
      <c r="V18" s="65">
        <v>3538701</v>
      </c>
      <c r="W18" s="65">
        <v>9972800</v>
      </c>
      <c r="X18" s="65">
        <v>8700000</v>
      </c>
      <c r="Y18" s="65">
        <v>1272800</v>
      </c>
      <c r="Z18" s="145">
        <v>14.63</v>
      </c>
      <c r="AA18" s="160">
        <v>8700000</v>
      </c>
    </row>
    <row r="19" spans="1:27" ht="13.5">
      <c r="A19" s="196" t="s">
        <v>34</v>
      </c>
      <c r="B19" s="200"/>
      <c r="C19" s="160">
        <v>75717115</v>
      </c>
      <c r="D19" s="160"/>
      <c r="E19" s="161">
        <v>83319950</v>
      </c>
      <c r="F19" s="65">
        <v>83210380</v>
      </c>
      <c r="G19" s="65">
        <v>31370996</v>
      </c>
      <c r="H19" s="65">
        <v>1305792</v>
      </c>
      <c r="I19" s="65">
        <v>63793</v>
      </c>
      <c r="J19" s="65">
        <v>32740581</v>
      </c>
      <c r="K19" s="65">
        <v>77291</v>
      </c>
      <c r="L19" s="65">
        <v>220012</v>
      </c>
      <c r="M19" s="65">
        <v>18751077</v>
      </c>
      <c r="N19" s="65">
        <v>19048380</v>
      </c>
      <c r="O19" s="65">
        <v>-82881</v>
      </c>
      <c r="P19" s="65">
        <v>6886716</v>
      </c>
      <c r="Q19" s="65">
        <v>20087024</v>
      </c>
      <c r="R19" s="65">
        <v>26890859</v>
      </c>
      <c r="S19" s="65">
        <v>281483</v>
      </c>
      <c r="T19" s="65">
        <v>109283</v>
      </c>
      <c r="U19" s="65">
        <v>1524133</v>
      </c>
      <c r="V19" s="65">
        <v>1914899</v>
      </c>
      <c r="W19" s="65">
        <v>80594719</v>
      </c>
      <c r="X19" s="65">
        <v>83210380</v>
      </c>
      <c r="Y19" s="65">
        <v>-2615661</v>
      </c>
      <c r="Z19" s="145">
        <v>-3.14</v>
      </c>
      <c r="AA19" s="160">
        <v>83210380</v>
      </c>
    </row>
    <row r="20" spans="1:27" ht="13.5">
      <c r="A20" s="196" t="s">
        <v>35</v>
      </c>
      <c r="B20" s="200" t="s">
        <v>96</v>
      </c>
      <c r="C20" s="160">
        <v>25350467</v>
      </c>
      <c r="D20" s="160"/>
      <c r="E20" s="161">
        <v>31875333</v>
      </c>
      <c r="F20" s="59">
        <v>34612999</v>
      </c>
      <c r="G20" s="59">
        <v>2256479</v>
      </c>
      <c r="H20" s="59">
        <v>2176771</v>
      </c>
      <c r="I20" s="59">
        <v>1023748</v>
      </c>
      <c r="J20" s="59">
        <v>5456998</v>
      </c>
      <c r="K20" s="59">
        <v>1356090</v>
      </c>
      <c r="L20" s="59">
        <v>1986248</v>
      </c>
      <c r="M20" s="59">
        <v>1383246</v>
      </c>
      <c r="N20" s="59">
        <v>4725584</v>
      </c>
      <c r="O20" s="59">
        <v>1340800</v>
      </c>
      <c r="P20" s="59">
        <v>2545711</v>
      </c>
      <c r="Q20" s="59">
        <v>1928667</v>
      </c>
      <c r="R20" s="59">
        <v>5815178</v>
      </c>
      <c r="S20" s="59">
        <v>1586918</v>
      </c>
      <c r="T20" s="59">
        <v>2632312</v>
      </c>
      <c r="U20" s="59">
        <v>2977940</v>
      </c>
      <c r="V20" s="59">
        <v>7197170</v>
      </c>
      <c r="W20" s="59">
        <v>23194930</v>
      </c>
      <c r="X20" s="59">
        <v>34612999</v>
      </c>
      <c r="Y20" s="59">
        <v>-11418069</v>
      </c>
      <c r="Z20" s="199">
        <v>-32.99</v>
      </c>
      <c r="AA20" s="135">
        <v>34612999</v>
      </c>
    </row>
    <row r="21" spans="1:27" ht="13.5">
      <c r="A21" s="196" t="s">
        <v>115</v>
      </c>
      <c r="B21" s="200"/>
      <c r="C21" s="160">
        <v>0</v>
      </c>
      <c r="D21" s="160"/>
      <c r="E21" s="161">
        <v>480000</v>
      </c>
      <c r="F21" s="65">
        <v>480000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135900</v>
      </c>
      <c r="Q21" s="65">
        <v>0</v>
      </c>
      <c r="R21" s="65">
        <v>135900</v>
      </c>
      <c r="S21" s="65">
        <v>0</v>
      </c>
      <c r="T21" s="65">
        <v>0</v>
      </c>
      <c r="U21" s="65">
        <v>0</v>
      </c>
      <c r="V21" s="65">
        <v>0</v>
      </c>
      <c r="W21" s="87">
        <v>135900</v>
      </c>
      <c r="X21" s="65">
        <v>480000</v>
      </c>
      <c r="Y21" s="65">
        <v>-344100</v>
      </c>
      <c r="Z21" s="145">
        <v>-71.69</v>
      </c>
      <c r="AA21" s="160">
        <v>480000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733788317</v>
      </c>
      <c r="D22" s="203">
        <f>SUM(D5:D21)</f>
        <v>0</v>
      </c>
      <c r="E22" s="204">
        <f t="shared" si="0"/>
        <v>851780642</v>
      </c>
      <c r="F22" s="205">
        <f t="shared" si="0"/>
        <v>847347053</v>
      </c>
      <c r="G22" s="205">
        <f t="shared" si="0"/>
        <v>90949332</v>
      </c>
      <c r="H22" s="205">
        <f t="shared" si="0"/>
        <v>69969153</v>
      </c>
      <c r="I22" s="205">
        <f t="shared" si="0"/>
        <v>64111457</v>
      </c>
      <c r="J22" s="205">
        <f t="shared" si="0"/>
        <v>225029942</v>
      </c>
      <c r="K22" s="205">
        <f t="shared" si="0"/>
        <v>63477575</v>
      </c>
      <c r="L22" s="205">
        <f t="shared" si="0"/>
        <v>59052037</v>
      </c>
      <c r="M22" s="205">
        <f t="shared" si="0"/>
        <v>80466198</v>
      </c>
      <c r="N22" s="205">
        <f t="shared" si="0"/>
        <v>202995810</v>
      </c>
      <c r="O22" s="205">
        <f t="shared" si="0"/>
        <v>58623251</v>
      </c>
      <c r="P22" s="205">
        <f t="shared" si="0"/>
        <v>70289902</v>
      </c>
      <c r="Q22" s="205">
        <f t="shared" si="0"/>
        <v>81283278</v>
      </c>
      <c r="R22" s="205">
        <f t="shared" si="0"/>
        <v>210196431</v>
      </c>
      <c r="S22" s="205">
        <f t="shared" si="0"/>
        <v>67435585</v>
      </c>
      <c r="T22" s="205">
        <f t="shared" si="0"/>
        <v>60668340</v>
      </c>
      <c r="U22" s="205">
        <f t="shared" si="0"/>
        <v>78594931</v>
      </c>
      <c r="V22" s="205">
        <f t="shared" si="0"/>
        <v>206698856</v>
      </c>
      <c r="W22" s="205">
        <f t="shared" si="0"/>
        <v>844921039</v>
      </c>
      <c r="X22" s="205">
        <f t="shared" si="0"/>
        <v>847347053</v>
      </c>
      <c r="Y22" s="205">
        <f t="shared" si="0"/>
        <v>-2426014</v>
      </c>
      <c r="Z22" s="206">
        <f>+IF(X22&lt;&gt;0,+(Y22/X22)*100,0)</f>
        <v>-0.2863070086112638</v>
      </c>
      <c r="AA22" s="203">
        <f>SUM(AA5:AA21)</f>
        <v>847347053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225928742</v>
      </c>
      <c r="D25" s="160"/>
      <c r="E25" s="161">
        <v>261161906</v>
      </c>
      <c r="F25" s="65">
        <v>257074861</v>
      </c>
      <c r="G25" s="65">
        <v>18517761</v>
      </c>
      <c r="H25" s="65">
        <v>18589701</v>
      </c>
      <c r="I25" s="65">
        <v>21086151</v>
      </c>
      <c r="J25" s="65">
        <v>58193613</v>
      </c>
      <c r="K25" s="65">
        <v>20513755</v>
      </c>
      <c r="L25" s="65">
        <v>20467437</v>
      </c>
      <c r="M25" s="65">
        <v>24501766</v>
      </c>
      <c r="N25" s="65">
        <v>65482958</v>
      </c>
      <c r="O25" s="65">
        <v>19636070</v>
      </c>
      <c r="P25" s="65">
        <v>21119078</v>
      </c>
      <c r="Q25" s="65">
        <v>21477144</v>
      </c>
      <c r="R25" s="65">
        <v>62232292</v>
      </c>
      <c r="S25" s="65">
        <v>21855747</v>
      </c>
      <c r="T25" s="65">
        <v>21897084</v>
      </c>
      <c r="U25" s="65">
        <v>20946518</v>
      </c>
      <c r="V25" s="65">
        <v>64699349</v>
      </c>
      <c r="W25" s="65">
        <v>250608212</v>
      </c>
      <c r="X25" s="65">
        <v>257074861</v>
      </c>
      <c r="Y25" s="65">
        <v>-6466649</v>
      </c>
      <c r="Z25" s="145">
        <v>-2.52</v>
      </c>
      <c r="AA25" s="160">
        <v>257074861</v>
      </c>
    </row>
    <row r="26" spans="1:27" ht="13.5">
      <c r="A26" s="198" t="s">
        <v>38</v>
      </c>
      <c r="B26" s="197"/>
      <c r="C26" s="160">
        <v>11933927</v>
      </c>
      <c r="D26" s="160"/>
      <c r="E26" s="161">
        <v>15363913</v>
      </c>
      <c r="F26" s="65">
        <v>14945243</v>
      </c>
      <c r="G26" s="65">
        <v>1174740</v>
      </c>
      <c r="H26" s="65">
        <v>1159063</v>
      </c>
      <c r="I26" s="65">
        <v>1171415</v>
      </c>
      <c r="J26" s="65">
        <v>3505218</v>
      </c>
      <c r="K26" s="65">
        <v>1168009</v>
      </c>
      <c r="L26" s="65">
        <v>1196884</v>
      </c>
      <c r="M26" s="65">
        <v>1168291</v>
      </c>
      <c r="N26" s="65">
        <v>3533184</v>
      </c>
      <c r="O26" s="65">
        <v>1490149</v>
      </c>
      <c r="P26" s="65">
        <v>1209381</v>
      </c>
      <c r="Q26" s="65">
        <v>1219594</v>
      </c>
      <c r="R26" s="65">
        <v>3919124</v>
      </c>
      <c r="S26" s="65">
        <v>1218385</v>
      </c>
      <c r="T26" s="65">
        <v>1220748</v>
      </c>
      <c r="U26" s="65">
        <v>1216524</v>
      </c>
      <c r="V26" s="65">
        <v>3655657</v>
      </c>
      <c r="W26" s="65">
        <v>14613183</v>
      </c>
      <c r="X26" s="65">
        <v>14945243</v>
      </c>
      <c r="Y26" s="65">
        <v>-332060</v>
      </c>
      <c r="Z26" s="145">
        <v>-2.22</v>
      </c>
      <c r="AA26" s="160">
        <v>14945243</v>
      </c>
    </row>
    <row r="27" spans="1:27" ht="13.5">
      <c r="A27" s="198" t="s">
        <v>118</v>
      </c>
      <c r="B27" s="197" t="s">
        <v>99</v>
      </c>
      <c r="C27" s="160">
        <v>4087657</v>
      </c>
      <c r="D27" s="160"/>
      <c r="E27" s="161">
        <v>4778240</v>
      </c>
      <c r="F27" s="65">
        <v>4778240</v>
      </c>
      <c r="G27" s="65">
        <v>369020</v>
      </c>
      <c r="H27" s="65">
        <v>369020</v>
      </c>
      <c r="I27" s="65">
        <v>369020</v>
      </c>
      <c r="J27" s="65">
        <v>1107060</v>
      </c>
      <c r="K27" s="65">
        <v>369020</v>
      </c>
      <c r="L27" s="65">
        <v>369020</v>
      </c>
      <c r="M27" s="65">
        <v>369020</v>
      </c>
      <c r="N27" s="65">
        <v>1107060</v>
      </c>
      <c r="O27" s="65">
        <v>573187</v>
      </c>
      <c r="P27" s="65">
        <v>398187</v>
      </c>
      <c r="Q27" s="65">
        <v>398186</v>
      </c>
      <c r="R27" s="65">
        <v>1369560</v>
      </c>
      <c r="S27" s="65">
        <v>398187</v>
      </c>
      <c r="T27" s="65">
        <v>398187</v>
      </c>
      <c r="U27" s="65">
        <v>398187</v>
      </c>
      <c r="V27" s="65">
        <v>1194561</v>
      </c>
      <c r="W27" s="65">
        <v>4778241</v>
      </c>
      <c r="X27" s="65">
        <v>4778240</v>
      </c>
      <c r="Y27" s="65">
        <v>1</v>
      </c>
      <c r="Z27" s="145">
        <v>0</v>
      </c>
      <c r="AA27" s="160">
        <v>4778240</v>
      </c>
    </row>
    <row r="28" spans="1:27" ht="13.5">
      <c r="A28" s="198" t="s">
        <v>39</v>
      </c>
      <c r="B28" s="197" t="s">
        <v>96</v>
      </c>
      <c r="C28" s="160">
        <v>157081460</v>
      </c>
      <c r="D28" s="160"/>
      <c r="E28" s="161">
        <v>156886900</v>
      </c>
      <c r="F28" s="65">
        <v>164749653</v>
      </c>
      <c r="G28" s="65">
        <v>13073912</v>
      </c>
      <c r="H28" s="65">
        <v>13073912</v>
      </c>
      <c r="I28" s="65">
        <v>13073912</v>
      </c>
      <c r="J28" s="65">
        <v>39221736</v>
      </c>
      <c r="K28" s="65">
        <v>13073912</v>
      </c>
      <c r="L28" s="65">
        <v>13073912</v>
      </c>
      <c r="M28" s="65">
        <v>13073912</v>
      </c>
      <c r="N28" s="65">
        <v>39221736</v>
      </c>
      <c r="O28" s="65">
        <v>13073912</v>
      </c>
      <c r="P28" s="65">
        <v>13073912</v>
      </c>
      <c r="Q28" s="65">
        <v>18970691</v>
      </c>
      <c r="R28" s="65">
        <v>45118515</v>
      </c>
      <c r="S28" s="65">
        <v>13729109</v>
      </c>
      <c r="T28" s="65">
        <v>13729109</v>
      </c>
      <c r="U28" s="65">
        <v>13729109</v>
      </c>
      <c r="V28" s="65">
        <v>41187327</v>
      </c>
      <c r="W28" s="65">
        <v>164749314</v>
      </c>
      <c r="X28" s="65">
        <v>164749653</v>
      </c>
      <c r="Y28" s="65">
        <v>-339</v>
      </c>
      <c r="Z28" s="145">
        <v>0</v>
      </c>
      <c r="AA28" s="160">
        <v>164749653</v>
      </c>
    </row>
    <row r="29" spans="1:27" ht="13.5">
      <c r="A29" s="198" t="s">
        <v>40</v>
      </c>
      <c r="B29" s="197"/>
      <c r="C29" s="160">
        <v>14161967</v>
      </c>
      <c r="D29" s="160"/>
      <c r="E29" s="161">
        <v>26451492</v>
      </c>
      <c r="F29" s="65">
        <v>26451492</v>
      </c>
      <c r="G29" s="65">
        <v>2204292</v>
      </c>
      <c r="H29" s="65">
        <v>2204292</v>
      </c>
      <c r="I29" s="65">
        <v>2204292</v>
      </c>
      <c r="J29" s="65">
        <v>6612876</v>
      </c>
      <c r="K29" s="65">
        <v>2204292</v>
      </c>
      <c r="L29" s="65">
        <v>2204292</v>
      </c>
      <c r="M29" s="65">
        <v>2204292</v>
      </c>
      <c r="N29" s="65">
        <v>6612876</v>
      </c>
      <c r="O29" s="65">
        <v>2204292</v>
      </c>
      <c r="P29" s="65">
        <v>2204292</v>
      </c>
      <c r="Q29" s="65">
        <v>2204292</v>
      </c>
      <c r="R29" s="65">
        <v>6612876</v>
      </c>
      <c r="S29" s="65">
        <v>2204292</v>
      </c>
      <c r="T29" s="65">
        <v>2204292</v>
      </c>
      <c r="U29" s="65">
        <v>-10136817</v>
      </c>
      <c r="V29" s="65">
        <v>-5728233</v>
      </c>
      <c r="W29" s="65">
        <v>14110395</v>
      </c>
      <c r="X29" s="65">
        <v>26451492</v>
      </c>
      <c r="Y29" s="65">
        <v>-12341097</v>
      </c>
      <c r="Z29" s="145">
        <v>-46.66</v>
      </c>
      <c r="AA29" s="160">
        <v>26451492</v>
      </c>
    </row>
    <row r="30" spans="1:27" ht="13.5">
      <c r="A30" s="198" t="s">
        <v>119</v>
      </c>
      <c r="B30" s="197" t="s">
        <v>96</v>
      </c>
      <c r="C30" s="160">
        <v>192108764</v>
      </c>
      <c r="D30" s="160"/>
      <c r="E30" s="161">
        <v>240570671</v>
      </c>
      <c r="F30" s="65">
        <v>240134671</v>
      </c>
      <c r="G30" s="65">
        <v>30495468</v>
      </c>
      <c r="H30" s="65">
        <v>32185458</v>
      </c>
      <c r="I30" s="65">
        <v>19513774</v>
      </c>
      <c r="J30" s="65">
        <v>82194700</v>
      </c>
      <c r="K30" s="65">
        <v>17022324</v>
      </c>
      <c r="L30" s="65">
        <v>16156543</v>
      </c>
      <c r="M30" s="65">
        <v>2256074</v>
      </c>
      <c r="N30" s="65">
        <v>35434941</v>
      </c>
      <c r="O30" s="65">
        <v>28940181</v>
      </c>
      <c r="P30" s="65">
        <v>2902585</v>
      </c>
      <c r="Q30" s="65">
        <v>16811647</v>
      </c>
      <c r="R30" s="65">
        <v>48654413</v>
      </c>
      <c r="S30" s="65">
        <v>15664137</v>
      </c>
      <c r="T30" s="65">
        <v>16707362</v>
      </c>
      <c r="U30" s="65">
        <v>51442103</v>
      </c>
      <c r="V30" s="65">
        <v>83813602</v>
      </c>
      <c r="W30" s="65">
        <v>250097656</v>
      </c>
      <c r="X30" s="65">
        <v>240134671</v>
      </c>
      <c r="Y30" s="65">
        <v>9962985</v>
      </c>
      <c r="Z30" s="145">
        <v>4.15</v>
      </c>
      <c r="AA30" s="160">
        <v>240134671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18979121</v>
      </c>
      <c r="D32" s="160"/>
      <c r="E32" s="161">
        <v>21457615</v>
      </c>
      <c r="F32" s="65">
        <v>18873151</v>
      </c>
      <c r="G32" s="65">
        <v>848661</v>
      </c>
      <c r="H32" s="65">
        <v>1117043</v>
      </c>
      <c r="I32" s="65">
        <v>1195561</v>
      </c>
      <c r="J32" s="65">
        <v>3161265</v>
      </c>
      <c r="K32" s="65">
        <v>1522818</v>
      </c>
      <c r="L32" s="65">
        <v>1598813</v>
      </c>
      <c r="M32" s="65">
        <v>1553230</v>
      </c>
      <c r="N32" s="65">
        <v>4674861</v>
      </c>
      <c r="O32" s="65">
        <v>1291852</v>
      </c>
      <c r="P32" s="65">
        <v>1376923</v>
      </c>
      <c r="Q32" s="65">
        <v>1554465</v>
      </c>
      <c r="R32" s="65">
        <v>4223240</v>
      </c>
      <c r="S32" s="65">
        <v>1217963</v>
      </c>
      <c r="T32" s="65">
        <v>1695329</v>
      </c>
      <c r="U32" s="65">
        <v>1689758</v>
      </c>
      <c r="V32" s="65">
        <v>4603050</v>
      </c>
      <c r="W32" s="65">
        <v>16662416</v>
      </c>
      <c r="X32" s="65">
        <v>18873151</v>
      </c>
      <c r="Y32" s="65">
        <v>-2210735</v>
      </c>
      <c r="Z32" s="145">
        <v>-11.71</v>
      </c>
      <c r="AA32" s="160">
        <v>18873151</v>
      </c>
    </row>
    <row r="33" spans="1:27" ht="13.5">
      <c r="A33" s="198" t="s">
        <v>42</v>
      </c>
      <c r="B33" s="197"/>
      <c r="C33" s="160">
        <v>35145197</v>
      </c>
      <c r="D33" s="160"/>
      <c r="E33" s="161">
        <v>45195750</v>
      </c>
      <c r="F33" s="65">
        <v>44188250</v>
      </c>
      <c r="G33" s="65">
        <v>3320197</v>
      </c>
      <c r="H33" s="65">
        <v>3418552</v>
      </c>
      <c r="I33" s="65">
        <v>3978679</v>
      </c>
      <c r="J33" s="65">
        <v>10717428</v>
      </c>
      <c r="K33" s="65">
        <v>3492649</v>
      </c>
      <c r="L33" s="65">
        <v>3636039</v>
      </c>
      <c r="M33" s="65">
        <v>3650194</v>
      </c>
      <c r="N33" s="65">
        <v>10778882</v>
      </c>
      <c r="O33" s="65">
        <v>3629733</v>
      </c>
      <c r="P33" s="65">
        <v>3696974</v>
      </c>
      <c r="Q33" s="65">
        <v>3711813</v>
      </c>
      <c r="R33" s="65">
        <v>11038520</v>
      </c>
      <c r="S33" s="65">
        <v>3652262</v>
      </c>
      <c r="T33" s="65">
        <v>3679360</v>
      </c>
      <c r="U33" s="65">
        <v>4161844</v>
      </c>
      <c r="V33" s="65">
        <v>11493466</v>
      </c>
      <c r="W33" s="65">
        <v>44028296</v>
      </c>
      <c r="X33" s="65">
        <v>44188250</v>
      </c>
      <c r="Y33" s="65">
        <v>-159954</v>
      </c>
      <c r="Z33" s="145">
        <v>-0.36</v>
      </c>
      <c r="AA33" s="160">
        <v>44188250</v>
      </c>
    </row>
    <row r="34" spans="1:27" ht="13.5">
      <c r="A34" s="198" t="s">
        <v>43</v>
      </c>
      <c r="B34" s="197" t="s">
        <v>123</v>
      </c>
      <c r="C34" s="160">
        <v>170330365</v>
      </c>
      <c r="D34" s="160"/>
      <c r="E34" s="161">
        <v>145752300</v>
      </c>
      <c r="F34" s="65">
        <v>153638510</v>
      </c>
      <c r="G34" s="65">
        <v>7146118</v>
      </c>
      <c r="H34" s="65">
        <v>12309941</v>
      </c>
      <c r="I34" s="65">
        <v>9609509</v>
      </c>
      <c r="J34" s="65">
        <v>29065568</v>
      </c>
      <c r="K34" s="65">
        <v>10941732</v>
      </c>
      <c r="L34" s="65">
        <v>10572682</v>
      </c>
      <c r="M34" s="65">
        <v>9520896</v>
      </c>
      <c r="N34" s="65">
        <v>31035310</v>
      </c>
      <c r="O34" s="65">
        <v>9913830</v>
      </c>
      <c r="P34" s="65">
        <v>10570477</v>
      </c>
      <c r="Q34" s="65">
        <v>10564442</v>
      </c>
      <c r="R34" s="65">
        <v>31048749</v>
      </c>
      <c r="S34" s="65">
        <v>9445275</v>
      </c>
      <c r="T34" s="65">
        <v>11310467</v>
      </c>
      <c r="U34" s="65">
        <v>23186672</v>
      </c>
      <c r="V34" s="65">
        <v>43942414</v>
      </c>
      <c r="W34" s="65">
        <v>135092041</v>
      </c>
      <c r="X34" s="65">
        <v>153638510</v>
      </c>
      <c r="Y34" s="65">
        <v>-18546469</v>
      </c>
      <c r="Z34" s="145">
        <v>-12.07</v>
      </c>
      <c r="AA34" s="160">
        <v>153638510</v>
      </c>
    </row>
    <row r="35" spans="1:27" ht="13.5">
      <c r="A35" s="196" t="s">
        <v>124</v>
      </c>
      <c r="B35" s="200"/>
      <c r="C35" s="160">
        <v>1639818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831397018</v>
      </c>
      <c r="D36" s="203">
        <f>SUM(D25:D35)</f>
        <v>0</v>
      </c>
      <c r="E36" s="204">
        <f t="shared" si="1"/>
        <v>917618787</v>
      </c>
      <c r="F36" s="205">
        <f t="shared" si="1"/>
        <v>924834071</v>
      </c>
      <c r="G36" s="205">
        <f t="shared" si="1"/>
        <v>77150169</v>
      </c>
      <c r="H36" s="205">
        <f t="shared" si="1"/>
        <v>84426982</v>
      </c>
      <c r="I36" s="205">
        <f t="shared" si="1"/>
        <v>72202313</v>
      </c>
      <c r="J36" s="205">
        <f t="shared" si="1"/>
        <v>233779464</v>
      </c>
      <c r="K36" s="205">
        <f t="shared" si="1"/>
        <v>70308511</v>
      </c>
      <c r="L36" s="205">
        <f t="shared" si="1"/>
        <v>69275622</v>
      </c>
      <c r="M36" s="205">
        <f t="shared" si="1"/>
        <v>58297675</v>
      </c>
      <c r="N36" s="205">
        <f t="shared" si="1"/>
        <v>197881808</v>
      </c>
      <c r="O36" s="205">
        <f t="shared" si="1"/>
        <v>80753206</v>
      </c>
      <c r="P36" s="205">
        <f t="shared" si="1"/>
        <v>56551809</v>
      </c>
      <c r="Q36" s="205">
        <f t="shared" si="1"/>
        <v>76912274</v>
      </c>
      <c r="R36" s="205">
        <f t="shared" si="1"/>
        <v>214217289</v>
      </c>
      <c r="S36" s="205">
        <f t="shared" si="1"/>
        <v>69385357</v>
      </c>
      <c r="T36" s="205">
        <f t="shared" si="1"/>
        <v>72841938</v>
      </c>
      <c r="U36" s="205">
        <f t="shared" si="1"/>
        <v>106633898</v>
      </c>
      <c r="V36" s="205">
        <f t="shared" si="1"/>
        <v>248861193</v>
      </c>
      <c r="W36" s="205">
        <f t="shared" si="1"/>
        <v>894739754</v>
      </c>
      <c r="X36" s="205">
        <f t="shared" si="1"/>
        <v>924834071</v>
      </c>
      <c r="Y36" s="205">
        <f t="shared" si="1"/>
        <v>-30094317</v>
      </c>
      <c r="Z36" s="206">
        <f>+IF(X36&lt;&gt;0,+(Y36/X36)*100,0)</f>
        <v>-3.254023391186244</v>
      </c>
      <c r="AA36" s="203">
        <f>SUM(AA25:AA35)</f>
        <v>924834071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-97608701</v>
      </c>
      <c r="D38" s="214">
        <f>+D22-D36</f>
        <v>0</v>
      </c>
      <c r="E38" s="215">
        <f t="shared" si="2"/>
        <v>-65838145</v>
      </c>
      <c r="F38" s="111">
        <f t="shared" si="2"/>
        <v>-77487018</v>
      </c>
      <c r="G38" s="111">
        <f t="shared" si="2"/>
        <v>13799163</v>
      </c>
      <c r="H38" s="111">
        <f t="shared" si="2"/>
        <v>-14457829</v>
      </c>
      <c r="I38" s="111">
        <f t="shared" si="2"/>
        <v>-8090856</v>
      </c>
      <c r="J38" s="111">
        <f t="shared" si="2"/>
        <v>-8749522</v>
      </c>
      <c r="K38" s="111">
        <f t="shared" si="2"/>
        <v>-6830936</v>
      </c>
      <c r="L38" s="111">
        <f t="shared" si="2"/>
        <v>-10223585</v>
      </c>
      <c r="M38" s="111">
        <f t="shared" si="2"/>
        <v>22168523</v>
      </c>
      <c r="N38" s="111">
        <f t="shared" si="2"/>
        <v>5114002</v>
      </c>
      <c r="O38" s="111">
        <f t="shared" si="2"/>
        <v>-22129955</v>
      </c>
      <c r="P38" s="111">
        <f t="shared" si="2"/>
        <v>13738093</v>
      </c>
      <c r="Q38" s="111">
        <f t="shared" si="2"/>
        <v>4371004</v>
      </c>
      <c r="R38" s="111">
        <f t="shared" si="2"/>
        <v>-4020858</v>
      </c>
      <c r="S38" s="111">
        <f t="shared" si="2"/>
        <v>-1949772</v>
      </c>
      <c r="T38" s="111">
        <f t="shared" si="2"/>
        <v>-12173598</v>
      </c>
      <c r="U38" s="111">
        <f t="shared" si="2"/>
        <v>-28038967</v>
      </c>
      <c r="V38" s="111">
        <f t="shared" si="2"/>
        <v>-42162337</v>
      </c>
      <c r="W38" s="111">
        <f t="shared" si="2"/>
        <v>-49818715</v>
      </c>
      <c r="X38" s="111">
        <f>IF(F22=F36,0,X22-X36)</f>
        <v>-77487018</v>
      </c>
      <c r="Y38" s="111">
        <f t="shared" si="2"/>
        <v>27668303</v>
      </c>
      <c r="Z38" s="216">
        <f>+IF(X38&lt;&gt;0,+(Y38/X38)*100,0)</f>
        <v>-35.70701739999854</v>
      </c>
      <c r="AA38" s="214">
        <f>+AA22-AA36</f>
        <v>-77487018</v>
      </c>
    </row>
    <row r="39" spans="1:27" ht="13.5">
      <c r="A39" s="196" t="s">
        <v>46</v>
      </c>
      <c r="B39" s="200"/>
      <c r="C39" s="160">
        <v>49784822</v>
      </c>
      <c r="D39" s="160"/>
      <c r="E39" s="161">
        <v>74202650</v>
      </c>
      <c r="F39" s="65">
        <v>86535235</v>
      </c>
      <c r="G39" s="65">
        <v>4466121</v>
      </c>
      <c r="H39" s="65">
        <v>4311610</v>
      </c>
      <c r="I39" s="65">
        <v>7646645</v>
      </c>
      <c r="J39" s="65">
        <v>16424376</v>
      </c>
      <c r="K39" s="65">
        <v>503811</v>
      </c>
      <c r="L39" s="65">
        <v>3959491</v>
      </c>
      <c r="M39" s="65">
        <v>1775048</v>
      </c>
      <c r="N39" s="65">
        <v>6238350</v>
      </c>
      <c r="O39" s="65">
        <v>0</v>
      </c>
      <c r="P39" s="65">
        <v>10284354</v>
      </c>
      <c r="Q39" s="65">
        <v>2565083</v>
      </c>
      <c r="R39" s="65">
        <v>12849437</v>
      </c>
      <c r="S39" s="65">
        <v>-52938</v>
      </c>
      <c r="T39" s="65">
        <v>1723664</v>
      </c>
      <c r="U39" s="65">
        <v>5312839</v>
      </c>
      <c r="V39" s="65">
        <v>6983565</v>
      </c>
      <c r="W39" s="65">
        <v>42495728</v>
      </c>
      <c r="X39" s="65">
        <v>86535235</v>
      </c>
      <c r="Y39" s="65">
        <v>-44039507</v>
      </c>
      <c r="Z39" s="145">
        <v>-50.89</v>
      </c>
      <c r="AA39" s="160">
        <v>86535235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-47823879</v>
      </c>
      <c r="D42" s="221">
        <f>SUM(D38:D41)</f>
        <v>0</v>
      </c>
      <c r="E42" s="222">
        <f t="shared" si="3"/>
        <v>8364505</v>
      </c>
      <c r="F42" s="93">
        <f t="shared" si="3"/>
        <v>9048217</v>
      </c>
      <c r="G42" s="93">
        <f t="shared" si="3"/>
        <v>18265284</v>
      </c>
      <c r="H42" s="93">
        <f t="shared" si="3"/>
        <v>-10146219</v>
      </c>
      <c r="I42" s="93">
        <f t="shared" si="3"/>
        <v>-444211</v>
      </c>
      <c r="J42" s="93">
        <f t="shared" si="3"/>
        <v>7674854</v>
      </c>
      <c r="K42" s="93">
        <f t="shared" si="3"/>
        <v>-6327125</v>
      </c>
      <c r="L42" s="93">
        <f t="shared" si="3"/>
        <v>-6264094</v>
      </c>
      <c r="M42" s="93">
        <f t="shared" si="3"/>
        <v>23943571</v>
      </c>
      <c r="N42" s="93">
        <f t="shared" si="3"/>
        <v>11352352</v>
      </c>
      <c r="O42" s="93">
        <f t="shared" si="3"/>
        <v>-22129955</v>
      </c>
      <c r="P42" s="93">
        <f t="shared" si="3"/>
        <v>24022447</v>
      </c>
      <c r="Q42" s="93">
        <f t="shared" si="3"/>
        <v>6936087</v>
      </c>
      <c r="R42" s="93">
        <f t="shared" si="3"/>
        <v>8828579</v>
      </c>
      <c r="S42" s="93">
        <f t="shared" si="3"/>
        <v>-2002710</v>
      </c>
      <c r="T42" s="93">
        <f t="shared" si="3"/>
        <v>-10449934</v>
      </c>
      <c r="U42" s="93">
        <f t="shared" si="3"/>
        <v>-22726128</v>
      </c>
      <c r="V42" s="93">
        <f t="shared" si="3"/>
        <v>-35178772</v>
      </c>
      <c r="W42" s="93">
        <f t="shared" si="3"/>
        <v>-7322987</v>
      </c>
      <c r="X42" s="93">
        <f t="shared" si="3"/>
        <v>9048217</v>
      </c>
      <c r="Y42" s="93">
        <f t="shared" si="3"/>
        <v>-16371204</v>
      </c>
      <c r="Z42" s="223">
        <f>+IF(X42&lt;&gt;0,+(Y42/X42)*100,0)</f>
        <v>-180.93292855376922</v>
      </c>
      <c r="AA42" s="221">
        <f>SUM(AA38:AA41)</f>
        <v>9048217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-47823879</v>
      </c>
      <c r="D44" s="225">
        <f>+D42-D43</f>
        <v>0</v>
      </c>
      <c r="E44" s="226">
        <f t="shared" si="4"/>
        <v>8364505</v>
      </c>
      <c r="F44" s="82">
        <f t="shared" si="4"/>
        <v>9048217</v>
      </c>
      <c r="G44" s="82">
        <f t="shared" si="4"/>
        <v>18265284</v>
      </c>
      <c r="H44" s="82">
        <f t="shared" si="4"/>
        <v>-10146219</v>
      </c>
      <c r="I44" s="82">
        <f t="shared" si="4"/>
        <v>-444211</v>
      </c>
      <c r="J44" s="82">
        <f t="shared" si="4"/>
        <v>7674854</v>
      </c>
      <c r="K44" s="82">
        <f t="shared" si="4"/>
        <v>-6327125</v>
      </c>
      <c r="L44" s="82">
        <f t="shared" si="4"/>
        <v>-6264094</v>
      </c>
      <c r="M44" s="82">
        <f t="shared" si="4"/>
        <v>23943571</v>
      </c>
      <c r="N44" s="82">
        <f t="shared" si="4"/>
        <v>11352352</v>
      </c>
      <c r="O44" s="82">
        <f t="shared" si="4"/>
        <v>-22129955</v>
      </c>
      <c r="P44" s="82">
        <f t="shared" si="4"/>
        <v>24022447</v>
      </c>
      <c r="Q44" s="82">
        <f t="shared" si="4"/>
        <v>6936087</v>
      </c>
      <c r="R44" s="82">
        <f t="shared" si="4"/>
        <v>8828579</v>
      </c>
      <c r="S44" s="82">
        <f t="shared" si="4"/>
        <v>-2002710</v>
      </c>
      <c r="T44" s="82">
        <f t="shared" si="4"/>
        <v>-10449934</v>
      </c>
      <c r="U44" s="82">
        <f t="shared" si="4"/>
        <v>-22726128</v>
      </c>
      <c r="V44" s="82">
        <f t="shared" si="4"/>
        <v>-35178772</v>
      </c>
      <c r="W44" s="82">
        <f t="shared" si="4"/>
        <v>-7322987</v>
      </c>
      <c r="X44" s="82">
        <f t="shared" si="4"/>
        <v>9048217</v>
      </c>
      <c r="Y44" s="82">
        <f t="shared" si="4"/>
        <v>-16371204</v>
      </c>
      <c r="Z44" s="227">
        <f>+IF(X44&lt;&gt;0,+(Y44/X44)*100,0)</f>
        <v>-180.93292855376922</v>
      </c>
      <c r="AA44" s="225">
        <f>+AA42-AA43</f>
        <v>9048217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-47823879</v>
      </c>
      <c r="D46" s="221">
        <f>SUM(D44:D45)</f>
        <v>0</v>
      </c>
      <c r="E46" s="222">
        <f t="shared" si="5"/>
        <v>8364505</v>
      </c>
      <c r="F46" s="93">
        <f t="shared" si="5"/>
        <v>9048217</v>
      </c>
      <c r="G46" s="93">
        <f t="shared" si="5"/>
        <v>18265284</v>
      </c>
      <c r="H46" s="93">
        <f t="shared" si="5"/>
        <v>-10146219</v>
      </c>
      <c r="I46" s="93">
        <f t="shared" si="5"/>
        <v>-444211</v>
      </c>
      <c r="J46" s="93">
        <f t="shared" si="5"/>
        <v>7674854</v>
      </c>
      <c r="K46" s="93">
        <f t="shared" si="5"/>
        <v>-6327125</v>
      </c>
      <c r="L46" s="93">
        <f t="shared" si="5"/>
        <v>-6264094</v>
      </c>
      <c r="M46" s="93">
        <f t="shared" si="5"/>
        <v>23943571</v>
      </c>
      <c r="N46" s="93">
        <f t="shared" si="5"/>
        <v>11352352</v>
      </c>
      <c r="O46" s="93">
        <f t="shared" si="5"/>
        <v>-22129955</v>
      </c>
      <c r="P46" s="93">
        <f t="shared" si="5"/>
        <v>24022447</v>
      </c>
      <c r="Q46" s="93">
        <f t="shared" si="5"/>
        <v>6936087</v>
      </c>
      <c r="R46" s="93">
        <f t="shared" si="5"/>
        <v>8828579</v>
      </c>
      <c r="S46" s="93">
        <f t="shared" si="5"/>
        <v>-2002710</v>
      </c>
      <c r="T46" s="93">
        <f t="shared" si="5"/>
        <v>-10449934</v>
      </c>
      <c r="U46" s="93">
        <f t="shared" si="5"/>
        <v>-22726128</v>
      </c>
      <c r="V46" s="93">
        <f t="shared" si="5"/>
        <v>-35178772</v>
      </c>
      <c r="W46" s="93">
        <f t="shared" si="5"/>
        <v>-7322987</v>
      </c>
      <c r="X46" s="93">
        <f t="shared" si="5"/>
        <v>9048217</v>
      </c>
      <c r="Y46" s="93">
        <f t="shared" si="5"/>
        <v>-16371204</v>
      </c>
      <c r="Z46" s="223">
        <f>+IF(X46&lt;&gt;0,+(Y46/X46)*100,0)</f>
        <v>-180.93292855376922</v>
      </c>
      <c r="AA46" s="221">
        <f>SUM(AA44:AA45)</f>
        <v>9048217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-47823879</v>
      </c>
      <c r="D48" s="232">
        <f>SUM(D46:D47)</f>
        <v>0</v>
      </c>
      <c r="E48" s="233">
        <f t="shared" si="6"/>
        <v>8364505</v>
      </c>
      <c r="F48" s="234">
        <f t="shared" si="6"/>
        <v>9048217</v>
      </c>
      <c r="G48" s="234">
        <f t="shared" si="6"/>
        <v>18265284</v>
      </c>
      <c r="H48" s="235">
        <f t="shared" si="6"/>
        <v>-10146219</v>
      </c>
      <c r="I48" s="235">
        <f t="shared" si="6"/>
        <v>-444211</v>
      </c>
      <c r="J48" s="235">
        <f t="shared" si="6"/>
        <v>7674854</v>
      </c>
      <c r="K48" s="235">
        <f t="shared" si="6"/>
        <v>-6327125</v>
      </c>
      <c r="L48" s="235">
        <f t="shared" si="6"/>
        <v>-6264094</v>
      </c>
      <c r="M48" s="234">
        <f t="shared" si="6"/>
        <v>23943571</v>
      </c>
      <c r="N48" s="234">
        <f t="shared" si="6"/>
        <v>11352352</v>
      </c>
      <c r="O48" s="235">
        <f t="shared" si="6"/>
        <v>-22129955</v>
      </c>
      <c r="P48" s="235">
        <f t="shared" si="6"/>
        <v>24022447</v>
      </c>
      <c r="Q48" s="235">
        <f t="shared" si="6"/>
        <v>6936087</v>
      </c>
      <c r="R48" s="235">
        <f t="shared" si="6"/>
        <v>8828579</v>
      </c>
      <c r="S48" s="235">
        <f t="shared" si="6"/>
        <v>-2002710</v>
      </c>
      <c r="T48" s="234">
        <f t="shared" si="6"/>
        <v>-10449934</v>
      </c>
      <c r="U48" s="234">
        <f t="shared" si="6"/>
        <v>-22726128</v>
      </c>
      <c r="V48" s="235">
        <f t="shared" si="6"/>
        <v>-35178772</v>
      </c>
      <c r="W48" s="235">
        <f t="shared" si="6"/>
        <v>-7322987</v>
      </c>
      <c r="X48" s="235">
        <f t="shared" si="6"/>
        <v>9048217</v>
      </c>
      <c r="Y48" s="235">
        <f t="shared" si="6"/>
        <v>-16371204</v>
      </c>
      <c r="Z48" s="236">
        <f>+IF(X48&lt;&gt;0,+(Y48/X48)*100,0)</f>
        <v>-180.93292855376922</v>
      </c>
      <c r="AA48" s="237">
        <f>SUM(AA46:AA47)</f>
        <v>9048217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17980014</v>
      </c>
      <c r="D5" s="158">
        <f>SUM(D6:D8)</f>
        <v>0</v>
      </c>
      <c r="E5" s="159">
        <f t="shared" si="0"/>
        <v>21985640</v>
      </c>
      <c r="F5" s="105">
        <f t="shared" si="0"/>
        <v>26876155</v>
      </c>
      <c r="G5" s="105">
        <f t="shared" si="0"/>
        <v>26582</v>
      </c>
      <c r="H5" s="105">
        <f t="shared" si="0"/>
        <v>451468</v>
      </c>
      <c r="I5" s="105">
        <f t="shared" si="0"/>
        <v>577602</v>
      </c>
      <c r="J5" s="105">
        <f t="shared" si="0"/>
        <v>1055652</v>
      </c>
      <c r="K5" s="105">
        <f t="shared" si="0"/>
        <v>2956844</v>
      </c>
      <c r="L5" s="105">
        <f t="shared" si="0"/>
        <v>541126</v>
      </c>
      <c r="M5" s="105">
        <f t="shared" si="0"/>
        <v>371436</v>
      </c>
      <c r="N5" s="105">
        <f t="shared" si="0"/>
        <v>3869406</v>
      </c>
      <c r="O5" s="105">
        <f t="shared" si="0"/>
        <v>156237</v>
      </c>
      <c r="P5" s="105">
        <f t="shared" si="0"/>
        <v>1090103</v>
      </c>
      <c r="Q5" s="105">
        <f t="shared" si="0"/>
        <v>1028699</v>
      </c>
      <c r="R5" s="105">
        <f t="shared" si="0"/>
        <v>2275039</v>
      </c>
      <c r="S5" s="105">
        <f t="shared" si="0"/>
        <v>1347660</v>
      </c>
      <c r="T5" s="105">
        <f t="shared" si="0"/>
        <v>1365174</v>
      </c>
      <c r="U5" s="105">
        <f t="shared" si="0"/>
        <v>2863209</v>
      </c>
      <c r="V5" s="105">
        <f t="shared" si="0"/>
        <v>5576043</v>
      </c>
      <c r="W5" s="105">
        <f t="shared" si="0"/>
        <v>12776140</v>
      </c>
      <c r="X5" s="105">
        <f t="shared" si="0"/>
        <v>26876155</v>
      </c>
      <c r="Y5" s="105">
        <f t="shared" si="0"/>
        <v>-14100015</v>
      </c>
      <c r="Z5" s="142">
        <f>+IF(X5&lt;&gt;0,+(Y5/X5)*100,0)</f>
        <v>-52.46291740764257</v>
      </c>
      <c r="AA5" s="158">
        <f>SUM(AA6:AA8)</f>
        <v>26876155</v>
      </c>
    </row>
    <row r="6" spans="1:27" ht="13.5">
      <c r="A6" s="143" t="s">
        <v>75</v>
      </c>
      <c r="B6" s="141"/>
      <c r="C6" s="160">
        <v>1802879</v>
      </c>
      <c r="D6" s="160"/>
      <c r="E6" s="161">
        <v>833500</v>
      </c>
      <c r="F6" s="65">
        <v>833500</v>
      </c>
      <c r="G6" s="65"/>
      <c r="H6" s="65">
        <v>11724</v>
      </c>
      <c r="I6" s="65">
        <v>19401</v>
      </c>
      <c r="J6" s="65">
        <v>31125</v>
      </c>
      <c r="K6" s="65">
        <v>10038</v>
      </c>
      <c r="L6" s="65">
        <v>199396</v>
      </c>
      <c r="M6" s="65">
        <v>104538</v>
      </c>
      <c r="N6" s="65">
        <v>313972</v>
      </c>
      <c r="O6" s="65">
        <v>16</v>
      </c>
      <c r="P6" s="65">
        <v>9629</v>
      </c>
      <c r="Q6" s="65">
        <v>275764</v>
      </c>
      <c r="R6" s="65">
        <v>285409</v>
      </c>
      <c r="S6" s="65">
        <v>33603</v>
      </c>
      <c r="T6" s="65">
        <v>12325</v>
      </c>
      <c r="U6" s="65">
        <v>39307</v>
      </c>
      <c r="V6" s="65">
        <v>85235</v>
      </c>
      <c r="W6" s="65">
        <v>715741</v>
      </c>
      <c r="X6" s="65">
        <v>833500</v>
      </c>
      <c r="Y6" s="65">
        <v>-117759</v>
      </c>
      <c r="Z6" s="145">
        <v>-14.13</v>
      </c>
      <c r="AA6" s="67">
        <v>833500</v>
      </c>
    </row>
    <row r="7" spans="1:27" ht="13.5">
      <c r="A7" s="143" t="s">
        <v>76</v>
      </c>
      <c r="B7" s="141"/>
      <c r="C7" s="162">
        <v>109064</v>
      </c>
      <c r="D7" s="162"/>
      <c r="E7" s="163">
        <v>372000</v>
      </c>
      <c r="F7" s="164">
        <v>372000</v>
      </c>
      <c r="G7" s="164"/>
      <c r="H7" s="164">
        <v>16</v>
      </c>
      <c r="I7" s="164">
        <v>16</v>
      </c>
      <c r="J7" s="164">
        <v>32</v>
      </c>
      <c r="K7" s="164">
        <v>9342</v>
      </c>
      <c r="L7" s="164"/>
      <c r="M7" s="164">
        <v>16</v>
      </c>
      <c r="N7" s="164">
        <v>9358</v>
      </c>
      <c r="O7" s="164">
        <v>15916</v>
      </c>
      <c r="P7" s="164">
        <v>16</v>
      </c>
      <c r="Q7" s="164">
        <v>16</v>
      </c>
      <c r="R7" s="164">
        <v>15948</v>
      </c>
      <c r="S7" s="164">
        <v>58150</v>
      </c>
      <c r="T7" s="164">
        <v>2226</v>
      </c>
      <c r="U7" s="164">
        <v>33904</v>
      </c>
      <c r="V7" s="164">
        <v>94280</v>
      </c>
      <c r="W7" s="164">
        <v>119618</v>
      </c>
      <c r="X7" s="164">
        <v>372000</v>
      </c>
      <c r="Y7" s="164">
        <v>-252382</v>
      </c>
      <c r="Z7" s="146">
        <v>-67.84</v>
      </c>
      <c r="AA7" s="239">
        <v>372000</v>
      </c>
    </row>
    <row r="8" spans="1:27" ht="13.5">
      <c r="A8" s="143" t="s">
        <v>77</v>
      </c>
      <c r="B8" s="141"/>
      <c r="C8" s="160">
        <v>16068071</v>
      </c>
      <c r="D8" s="160"/>
      <c r="E8" s="161">
        <v>20780140</v>
      </c>
      <c r="F8" s="65">
        <v>25670655</v>
      </c>
      <c r="G8" s="65">
        <v>26582</v>
      </c>
      <c r="H8" s="65">
        <v>439728</v>
      </c>
      <c r="I8" s="65">
        <v>558185</v>
      </c>
      <c r="J8" s="65">
        <v>1024495</v>
      </c>
      <c r="K8" s="65">
        <v>2937464</v>
      </c>
      <c r="L8" s="65">
        <v>341730</v>
      </c>
      <c r="M8" s="65">
        <v>266882</v>
      </c>
      <c r="N8" s="65">
        <v>3546076</v>
      </c>
      <c r="O8" s="65">
        <v>140305</v>
      </c>
      <c r="P8" s="65">
        <v>1080458</v>
      </c>
      <c r="Q8" s="65">
        <v>752919</v>
      </c>
      <c r="R8" s="65">
        <v>1973682</v>
      </c>
      <c r="S8" s="65">
        <v>1255907</v>
      </c>
      <c r="T8" s="65">
        <v>1350623</v>
      </c>
      <c r="U8" s="65">
        <v>2789998</v>
      </c>
      <c r="V8" s="65">
        <v>5396528</v>
      </c>
      <c r="W8" s="65">
        <v>11940781</v>
      </c>
      <c r="X8" s="65">
        <v>25670655</v>
      </c>
      <c r="Y8" s="65">
        <v>-13729874</v>
      </c>
      <c r="Z8" s="145">
        <v>-53.48</v>
      </c>
      <c r="AA8" s="67">
        <v>25670655</v>
      </c>
    </row>
    <row r="9" spans="1:27" ht="13.5">
      <c r="A9" s="140" t="s">
        <v>78</v>
      </c>
      <c r="B9" s="141"/>
      <c r="C9" s="158">
        <f aca="true" t="shared" si="1" ref="C9:Y9">SUM(C10:C14)</f>
        <v>56628363</v>
      </c>
      <c r="D9" s="158">
        <f>SUM(D10:D14)</f>
        <v>0</v>
      </c>
      <c r="E9" s="159">
        <f t="shared" si="1"/>
        <v>32916480</v>
      </c>
      <c r="F9" s="105">
        <f t="shared" si="1"/>
        <v>86612674</v>
      </c>
      <c r="G9" s="105">
        <f t="shared" si="1"/>
        <v>441733</v>
      </c>
      <c r="H9" s="105">
        <f t="shared" si="1"/>
        <v>3706343</v>
      </c>
      <c r="I9" s="105">
        <f t="shared" si="1"/>
        <v>5462944</v>
      </c>
      <c r="J9" s="105">
        <f t="shared" si="1"/>
        <v>9611020</v>
      </c>
      <c r="K9" s="105">
        <f t="shared" si="1"/>
        <v>4334185</v>
      </c>
      <c r="L9" s="105">
        <f t="shared" si="1"/>
        <v>3536440</v>
      </c>
      <c r="M9" s="105">
        <f t="shared" si="1"/>
        <v>5303528</v>
      </c>
      <c r="N9" s="105">
        <f t="shared" si="1"/>
        <v>13174153</v>
      </c>
      <c r="O9" s="105">
        <f t="shared" si="1"/>
        <v>3397015</v>
      </c>
      <c r="P9" s="105">
        <f t="shared" si="1"/>
        <v>-255167</v>
      </c>
      <c r="Q9" s="105">
        <f t="shared" si="1"/>
        <v>3795677</v>
      </c>
      <c r="R9" s="105">
        <f t="shared" si="1"/>
        <v>6937525</v>
      </c>
      <c r="S9" s="105">
        <f t="shared" si="1"/>
        <v>2422773</v>
      </c>
      <c r="T9" s="105">
        <f t="shared" si="1"/>
        <v>3920374</v>
      </c>
      <c r="U9" s="105">
        <f t="shared" si="1"/>
        <v>9478687</v>
      </c>
      <c r="V9" s="105">
        <f t="shared" si="1"/>
        <v>15821834</v>
      </c>
      <c r="W9" s="105">
        <f t="shared" si="1"/>
        <v>45544532</v>
      </c>
      <c r="X9" s="105">
        <f t="shared" si="1"/>
        <v>86612674</v>
      </c>
      <c r="Y9" s="105">
        <f t="shared" si="1"/>
        <v>-41068142</v>
      </c>
      <c r="Z9" s="142">
        <f>+IF(X9&lt;&gt;0,+(Y9/X9)*100,0)</f>
        <v>-47.41585740673472</v>
      </c>
      <c r="AA9" s="107">
        <f>SUM(AA10:AA14)</f>
        <v>86612674</v>
      </c>
    </row>
    <row r="10" spans="1:27" ht="13.5">
      <c r="A10" s="143" t="s">
        <v>79</v>
      </c>
      <c r="B10" s="141"/>
      <c r="C10" s="160">
        <v>34003755</v>
      </c>
      <c r="D10" s="160"/>
      <c r="E10" s="161">
        <v>7240000</v>
      </c>
      <c r="F10" s="65">
        <v>58987848</v>
      </c>
      <c r="G10" s="65">
        <v>339660</v>
      </c>
      <c r="H10" s="65">
        <v>1732960</v>
      </c>
      <c r="I10" s="65">
        <v>4148403</v>
      </c>
      <c r="J10" s="65">
        <v>6221023</v>
      </c>
      <c r="K10" s="65">
        <v>2923929</v>
      </c>
      <c r="L10" s="65">
        <v>1312267</v>
      </c>
      <c r="M10" s="65">
        <v>3045909</v>
      </c>
      <c r="N10" s="65">
        <v>7282105</v>
      </c>
      <c r="O10" s="65">
        <v>2899995</v>
      </c>
      <c r="P10" s="65">
        <v>1096104</v>
      </c>
      <c r="Q10" s="65">
        <v>1473555</v>
      </c>
      <c r="R10" s="65">
        <v>5469654</v>
      </c>
      <c r="S10" s="65">
        <v>1510097</v>
      </c>
      <c r="T10" s="65">
        <v>2627368</v>
      </c>
      <c r="U10" s="65">
        <v>3823682</v>
      </c>
      <c r="V10" s="65">
        <v>7961147</v>
      </c>
      <c r="W10" s="65">
        <v>26933929</v>
      </c>
      <c r="X10" s="65">
        <v>58987848</v>
      </c>
      <c r="Y10" s="65">
        <v>-32053919</v>
      </c>
      <c r="Z10" s="145">
        <v>-54.34</v>
      </c>
      <c r="AA10" s="67">
        <v>58987848</v>
      </c>
    </row>
    <row r="11" spans="1:27" ht="13.5">
      <c r="A11" s="143" t="s">
        <v>80</v>
      </c>
      <c r="B11" s="141"/>
      <c r="C11" s="160">
        <v>13531705</v>
      </c>
      <c r="D11" s="160"/>
      <c r="E11" s="161">
        <v>17814480</v>
      </c>
      <c r="F11" s="65">
        <v>18986026</v>
      </c>
      <c r="G11" s="65">
        <v>21016</v>
      </c>
      <c r="H11" s="65">
        <v>1939126</v>
      </c>
      <c r="I11" s="65">
        <v>1013484</v>
      </c>
      <c r="J11" s="65">
        <v>2973626</v>
      </c>
      <c r="K11" s="65">
        <v>1195234</v>
      </c>
      <c r="L11" s="65">
        <v>1996745</v>
      </c>
      <c r="M11" s="65">
        <v>1138268</v>
      </c>
      <c r="N11" s="65">
        <v>4330247</v>
      </c>
      <c r="O11" s="65">
        <v>26300</v>
      </c>
      <c r="P11" s="65">
        <v>-1398413</v>
      </c>
      <c r="Q11" s="65">
        <v>2244909</v>
      </c>
      <c r="R11" s="65">
        <v>872796</v>
      </c>
      <c r="S11" s="65">
        <v>220128</v>
      </c>
      <c r="T11" s="65">
        <v>823289</v>
      </c>
      <c r="U11" s="65">
        <v>3367089</v>
      </c>
      <c r="V11" s="65">
        <v>4410506</v>
      </c>
      <c r="W11" s="65">
        <v>12587175</v>
      </c>
      <c r="X11" s="65">
        <v>18986026</v>
      </c>
      <c r="Y11" s="65">
        <v>-6398851</v>
      </c>
      <c r="Z11" s="145">
        <v>-33.7</v>
      </c>
      <c r="AA11" s="67">
        <v>18986026</v>
      </c>
    </row>
    <row r="12" spans="1:27" ht="13.5">
      <c r="A12" s="143" t="s">
        <v>81</v>
      </c>
      <c r="B12" s="141"/>
      <c r="C12" s="160">
        <v>7942205</v>
      </c>
      <c r="D12" s="160"/>
      <c r="E12" s="161">
        <v>6541000</v>
      </c>
      <c r="F12" s="65">
        <v>6570900</v>
      </c>
      <c r="G12" s="65">
        <v>81057</v>
      </c>
      <c r="H12" s="65">
        <v>34177</v>
      </c>
      <c r="I12" s="65">
        <v>282748</v>
      </c>
      <c r="J12" s="65">
        <v>397982</v>
      </c>
      <c r="K12" s="65">
        <v>138013</v>
      </c>
      <c r="L12" s="65">
        <v>74880</v>
      </c>
      <c r="M12" s="65">
        <v>425772</v>
      </c>
      <c r="N12" s="65">
        <v>638665</v>
      </c>
      <c r="O12" s="65">
        <v>455813</v>
      </c>
      <c r="P12" s="65">
        <v>11748</v>
      </c>
      <c r="Q12" s="65">
        <v>52624</v>
      </c>
      <c r="R12" s="65">
        <v>520185</v>
      </c>
      <c r="S12" s="65">
        <v>640092</v>
      </c>
      <c r="T12" s="65">
        <v>331858</v>
      </c>
      <c r="U12" s="65">
        <v>2029451</v>
      </c>
      <c r="V12" s="65">
        <v>3001401</v>
      </c>
      <c r="W12" s="65">
        <v>4558233</v>
      </c>
      <c r="X12" s="65">
        <v>6570900</v>
      </c>
      <c r="Y12" s="65">
        <v>-2012667</v>
      </c>
      <c r="Z12" s="145">
        <v>-30.63</v>
      </c>
      <c r="AA12" s="67">
        <v>6570900</v>
      </c>
    </row>
    <row r="13" spans="1:27" ht="13.5">
      <c r="A13" s="143" t="s">
        <v>82</v>
      </c>
      <c r="B13" s="141"/>
      <c r="C13" s="160">
        <v>22840</v>
      </c>
      <c r="D13" s="160"/>
      <c r="E13" s="161">
        <v>425000</v>
      </c>
      <c r="F13" s="65">
        <v>425000</v>
      </c>
      <c r="G13" s="65"/>
      <c r="H13" s="65"/>
      <c r="I13" s="65"/>
      <c r="J13" s="65"/>
      <c r="K13" s="65">
        <v>16</v>
      </c>
      <c r="L13" s="65">
        <v>34548</v>
      </c>
      <c r="M13" s="65">
        <v>25300</v>
      </c>
      <c r="N13" s="65">
        <v>59864</v>
      </c>
      <c r="O13" s="65"/>
      <c r="P13" s="65">
        <v>19939</v>
      </c>
      <c r="Q13" s="65"/>
      <c r="R13" s="65">
        <v>19939</v>
      </c>
      <c r="S13" s="65"/>
      <c r="T13" s="65"/>
      <c r="U13" s="65">
        <v>27629</v>
      </c>
      <c r="V13" s="65">
        <v>27629</v>
      </c>
      <c r="W13" s="65">
        <v>107432</v>
      </c>
      <c r="X13" s="65">
        <v>425000</v>
      </c>
      <c r="Y13" s="65">
        <v>-317568</v>
      </c>
      <c r="Z13" s="145">
        <v>-74.72</v>
      </c>
      <c r="AA13" s="67">
        <v>425000</v>
      </c>
    </row>
    <row r="14" spans="1:27" ht="13.5">
      <c r="A14" s="143" t="s">
        <v>83</v>
      </c>
      <c r="B14" s="141"/>
      <c r="C14" s="162">
        <v>1127858</v>
      </c>
      <c r="D14" s="162"/>
      <c r="E14" s="163">
        <v>896000</v>
      </c>
      <c r="F14" s="164">
        <v>1642900</v>
      </c>
      <c r="G14" s="164"/>
      <c r="H14" s="164">
        <v>80</v>
      </c>
      <c r="I14" s="164">
        <v>18309</v>
      </c>
      <c r="J14" s="164">
        <v>18389</v>
      </c>
      <c r="K14" s="164">
        <v>76993</v>
      </c>
      <c r="L14" s="164">
        <v>118000</v>
      </c>
      <c r="M14" s="164">
        <v>668279</v>
      </c>
      <c r="N14" s="164">
        <v>863272</v>
      </c>
      <c r="O14" s="164">
        <v>14907</v>
      </c>
      <c r="P14" s="164">
        <v>15455</v>
      </c>
      <c r="Q14" s="164">
        <v>24589</v>
      </c>
      <c r="R14" s="164">
        <v>54951</v>
      </c>
      <c r="S14" s="164">
        <v>52456</v>
      </c>
      <c r="T14" s="164">
        <v>137859</v>
      </c>
      <c r="U14" s="164">
        <v>230836</v>
      </c>
      <c r="V14" s="164">
        <v>421151</v>
      </c>
      <c r="W14" s="164">
        <v>1357763</v>
      </c>
      <c r="X14" s="164">
        <v>1642900</v>
      </c>
      <c r="Y14" s="164">
        <v>-285137</v>
      </c>
      <c r="Z14" s="146">
        <v>-17.36</v>
      </c>
      <c r="AA14" s="239">
        <v>1642900</v>
      </c>
    </row>
    <row r="15" spans="1:27" ht="13.5">
      <c r="A15" s="140" t="s">
        <v>84</v>
      </c>
      <c r="B15" s="147"/>
      <c r="C15" s="158">
        <f aca="true" t="shared" si="2" ref="C15:Y15">SUM(C16:C18)</f>
        <v>74388517</v>
      </c>
      <c r="D15" s="158">
        <f>SUM(D16:D18)</f>
        <v>0</v>
      </c>
      <c r="E15" s="159">
        <f t="shared" si="2"/>
        <v>69494530</v>
      </c>
      <c r="F15" s="105">
        <f t="shared" si="2"/>
        <v>85516031</v>
      </c>
      <c r="G15" s="105">
        <f t="shared" si="2"/>
        <v>299681</v>
      </c>
      <c r="H15" s="105">
        <f t="shared" si="2"/>
        <v>3325159</v>
      </c>
      <c r="I15" s="105">
        <f t="shared" si="2"/>
        <v>13245707</v>
      </c>
      <c r="J15" s="105">
        <f t="shared" si="2"/>
        <v>16870547</v>
      </c>
      <c r="K15" s="105">
        <f t="shared" si="2"/>
        <v>2524599</v>
      </c>
      <c r="L15" s="105">
        <f t="shared" si="2"/>
        <v>4315387</v>
      </c>
      <c r="M15" s="105">
        <f t="shared" si="2"/>
        <v>8819403</v>
      </c>
      <c r="N15" s="105">
        <f t="shared" si="2"/>
        <v>15659389</v>
      </c>
      <c r="O15" s="105">
        <f t="shared" si="2"/>
        <v>1138278</v>
      </c>
      <c r="P15" s="105">
        <f t="shared" si="2"/>
        <v>5303376</v>
      </c>
      <c r="Q15" s="105">
        <f t="shared" si="2"/>
        <v>5109673</v>
      </c>
      <c r="R15" s="105">
        <f t="shared" si="2"/>
        <v>11551327</v>
      </c>
      <c r="S15" s="105">
        <f t="shared" si="2"/>
        <v>2670713</v>
      </c>
      <c r="T15" s="105">
        <f t="shared" si="2"/>
        <v>3786691</v>
      </c>
      <c r="U15" s="105">
        <f t="shared" si="2"/>
        <v>17633361</v>
      </c>
      <c r="V15" s="105">
        <f t="shared" si="2"/>
        <v>24090765</v>
      </c>
      <c r="W15" s="105">
        <f t="shared" si="2"/>
        <v>68172028</v>
      </c>
      <c r="X15" s="105">
        <f t="shared" si="2"/>
        <v>85516031</v>
      </c>
      <c r="Y15" s="105">
        <f t="shared" si="2"/>
        <v>-17344003</v>
      </c>
      <c r="Z15" s="142">
        <f>+IF(X15&lt;&gt;0,+(Y15/X15)*100,0)</f>
        <v>-20.281580888617246</v>
      </c>
      <c r="AA15" s="107">
        <f>SUM(AA16:AA18)</f>
        <v>85516031</v>
      </c>
    </row>
    <row r="16" spans="1:27" ht="13.5">
      <c r="A16" s="143" t="s">
        <v>85</v>
      </c>
      <c r="B16" s="141"/>
      <c r="C16" s="160">
        <v>1836587</v>
      </c>
      <c r="D16" s="160"/>
      <c r="E16" s="161">
        <v>4849550</v>
      </c>
      <c r="F16" s="65">
        <v>8063075</v>
      </c>
      <c r="G16" s="65"/>
      <c r="H16" s="65"/>
      <c r="I16" s="65">
        <v>654348</v>
      </c>
      <c r="J16" s="65">
        <v>654348</v>
      </c>
      <c r="K16" s="65">
        <v>16</v>
      </c>
      <c r="L16" s="65">
        <v>88000</v>
      </c>
      <c r="M16" s="65">
        <v>111290</v>
      </c>
      <c r="N16" s="65">
        <v>199306</v>
      </c>
      <c r="O16" s="65"/>
      <c r="P16" s="65">
        <v>180913</v>
      </c>
      <c r="Q16" s="65">
        <v>16571</v>
      </c>
      <c r="R16" s="65">
        <v>197484</v>
      </c>
      <c r="S16" s="65">
        <v>692956</v>
      </c>
      <c r="T16" s="65">
        <v>332249</v>
      </c>
      <c r="U16" s="65">
        <v>327335</v>
      </c>
      <c r="V16" s="65">
        <v>1352540</v>
      </c>
      <c r="W16" s="65">
        <v>2403678</v>
      </c>
      <c r="X16" s="65">
        <v>8063075</v>
      </c>
      <c r="Y16" s="65">
        <v>-5659397</v>
      </c>
      <c r="Z16" s="145">
        <v>-70.19</v>
      </c>
      <c r="AA16" s="67">
        <v>8063075</v>
      </c>
    </row>
    <row r="17" spans="1:27" ht="13.5">
      <c r="A17" s="143" t="s">
        <v>86</v>
      </c>
      <c r="B17" s="141"/>
      <c r="C17" s="160">
        <v>72551930</v>
      </c>
      <c r="D17" s="160"/>
      <c r="E17" s="161">
        <v>64644980</v>
      </c>
      <c r="F17" s="65">
        <v>77452956</v>
      </c>
      <c r="G17" s="65">
        <v>299681</v>
      </c>
      <c r="H17" s="65">
        <v>3325159</v>
      </c>
      <c r="I17" s="65">
        <v>12591359</v>
      </c>
      <c r="J17" s="65">
        <v>16216199</v>
      </c>
      <c r="K17" s="65">
        <v>2524583</v>
      </c>
      <c r="L17" s="65">
        <v>4227387</v>
      </c>
      <c r="M17" s="65">
        <v>8708113</v>
      </c>
      <c r="N17" s="65">
        <v>15460083</v>
      </c>
      <c r="O17" s="65">
        <v>1138278</v>
      </c>
      <c r="P17" s="65">
        <v>5122463</v>
      </c>
      <c r="Q17" s="65">
        <v>5093102</v>
      </c>
      <c r="R17" s="65">
        <v>11353843</v>
      </c>
      <c r="S17" s="65">
        <v>1977757</v>
      </c>
      <c r="T17" s="65">
        <v>3454442</v>
      </c>
      <c r="U17" s="65">
        <v>17306026</v>
      </c>
      <c r="V17" s="65">
        <v>22738225</v>
      </c>
      <c r="W17" s="65">
        <v>65768350</v>
      </c>
      <c r="X17" s="65">
        <v>77452956</v>
      </c>
      <c r="Y17" s="65">
        <v>-11684606</v>
      </c>
      <c r="Z17" s="145">
        <v>-15.09</v>
      </c>
      <c r="AA17" s="67">
        <v>77452956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122205120</v>
      </c>
      <c r="D19" s="158">
        <f>SUM(D20:D23)</f>
        <v>0</v>
      </c>
      <c r="E19" s="159">
        <f t="shared" si="3"/>
        <v>84083000</v>
      </c>
      <c r="F19" s="105">
        <f t="shared" si="3"/>
        <v>165062020</v>
      </c>
      <c r="G19" s="105">
        <f t="shared" si="3"/>
        <v>715006</v>
      </c>
      <c r="H19" s="105">
        <f t="shared" si="3"/>
        <v>3439239</v>
      </c>
      <c r="I19" s="105">
        <f t="shared" si="3"/>
        <v>1727311</v>
      </c>
      <c r="J19" s="105">
        <f t="shared" si="3"/>
        <v>5881556</v>
      </c>
      <c r="K19" s="105">
        <f t="shared" si="3"/>
        <v>4343889</v>
      </c>
      <c r="L19" s="105">
        <f t="shared" si="3"/>
        <v>10693617</v>
      </c>
      <c r="M19" s="105">
        <f t="shared" si="3"/>
        <v>3026334</v>
      </c>
      <c r="N19" s="105">
        <f t="shared" si="3"/>
        <v>18063840</v>
      </c>
      <c r="O19" s="105">
        <f t="shared" si="3"/>
        <v>1171774</v>
      </c>
      <c r="P19" s="105">
        <f t="shared" si="3"/>
        <v>4003939</v>
      </c>
      <c r="Q19" s="105">
        <f t="shared" si="3"/>
        <v>5829815</v>
      </c>
      <c r="R19" s="105">
        <f t="shared" si="3"/>
        <v>11005528</v>
      </c>
      <c r="S19" s="105">
        <f t="shared" si="3"/>
        <v>3269448</v>
      </c>
      <c r="T19" s="105">
        <f t="shared" si="3"/>
        <v>4403364</v>
      </c>
      <c r="U19" s="105">
        <f t="shared" si="3"/>
        <v>24654449</v>
      </c>
      <c r="V19" s="105">
        <f t="shared" si="3"/>
        <v>32327261</v>
      </c>
      <c r="W19" s="105">
        <f t="shared" si="3"/>
        <v>67278185</v>
      </c>
      <c r="X19" s="105">
        <f t="shared" si="3"/>
        <v>165062020</v>
      </c>
      <c r="Y19" s="105">
        <f t="shared" si="3"/>
        <v>-97783835</v>
      </c>
      <c r="Z19" s="142">
        <f>+IF(X19&lt;&gt;0,+(Y19/X19)*100,0)</f>
        <v>-59.24066299443083</v>
      </c>
      <c r="AA19" s="107">
        <f>SUM(AA20:AA23)</f>
        <v>165062020</v>
      </c>
    </row>
    <row r="20" spans="1:27" ht="13.5">
      <c r="A20" s="143" t="s">
        <v>89</v>
      </c>
      <c r="B20" s="141"/>
      <c r="C20" s="160">
        <v>85785391</v>
      </c>
      <c r="D20" s="160"/>
      <c r="E20" s="161">
        <v>31680000</v>
      </c>
      <c r="F20" s="65">
        <v>60544885</v>
      </c>
      <c r="G20" s="65">
        <v>379151</v>
      </c>
      <c r="H20" s="65">
        <v>1949733</v>
      </c>
      <c r="I20" s="65">
        <v>373345</v>
      </c>
      <c r="J20" s="65">
        <v>2702229</v>
      </c>
      <c r="K20" s="65">
        <v>1334853</v>
      </c>
      <c r="L20" s="65">
        <v>9080220</v>
      </c>
      <c r="M20" s="65">
        <v>1110451</v>
      </c>
      <c r="N20" s="65">
        <v>11525524</v>
      </c>
      <c r="O20" s="65">
        <v>216306</v>
      </c>
      <c r="P20" s="65">
        <v>1933594</v>
      </c>
      <c r="Q20" s="65">
        <v>3208504</v>
      </c>
      <c r="R20" s="65">
        <v>5358404</v>
      </c>
      <c r="S20" s="65">
        <v>1093237</v>
      </c>
      <c r="T20" s="65">
        <v>2825490</v>
      </c>
      <c r="U20" s="65">
        <v>16565253</v>
      </c>
      <c r="V20" s="65">
        <v>20483980</v>
      </c>
      <c r="W20" s="65">
        <v>40070137</v>
      </c>
      <c r="X20" s="65">
        <v>60544885</v>
      </c>
      <c r="Y20" s="65">
        <v>-20474748</v>
      </c>
      <c r="Z20" s="145">
        <v>-33.82</v>
      </c>
      <c r="AA20" s="67">
        <v>60544885</v>
      </c>
    </row>
    <row r="21" spans="1:27" ht="13.5">
      <c r="A21" s="143" t="s">
        <v>90</v>
      </c>
      <c r="B21" s="141"/>
      <c r="C21" s="160">
        <v>5853396</v>
      </c>
      <c r="D21" s="160"/>
      <c r="E21" s="161">
        <v>6500000</v>
      </c>
      <c r="F21" s="65">
        <v>17326000</v>
      </c>
      <c r="G21" s="65">
        <v>186412</v>
      </c>
      <c r="H21" s="65">
        <v>516376</v>
      </c>
      <c r="I21" s="65">
        <v>481473</v>
      </c>
      <c r="J21" s="65">
        <v>1184261</v>
      </c>
      <c r="K21" s="65">
        <v>338673</v>
      </c>
      <c r="L21" s="65">
        <v>513805</v>
      </c>
      <c r="M21" s="65">
        <v>1093170</v>
      </c>
      <c r="N21" s="65">
        <v>1945648</v>
      </c>
      <c r="O21" s="65">
        <v>511106</v>
      </c>
      <c r="P21" s="65">
        <v>402689</v>
      </c>
      <c r="Q21" s="65">
        <v>593626</v>
      </c>
      <c r="R21" s="65">
        <v>1507421</v>
      </c>
      <c r="S21" s="65">
        <v>513713</v>
      </c>
      <c r="T21" s="65">
        <v>871276</v>
      </c>
      <c r="U21" s="65">
        <v>1192474</v>
      </c>
      <c r="V21" s="65">
        <v>2577463</v>
      </c>
      <c r="W21" s="65">
        <v>7214793</v>
      </c>
      <c r="X21" s="65">
        <v>17326000</v>
      </c>
      <c r="Y21" s="65">
        <v>-10111207</v>
      </c>
      <c r="Z21" s="145">
        <v>-58.36</v>
      </c>
      <c r="AA21" s="67">
        <v>17326000</v>
      </c>
    </row>
    <row r="22" spans="1:27" ht="13.5">
      <c r="A22" s="143" t="s">
        <v>91</v>
      </c>
      <c r="B22" s="141"/>
      <c r="C22" s="162">
        <v>26198195</v>
      </c>
      <c r="D22" s="162"/>
      <c r="E22" s="163">
        <v>42579000</v>
      </c>
      <c r="F22" s="164">
        <v>82493685</v>
      </c>
      <c r="G22" s="164">
        <v>149443</v>
      </c>
      <c r="H22" s="164">
        <v>973098</v>
      </c>
      <c r="I22" s="164">
        <v>834215</v>
      </c>
      <c r="J22" s="164">
        <v>1956756</v>
      </c>
      <c r="K22" s="164">
        <v>2236716</v>
      </c>
      <c r="L22" s="164">
        <v>836634</v>
      </c>
      <c r="M22" s="164">
        <v>427553</v>
      </c>
      <c r="N22" s="164">
        <v>3500903</v>
      </c>
      <c r="O22" s="164">
        <v>444346</v>
      </c>
      <c r="P22" s="164">
        <v>1570035</v>
      </c>
      <c r="Q22" s="164">
        <v>841629</v>
      </c>
      <c r="R22" s="164">
        <v>2856010</v>
      </c>
      <c r="S22" s="164">
        <v>1515436</v>
      </c>
      <c r="T22" s="164">
        <v>473594</v>
      </c>
      <c r="U22" s="164">
        <v>7386953</v>
      </c>
      <c r="V22" s="164">
        <v>9375983</v>
      </c>
      <c r="W22" s="164">
        <v>17689652</v>
      </c>
      <c r="X22" s="164">
        <v>82493685</v>
      </c>
      <c r="Y22" s="164">
        <v>-64804033</v>
      </c>
      <c r="Z22" s="146">
        <v>-78.56</v>
      </c>
      <c r="AA22" s="239">
        <v>82493685</v>
      </c>
    </row>
    <row r="23" spans="1:27" ht="13.5">
      <c r="A23" s="143" t="s">
        <v>92</v>
      </c>
      <c r="B23" s="141"/>
      <c r="C23" s="160">
        <v>4368138</v>
      </c>
      <c r="D23" s="160"/>
      <c r="E23" s="161">
        <v>3324000</v>
      </c>
      <c r="F23" s="65">
        <v>4697450</v>
      </c>
      <c r="G23" s="65"/>
      <c r="H23" s="65">
        <v>32</v>
      </c>
      <c r="I23" s="65">
        <v>38278</v>
      </c>
      <c r="J23" s="65">
        <v>38310</v>
      </c>
      <c r="K23" s="65">
        <v>433647</v>
      </c>
      <c r="L23" s="65">
        <v>262958</v>
      </c>
      <c r="M23" s="65">
        <v>395160</v>
      </c>
      <c r="N23" s="65">
        <v>1091765</v>
      </c>
      <c r="O23" s="65">
        <v>16</v>
      </c>
      <c r="P23" s="65">
        <v>97621</v>
      </c>
      <c r="Q23" s="65">
        <v>1186056</v>
      </c>
      <c r="R23" s="65">
        <v>1283693</v>
      </c>
      <c r="S23" s="65">
        <v>147062</v>
      </c>
      <c r="T23" s="65">
        <v>233004</v>
      </c>
      <c r="U23" s="65">
        <v>-490231</v>
      </c>
      <c r="V23" s="65">
        <v>-110165</v>
      </c>
      <c r="W23" s="65">
        <v>2303603</v>
      </c>
      <c r="X23" s="65">
        <v>4697450</v>
      </c>
      <c r="Y23" s="65">
        <v>-2393847</v>
      </c>
      <c r="Z23" s="145">
        <v>-50.96</v>
      </c>
      <c r="AA23" s="67">
        <v>4697450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271202014</v>
      </c>
      <c r="D25" s="232">
        <f>+D5+D9+D15+D19+D24</f>
        <v>0</v>
      </c>
      <c r="E25" s="245">
        <f t="shared" si="4"/>
        <v>208479650</v>
      </c>
      <c r="F25" s="234">
        <f t="shared" si="4"/>
        <v>364066880</v>
      </c>
      <c r="G25" s="234">
        <f t="shared" si="4"/>
        <v>1483002</v>
      </c>
      <c r="H25" s="234">
        <f t="shared" si="4"/>
        <v>10922209</v>
      </c>
      <c r="I25" s="234">
        <f t="shared" si="4"/>
        <v>21013564</v>
      </c>
      <c r="J25" s="234">
        <f t="shared" si="4"/>
        <v>33418775</v>
      </c>
      <c r="K25" s="234">
        <f t="shared" si="4"/>
        <v>14159517</v>
      </c>
      <c r="L25" s="234">
        <f t="shared" si="4"/>
        <v>19086570</v>
      </c>
      <c r="M25" s="234">
        <f t="shared" si="4"/>
        <v>17520701</v>
      </c>
      <c r="N25" s="234">
        <f t="shared" si="4"/>
        <v>50766788</v>
      </c>
      <c r="O25" s="234">
        <f t="shared" si="4"/>
        <v>5863304</v>
      </c>
      <c r="P25" s="234">
        <f t="shared" si="4"/>
        <v>10142251</v>
      </c>
      <c r="Q25" s="234">
        <f t="shared" si="4"/>
        <v>15763864</v>
      </c>
      <c r="R25" s="234">
        <f t="shared" si="4"/>
        <v>31769419</v>
      </c>
      <c r="S25" s="234">
        <f t="shared" si="4"/>
        <v>9710594</v>
      </c>
      <c r="T25" s="234">
        <f t="shared" si="4"/>
        <v>13475603</v>
      </c>
      <c r="U25" s="234">
        <f t="shared" si="4"/>
        <v>54629706</v>
      </c>
      <c r="V25" s="234">
        <f t="shared" si="4"/>
        <v>77815903</v>
      </c>
      <c r="W25" s="234">
        <f t="shared" si="4"/>
        <v>193770885</v>
      </c>
      <c r="X25" s="234">
        <f t="shared" si="4"/>
        <v>364066880</v>
      </c>
      <c r="Y25" s="234">
        <f t="shared" si="4"/>
        <v>-170295995</v>
      </c>
      <c r="Z25" s="246">
        <f>+IF(X25&lt;&gt;0,+(Y25/X25)*100,0)</f>
        <v>-46.77601955992262</v>
      </c>
      <c r="AA25" s="247">
        <f>+AA5+AA9+AA15+AA19+AA24</f>
        <v>364066880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35892664</v>
      </c>
      <c r="D28" s="160"/>
      <c r="E28" s="161">
        <v>48527150</v>
      </c>
      <c r="F28" s="65">
        <v>58488067</v>
      </c>
      <c r="G28" s="65">
        <v>226121</v>
      </c>
      <c r="H28" s="65">
        <v>4972054</v>
      </c>
      <c r="I28" s="65">
        <v>6246999</v>
      </c>
      <c r="J28" s="65">
        <v>11445174</v>
      </c>
      <c r="K28" s="65">
        <v>1449514</v>
      </c>
      <c r="L28" s="65">
        <v>8863216</v>
      </c>
      <c r="M28" s="65">
        <v>2428449</v>
      </c>
      <c r="N28" s="65">
        <v>12741179</v>
      </c>
      <c r="O28" s="65">
        <v>75030</v>
      </c>
      <c r="P28" s="65">
        <v>2135534</v>
      </c>
      <c r="Q28" s="65">
        <v>5957826</v>
      </c>
      <c r="R28" s="65">
        <v>8168390</v>
      </c>
      <c r="S28" s="65">
        <v>1646422</v>
      </c>
      <c r="T28" s="65">
        <v>2129624</v>
      </c>
      <c r="U28" s="65">
        <v>5801171</v>
      </c>
      <c r="V28" s="65">
        <v>9577217</v>
      </c>
      <c r="W28" s="65">
        <v>41931960</v>
      </c>
      <c r="X28" s="65">
        <v>58488067</v>
      </c>
      <c r="Y28" s="65">
        <v>-16556107</v>
      </c>
      <c r="Z28" s="145">
        <v>-28.31</v>
      </c>
      <c r="AA28" s="160">
        <v>58488067</v>
      </c>
    </row>
    <row r="29" spans="1:27" ht="13.5">
      <c r="A29" s="249" t="s">
        <v>138</v>
      </c>
      <c r="B29" s="141"/>
      <c r="C29" s="160">
        <v>105848</v>
      </c>
      <c r="D29" s="160"/>
      <c r="E29" s="161">
        <v>300000</v>
      </c>
      <c r="F29" s="65">
        <v>1877168</v>
      </c>
      <c r="G29" s="65"/>
      <c r="H29" s="65"/>
      <c r="I29" s="65"/>
      <c r="J29" s="65"/>
      <c r="K29" s="65"/>
      <c r="L29" s="65"/>
      <c r="M29" s="65"/>
      <c r="N29" s="65"/>
      <c r="O29" s="65"/>
      <c r="P29" s="65">
        <v>180929</v>
      </c>
      <c r="Q29" s="65"/>
      <c r="R29" s="65">
        <v>180929</v>
      </c>
      <c r="S29" s="65"/>
      <c r="T29" s="65">
        <v>53249</v>
      </c>
      <c r="U29" s="65"/>
      <c r="V29" s="65">
        <v>53249</v>
      </c>
      <c r="W29" s="65">
        <v>234178</v>
      </c>
      <c r="X29" s="65">
        <v>1877168</v>
      </c>
      <c r="Y29" s="65">
        <v>-1642990</v>
      </c>
      <c r="Z29" s="145">
        <v>-87.52</v>
      </c>
      <c r="AA29" s="67">
        <v>1877168</v>
      </c>
    </row>
    <row r="30" spans="1:27" ht="13.5">
      <c r="A30" s="249" t="s">
        <v>139</v>
      </c>
      <c r="B30" s="141"/>
      <c r="C30" s="162">
        <v>13415</v>
      </c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>
        <v>1038198</v>
      </c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37050125</v>
      </c>
      <c r="D32" s="225">
        <f>SUM(D28:D31)</f>
        <v>0</v>
      </c>
      <c r="E32" s="226">
        <f t="shared" si="5"/>
        <v>48827150</v>
      </c>
      <c r="F32" s="82">
        <f t="shared" si="5"/>
        <v>60365235</v>
      </c>
      <c r="G32" s="82">
        <f t="shared" si="5"/>
        <v>226121</v>
      </c>
      <c r="H32" s="82">
        <f t="shared" si="5"/>
        <v>4972054</v>
      </c>
      <c r="I32" s="82">
        <f t="shared" si="5"/>
        <v>6246999</v>
      </c>
      <c r="J32" s="82">
        <f t="shared" si="5"/>
        <v>11445174</v>
      </c>
      <c r="K32" s="82">
        <f t="shared" si="5"/>
        <v>1449514</v>
      </c>
      <c r="L32" s="82">
        <f t="shared" si="5"/>
        <v>8863216</v>
      </c>
      <c r="M32" s="82">
        <f t="shared" si="5"/>
        <v>2428449</v>
      </c>
      <c r="N32" s="82">
        <f t="shared" si="5"/>
        <v>12741179</v>
      </c>
      <c r="O32" s="82">
        <f t="shared" si="5"/>
        <v>75030</v>
      </c>
      <c r="P32" s="82">
        <f t="shared" si="5"/>
        <v>2316463</v>
      </c>
      <c r="Q32" s="82">
        <f t="shared" si="5"/>
        <v>5957826</v>
      </c>
      <c r="R32" s="82">
        <f t="shared" si="5"/>
        <v>8349319</v>
      </c>
      <c r="S32" s="82">
        <f t="shared" si="5"/>
        <v>1646422</v>
      </c>
      <c r="T32" s="82">
        <f t="shared" si="5"/>
        <v>2182873</v>
      </c>
      <c r="U32" s="82">
        <f t="shared" si="5"/>
        <v>5801171</v>
      </c>
      <c r="V32" s="82">
        <f t="shared" si="5"/>
        <v>9630466</v>
      </c>
      <c r="W32" s="82">
        <f t="shared" si="5"/>
        <v>42166138</v>
      </c>
      <c r="X32" s="82">
        <f t="shared" si="5"/>
        <v>60365235</v>
      </c>
      <c r="Y32" s="82">
        <f t="shared" si="5"/>
        <v>-18199097</v>
      </c>
      <c r="Z32" s="227">
        <f>+IF(X32&lt;&gt;0,+(Y32/X32)*100,0)</f>
        <v>-30.148308045185278</v>
      </c>
      <c r="AA32" s="84">
        <f>SUM(AA28:AA31)</f>
        <v>60365235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73272632</v>
      </c>
      <c r="D34" s="160"/>
      <c r="E34" s="161">
        <v>91800000</v>
      </c>
      <c r="F34" s="65">
        <v>169051700</v>
      </c>
      <c r="G34" s="65">
        <v>120135</v>
      </c>
      <c r="H34" s="65">
        <v>2734355</v>
      </c>
      <c r="I34" s="65">
        <v>7290177</v>
      </c>
      <c r="J34" s="65">
        <v>10144667</v>
      </c>
      <c r="K34" s="65">
        <v>3638365</v>
      </c>
      <c r="L34" s="65">
        <v>6293055</v>
      </c>
      <c r="M34" s="65">
        <v>4729032</v>
      </c>
      <c r="N34" s="65">
        <v>14660452</v>
      </c>
      <c r="O34" s="65">
        <v>1895529</v>
      </c>
      <c r="P34" s="65">
        <v>2304078</v>
      </c>
      <c r="Q34" s="65">
        <v>4105110</v>
      </c>
      <c r="R34" s="65">
        <v>8304717</v>
      </c>
      <c r="S34" s="65">
        <v>3426216</v>
      </c>
      <c r="T34" s="65">
        <v>2863368</v>
      </c>
      <c r="U34" s="65">
        <v>33021255</v>
      </c>
      <c r="V34" s="65">
        <v>39310839</v>
      </c>
      <c r="W34" s="65">
        <v>72420675</v>
      </c>
      <c r="X34" s="65">
        <v>169051700</v>
      </c>
      <c r="Y34" s="65">
        <v>-96631025</v>
      </c>
      <c r="Z34" s="145">
        <v>-57.16</v>
      </c>
      <c r="AA34" s="67">
        <v>169051700</v>
      </c>
    </row>
    <row r="35" spans="1:27" ht="13.5">
      <c r="A35" s="252" t="s">
        <v>53</v>
      </c>
      <c r="B35" s="141"/>
      <c r="C35" s="160">
        <v>160879257</v>
      </c>
      <c r="D35" s="160"/>
      <c r="E35" s="161">
        <v>67852500</v>
      </c>
      <c r="F35" s="65">
        <v>134649945</v>
      </c>
      <c r="G35" s="65">
        <v>1136746</v>
      </c>
      <c r="H35" s="65">
        <v>3215801</v>
      </c>
      <c r="I35" s="65">
        <v>7476390</v>
      </c>
      <c r="J35" s="65">
        <v>11828937</v>
      </c>
      <c r="K35" s="65">
        <v>9071636</v>
      </c>
      <c r="L35" s="65">
        <v>3930299</v>
      </c>
      <c r="M35" s="65">
        <v>10363220</v>
      </c>
      <c r="N35" s="65">
        <v>23365155</v>
      </c>
      <c r="O35" s="65">
        <v>3892744</v>
      </c>
      <c r="P35" s="65">
        <v>5521711</v>
      </c>
      <c r="Q35" s="65">
        <v>5700928</v>
      </c>
      <c r="R35" s="65">
        <v>15115383</v>
      </c>
      <c r="S35" s="65">
        <v>4637958</v>
      </c>
      <c r="T35" s="65">
        <v>8429363</v>
      </c>
      <c r="U35" s="65">
        <v>15807285</v>
      </c>
      <c r="V35" s="65">
        <v>28874606</v>
      </c>
      <c r="W35" s="65">
        <v>79184081</v>
      </c>
      <c r="X35" s="65">
        <v>134649945</v>
      </c>
      <c r="Y35" s="65">
        <v>-55465864</v>
      </c>
      <c r="Z35" s="145">
        <v>-41.19</v>
      </c>
      <c r="AA35" s="67">
        <v>134649945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271202014</v>
      </c>
      <c r="D36" s="237">
        <f>SUM(D32:D35)</f>
        <v>0</v>
      </c>
      <c r="E36" s="233">
        <f t="shared" si="6"/>
        <v>208479650</v>
      </c>
      <c r="F36" s="235">
        <f t="shared" si="6"/>
        <v>364066880</v>
      </c>
      <c r="G36" s="235">
        <f t="shared" si="6"/>
        <v>1483002</v>
      </c>
      <c r="H36" s="235">
        <f t="shared" si="6"/>
        <v>10922210</v>
      </c>
      <c r="I36" s="235">
        <f t="shared" si="6"/>
        <v>21013566</v>
      </c>
      <c r="J36" s="235">
        <f t="shared" si="6"/>
        <v>33418778</v>
      </c>
      <c r="K36" s="235">
        <f t="shared" si="6"/>
        <v>14159515</v>
      </c>
      <c r="L36" s="235">
        <f t="shared" si="6"/>
        <v>19086570</v>
      </c>
      <c r="M36" s="235">
        <f t="shared" si="6"/>
        <v>17520701</v>
      </c>
      <c r="N36" s="235">
        <f t="shared" si="6"/>
        <v>50766786</v>
      </c>
      <c r="O36" s="235">
        <f t="shared" si="6"/>
        <v>5863303</v>
      </c>
      <c r="P36" s="235">
        <f t="shared" si="6"/>
        <v>10142252</v>
      </c>
      <c r="Q36" s="235">
        <f t="shared" si="6"/>
        <v>15763864</v>
      </c>
      <c r="R36" s="235">
        <f t="shared" si="6"/>
        <v>31769419</v>
      </c>
      <c r="S36" s="235">
        <f t="shared" si="6"/>
        <v>9710596</v>
      </c>
      <c r="T36" s="235">
        <f t="shared" si="6"/>
        <v>13475604</v>
      </c>
      <c r="U36" s="235">
        <f t="shared" si="6"/>
        <v>54629711</v>
      </c>
      <c r="V36" s="235">
        <f t="shared" si="6"/>
        <v>77815911</v>
      </c>
      <c r="W36" s="235">
        <f t="shared" si="6"/>
        <v>193770894</v>
      </c>
      <c r="X36" s="235">
        <f t="shared" si="6"/>
        <v>364066880</v>
      </c>
      <c r="Y36" s="235">
        <f t="shared" si="6"/>
        <v>-170295986</v>
      </c>
      <c r="Z36" s="236">
        <f>+IF(X36&lt;&gt;0,+(Y36/X36)*100,0)</f>
        <v>-46.776017087849354</v>
      </c>
      <c r="AA36" s="254">
        <f>SUM(AA32:AA35)</f>
        <v>364066880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59370684</v>
      </c>
      <c r="D6" s="160"/>
      <c r="E6" s="64">
        <v>39334965</v>
      </c>
      <c r="F6" s="65">
        <v>20903827</v>
      </c>
      <c r="G6" s="65">
        <v>154926722</v>
      </c>
      <c r="H6" s="65">
        <v>250320804</v>
      </c>
      <c r="I6" s="65">
        <v>263629927</v>
      </c>
      <c r="J6" s="65">
        <v>668877453</v>
      </c>
      <c r="K6" s="65">
        <v>45625971</v>
      </c>
      <c r="L6" s="65">
        <v>47967789</v>
      </c>
      <c r="M6" s="65">
        <v>122943975</v>
      </c>
      <c r="N6" s="65">
        <v>216537735</v>
      </c>
      <c r="O6" s="65">
        <v>168035587</v>
      </c>
      <c r="P6" s="65">
        <v>39868012</v>
      </c>
      <c r="Q6" s="65">
        <v>151325562</v>
      </c>
      <c r="R6" s="65">
        <v>359229161</v>
      </c>
      <c r="S6" s="65">
        <v>217839008</v>
      </c>
      <c r="T6" s="65">
        <v>255594623</v>
      </c>
      <c r="U6" s="65">
        <v>55571146</v>
      </c>
      <c r="V6" s="65">
        <v>529004777</v>
      </c>
      <c r="W6" s="65">
        <v>1773649126</v>
      </c>
      <c r="X6" s="65">
        <v>20903827</v>
      </c>
      <c r="Y6" s="65">
        <v>1752745299</v>
      </c>
      <c r="Z6" s="145">
        <v>8384.81</v>
      </c>
      <c r="AA6" s="67">
        <v>20903827</v>
      </c>
    </row>
    <row r="7" spans="1:27" ht="13.5">
      <c r="A7" s="264" t="s">
        <v>147</v>
      </c>
      <c r="B7" s="197" t="s">
        <v>72</v>
      </c>
      <c r="C7" s="160">
        <v>321772613</v>
      </c>
      <c r="D7" s="160"/>
      <c r="E7" s="64">
        <v>211000000</v>
      </c>
      <c r="F7" s="65">
        <v>131000000</v>
      </c>
      <c r="G7" s="65">
        <v>249000000</v>
      </c>
      <c r="H7" s="65">
        <v>147772612</v>
      </c>
      <c r="I7" s="65">
        <v>111772612</v>
      </c>
      <c r="J7" s="65">
        <v>508545224</v>
      </c>
      <c r="K7" s="65">
        <v>333772612</v>
      </c>
      <c r="L7" s="65">
        <v>333772612</v>
      </c>
      <c r="M7" s="65">
        <v>267772612</v>
      </c>
      <c r="N7" s="65">
        <v>935317836</v>
      </c>
      <c r="O7" s="65">
        <v>231772612</v>
      </c>
      <c r="P7" s="65">
        <v>375772612</v>
      </c>
      <c r="Q7" s="65">
        <v>303772612</v>
      </c>
      <c r="R7" s="65">
        <v>911317836</v>
      </c>
      <c r="S7" s="65">
        <v>231772612</v>
      </c>
      <c r="T7" s="65">
        <v>195772612</v>
      </c>
      <c r="U7" s="65">
        <v>324000000</v>
      </c>
      <c r="V7" s="65">
        <v>751545224</v>
      </c>
      <c r="W7" s="65">
        <v>3106726120</v>
      </c>
      <c r="X7" s="65">
        <v>131000000</v>
      </c>
      <c r="Y7" s="65">
        <v>2975726120</v>
      </c>
      <c r="Z7" s="145">
        <v>2271.55</v>
      </c>
      <c r="AA7" s="67">
        <v>131000000</v>
      </c>
    </row>
    <row r="8" spans="1:27" ht="13.5">
      <c r="A8" s="264" t="s">
        <v>148</v>
      </c>
      <c r="B8" s="197" t="s">
        <v>72</v>
      </c>
      <c r="C8" s="160">
        <v>37919592</v>
      </c>
      <c r="D8" s="160"/>
      <c r="E8" s="64">
        <v>42563725</v>
      </c>
      <c r="F8" s="65">
        <v>32563725</v>
      </c>
      <c r="G8" s="65">
        <v>44623922</v>
      </c>
      <c r="H8" s="65">
        <v>45296869</v>
      </c>
      <c r="I8" s="65">
        <v>44543978</v>
      </c>
      <c r="J8" s="65">
        <v>134464769</v>
      </c>
      <c r="K8" s="65">
        <v>42587647</v>
      </c>
      <c r="L8" s="65">
        <v>41754858</v>
      </c>
      <c r="M8" s="65">
        <v>39775393</v>
      </c>
      <c r="N8" s="65">
        <v>124117898</v>
      </c>
      <c r="O8" s="65">
        <v>36808506</v>
      </c>
      <c r="P8" s="65">
        <v>38836118</v>
      </c>
      <c r="Q8" s="65">
        <v>36537348</v>
      </c>
      <c r="R8" s="65">
        <v>112181972</v>
      </c>
      <c r="S8" s="65">
        <v>39422107</v>
      </c>
      <c r="T8" s="65">
        <v>40430100</v>
      </c>
      <c r="U8" s="65">
        <v>42820363</v>
      </c>
      <c r="V8" s="65">
        <v>122672570</v>
      </c>
      <c r="W8" s="65">
        <v>493437209</v>
      </c>
      <c r="X8" s="65">
        <v>32563725</v>
      </c>
      <c r="Y8" s="65">
        <v>460873484</v>
      </c>
      <c r="Z8" s="145">
        <v>1415.3</v>
      </c>
      <c r="AA8" s="67">
        <v>32563725</v>
      </c>
    </row>
    <row r="9" spans="1:27" ht="13.5">
      <c r="A9" s="264" t="s">
        <v>149</v>
      </c>
      <c r="B9" s="197"/>
      <c r="C9" s="160">
        <v>39400091</v>
      </c>
      <c r="D9" s="160"/>
      <c r="E9" s="64">
        <v>16892398</v>
      </c>
      <c r="F9" s="65">
        <v>16892398</v>
      </c>
      <c r="G9" s="65">
        <v>19043538</v>
      </c>
      <c r="H9" s="65">
        <v>19412944</v>
      </c>
      <c r="I9" s="65">
        <v>19090276</v>
      </c>
      <c r="J9" s="65">
        <v>57546758</v>
      </c>
      <c r="K9" s="65">
        <v>18251849</v>
      </c>
      <c r="L9" s="65">
        <v>17894939</v>
      </c>
      <c r="M9" s="65">
        <v>17046597</v>
      </c>
      <c r="N9" s="65">
        <v>53193385</v>
      </c>
      <c r="O9" s="65">
        <v>15775074</v>
      </c>
      <c r="P9" s="65">
        <v>16644050</v>
      </c>
      <c r="Q9" s="65">
        <v>15658863</v>
      </c>
      <c r="R9" s="65">
        <v>48077987</v>
      </c>
      <c r="S9" s="65">
        <v>16895188</v>
      </c>
      <c r="T9" s="65">
        <v>17327185</v>
      </c>
      <c r="U9" s="65">
        <v>18351584</v>
      </c>
      <c r="V9" s="65">
        <v>52573957</v>
      </c>
      <c r="W9" s="65">
        <v>211392087</v>
      </c>
      <c r="X9" s="65">
        <v>16892398</v>
      </c>
      <c r="Y9" s="65">
        <v>194499689</v>
      </c>
      <c r="Z9" s="145">
        <v>1151.4</v>
      </c>
      <c r="AA9" s="67">
        <v>16892398</v>
      </c>
    </row>
    <row r="10" spans="1:27" ht="13.5">
      <c r="A10" s="264" t="s">
        <v>150</v>
      </c>
      <c r="B10" s="197"/>
      <c r="C10" s="160">
        <v>3856547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38598799</v>
      </c>
      <c r="D11" s="160"/>
      <c r="E11" s="64">
        <v>40439795</v>
      </c>
      <c r="F11" s="65">
        <v>40439795</v>
      </c>
      <c r="G11" s="65">
        <v>36763450</v>
      </c>
      <c r="H11" s="65">
        <v>36763450</v>
      </c>
      <c r="I11" s="65">
        <v>36763450</v>
      </c>
      <c r="J11" s="65">
        <v>110290350</v>
      </c>
      <c r="K11" s="65">
        <v>36763450</v>
      </c>
      <c r="L11" s="65">
        <v>36763450</v>
      </c>
      <c r="M11" s="65">
        <v>36763450</v>
      </c>
      <c r="N11" s="65">
        <v>110290350</v>
      </c>
      <c r="O11" s="65">
        <v>40439795</v>
      </c>
      <c r="P11" s="65">
        <v>36763450</v>
      </c>
      <c r="Q11" s="65">
        <v>36763450</v>
      </c>
      <c r="R11" s="65">
        <v>113966695</v>
      </c>
      <c r="S11" s="65">
        <v>36763450</v>
      </c>
      <c r="T11" s="65">
        <v>36763450</v>
      </c>
      <c r="U11" s="65">
        <v>36763450</v>
      </c>
      <c r="V11" s="65">
        <v>110290350</v>
      </c>
      <c r="W11" s="65">
        <v>444837745</v>
      </c>
      <c r="X11" s="65">
        <v>40439795</v>
      </c>
      <c r="Y11" s="65">
        <v>404397950</v>
      </c>
      <c r="Z11" s="145">
        <v>1000</v>
      </c>
      <c r="AA11" s="67">
        <v>40439795</v>
      </c>
    </row>
    <row r="12" spans="1:27" ht="13.5">
      <c r="A12" s="265" t="s">
        <v>56</v>
      </c>
      <c r="B12" s="266"/>
      <c r="C12" s="177">
        <f aca="true" t="shared" si="0" ref="C12:Y12">SUM(C6:C11)</f>
        <v>500918326</v>
      </c>
      <c r="D12" s="177">
        <f>SUM(D6:D11)</f>
        <v>0</v>
      </c>
      <c r="E12" s="77">
        <f t="shared" si="0"/>
        <v>350230883</v>
      </c>
      <c r="F12" s="78">
        <f t="shared" si="0"/>
        <v>241799745</v>
      </c>
      <c r="G12" s="78">
        <f t="shared" si="0"/>
        <v>504357632</v>
      </c>
      <c r="H12" s="78">
        <f t="shared" si="0"/>
        <v>499566679</v>
      </c>
      <c r="I12" s="78">
        <f t="shared" si="0"/>
        <v>475800243</v>
      </c>
      <c r="J12" s="78">
        <f t="shared" si="0"/>
        <v>1479724554</v>
      </c>
      <c r="K12" s="78">
        <f t="shared" si="0"/>
        <v>477001529</v>
      </c>
      <c r="L12" s="78">
        <f t="shared" si="0"/>
        <v>478153648</v>
      </c>
      <c r="M12" s="78">
        <f t="shared" si="0"/>
        <v>484302027</v>
      </c>
      <c r="N12" s="78">
        <f t="shared" si="0"/>
        <v>1439457204</v>
      </c>
      <c r="O12" s="78">
        <f t="shared" si="0"/>
        <v>492831574</v>
      </c>
      <c r="P12" s="78">
        <f t="shared" si="0"/>
        <v>507884242</v>
      </c>
      <c r="Q12" s="78">
        <f t="shared" si="0"/>
        <v>544057835</v>
      </c>
      <c r="R12" s="78">
        <f t="shared" si="0"/>
        <v>1544773651</v>
      </c>
      <c r="S12" s="78">
        <f t="shared" si="0"/>
        <v>542692365</v>
      </c>
      <c r="T12" s="78">
        <f t="shared" si="0"/>
        <v>545887970</v>
      </c>
      <c r="U12" s="78">
        <f t="shared" si="0"/>
        <v>477506543</v>
      </c>
      <c r="V12" s="78">
        <f t="shared" si="0"/>
        <v>1566086878</v>
      </c>
      <c r="W12" s="78">
        <f t="shared" si="0"/>
        <v>6030042287</v>
      </c>
      <c r="X12" s="78">
        <f t="shared" si="0"/>
        <v>241799745</v>
      </c>
      <c r="Y12" s="78">
        <f t="shared" si="0"/>
        <v>5788242542</v>
      </c>
      <c r="Z12" s="179">
        <f>+IF(X12&lt;&gt;0,+(Y12/X12)*100,0)</f>
        <v>2393.8166444302906</v>
      </c>
      <c r="AA12" s="79">
        <f>SUM(AA6:AA11)</f>
        <v>241799745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263944</v>
      </c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6146801838</v>
      </c>
      <c r="D19" s="160"/>
      <c r="E19" s="64">
        <v>6455094428</v>
      </c>
      <c r="F19" s="65">
        <v>6637428189</v>
      </c>
      <c r="G19" s="65">
        <v>6390541083</v>
      </c>
      <c r="H19" s="65">
        <v>6388389364</v>
      </c>
      <c r="I19" s="65">
        <v>6396329001</v>
      </c>
      <c r="J19" s="65">
        <v>19175259448</v>
      </c>
      <c r="K19" s="65">
        <v>6397414607</v>
      </c>
      <c r="L19" s="65">
        <v>6403427245</v>
      </c>
      <c r="M19" s="65">
        <v>6407728627</v>
      </c>
      <c r="N19" s="65">
        <v>19208570479</v>
      </c>
      <c r="O19" s="65">
        <v>6400518018</v>
      </c>
      <c r="P19" s="65">
        <v>6396984184</v>
      </c>
      <c r="Q19" s="65">
        <v>6393777355</v>
      </c>
      <c r="R19" s="65">
        <v>19191279557</v>
      </c>
      <c r="S19" s="65">
        <v>6389724630</v>
      </c>
      <c r="T19" s="65">
        <v>6389471108</v>
      </c>
      <c r="U19" s="65">
        <v>6777259679</v>
      </c>
      <c r="V19" s="65">
        <v>19556455417</v>
      </c>
      <c r="W19" s="65">
        <v>77131564901</v>
      </c>
      <c r="X19" s="65">
        <v>6637428189</v>
      </c>
      <c r="Y19" s="65">
        <v>70494136712</v>
      </c>
      <c r="Z19" s="145">
        <v>1062.07</v>
      </c>
      <c r="AA19" s="67">
        <v>6637428189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>
        <v>3225828</v>
      </c>
      <c r="F22" s="65"/>
      <c r="G22" s="65">
        <v>3989450</v>
      </c>
      <c r="H22" s="65">
        <v>3989466</v>
      </c>
      <c r="I22" s="65">
        <v>3989482</v>
      </c>
      <c r="J22" s="65">
        <v>11968398</v>
      </c>
      <c r="K22" s="65">
        <v>3989482</v>
      </c>
      <c r="L22" s="65">
        <v>3989504</v>
      </c>
      <c r="M22" s="65">
        <v>4134912</v>
      </c>
      <c r="N22" s="65">
        <v>12113898</v>
      </c>
      <c r="O22" s="65">
        <v>4134912</v>
      </c>
      <c r="P22" s="65">
        <v>4737087</v>
      </c>
      <c r="Q22" s="65">
        <v>4737087</v>
      </c>
      <c r="R22" s="65">
        <v>13609086</v>
      </c>
      <c r="S22" s="65">
        <v>4771298</v>
      </c>
      <c r="T22" s="65">
        <v>4771314</v>
      </c>
      <c r="U22" s="65">
        <v>4909632</v>
      </c>
      <c r="V22" s="65">
        <v>14452244</v>
      </c>
      <c r="W22" s="65">
        <v>52143626</v>
      </c>
      <c r="X22" s="65"/>
      <c r="Y22" s="65">
        <v>52143626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6147065782</v>
      </c>
      <c r="D24" s="177">
        <f>SUM(D15:D23)</f>
        <v>0</v>
      </c>
      <c r="E24" s="81">
        <f t="shared" si="1"/>
        <v>6458320256</v>
      </c>
      <c r="F24" s="82">
        <f t="shared" si="1"/>
        <v>6637428189</v>
      </c>
      <c r="G24" s="82">
        <f t="shared" si="1"/>
        <v>6394530533</v>
      </c>
      <c r="H24" s="82">
        <f t="shared" si="1"/>
        <v>6392378830</v>
      </c>
      <c r="I24" s="82">
        <f t="shared" si="1"/>
        <v>6400318483</v>
      </c>
      <c r="J24" s="82">
        <f t="shared" si="1"/>
        <v>19187227846</v>
      </c>
      <c r="K24" s="82">
        <f t="shared" si="1"/>
        <v>6401404089</v>
      </c>
      <c r="L24" s="82">
        <f t="shared" si="1"/>
        <v>6407416749</v>
      </c>
      <c r="M24" s="82">
        <f t="shared" si="1"/>
        <v>6411863539</v>
      </c>
      <c r="N24" s="82">
        <f t="shared" si="1"/>
        <v>19220684377</v>
      </c>
      <c r="O24" s="82">
        <f t="shared" si="1"/>
        <v>6404652930</v>
      </c>
      <c r="P24" s="82">
        <f t="shared" si="1"/>
        <v>6401721271</v>
      </c>
      <c r="Q24" s="82">
        <f t="shared" si="1"/>
        <v>6398514442</v>
      </c>
      <c r="R24" s="82">
        <f t="shared" si="1"/>
        <v>19204888643</v>
      </c>
      <c r="S24" s="82">
        <f t="shared" si="1"/>
        <v>6394495928</v>
      </c>
      <c r="T24" s="82">
        <f t="shared" si="1"/>
        <v>6394242422</v>
      </c>
      <c r="U24" s="82">
        <f t="shared" si="1"/>
        <v>6782169311</v>
      </c>
      <c r="V24" s="82">
        <f t="shared" si="1"/>
        <v>19570907661</v>
      </c>
      <c r="W24" s="82">
        <f t="shared" si="1"/>
        <v>77183708527</v>
      </c>
      <c r="X24" s="82">
        <f t="shared" si="1"/>
        <v>6637428189</v>
      </c>
      <c r="Y24" s="82">
        <f t="shared" si="1"/>
        <v>70546280338</v>
      </c>
      <c r="Z24" s="227">
        <f>+IF(X24&lt;&gt;0,+(Y24/X24)*100,0)</f>
        <v>1062.8556472356888</v>
      </c>
      <c r="AA24" s="84">
        <f>SUM(AA15:AA23)</f>
        <v>6637428189</v>
      </c>
    </row>
    <row r="25" spans="1:27" ht="13.5">
      <c r="A25" s="265" t="s">
        <v>162</v>
      </c>
      <c r="B25" s="266"/>
      <c r="C25" s="177">
        <f aca="true" t="shared" si="2" ref="C25:Y25">+C12+C24</f>
        <v>6647984108</v>
      </c>
      <c r="D25" s="177">
        <f>+D12+D24</f>
        <v>0</v>
      </c>
      <c r="E25" s="77">
        <f t="shared" si="2"/>
        <v>6808551139</v>
      </c>
      <c r="F25" s="78">
        <f t="shared" si="2"/>
        <v>6879227934</v>
      </c>
      <c r="G25" s="78">
        <f t="shared" si="2"/>
        <v>6898888165</v>
      </c>
      <c r="H25" s="78">
        <f t="shared" si="2"/>
        <v>6891945509</v>
      </c>
      <c r="I25" s="78">
        <f t="shared" si="2"/>
        <v>6876118726</v>
      </c>
      <c r="J25" s="78">
        <f t="shared" si="2"/>
        <v>20666952400</v>
      </c>
      <c r="K25" s="78">
        <f t="shared" si="2"/>
        <v>6878405618</v>
      </c>
      <c r="L25" s="78">
        <f t="shared" si="2"/>
        <v>6885570397</v>
      </c>
      <c r="M25" s="78">
        <f t="shared" si="2"/>
        <v>6896165566</v>
      </c>
      <c r="N25" s="78">
        <f t="shared" si="2"/>
        <v>20660141581</v>
      </c>
      <c r="O25" s="78">
        <f t="shared" si="2"/>
        <v>6897484504</v>
      </c>
      <c r="P25" s="78">
        <f t="shared" si="2"/>
        <v>6909605513</v>
      </c>
      <c r="Q25" s="78">
        <f t="shared" si="2"/>
        <v>6942572277</v>
      </c>
      <c r="R25" s="78">
        <f t="shared" si="2"/>
        <v>20749662294</v>
      </c>
      <c r="S25" s="78">
        <f t="shared" si="2"/>
        <v>6937188293</v>
      </c>
      <c r="T25" s="78">
        <f t="shared" si="2"/>
        <v>6940130392</v>
      </c>
      <c r="U25" s="78">
        <f t="shared" si="2"/>
        <v>7259675854</v>
      </c>
      <c r="V25" s="78">
        <f t="shared" si="2"/>
        <v>21136994539</v>
      </c>
      <c r="W25" s="78">
        <f t="shared" si="2"/>
        <v>83213750814</v>
      </c>
      <c r="X25" s="78">
        <f t="shared" si="2"/>
        <v>6879227934</v>
      </c>
      <c r="Y25" s="78">
        <f t="shared" si="2"/>
        <v>76334522880</v>
      </c>
      <c r="Z25" s="179">
        <f>+IF(X25&lt;&gt;0,+(Y25/X25)*100,0)</f>
        <v>1109.6379362969367</v>
      </c>
      <c r="AA25" s="79">
        <f>+AA12+AA24</f>
        <v>6879227934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19317845</v>
      </c>
      <c r="D30" s="160"/>
      <c r="E30" s="64">
        <v>20715649</v>
      </c>
      <c r="F30" s="65">
        <v>20715649</v>
      </c>
      <c r="G30" s="65">
        <v>23179898</v>
      </c>
      <c r="H30" s="65"/>
      <c r="I30" s="65">
        <v>24828987</v>
      </c>
      <c r="J30" s="65">
        <v>48008885</v>
      </c>
      <c r="K30" s="65">
        <v>24828987</v>
      </c>
      <c r="L30" s="65">
        <v>29357473</v>
      </c>
      <c r="M30" s="65">
        <v>40885409</v>
      </c>
      <c r="N30" s="65">
        <v>95071869</v>
      </c>
      <c r="O30" s="65">
        <v>34662757</v>
      </c>
      <c r="P30" s="65">
        <v>34662757</v>
      </c>
      <c r="Q30" s="65">
        <v>36400493</v>
      </c>
      <c r="R30" s="65">
        <v>105726007</v>
      </c>
      <c r="S30" s="65">
        <v>36400493</v>
      </c>
      <c r="T30" s="65">
        <v>36400493</v>
      </c>
      <c r="U30" s="65">
        <v>42048935</v>
      </c>
      <c r="V30" s="65">
        <v>114849921</v>
      </c>
      <c r="W30" s="65">
        <v>363656682</v>
      </c>
      <c r="X30" s="65">
        <v>20715649</v>
      </c>
      <c r="Y30" s="65">
        <v>342941033</v>
      </c>
      <c r="Z30" s="145">
        <v>1655.47</v>
      </c>
      <c r="AA30" s="67">
        <v>20715649</v>
      </c>
    </row>
    <row r="31" spans="1:27" ht="13.5">
      <c r="A31" s="264" t="s">
        <v>166</v>
      </c>
      <c r="B31" s="197"/>
      <c r="C31" s="160">
        <v>33111314</v>
      </c>
      <c r="D31" s="160"/>
      <c r="E31" s="64">
        <v>25783237</v>
      </c>
      <c r="F31" s="65">
        <v>21404736</v>
      </c>
      <c r="G31" s="65">
        <v>23365394</v>
      </c>
      <c r="H31" s="65">
        <v>24008645</v>
      </c>
      <c r="I31" s="65">
        <v>24431864</v>
      </c>
      <c r="J31" s="65">
        <v>71805903</v>
      </c>
      <c r="K31" s="65">
        <v>25203082</v>
      </c>
      <c r="L31" s="65">
        <v>25617955</v>
      </c>
      <c r="M31" s="65">
        <v>25935530</v>
      </c>
      <c r="N31" s="65">
        <v>76756567</v>
      </c>
      <c r="O31" s="65">
        <v>26614381</v>
      </c>
      <c r="P31" s="65">
        <v>27067926</v>
      </c>
      <c r="Q31" s="65">
        <v>27538088</v>
      </c>
      <c r="R31" s="65">
        <v>81220395</v>
      </c>
      <c r="S31" s="65">
        <v>28316597</v>
      </c>
      <c r="T31" s="65">
        <v>28405306</v>
      </c>
      <c r="U31" s="65">
        <v>28405306</v>
      </c>
      <c r="V31" s="65">
        <v>85127209</v>
      </c>
      <c r="W31" s="65">
        <v>314910074</v>
      </c>
      <c r="X31" s="65">
        <v>21404736</v>
      </c>
      <c r="Y31" s="65">
        <v>293505338</v>
      </c>
      <c r="Z31" s="145">
        <v>1371.22</v>
      </c>
      <c r="AA31" s="67">
        <v>21404736</v>
      </c>
    </row>
    <row r="32" spans="1:27" ht="13.5">
      <c r="A32" s="264" t="s">
        <v>167</v>
      </c>
      <c r="B32" s="197" t="s">
        <v>94</v>
      </c>
      <c r="C32" s="160">
        <v>117572941</v>
      </c>
      <c r="D32" s="160"/>
      <c r="E32" s="64">
        <v>53272115</v>
      </c>
      <c r="F32" s="65">
        <v>73410686</v>
      </c>
      <c r="G32" s="65">
        <v>75883575</v>
      </c>
      <c r="H32" s="65">
        <v>75776977</v>
      </c>
      <c r="I32" s="65">
        <v>75914143</v>
      </c>
      <c r="J32" s="65">
        <v>227574695</v>
      </c>
      <c r="K32" s="65">
        <v>50937808</v>
      </c>
      <c r="L32" s="65">
        <v>55265474</v>
      </c>
      <c r="M32" s="65">
        <v>62825653</v>
      </c>
      <c r="N32" s="65">
        <v>169028935</v>
      </c>
      <c r="O32" s="65">
        <v>40100963</v>
      </c>
      <c r="P32" s="65">
        <v>44338828</v>
      </c>
      <c r="Q32" s="65">
        <v>54745194</v>
      </c>
      <c r="R32" s="65">
        <v>139184985</v>
      </c>
      <c r="S32" s="65">
        <v>41428183</v>
      </c>
      <c r="T32" s="65">
        <v>48382973</v>
      </c>
      <c r="U32" s="65">
        <v>90020389</v>
      </c>
      <c r="V32" s="65">
        <v>179831545</v>
      </c>
      <c r="W32" s="65">
        <v>715620160</v>
      </c>
      <c r="X32" s="65">
        <v>73410686</v>
      </c>
      <c r="Y32" s="65">
        <v>642209474</v>
      </c>
      <c r="Z32" s="145">
        <v>874.82</v>
      </c>
      <c r="AA32" s="67">
        <v>73410686</v>
      </c>
    </row>
    <row r="33" spans="1:27" ht="13.5">
      <c r="A33" s="264" t="s">
        <v>168</v>
      </c>
      <c r="B33" s="197"/>
      <c r="C33" s="160">
        <v>6036621</v>
      </c>
      <c r="D33" s="160"/>
      <c r="E33" s="64">
        <v>3706877</v>
      </c>
      <c r="F33" s="65">
        <v>3706876</v>
      </c>
      <c r="G33" s="65">
        <v>3706877</v>
      </c>
      <c r="H33" s="65">
        <v>3706877</v>
      </c>
      <c r="I33" s="65">
        <v>3706877</v>
      </c>
      <c r="J33" s="65">
        <v>11120631</v>
      </c>
      <c r="K33" s="65">
        <v>3706877</v>
      </c>
      <c r="L33" s="65">
        <v>3706877</v>
      </c>
      <c r="M33" s="65">
        <v>3706877</v>
      </c>
      <c r="N33" s="65">
        <v>11120631</v>
      </c>
      <c r="O33" s="65">
        <v>3706877</v>
      </c>
      <c r="P33" s="65">
        <v>3706877</v>
      </c>
      <c r="Q33" s="65">
        <v>3706877</v>
      </c>
      <c r="R33" s="65">
        <v>11120631</v>
      </c>
      <c r="S33" s="65">
        <v>3706877</v>
      </c>
      <c r="T33" s="65">
        <v>3706877</v>
      </c>
      <c r="U33" s="65">
        <v>3706877</v>
      </c>
      <c r="V33" s="65">
        <v>11120631</v>
      </c>
      <c r="W33" s="65">
        <v>44482524</v>
      </c>
      <c r="X33" s="65">
        <v>3706876</v>
      </c>
      <c r="Y33" s="65">
        <v>40775648</v>
      </c>
      <c r="Z33" s="145">
        <v>1100</v>
      </c>
      <c r="AA33" s="67">
        <v>3706876</v>
      </c>
    </row>
    <row r="34" spans="1:27" ht="13.5">
      <c r="A34" s="265" t="s">
        <v>58</v>
      </c>
      <c r="B34" s="266"/>
      <c r="C34" s="177">
        <f aca="true" t="shared" si="3" ref="C34:Y34">SUM(C29:C33)</f>
        <v>176038721</v>
      </c>
      <c r="D34" s="177">
        <f>SUM(D29:D33)</f>
        <v>0</v>
      </c>
      <c r="E34" s="77">
        <f t="shared" si="3"/>
        <v>103477878</v>
      </c>
      <c r="F34" s="78">
        <f t="shared" si="3"/>
        <v>119237947</v>
      </c>
      <c r="G34" s="78">
        <f t="shared" si="3"/>
        <v>126135744</v>
      </c>
      <c r="H34" s="78">
        <f t="shared" si="3"/>
        <v>103492499</v>
      </c>
      <c r="I34" s="78">
        <f t="shared" si="3"/>
        <v>128881871</v>
      </c>
      <c r="J34" s="78">
        <f t="shared" si="3"/>
        <v>358510114</v>
      </c>
      <c r="K34" s="78">
        <f t="shared" si="3"/>
        <v>104676754</v>
      </c>
      <c r="L34" s="78">
        <f t="shared" si="3"/>
        <v>113947779</v>
      </c>
      <c r="M34" s="78">
        <f t="shared" si="3"/>
        <v>133353469</v>
      </c>
      <c r="N34" s="78">
        <f t="shared" si="3"/>
        <v>351978002</v>
      </c>
      <c r="O34" s="78">
        <f t="shared" si="3"/>
        <v>105084978</v>
      </c>
      <c r="P34" s="78">
        <f t="shared" si="3"/>
        <v>109776388</v>
      </c>
      <c r="Q34" s="78">
        <f t="shared" si="3"/>
        <v>122390652</v>
      </c>
      <c r="R34" s="78">
        <f t="shared" si="3"/>
        <v>337252018</v>
      </c>
      <c r="S34" s="78">
        <f t="shared" si="3"/>
        <v>109852150</v>
      </c>
      <c r="T34" s="78">
        <f t="shared" si="3"/>
        <v>116895649</v>
      </c>
      <c r="U34" s="78">
        <f t="shared" si="3"/>
        <v>164181507</v>
      </c>
      <c r="V34" s="78">
        <f t="shared" si="3"/>
        <v>390929306</v>
      </c>
      <c r="W34" s="78">
        <f t="shared" si="3"/>
        <v>1438669440</v>
      </c>
      <c r="X34" s="78">
        <f t="shared" si="3"/>
        <v>119237947</v>
      </c>
      <c r="Y34" s="78">
        <f t="shared" si="3"/>
        <v>1319431493</v>
      </c>
      <c r="Z34" s="179">
        <f>+IF(X34&lt;&gt;0,+(Y34/X34)*100,0)</f>
        <v>1106.5533466455943</v>
      </c>
      <c r="AA34" s="79">
        <f>SUM(AA29:AA33)</f>
        <v>119237947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127190270</v>
      </c>
      <c r="D37" s="160"/>
      <c r="E37" s="64">
        <v>282532885</v>
      </c>
      <c r="F37" s="65">
        <v>282532885</v>
      </c>
      <c r="G37" s="65">
        <v>213212452</v>
      </c>
      <c r="H37" s="65">
        <v>213212452</v>
      </c>
      <c r="I37" s="65">
        <v>213212452</v>
      </c>
      <c r="J37" s="65">
        <v>639637356</v>
      </c>
      <c r="K37" s="65">
        <v>213212452</v>
      </c>
      <c r="L37" s="65">
        <v>183854979</v>
      </c>
      <c r="M37" s="65">
        <v>172327043</v>
      </c>
      <c r="N37" s="65">
        <v>569394474</v>
      </c>
      <c r="O37" s="65">
        <v>178549695</v>
      </c>
      <c r="P37" s="65">
        <v>178549695</v>
      </c>
      <c r="Q37" s="65">
        <v>176811959</v>
      </c>
      <c r="R37" s="65">
        <v>533911349</v>
      </c>
      <c r="S37" s="65">
        <v>176811959</v>
      </c>
      <c r="T37" s="65">
        <v>176811959</v>
      </c>
      <c r="U37" s="65">
        <v>171163517</v>
      </c>
      <c r="V37" s="65">
        <v>524787435</v>
      </c>
      <c r="W37" s="65">
        <v>2267730614</v>
      </c>
      <c r="X37" s="65">
        <v>282532885</v>
      </c>
      <c r="Y37" s="65">
        <v>1985197729</v>
      </c>
      <c r="Z37" s="145">
        <v>702.64</v>
      </c>
      <c r="AA37" s="67">
        <v>282532885</v>
      </c>
    </row>
    <row r="38" spans="1:27" ht="13.5">
      <c r="A38" s="264" t="s">
        <v>168</v>
      </c>
      <c r="B38" s="197"/>
      <c r="C38" s="160">
        <v>73872786</v>
      </c>
      <c r="D38" s="160"/>
      <c r="E38" s="64">
        <v>66949000</v>
      </c>
      <c r="F38" s="65">
        <v>66949000</v>
      </c>
      <c r="G38" s="65">
        <v>66948999</v>
      </c>
      <c r="H38" s="65">
        <v>66949000</v>
      </c>
      <c r="I38" s="65">
        <v>66949000</v>
      </c>
      <c r="J38" s="65">
        <v>200846999</v>
      </c>
      <c r="K38" s="65">
        <v>66949000</v>
      </c>
      <c r="L38" s="65">
        <v>66949000</v>
      </c>
      <c r="M38" s="65">
        <v>66949000</v>
      </c>
      <c r="N38" s="65">
        <v>200847000</v>
      </c>
      <c r="O38" s="65">
        <v>66949000</v>
      </c>
      <c r="P38" s="65">
        <v>66949000</v>
      </c>
      <c r="Q38" s="65">
        <v>66949000</v>
      </c>
      <c r="R38" s="65">
        <v>200847000</v>
      </c>
      <c r="S38" s="65">
        <v>66949000</v>
      </c>
      <c r="T38" s="65">
        <v>66949000</v>
      </c>
      <c r="U38" s="65">
        <v>66949000</v>
      </c>
      <c r="V38" s="65">
        <v>200847000</v>
      </c>
      <c r="W38" s="65">
        <v>803387999</v>
      </c>
      <c r="X38" s="65">
        <v>66949000</v>
      </c>
      <c r="Y38" s="65">
        <v>736438999</v>
      </c>
      <c r="Z38" s="145">
        <v>1100</v>
      </c>
      <c r="AA38" s="67">
        <v>66949000</v>
      </c>
    </row>
    <row r="39" spans="1:27" ht="13.5">
      <c r="A39" s="265" t="s">
        <v>59</v>
      </c>
      <c r="B39" s="268"/>
      <c r="C39" s="177">
        <f aca="true" t="shared" si="4" ref="C39:Y39">SUM(C37:C38)</f>
        <v>201063056</v>
      </c>
      <c r="D39" s="177">
        <f>SUM(D37:D38)</f>
        <v>0</v>
      </c>
      <c r="E39" s="81">
        <f t="shared" si="4"/>
        <v>349481885</v>
      </c>
      <c r="F39" s="82">
        <f t="shared" si="4"/>
        <v>349481885</v>
      </c>
      <c r="G39" s="82">
        <f t="shared" si="4"/>
        <v>280161451</v>
      </c>
      <c r="H39" s="82">
        <f t="shared" si="4"/>
        <v>280161452</v>
      </c>
      <c r="I39" s="82">
        <f t="shared" si="4"/>
        <v>280161452</v>
      </c>
      <c r="J39" s="82">
        <f t="shared" si="4"/>
        <v>840484355</v>
      </c>
      <c r="K39" s="82">
        <f t="shared" si="4"/>
        <v>280161452</v>
      </c>
      <c r="L39" s="82">
        <f t="shared" si="4"/>
        <v>250803979</v>
      </c>
      <c r="M39" s="82">
        <f t="shared" si="4"/>
        <v>239276043</v>
      </c>
      <c r="N39" s="82">
        <f t="shared" si="4"/>
        <v>770241474</v>
      </c>
      <c r="O39" s="82">
        <f t="shared" si="4"/>
        <v>245498695</v>
      </c>
      <c r="P39" s="82">
        <f t="shared" si="4"/>
        <v>245498695</v>
      </c>
      <c r="Q39" s="82">
        <f t="shared" si="4"/>
        <v>243760959</v>
      </c>
      <c r="R39" s="82">
        <f t="shared" si="4"/>
        <v>734758349</v>
      </c>
      <c r="S39" s="82">
        <f t="shared" si="4"/>
        <v>243760959</v>
      </c>
      <c r="T39" s="82">
        <f t="shared" si="4"/>
        <v>243760959</v>
      </c>
      <c r="U39" s="82">
        <f t="shared" si="4"/>
        <v>238112517</v>
      </c>
      <c r="V39" s="82">
        <f t="shared" si="4"/>
        <v>725634435</v>
      </c>
      <c r="W39" s="82">
        <f t="shared" si="4"/>
        <v>3071118613</v>
      </c>
      <c r="X39" s="82">
        <f t="shared" si="4"/>
        <v>349481885</v>
      </c>
      <c r="Y39" s="82">
        <f t="shared" si="4"/>
        <v>2721636728</v>
      </c>
      <c r="Z39" s="227">
        <f>+IF(X39&lt;&gt;0,+(Y39/X39)*100,0)</f>
        <v>778.7633193062353</v>
      </c>
      <c r="AA39" s="84">
        <f>SUM(AA37:AA38)</f>
        <v>349481885</v>
      </c>
    </row>
    <row r="40" spans="1:27" ht="13.5">
      <c r="A40" s="265" t="s">
        <v>170</v>
      </c>
      <c r="B40" s="266"/>
      <c r="C40" s="177">
        <f aca="true" t="shared" si="5" ref="C40:Y40">+C34+C39</f>
        <v>377101777</v>
      </c>
      <c r="D40" s="177">
        <f>+D34+D39</f>
        <v>0</v>
      </c>
      <c r="E40" s="77">
        <f t="shared" si="5"/>
        <v>452959763</v>
      </c>
      <c r="F40" s="78">
        <f t="shared" si="5"/>
        <v>468719832</v>
      </c>
      <c r="G40" s="78">
        <f t="shared" si="5"/>
        <v>406297195</v>
      </c>
      <c r="H40" s="78">
        <f t="shared" si="5"/>
        <v>383653951</v>
      </c>
      <c r="I40" s="78">
        <f t="shared" si="5"/>
        <v>409043323</v>
      </c>
      <c r="J40" s="78">
        <f t="shared" si="5"/>
        <v>1198994469</v>
      </c>
      <c r="K40" s="78">
        <f t="shared" si="5"/>
        <v>384838206</v>
      </c>
      <c r="L40" s="78">
        <f t="shared" si="5"/>
        <v>364751758</v>
      </c>
      <c r="M40" s="78">
        <f t="shared" si="5"/>
        <v>372629512</v>
      </c>
      <c r="N40" s="78">
        <f t="shared" si="5"/>
        <v>1122219476</v>
      </c>
      <c r="O40" s="78">
        <f t="shared" si="5"/>
        <v>350583673</v>
      </c>
      <c r="P40" s="78">
        <f t="shared" si="5"/>
        <v>355275083</v>
      </c>
      <c r="Q40" s="78">
        <f t="shared" si="5"/>
        <v>366151611</v>
      </c>
      <c r="R40" s="78">
        <f t="shared" si="5"/>
        <v>1072010367</v>
      </c>
      <c r="S40" s="78">
        <f t="shared" si="5"/>
        <v>353613109</v>
      </c>
      <c r="T40" s="78">
        <f t="shared" si="5"/>
        <v>360656608</v>
      </c>
      <c r="U40" s="78">
        <f t="shared" si="5"/>
        <v>402294024</v>
      </c>
      <c r="V40" s="78">
        <f t="shared" si="5"/>
        <v>1116563741</v>
      </c>
      <c r="W40" s="78">
        <f t="shared" si="5"/>
        <v>4509788053</v>
      </c>
      <c r="X40" s="78">
        <f t="shared" si="5"/>
        <v>468719832</v>
      </c>
      <c r="Y40" s="78">
        <f t="shared" si="5"/>
        <v>4041068221</v>
      </c>
      <c r="Z40" s="179">
        <f>+IF(X40&lt;&gt;0,+(Y40/X40)*100,0)</f>
        <v>862.1500404104941</v>
      </c>
      <c r="AA40" s="79">
        <f>+AA34+AA39</f>
        <v>468719832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6270882331</v>
      </c>
      <c r="D42" s="272">
        <f>+D25-D40</f>
        <v>0</v>
      </c>
      <c r="E42" s="273">
        <f t="shared" si="6"/>
        <v>6355591376</v>
      </c>
      <c r="F42" s="274">
        <f t="shared" si="6"/>
        <v>6410508102</v>
      </c>
      <c r="G42" s="274">
        <f t="shared" si="6"/>
        <v>6492590970</v>
      </c>
      <c r="H42" s="274">
        <f t="shared" si="6"/>
        <v>6508291558</v>
      </c>
      <c r="I42" s="274">
        <f t="shared" si="6"/>
        <v>6467075403</v>
      </c>
      <c r="J42" s="274">
        <f t="shared" si="6"/>
        <v>19467957931</v>
      </c>
      <c r="K42" s="274">
        <f t="shared" si="6"/>
        <v>6493567412</v>
      </c>
      <c r="L42" s="274">
        <f t="shared" si="6"/>
        <v>6520818639</v>
      </c>
      <c r="M42" s="274">
        <f t="shared" si="6"/>
        <v>6523536054</v>
      </c>
      <c r="N42" s="274">
        <f t="shared" si="6"/>
        <v>19537922105</v>
      </c>
      <c r="O42" s="274">
        <f t="shared" si="6"/>
        <v>6546900831</v>
      </c>
      <c r="P42" s="274">
        <f t="shared" si="6"/>
        <v>6554330430</v>
      </c>
      <c r="Q42" s="274">
        <f t="shared" si="6"/>
        <v>6576420666</v>
      </c>
      <c r="R42" s="274">
        <f t="shared" si="6"/>
        <v>19677651927</v>
      </c>
      <c r="S42" s="274">
        <f t="shared" si="6"/>
        <v>6583575184</v>
      </c>
      <c r="T42" s="274">
        <f t="shared" si="6"/>
        <v>6579473784</v>
      </c>
      <c r="U42" s="274">
        <f t="shared" si="6"/>
        <v>6857381830</v>
      </c>
      <c r="V42" s="274">
        <f t="shared" si="6"/>
        <v>20020430798</v>
      </c>
      <c r="W42" s="274">
        <f t="shared" si="6"/>
        <v>78703962761</v>
      </c>
      <c r="X42" s="274">
        <f t="shared" si="6"/>
        <v>6410508102</v>
      </c>
      <c r="Y42" s="274">
        <f t="shared" si="6"/>
        <v>72293454659</v>
      </c>
      <c r="Z42" s="275">
        <f>+IF(X42&lt;&gt;0,+(Y42/X42)*100,0)</f>
        <v>1127.7336134470422</v>
      </c>
      <c r="AA42" s="276">
        <f>+AA25-AA40</f>
        <v>6410508102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6263831343</v>
      </c>
      <c r="D45" s="160"/>
      <c r="E45" s="64">
        <v>6292182175</v>
      </c>
      <c r="F45" s="65">
        <v>6347098901</v>
      </c>
      <c r="G45" s="65">
        <v>6411827839</v>
      </c>
      <c r="H45" s="65">
        <v>6427528428</v>
      </c>
      <c r="I45" s="65">
        <v>6386312273</v>
      </c>
      <c r="J45" s="65">
        <v>19225668540</v>
      </c>
      <c r="K45" s="65">
        <v>6412804281</v>
      </c>
      <c r="L45" s="65">
        <v>6440055508</v>
      </c>
      <c r="M45" s="65">
        <v>6442772924</v>
      </c>
      <c r="N45" s="65">
        <v>19295632713</v>
      </c>
      <c r="O45" s="65">
        <v>6466137701</v>
      </c>
      <c r="P45" s="65">
        <v>6473567299</v>
      </c>
      <c r="Q45" s="65">
        <v>6495657536</v>
      </c>
      <c r="R45" s="65">
        <v>19435362536</v>
      </c>
      <c r="S45" s="65">
        <v>6502812053</v>
      </c>
      <c r="T45" s="65">
        <v>6498710654</v>
      </c>
      <c r="U45" s="65">
        <v>6776618700</v>
      </c>
      <c r="V45" s="65">
        <v>19778141407</v>
      </c>
      <c r="W45" s="65">
        <v>77734805196</v>
      </c>
      <c r="X45" s="65">
        <v>6347098901</v>
      </c>
      <c r="Y45" s="65">
        <v>71387706295</v>
      </c>
      <c r="Z45" s="144">
        <v>1124.73</v>
      </c>
      <c r="AA45" s="67">
        <v>6347098901</v>
      </c>
    </row>
    <row r="46" spans="1:27" ht="13.5">
      <c r="A46" s="264" t="s">
        <v>174</v>
      </c>
      <c r="B46" s="197" t="s">
        <v>94</v>
      </c>
      <c r="C46" s="160">
        <v>7050988</v>
      </c>
      <c r="D46" s="160"/>
      <c r="E46" s="64">
        <v>63409201</v>
      </c>
      <c r="F46" s="65">
        <v>63409201</v>
      </c>
      <c r="G46" s="65">
        <v>80763131</v>
      </c>
      <c r="H46" s="65">
        <v>80763131</v>
      </c>
      <c r="I46" s="65">
        <v>80763131</v>
      </c>
      <c r="J46" s="65">
        <v>242289393</v>
      </c>
      <c r="K46" s="65">
        <v>80763131</v>
      </c>
      <c r="L46" s="65">
        <v>80763131</v>
      </c>
      <c r="M46" s="65">
        <v>80763131</v>
      </c>
      <c r="N46" s="65">
        <v>242289393</v>
      </c>
      <c r="O46" s="65">
        <v>80763131</v>
      </c>
      <c r="P46" s="65">
        <v>80763131</v>
      </c>
      <c r="Q46" s="65">
        <v>80763131</v>
      </c>
      <c r="R46" s="65">
        <v>242289393</v>
      </c>
      <c r="S46" s="65">
        <v>80763131</v>
      </c>
      <c r="T46" s="65">
        <v>80763131</v>
      </c>
      <c r="U46" s="65">
        <v>80763131</v>
      </c>
      <c r="V46" s="65">
        <v>242289393</v>
      </c>
      <c r="W46" s="65">
        <v>969157572</v>
      </c>
      <c r="X46" s="65">
        <v>63409201</v>
      </c>
      <c r="Y46" s="65">
        <v>905748371</v>
      </c>
      <c r="Z46" s="144">
        <v>1428.42</v>
      </c>
      <c r="AA46" s="67">
        <v>63409201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6270882331</v>
      </c>
      <c r="D48" s="232">
        <f>SUM(D45:D47)</f>
        <v>0</v>
      </c>
      <c r="E48" s="279">
        <f t="shared" si="7"/>
        <v>6355591376</v>
      </c>
      <c r="F48" s="234">
        <f t="shared" si="7"/>
        <v>6410508102</v>
      </c>
      <c r="G48" s="234">
        <f t="shared" si="7"/>
        <v>6492590970</v>
      </c>
      <c r="H48" s="234">
        <f t="shared" si="7"/>
        <v>6508291559</v>
      </c>
      <c r="I48" s="234">
        <f t="shared" si="7"/>
        <v>6467075404</v>
      </c>
      <c r="J48" s="234">
        <f t="shared" si="7"/>
        <v>19467957933</v>
      </c>
      <c r="K48" s="234">
        <f t="shared" si="7"/>
        <v>6493567412</v>
      </c>
      <c r="L48" s="234">
        <f t="shared" si="7"/>
        <v>6520818639</v>
      </c>
      <c r="M48" s="234">
        <f t="shared" si="7"/>
        <v>6523536055</v>
      </c>
      <c r="N48" s="234">
        <f t="shared" si="7"/>
        <v>19537922106</v>
      </c>
      <c r="O48" s="234">
        <f t="shared" si="7"/>
        <v>6546900832</v>
      </c>
      <c r="P48" s="234">
        <f t="shared" si="7"/>
        <v>6554330430</v>
      </c>
      <c r="Q48" s="234">
        <f t="shared" si="7"/>
        <v>6576420667</v>
      </c>
      <c r="R48" s="234">
        <f t="shared" si="7"/>
        <v>19677651929</v>
      </c>
      <c r="S48" s="234">
        <f t="shared" si="7"/>
        <v>6583575184</v>
      </c>
      <c r="T48" s="234">
        <f t="shared" si="7"/>
        <v>6579473785</v>
      </c>
      <c r="U48" s="234">
        <f t="shared" si="7"/>
        <v>6857381831</v>
      </c>
      <c r="V48" s="234">
        <f t="shared" si="7"/>
        <v>20020430800</v>
      </c>
      <c r="W48" s="234">
        <f t="shared" si="7"/>
        <v>78703962768</v>
      </c>
      <c r="X48" s="234">
        <f t="shared" si="7"/>
        <v>6410508102</v>
      </c>
      <c r="Y48" s="234">
        <f t="shared" si="7"/>
        <v>72293454666</v>
      </c>
      <c r="Z48" s="280">
        <f>+IF(X48&lt;&gt;0,+(Y48/X48)*100,0)</f>
        <v>1127.733613556238</v>
      </c>
      <c r="AA48" s="247">
        <f>SUM(AA45:AA47)</f>
        <v>6410508102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630046856</v>
      </c>
      <c r="D6" s="160">
        <v>963241366</v>
      </c>
      <c r="E6" s="64">
        <v>738984377</v>
      </c>
      <c r="F6" s="65">
        <v>899920769</v>
      </c>
      <c r="G6" s="65">
        <v>76780243</v>
      </c>
      <c r="H6" s="65">
        <v>81201851</v>
      </c>
      <c r="I6" s="65">
        <v>67586968</v>
      </c>
      <c r="J6" s="65">
        <v>225569062</v>
      </c>
      <c r="K6" s="65">
        <v>121532845</v>
      </c>
      <c r="L6" s="65">
        <v>84939626</v>
      </c>
      <c r="M6" s="65">
        <v>98062660</v>
      </c>
      <c r="N6" s="65">
        <v>304535131</v>
      </c>
      <c r="O6" s="65">
        <v>71539287</v>
      </c>
      <c r="P6" s="65">
        <v>66653067</v>
      </c>
      <c r="Q6" s="65">
        <v>97288574</v>
      </c>
      <c r="R6" s="65">
        <v>235480928</v>
      </c>
      <c r="S6" s="65">
        <v>64594098</v>
      </c>
      <c r="T6" s="65">
        <v>75500468</v>
      </c>
      <c r="U6" s="65">
        <v>57561679</v>
      </c>
      <c r="V6" s="65">
        <v>197656245</v>
      </c>
      <c r="W6" s="65">
        <v>963241366</v>
      </c>
      <c r="X6" s="65">
        <v>899920769</v>
      </c>
      <c r="Y6" s="65">
        <v>63320597</v>
      </c>
      <c r="Z6" s="145">
        <v>7.04</v>
      </c>
      <c r="AA6" s="67">
        <v>899920769</v>
      </c>
    </row>
    <row r="7" spans="1:27" ht="13.5">
      <c r="A7" s="264" t="s">
        <v>181</v>
      </c>
      <c r="B7" s="197" t="s">
        <v>72</v>
      </c>
      <c r="C7" s="160">
        <v>75717114</v>
      </c>
      <c r="D7" s="160">
        <v>80505111</v>
      </c>
      <c r="E7" s="64">
        <v>83319950</v>
      </c>
      <c r="F7" s="65">
        <v>83210378</v>
      </c>
      <c r="G7" s="65">
        <v>31370996</v>
      </c>
      <c r="H7" s="65">
        <v>1305792</v>
      </c>
      <c r="I7" s="65">
        <v>63793</v>
      </c>
      <c r="J7" s="65">
        <v>32740581</v>
      </c>
      <c r="K7" s="65">
        <v>77291</v>
      </c>
      <c r="L7" s="65">
        <v>220012</v>
      </c>
      <c r="M7" s="65">
        <v>18751077</v>
      </c>
      <c r="N7" s="65">
        <v>19048380</v>
      </c>
      <c r="O7" s="65">
        <v>-82881</v>
      </c>
      <c r="P7" s="65">
        <v>6886716</v>
      </c>
      <c r="Q7" s="65">
        <v>20087024</v>
      </c>
      <c r="R7" s="65">
        <v>26890859</v>
      </c>
      <c r="S7" s="65">
        <v>281483</v>
      </c>
      <c r="T7" s="65">
        <v>109283</v>
      </c>
      <c r="U7" s="65">
        <v>1434525</v>
      </c>
      <c r="V7" s="65">
        <v>1825291</v>
      </c>
      <c r="W7" s="65">
        <v>80505111</v>
      </c>
      <c r="X7" s="65">
        <v>83210378</v>
      </c>
      <c r="Y7" s="65">
        <v>-2705267</v>
      </c>
      <c r="Z7" s="145">
        <v>-3.25</v>
      </c>
      <c r="AA7" s="67">
        <v>83210378</v>
      </c>
    </row>
    <row r="8" spans="1:27" ht="13.5">
      <c r="A8" s="264" t="s">
        <v>182</v>
      </c>
      <c r="B8" s="197" t="s">
        <v>72</v>
      </c>
      <c r="C8" s="160">
        <v>36946710</v>
      </c>
      <c r="D8" s="160">
        <v>38846340</v>
      </c>
      <c r="E8" s="64">
        <v>48827150</v>
      </c>
      <c r="F8" s="65">
        <v>37525235</v>
      </c>
      <c r="G8" s="65">
        <v>4466121</v>
      </c>
      <c r="H8" s="65">
        <v>4311610</v>
      </c>
      <c r="I8" s="65">
        <v>7646645</v>
      </c>
      <c r="J8" s="65">
        <v>16424376</v>
      </c>
      <c r="K8" s="65">
        <v>503810</v>
      </c>
      <c r="L8" s="65">
        <v>3959491</v>
      </c>
      <c r="M8" s="65">
        <v>1775048</v>
      </c>
      <c r="N8" s="65">
        <v>6238349</v>
      </c>
      <c r="O8" s="65"/>
      <c r="P8" s="65">
        <v>10284354</v>
      </c>
      <c r="Q8" s="65">
        <v>2565083</v>
      </c>
      <c r="R8" s="65">
        <v>12849437</v>
      </c>
      <c r="S8" s="65">
        <v>-52938</v>
      </c>
      <c r="T8" s="65">
        <v>1723663</v>
      </c>
      <c r="U8" s="65">
        <v>1663453</v>
      </c>
      <c r="V8" s="65">
        <v>3334178</v>
      </c>
      <c r="W8" s="65">
        <v>38846340</v>
      </c>
      <c r="X8" s="65">
        <v>37525235</v>
      </c>
      <c r="Y8" s="65">
        <v>1321105</v>
      </c>
      <c r="Z8" s="145">
        <v>3.52</v>
      </c>
      <c r="AA8" s="67">
        <v>37525235</v>
      </c>
    </row>
    <row r="9" spans="1:27" ht="13.5">
      <c r="A9" s="264" t="s">
        <v>183</v>
      </c>
      <c r="B9" s="197"/>
      <c r="C9" s="160">
        <v>28024345</v>
      </c>
      <c r="D9" s="160">
        <v>21399568</v>
      </c>
      <c r="E9" s="64">
        <v>29476315</v>
      </c>
      <c r="F9" s="65">
        <v>19830714</v>
      </c>
      <c r="G9" s="65">
        <v>2509248</v>
      </c>
      <c r="H9" s="65">
        <v>2645816</v>
      </c>
      <c r="I9" s="65">
        <v>2049799</v>
      </c>
      <c r="J9" s="65">
        <v>7204863</v>
      </c>
      <c r="K9" s="65">
        <v>2658203</v>
      </c>
      <c r="L9" s="65">
        <v>-3691120</v>
      </c>
      <c r="M9" s="65">
        <v>778477</v>
      </c>
      <c r="N9" s="65">
        <v>-254440</v>
      </c>
      <c r="O9" s="65">
        <v>1533446</v>
      </c>
      <c r="P9" s="65">
        <v>2743150</v>
      </c>
      <c r="Q9" s="65">
        <v>2226552</v>
      </c>
      <c r="R9" s="65">
        <v>6503148</v>
      </c>
      <c r="S9" s="65">
        <v>2899561</v>
      </c>
      <c r="T9" s="65">
        <v>1438827</v>
      </c>
      <c r="U9" s="65">
        <v>3607609</v>
      </c>
      <c r="V9" s="65">
        <v>7945997</v>
      </c>
      <c r="W9" s="65">
        <v>21399568</v>
      </c>
      <c r="X9" s="65">
        <v>19830714</v>
      </c>
      <c r="Y9" s="65">
        <v>1568854</v>
      </c>
      <c r="Z9" s="145">
        <v>7.91</v>
      </c>
      <c r="AA9" s="67">
        <v>19830714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-592806439</v>
      </c>
      <c r="D12" s="160">
        <v>-805196118</v>
      </c>
      <c r="E12" s="64">
        <v>-684306405</v>
      </c>
      <c r="F12" s="65">
        <v>-792803628</v>
      </c>
      <c r="G12" s="65">
        <v>-85021734</v>
      </c>
      <c r="H12" s="65">
        <v>-80169188</v>
      </c>
      <c r="I12" s="65">
        <v>-71615680</v>
      </c>
      <c r="J12" s="65">
        <v>-236806602</v>
      </c>
      <c r="K12" s="65">
        <v>-65690867</v>
      </c>
      <c r="L12" s="65">
        <v>-54045677</v>
      </c>
      <c r="M12" s="65">
        <v>-82028180</v>
      </c>
      <c r="N12" s="65">
        <v>-201764724</v>
      </c>
      <c r="O12" s="65">
        <v>-52879794</v>
      </c>
      <c r="P12" s="65">
        <v>-55280787</v>
      </c>
      <c r="Q12" s="65">
        <v>-59762144</v>
      </c>
      <c r="R12" s="65">
        <v>-167922725</v>
      </c>
      <c r="S12" s="65">
        <v>-58420120</v>
      </c>
      <c r="T12" s="65">
        <v>-57746083</v>
      </c>
      <c r="U12" s="65">
        <v>-82535864</v>
      </c>
      <c r="V12" s="65">
        <v>-198702067</v>
      </c>
      <c r="W12" s="65">
        <v>-805196118</v>
      </c>
      <c r="X12" s="65">
        <v>-792803628</v>
      </c>
      <c r="Y12" s="65">
        <v>-12392490</v>
      </c>
      <c r="Z12" s="145">
        <v>1.56</v>
      </c>
      <c r="AA12" s="67">
        <v>-792803628</v>
      </c>
    </row>
    <row r="13" spans="1:27" ht="13.5">
      <c r="A13" s="264" t="s">
        <v>40</v>
      </c>
      <c r="B13" s="197"/>
      <c r="C13" s="160">
        <v>-14161969</v>
      </c>
      <c r="D13" s="160">
        <v>-14110385</v>
      </c>
      <c r="E13" s="64">
        <v>-26451492</v>
      </c>
      <c r="F13" s="65">
        <v>-26451492</v>
      </c>
      <c r="G13" s="65">
        <v>-2204291</v>
      </c>
      <c r="H13" s="65">
        <v>-2204291</v>
      </c>
      <c r="I13" s="65">
        <v>-2204291</v>
      </c>
      <c r="J13" s="65">
        <v>-6612873</v>
      </c>
      <c r="K13" s="65">
        <v>-2204291</v>
      </c>
      <c r="L13" s="65">
        <v>-2204291</v>
      </c>
      <c r="M13" s="65">
        <v>-2204291</v>
      </c>
      <c r="N13" s="65">
        <v>-6612873</v>
      </c>
      <c r="O13" s="65">
        <v>-2204291</v>
      </c>
      <c r="P13" s="65">
        <v>-2204291</v>
      </c>
      <c r="Q13" s="65">
        <v>-2204291</v>
      </c>
      <c r="R13" s="65">
        <v>-6612873</v>
      </c>
      <c r="S13" s="65">
        <v>-2204291</v>
      </c>
      <c r="T13" s="65">
        <v>-2204291</v>
      </c>
      <c r="U13" s="65">
        <v>10136816</v>
      </c>
      <c r="V13" s="65">
        <v>5728234</v>
      </c>
      <c r="W13" s="65">
        <v>-14110385</v>
      </c>
      <c r="X13" s="65">
        <v>-26451492</v>
      </c>
      <c r="Y13" s="65">
        <v>12341107</v>
      </c>
      <c r="Z13" s="145">
        <v>-46.66</v>
      </c>
      <c r="AA13" s="67">
        <v>-26451492</v>
      </c>
    </row>
    <row r="14" spans="1:27" ht="13.5">
      <c r="A14" s="264" t="s">
        <v>42</v>
      </c>
      <c r="B14" s="197" t="s">
        <v>72</v>
      </c>
      <c r="C14" s="160">
        <v>-35145197</v>
      </c>
      <c r="D14" s="160">
        <v>-44028298</v>
      </c>
      <c r="E14" s="64">
        <v>-45195750</v>
      </c>
      <c r="F14" s="65">
        <v>-44188249</v>
      </c>
      <c r="G14" s="65">
        <v>-3320197</v>
      </c>
      <c r="H14" s="65">
        <v>-3418553</v>
      </c>
      <c r="I14" s="65">
        <v>-3978678</v>
      </c>
      <c r="J14" s="65">
        <v>-10717428</v>
      </c>
      <c r="K14" s="65">
        <v>-3492649</v>
      </c>
      <c r="L14" s="65">
        <v>-3636039</v>
      </c>
      <c r="M14" s="65">
        <v>-3650195</v>
      </c>
      <c r="N14" s="65">
        <v>-10778883</v>
      </c>
      <c r="O14" s="65">
        <v>-3629733</v>
      </c>
      <c r="P14" s="65">
        <v>-3696975</v>
      </c>
      <c r="Q14" s="65">
        <v>-3711812</v>
      </c>
      <c r="R14" s="65">
        <v>-11038520</v>
      </c>
      <c r="S14" s="65">
        <v>-3652263</v>
      </c>
      <c r="T14" s="65">
        <v>-3679359</v>
      </c>
      <c r="U14" s="65">
        <v>-4161845</v>
      </c>
      <c r="V14" s="65">
        <v>-11493467</v>
      </c>
      <c r="W14" s="65">
        <v>-44028298</v>
      </c>
      <c r="X14" s="65">
        <v>-44188249</v>
      </c>
      <c r="Y14" s="65">
        <v>159951</v>
      </c>
      <c r="Z14" s="145">
        <v>-0.36</v>
      </c>
      <c r="AA14" s="67">
        <v>-44188249</v>
      </c>
    </row>
    <row r="15" spans="1:27" ht="13.5">
      <c r="A15" s="265" t="s">
        <v>187</v>
      </c>
      <c r="B15" s="266"/>
      <c r="C15" s="177">
        <f aca="true" t="shared" si="0" ref="C15:Y15">SUM(C6:C14)</f>
        <v>128621420</v>
      </c>
      <c r="D15" s="177">
        <f>SUM(D6:D14)</f>
        <v>240657584</v>
      </c>
      <c r="E15" s="77">
        <f t="shared" si="0"/>
        <v>144654145</v>
      </c>
      <c r="F15" s="78">
        <f t="shared" si="0"/>
        <v>177043727</v>
      </c>
      <c r="G15" s="78">
        <f t="shared" si="0"/>
        <v>24580386</v>
      </c>
      <c r="H15" s="78">
        <f t="shared" si="0"/>
        <v>3673037</v>
      </c>
      <c r="I15" s="78">
        <f t="shared" si="0"/>
        <v>-451444</v>
      </c>
      <c r="J15" s="78">
        <f t="shared" si="0"/>
        <v>27801979</v>
      </c>
      <c r="K15" s="78">
        <f t="shared" si="0"/>
        <v>53384342</v>
      </c>
      <c r="L15" s="78">
        <f t="shared" si="0"/>
        <v>25542002</v>
      </c>
      <c r="M15" s="78">
        <f t="shared" si="0"/>
        <v>31484596</v>
      </c>
      <c r="N15" s="78">
        <f t="shared" si="0"/>
        <v>110410940</v>
      </c>
      <c r="O15" s="78">
        <f t="shared" si="0"/>
        <v>14276034</v>
      </c>
      <c r="P15" s="78">
        <f t="shared" si="0"/>
        <v>25385234</v>
      </c>
      <c r="Q15" s="78">
        <f t="shared" si="0"/>
        <v>56488986</v>
      </c>
      <c r="R15" s="78">
        <f t="shared" si="0"/>
        <v>96150254</v>
      </c>
      <c r="S15" s="78">
        <f t="shared" si="0"/>
        <v>3445530</v>
      </c>
      <c r="T15" s="78">
        <f t="shared" si="0"/>
        <v>15142508</v>
      </c>
      <c r="U15" s="78">
        <f t="shared" si="0"/>
        <v>-12293627</v>
      </c>
      <c r="V15" s="78">
        <f t="shared" si="0"/>
        <v>6294411</v>
      </c>
      <c r="W15" s="78">
        <f t="shared" si="0"/>
        <v>240657584</v>
      </c>
      <c r="X15" s="78">
        <f t="shared" si="0"/>
        <v>177043727</v>
      </c>
      <c r="Y15" s="78">
        <f t="shared" si="0"/>
        <v>63613857</v>
      </c>
      <c r="Z15" s="179">
        <f>+IF(X15&lt;&gt;0,+(Y15/X15)*100,0)</f>
        <v>35.93115558395356</v>
      </c>
      <c r="AA15" s="79">
        <f>SUM(AA6:AA14)</f>
        <v>177043727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-1639819</v>
      </c>
      <c r="D19" s="160">
        <v>135900</v>
      </c>
      <c r="E19" s="64">
        <v>480000</v>
      </c>
      <c r="F19" s="65">
        <v>480000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>
        <v>135900</v>
      </c>
      <c r="Q19" s="65"/>
      <c r="R19" s="164">
        <v>135900</v>
      </c>
      <c r="S19" s="164"/>
      <c r="T19" s="65"/>
      <c r="U19" s="164"/>
      <c r="V19" s="164"/>
      <c r="W19" s="164">
        <v>135900</v>
      </c>
      <c r="X19" s="65">
        <v>480000</v>
      </c>
      <c r="Y19" s="164">
        <v>-344100</v>
      </c>
      <c r="Z19" s="146">
        <v>-71.69</v>
      </c>
      <c r="AA19" s="239">
        <v>480000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189477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161227387</v>
      </c>
      <c r="D22" s="160">
        <v>-38227388</v>
      </c>
      <c r="E22" s="64">
        <v>18000000</v>
      </c>
      <c r="F22" s="65">
        <v>80000000</v>
      </c>
      <c r="G22" s="65">
        <v>72000000</v>
      </c>
      <c r="H22" s="65">
        <v>102000000</v>
      </c>
      <c r="I22" s="65">
        <v>36000000</v>
      </c>
      <c r="J22" s="65">
        <v>210000000</v>
      </c>
      <c r="K22" s="65">
        <v>-258000000</v>
      </c>
      <c r="L22" s="65"/>
      <c r="M22" s="65">
        <v>66000000</v>
      </c>
      <c r="N22" s="65">
        <v>-192000000</v>
      </c>
      <c r="O22" s="65">
        <v>36000000</v>
      </c>
      <c r="P22" s="65">
        <v>-144000000</v>
      </c>
      <c r="Q22" s="65">
        <v>72000000</v>
      </c>
      <c r="R22" s="65">
        <v>-36000000</v>
      </c>
      <c r="S22" s="65">
        <v>72000000</v>
      </c>
      <c r="T22" s="65">
        <v>36000000</v>
      </c>
      <c r="U22" s="65">
        <v>-128227388</v>
      </c>
      <c r="V22" s="65">
        <v>-20227388</v>
      </c>
      <c r="W22" s="65">
        <v>-38227388</v>
      </c>
      <c r="X22" s="65">
        <v>80000000</v>
      </c>
      <c r="Y22" s="65">
        <v>-118227388</v>
      </c>
      <c r="Z22" s="145">
        <v>-147.78</v>
      </c>
      <c r="AA22" s="67">
        <v>80000000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-271202013</v>
      </c>
      <c r="D24" s="160">
        <v>-193770883</v>
      </c>
      <c r="E24" s="64">
        <v>-208479650</v>
      </c>
      <c r="F24" s="65">
        <v>-364066880</v>
      </c>
      <c r="G24" s="65">
        <v>-1483002</v>
      </c>
      <c r="H24" s="65">
        <v>-10922208</v>
      </c>
      <c r="I24" s="65">
        <v>-21013563</v>
      </c>
      <c r="J24" s="65">
        <v>-33418773</v>
      </c>
      <c r="K24" s="65">
        <v>-14159517</v>
      </c>
      <c r="L24" s="65">
        <v>-19086571</v>
      </c>
      <c r="M24" s="65">
        <v>-17520701</v>
      </c>
      <c r="N24" s="65">
        <v>-50766789</v>
      </c>
      <c r="O24" s="65">
        <v>-5863302</v>
      </c>
      <c r="P24" s="65">
        <v>-10142252</v>
      </c>
      <c r="Q24" s="65">
        <v>-15763862</v>
      </c>
      <c r="R24" s="65">
        <v>-31769416</v>
      </c>
      <c r="S24" s="65">
        <v>-9710595</v>
      </c>
      <c r="T24" s="65">
        <v>-13475603</v>
      </c>
      <c r="U24" s="65">
        <v>-54629707</v>
      </c>
      <c r="V24" s="65">
        <v>-77815905</v>
      </c>
      <c r="W24" s="65">
        <v>-193770883</v>
      </c>
      <c r="X24" s="65">
        <v>-364066880</v>
      </c>
      <c r="Y24" s="65">
        <v>170295997</v>
      </c>
      <c r="Z24" s="145">
        <v>-46.78</v>
      </c>
      <c r="AA24" s="67">
        <v>-364066880</v>
      </c>
    </row>
    <row r="25" spans="1:27" ht="13.5">
      <c r="A25" s="265" t="s">
        <v>194</v>
      </c>
      <c r="B25" s="266"/>
      <c r="C25" s="177">
        <f aca="true" t="shared" si="1" ref="C25:Y25">SUM(C19:C24)</f>
        <v>-111424968</v>
      </c>
      <c r="D25" s="177">
        <f>SUM(D19:D24)</f>
        <v>-231862371</v>
      </c>
      <c r="E25" s="77">
        <f t="shared" si="1"/>
        <v>-189999650</v>
      </c>
      <c r="F25" s="78">
        <f t="shared" si="1"/>
        <v>-283586880</v>
      </c>
      <c r="G25" s="78">
        <f t="shared" si="1"/>
        <v>70516998</v>
      </c>
      <c r="H25" s="78">
        <f t="shared" si="1"/>
        <v>91077792</v>
      </c>
      <c r="I25" s="78">
        <f t="shared" si="1"/>
        <v>14986437</v>
      </c>
      <c r="J25" s="78">
        <f t="shared" si="1"/>
        <v>176581227</v>
      </c>
      <c r="K25" s="78">
        <f t="shared" si="1"/>
        <v>-272159517</v>
      </c>
      <c r="L25" s="78">
        <f t="shared" si="1"/>
        <v>-19086571</v>
      </c>
      <c r="M25" s="78">
        <f t="shared" si="1"/>
        <v>48479299</v>
      </c>
      <c r="N25" s="78">
        <f t="shared" si="1"/>
        <v>-242766789</v>
      </c>
      <c r="O25" s="78">
        <f t="shared" si="1"/>
        <v>30136698</v>
      </c>
      <c r="P25" s="78">
        <f t="shared" si="1"/>
        <v>-154006352</v>
      </c>
      <c r="Q25" s="78">
        <f t="shared" si="1"/>
        <v>56236138</v>
      </c>
      <c r="R25" s="78">
        <f t="shared" si="1"/>
        <v>-67633516</v>
      </c>
      <c r="S25" s="78">
        <f t="shared" si="1"/>
        <v>62289405</v>
      </c>
      <c r="T25" s="78">
        <f t="shared" si="1"/>
        <v>22524397</v>
      </c>
      <c r="U25" s="78">
        <f t="shared" si="1"/>
        <v>-182857095</v>
      </c>
      <c r="V25" s="78">
        <f t="shared" si="1"/>
        <v>-98043293</v>
      </c>
      <c r="W25" s="78">
        <f t="shared" si="1"/>
        <v>-231862371</v>
      </c>
      <c r="X25" s="78">
        <f t="shared" si="1"/>
        <v>-283586880</v>
      </c>
      <c r="Y25" s="78">
        <f t="shared" si="1"/>
        <v>51724509</v>
      </c>
      <c r="Z25" s="179">
        <f>+IF(X25&lt;&gt;0,+(Y25/X25)*100,0)</f>
        <v>-18.239387167699718</v>
      </c>
      <c r="AA25" s="79">
        <f>SUM(AA19:AA24)</f>
        <v>-283586880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90000000</v>
      </c>
      <c r="F30" s="65">
        <v>120000000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120000000</v>
      </c>
      <c r="Y30" s="65">
        <v>-120000000</v>
      </c>
      <c r="Z30" s="145">
        <v>-100</v>
      </c>
      <c r="AA30" s="67">
        <v>120000000</v>
      </c>
    </row>
    <row r="31" spans="1:27" ht="13.5">
      <c r="A31" s="264" t="s">
        <v>198</v>
      </c>
      <c r="B31" s="197"/>
      <c r="C31" s="160">
        <v>6434443</v>
      </c>
      <c r="D31" s="160">
        <v>6316661</v>
      </c>
      <c r="E31" s="64">
        <v>2918878</v>
      </c>
      <c r="F31" s="65">
        <v>5700000</v>
      </c>
      <c r="G31" s="65">
        <v>501035</v>
      </c>
      <c r="H31" s="164">
        <v>643251</v>
      </c>
      <c r="I31" s="164">
        <v>423219</v>
      </c>
      <c r="J31" s="164">
        <v>1567505</v>
      </c>
      <c r="K31" s="65">
        <v>771218</v>
      </c>
      <c r="L31" s="65">
        <v>414873</v>
      </c>
      <c r="M31" s="65">
        <v>317575</v>
      </c>
      <c r="N31" s="65">
        <v>1503666</v>
      </c>
      <c r="O31" s="164">
        <v>678881</v>
      </c>
      <c r="P31" s="164">
        <v>453545</v>
      </c>
      <c r="Q31" s="164">
        <v>470162</v>
      </c>
      <c r="R31" s="65">
        <v>1602588</v>
      </c>
      <c r="S31" s="65">
        <v>778509</v>
      </c>
      <c r="T31" s="65">
        <v>88709</v>
      </c>
      <c r="U31" s="65">
        <v>775684</v>
      </c>
      <c r="V31" s="164">
        <v>1642902</v>
      </c>
      <c r="W31" s="164">
        <v>6316661</v>
      </c>
      <c r="X31" s="164">
        <v>5700000</v>
      </c>
      <c r="Y31" s="65">
        <v>616661</v>
      </c>
      <c r="Z31" s="145">
        <v>10.82</v>
      </c>
      <c r="AA31" s="67">
        <v>5700000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-21398966</v>
      </c>
      <c r="D33" s="160">
        <v>-18869037</v>
      </c>
      <c r="E33" s="64">
        <v>-23179898</v>
      </c>
      <c r="F33" s="65">
        <v>-23179898</v>
      </c>
      <c r="G33" s="65"/>
      <c r="H33" s="65"/>
      <c r="I33" s="65">
        <v>-1649089</v>
      </c>
      <c r="J33" s="65">
        <v>-1649089</v>
      </c>
      <c r="K33" s="65"/>
      <c r="L33" s="65">
        <v>-4528486</v>
      </c>
      <c r="M33" s="65">
        <v>-5305284</v>
      </c>
      <c r="N33" s="65">
        <v>-9833770</v>
      </c>
      <c r="O33" s="65"/>
      <c r="P33" s="65"/>
      <c r="Q33" s="65">
        <v>-1737736</v>
      </c>
      <c r="R33" s="65">
        <v>-1737736</v>
      </c>
      <c r="S33" s="65"/>
      <c r="T33" s="65"/>
      <c r="U33" s="65">
        <v>-5648442</v>
      </c>
      <c r="V33" s="65">
        <v>-5648442</v>
      </c>
      <c r="W33" s="65">
        <v>-18869037</v>
      </c>
      <c r="X33" s="65">
        <v>-23179898</v>
      </c>
      <c r="Y33" s="65">
        <v>4310861</v>
      </c>
      <c r="Z33" s="145">
        <v>-18.6</v>
      </c>
      <c r="AA33" s="67">
        <v>-23179898</v>
      </c>
    </row>
    <row r="34" spans="1:27" ht="13.5">
      <c r="A34" s="265" t="s">
        <v>200</v>
      </c>
      <c r="B34" s="266"/>
      <c r="C34" s="177">
        <f aca="true" t="shared" si="2" ref="C34:Y34">SUM(C29:C33)</f>
        <v>-14964523</v>
      </c>
      <c r="D34" s="177">
        <f>SUM(D29:D33)</f>
        <v>-12552376</v>
      </c>
      <c r="E34" s="77">
        <f t="shared" si="2"/>
        <v>69738980</v>
      </c>
      <c r="F34" s="78">
        <f t="shared" si="2"/>
        <v>102520102</v>
      </c>
      <c r="G34" s="78">
        <f t="shared" si="2"/>
        <v>501035</v>
      </c>
      <c r="H34" s="78">
        <f t="shared" si="2"/>
        <v>643251</v>
      </c>
      <c r="I34" s="78">
        <f t="shared" si="2"/>
        <v>-1225870</v>
      </c>
      <c r="J34" s="78">
        <f t="shared" si="2"/>
        <v>-81584</v>
      </c>
      <c r="K34" s="78">
        <f t="shared" si="2"/>
        <v>771218</v>
      </c>
      <c r="L34" s="78">
        <f t="shared" si="2"/>
        <v>-4113613</v>
      </c>
      <c r="M34" s="78">
        <f t="shared" si="2"/>
        <v>-4987709</v>
      </c>
      <c r="N34" s="78">
        <f t="shared" si="2"/>
        <v>-8330104</v>
      </c>
      <c r="O34" s="78">
        <f t="shared" si="2"/>
        <v>678881</v>
      </c>
      <c r="P34" s="78">
        <f t="shared" si="2"/>
        <v>453545</v>
      </c>
      <c r="Q34" s="78">
        <f t="shared" si="2"/>
        <v>-1267574</v>
      </c>
      <c r="R34" s="78">
        <f t="shared" si="2"/>
        <v>-135148</v>
      </c>
      <c r="S34" s="78">
        <f t="shared" si="2"/>
        <v>778509</v>
      </c>
      <c r="T34" s="78">
        <f t="shared" si="2"/>
        <v>88709</v>
      </c>
      <c r="U34" s="78">
        <f t="shared" si="2"/>
        <v>-4872758</v>
      </c>
      <c r="V34" s="78">
        <f t="shared" si="2"/>
        <v>-4005540</v>
      </c>
      <c r="W34" s="78">
        <f t="shared" si="2"/>
        <v>-12552376</v>
      </c>
      <c r="X34" s="78">
        <f t="shared" si="2"/>
        <v>102520102</v>
      </c>
      <c r="Y34" s="78">
        <f t="shared" si="2"/>
        <v>-115072478</v>
      </c>
      <c r="Z34" s="179">
        <f>+IF(X34&lt;&gt;0,+(Y34/X34)*100,0)</f>
        <v>-112.24381926580604</v>
      </c>
      <c r="AA34" s="79">
        <f>SUM(AA29:AA33)</f>
        <v>102520102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2231929</v>
      </c>
      <c r="D36" s="158">
        <f>+D15+D25+D34</f>
        <v>-3757163</v>
      </c>
      <c r="E36" s="104">
        <f t="shared" si="3"/>
        <v>24393475</v>
      </c>
      <c r="F36" s="105">
        <f t="shared" si="3"/>
        <v>-4023051</v>
      </c>
      <c r="G36" s="105">
        <f t="shared" si="3"/>
        <v>95598419</v>
      </c>
      <c r="H36" s="105">
        <f t="shared" si="3"/>
        <v>95394080</v>
      </c>
      <c r="I36" s="105">
        <f t="shared" si="3"/>
        <v>13309123</v>
      </c>
      <c r="J36" s="105">
        <f t="shared" si="3"/>
        <v>204301622</v>
      </c>
      <c r="K36" s="105">
        <f t="shared" si="3"/>
        <v>-218003957</v>
      </c>
      <c r="L36" s="105">
        <f t="shared" si="3"/>
        <v>2341818</v>
      </c>
      <c r="M36" s="105">
        <f t="shared" si="3"/>
        <v>74976186</v>
      </c>
      <c r="N36" s="105">
        <f t="shared" si="3"/>
        <v>-140685953</v>
      </c>
      <c r="O36" s="105">
        <f t="shared" si="3"/>
        <v>45091613</v>
      </c>
      <c r="P36" s="105">
        <f t="shared" si="3"/>
        <v>-128167573</v>
      </c>
      <c r="Q36" s="105">
        <f t="shared" si="3"/>
        <v>111457550</v>
      </c>
      <c r="R36" s="105">
        <f t="shared" si="3"/>
        <v>28381590</v>
      </c>
      <c r="S36" s="105">
        <f t="shared" si="3"/>
        <v>66513444</v>
      </c>
      <c r="T36" s="105">
        <f t="shared" si="3"/>
        <v>37755614</v>
      </c>
      <c r="U36" s="105">
        <f t="shared" si="3"/>
        <v>-200023480</v>
      </c>
      <c r="V36" s="105">
        <f t="shared" si="3"/>
        <v>-95754422</v>
      </c>
      <c r="W36" s="105">
        <f t="shared" si="3"/>
        <v>-3757163</v>
      </c>
      <c r="X36" s="105">
        <f t="shared" si="3"/>
        <v>-4023051</v>
      </c>
      <c r="Y36" s="105">
        <f t="shared" si="3"/>
        <v>265888</v>
      </c>
      <c r="Z36" s="142">
        <f>+IF(X36&lt;&gt;0,+(Y36/X36)*100,0)</f>
        <v>-6.6091133321451805</v>
      </c>
      <c r="AA36" s="107">
        <f>+AA15+AA25+AA34</f>
        <v>-4023051</v>
      </c>
    </row>
    <row r="37" spans="1:27" ht="13.5">
      <c r="A37" s="264" t="s">
        <v>202</v>
      </c>
      <c r="B37" s="197" t="s">
        <v>96</v>
      </c>
      <c r="C37" s="158">
        <v>57138755</v>
      </c>
      <c r="D37" s="158">
        <v>59328304</v>
      </c>
      <c r="E37" s="104">
        <v>14941490</v>
      </c>
      <c r="F37" s="105">
        <v>59328304</v>
      </c>
      <c r="G37" s="105">
        <v>59328304</v>
      </c>
      <c r="H37" s="105">
        <v>154926723</v>
      </c>
      <c r="I37" s="105">
        <v>250320803</v>
      </c>
      <c r="J37" s="105">
        <v>59328304</v>
      </c>
      <c r="K37" s="105">
        <v>263629926</v>
      </c>
      <c r="L37" s="105">
        <v>45625969</v>
      </c>
      <c r="M37" s="105">
        <v>47967787</v>
      </c>
      <c r="N37" s="105">
        <v>263629926</v>
      </c>
      <c r="O37" s="105">
        <v>122943973</v>
      </c>
      <c r="P37" s="105">
        <v>168035586</v>
      </c>
      <c r="Q37" s="105">
        <v>39868013</v>
      </c>
      <c r="R37" s="105">
        <v>122943973</v>
      </c>
      <c r="S37" s="105">
        <v>151325563</v>
      </c>
      <c r="T37" s="105">
        <v>217839007</v>
      </c>
      <c r="U37" s="105">
        <v>255594621</v>
      </c>
      <c r="V37" s="105">
        <v>151325563</v>
      </c>
      <c r="W37" s="105">
        <v>59328304</v>
      </c>
      <c r="X37" s="105">
        <v>59328304</v>
      </c>
      <c r="Y37" s="105"/>
      <c r="Z37" s="142"/>
      <c r="AA37" s="107">
        <v>59328304</v>
      </c>
    </row>
    <row r="38" spans="1:27" ht="13.5">
      <c r="A38" s="282" t="s">
        <v>203</v>
      </c>
      <c r="B38" s="271" t="s">
        <v>96</v>
      </c>
      <c r="C38" s="272">
        <v>59370684</v>
      </c>
      <c r="D38" s="272">
        <v>55571141</v>
      </c>
      <c r="E38" s="273">
        <v>39334965</v>
      </c>
      <c r="F38" s="274">
        <v>55305252</v>
      </c>
      <c r="G38" s="274">
        <v>154926723</v>
      </c>
      <c r="H38" s="274">
        <v>250320803</v>
      </c>
      <c r="I38" s="274">
        <v>263629926</v>
      </c>
      <c r="J38" s="274">
        <v>263629926</v>
      </c>
      <c r="K38" s="274">
        <v>45625969</v>
      </c>
      <c r="L38" s="274">
        <v>47967787</v>
      </c>
      <c r="M38" s="274">
        <v>122943973</v>
      </c>
      <c r="N38" s="274">
        <v>122943973</v>
      </c>
      <c r="O38" s="274">
        <v>168035586</v>
      </c>
      <c r="P38" s="274">
        <v>39868013</v>
      </c>
      <c r="Q38" s="274">
        <v>151325563</v>
      </c>
      <c r="R38" s="274">
        <v>151325563</v>
      </c>
      <c r="S38" s="274">
        <v>217839007</v>
      </c>
      <c r="T38" s="274">
        <v>255594621</v>
      </c>
      <c r="U38" s="274">
        <v>55571141</v>
      </c>
      <c r="V38" s="274">
        <v>55571141</v>
      </c>
      <c r="W38" s="274">
        <v>55571141</v>
      </c>
      <c r="X38" s="274">
        <v>55305252</v>
      </c>
      <c r="Y38" s="274">
        <v>265889</v>
      </c>
      <c r="Z38" s="275">
        <v>0.48</v>
      </c>
      <c r="AA38" s="276">
        <v>55305252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2012-08-02T08:10:13Z</dcterms:created>
  <dcterms:modified xsi:type="dcterms:W3CDTF">2012-08-02T08:10:13Z</dcterms:modified>
  <cp:category/>
  <cp:version/>
  <cp:contentType/>
  <cp:contentStatus/>
</cp:coreProperties>
</file>