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</definedNames>
  <calcPr calcMode="manual" fullCalcOnLoad="1"/>
</workbook>
</file>

<file path=xl/sharedStrings.xml><?xml version="1.0" encoding="utf-8"?>
<sst xmlns="http://schemas.openxmlformats.org/spreadsheetml/2006/main" count="536" uniqueCount="252">
  <si>
    <t>Northern Cape: Tsantsabane(NC085) - Table C1 Schedule Quarterly Budget Statement Summary for 4th Quarter ended 30 June 2012 (Figures Finalised as at 2012/07/31)</t>
  </si>
  <si>
    <t>Description</t>
  </si>
  <si>
    <t>2010/11</t>
  </si>
  <si>
    <t>2011/12</t>
  </si>
  <si>
    <t>Budget year 2011/12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</si>
  <si>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</si>
  <si>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</si>
  <si>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</si>
  <si>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</si>
  <si>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</si>
  <si>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</si>
  <si>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</si>
  <si>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</si>
  <si>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</si>
  <si>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</si>
  <si>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</si>
  <si>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</si>
  <si>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</si>
  <si>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</si>
  <si>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</si>
  <si>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</si>
  <si>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</si>
  <si>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</si>
  <si>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</si>
  <si>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</si>
  <si>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</si>
  <si>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</si>
  <si>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</si>
  <si>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</si>
  <si>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</si>
  <si>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</si>
  <si>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</si>
  <si>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</si>
  <si>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</si>
  <si>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</si>
  <si>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</si>
  <si>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</si>
  <si>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</si>
  <si>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</si>
  <si>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</si>
  <si>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</si>
  <si>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</si>
  <si>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</si>
  <si>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</si>
  <si>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</si>
  <si>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</si>
  <si>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</si>
  <si>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</si>
  <si>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</si>
  <si>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</si>
  <si>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</si>
  <si>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</si>
  <si>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</si>
  <si>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</si>
  <si>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</si>
  <si>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</si>
  <si>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</si>
  <si>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</si>
  <si>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</si>
  <si>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</si>
  <si>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</si>
  <si>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</si>
  <si>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</si>
  <si>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</si>
  <si>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</si>
  <si>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</si>
  <si>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</si>
  <si>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</si>
  <si>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</si>
  <si>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</si>
  <si>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Northern Cape: Tsantsabane(NC085) - Table C2 Quarterly Budget Statement - Financial Performance (standard classification) for 4th Quarter ended 30 June 2012 (Figures Finalised as at 2012/07/31)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</si>
  <si>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</si>
  <si>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</si>
  <si>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</si>
  <si>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</si>
  <si>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</si>
  <si>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</si>
  <si>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</si>
  <si>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</si>
  <si>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</si>
  <si>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</si>
  <si>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</si>
  <si>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</si>
  <si>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</si>
  <si>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</si>
  <si>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</si>
  <si>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</si>
  <si>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</si>
  <si>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</si>
  <si>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</si>
  <si>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</si>
  <si>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</si>
  <si>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</si>
  <si>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</si>
  <si>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</si>
  <si>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</si>
  <si>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</si>
  <si>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</si>
  <si>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</si>
  <si>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</si>
  <si>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Northern Cape: Tsantsabane(NC085) - Table C4 Quarterly Budget Statement - Financial Performance (revenue and expenditure) for 4th Quarter ended 30 June 2012 (Figures Finalised as at 2012/07/31)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</si>
  <si>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</si>
  <si>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</si>
  <si>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</si>
  <si>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</si>
  <si>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</si>
  <si>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</si>
  <si>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</si>
  <si>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</si>
  <si>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</si>
  <si>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</si>
  <si>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</si>
  <si>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</si>
  <si>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</si>
  <si>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</si>
  <si>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</si>
  <si>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</si>
  <si>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</si>
  <si>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</si>
  <si>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</si>
  <si>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</si>
  <si>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8</t>
  </si>
  <si>
    <t>Contractes services</t>
  </si>
  <si>
    <t>4,5</t>
  </si>
  <si>
    <t>Loss on disposal of PPE</t>
  </si>
  <si>
    <t>Contributions recognised - capital</t>
  </si>
  <si>
    <t>6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</si>
  <si>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</si>
  <si>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</si>
  <si>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</si>
  <si>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</si>
  <si>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</si>
  <si>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7</t>
  </si>
  <si>
    <t>Northern Cape: Tsantsabane(NC085) - Table C5 Quarterly Budget Statement - Capital Expenditure by Standard Classification and Funding for 4th Quarter ended 30 June 2012 (Figures Finalised as at 2012/07/31)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</si>
  <si>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</si>
  <si>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</si>
  <si>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</si>
  <si>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</si>
  <si>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</si>
  <si>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</si>
  <si>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</si>
  <si>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</si>
  <si>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Total Capital Funding</t>
  </si>
  <si>
    <t>Northern Cape: Tsantsabane(NC085) - Table C6 Quarterly Budget Statement - Financial Position for 4th Quarter ended 30 June 2012 (Figures Finalised as at 2012/07/31)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</si>
  <si>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</si>
  <si>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</si>
  <si>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</si>
  <si>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</si>
  <si>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</si>
  <si>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</si>
  <si>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</si>
  <si>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</si>
  <si>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</si>
  <si>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</si>
  <si>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</si>
  <si>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</si>
  <si>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</si>
  <si>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</si>
  <si>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</si>
  <si>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</si>
  <si>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</si>
  <si>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</si>
  <si>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</si>
  <si>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</si>
  <si>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</si>
  <si>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</si>
  <si>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</si>
  <si>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</si>
  <si>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</si>
  <si>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</si>
  <si>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</si>
  <si>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</si>
  <si>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</si>
  <si>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</si>
  <si>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</si>
  <si>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</si>
  <si>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</si>
  <si>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Northern Cape: Tsantsabane(NC085) - Table C7 Quarterly Budget Statement - Cash Flows for 4th Quarter ended 30 June 2012 (Figures Finalised as at 2012/07/31)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</si>
  <si>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</si>
  <si>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</si>
  <si>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</si>
  <si>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</si>
  <si>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</si>
  <si>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</si>
  <si>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</si>
  <si>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</si>
  <si>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</si>
  <si>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</si>
  <si>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</si>
  <si>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</si>
  <si>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</si>
  <si>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</si>
  <si>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</si>
  <si>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</si>
  <si>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</si>
  <si>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</si>
  <si>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</si>
  <si>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</si>
  <si>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</si>
  <si>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</si>
  <si>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</si>
  <si>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</si>
  <si>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</si>
  <si>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</si>
  <si>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</si>
  <si>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</si>
  <si>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</si>
  <si>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</si>
  <si>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</si>
  <si>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</si>
  <si>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</si>
  <si>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</si>
  <si>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</si>
  <si>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</si>
  <si>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</si>
  <si>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</si>
  <si>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</si>
  <si>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</si>
  <si>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</si>
  <si>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</si>
  <si>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</si>
  <si>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</si>
  <si>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</si>
  <si>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</si>
  <si>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</si>
  <si>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</si>
  <si>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</si>
  <si>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</si>
  <si>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</si>
  <si>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1. Classifications are revenue sources and expenditure type</t>
  </si>
  <si>
    <t>2. Detail to be provided in Table SA1</t>
  </si>
  <si>
    <t>3. Previously described as 'bad or doubtful debts' - amounts shown should reflect the change in the provision for debt impairment</t>
  </si>
  <si>
    <t>4. Expenditure type components previously shown under repairs and maintenance should be allocated back to the originating expenditure group/item; e.g. employee costs</t>
  </si>
  <si>
    <t>5. Repairs &amp; maintenance detailed in Table A9 and Table SA34c</t>
  </si>
  <si>
    <t>6. Contributions are funds provided by external organisations to assist with infrastructure development; e.g. developer contributions (detail to be provided in Table SA1)</t>
  </si>
  <si>
    <t>7. Equity method</t>
  </si>
  <si>
    <t>8. All materials not part of 'bulk' e.g  road making materials, pipe, cable etc.</t>
  </si>
  <si>
    <t>1. Municipalities may choose to appropriate for capital expenditure for three years or for one year (if one year appropriation projected expenditure required for yr2 and yr3).</t>
  </si>
  <si>
    <t>2. Include capital component of PPP unitary payment. Note that capital transfers are only appropriated to municipalities for the budget year</t>
  </si>
  <si>
    <t>3. Capital expenditure by standard classification must reconcile to the appropriations by vote</t>
  </si>
  <si>
    <t>4. Must reconcile to supporting table SA20 and to Budgeted Financial Performance (revenue and expenditure)</t>
  </si>
  <si>
    <t>5. Must reconcile to Budgeted Financial Performance (revenue and expenditure)</t>
  </si>
  <si>
    <t>6. Include finance leases and PPP capital funding component of unitary payment - total borrowing/repayments to reconcile to changes in Table SA17</t>
  </si>
  <si>
    <t>7. Total Capital Funding must balance with Total Capital Expenditure</t>
  </si>
  <si>
    <t>8. Include any capitalised interest (MFMA section 46) as part of relevant capital budget</t>
  </si>
  <si>
    <t>1. Detail to be provided in Table SA3</t>
  </si>
  <si>
    <t>2. Include completed low cost housing to be transferred to beneficiaries within 12 months</t>
  </si>
  <si>
    <t>3. Include 'Construction-work-in-progress' (disclosed separately in annual financial statements)</t>
  </si>
  <si>
    <t>4. Detail to be provided in Table SA3. Includes reserves to be funded by statute.</t>
  </si>
  <si>
    <t>5. Net assets must balance with Total Community Wealth/Equity</t>
  </si>
  <si>
    <t>1. Local/District municipalities to include transfers from/to District/Local Municipalities</t>
  </si>
  <si>
    <t>2. Cash equivalents includes investments with maturities of 3 months or less</t>
  </si>
</sst>
</file>

<file path=xl/styles.xml><?xml version="1.0" encoding="utf-8"?>
<styleSheet xmlns="http://schemas.openxmlformats.org/spreadsheetml/2006/main">
  <numFmts count="21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8" fillId="32" borderId="7" applyNumberFormat="0" applyFont="0" applyAlignment="0" applyProtection="0"/>
    <xf numFmtId="0" fontId="43" fillId="27" borderId="8" applyNumberFormat="0" applyAlignment="0" applyProtection="0"/>
    <xf numFmtId="9" fontId="28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83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23" fillId="0" borderId="10" xfId="0" applyNumberFormat="1" applyFont="1" applyBorder="1" applyAlignment="1">
      <alignment/>
    </xf>
    <xf numFmtId="173" fontId="23" fillId="0" borderId="11" xfId="0" applyNumberFormat="1" applyFont="1" applyBorder="1" applyAlignment="1">
      <alignment/>
    </xf>
    <xf numFmtId="173" fontId="23" fillId="0" borderId="12" xfId="0" applyNumberFormat="1" applyFont="1" applyBorder="1" applyAlignment="1">
      <alignment/>
    </xf>
    <xf numFmtId="173" fontId="21" fillId="0" borderId="13" xfId="0" applyNumberFormat="1" applyFont="1" applyBorder="1" applyAlignment="1">
      <alignment/>
    </xf>
    <xf numFmtId="173" fontId="21" fillId="0" borderId="14" xfId="0" applyNumberFormat="1" applyFont="1" applyBorder="1" applyAlignment="1">
      <alignment/>
    </xf>
    <xf numFmtId="173" fontId="21" fillId="0" borderId="15" xfId="0" applyNumberFormat="1" applyFont="1" applyBorder="1" applyAlignment="1">
      <alignment/>
    </xf>
    <xf numFmtId="173" fontId="21" fillId="0" borderId="16" xfId="0" applyNumberFormat="1" applyFont="1" applyBorder="1" applyAlignment="1">
      <alignment/>
    </xf>
    <xf numFmtId="173" fontId="23" fillId="0" borderId="17" xfId="0" applyNumberFormat="1" applyFont="1" applyBorder="1" applyAlignment="1">
      <alignment/>
    </xf>
    <xf numFmtId="173" fontId="23" fillId="0" borderId="18" xfId="0" applyNumberFormat="1" applyFont="1" applyBorder="1" applyAlignment="1">
      <alignment/>
    </xf>
    <xf numFmtId="173" fontId="23" fillId="0" borderId="19" xfId="0" applyNumberFormat="1" applyFont="1" applyBorder="1" applyAlignment="1">
      <alignment/>
    </xf>
    <xf numFmtId="173" fontId="23" fillId="0" borderId="20" xfId="0" applyNumberFormat="1" applyFont="1" applyBorder="1" applyAlignment="1">
      <alignment/>
    </xf>
    <xf numFmtId="173" fontId="23" fillId="0" borderId="21" xfId="0" applyNumberFormat="1" applyFont="1" applyBorder="1" applyAlignment="1">
      <alignment/>
    </xf>
    <xf numFmtId="173" fontId="23" fillId="0" borderId="22" xfId="0" applyNumberFormat="1" applyFont="1" applyBorder="1" applyAlignment="1">
      <alignment/>
    </xf>
    <xf numFmtId="173" fontId="23" fillId="0" borderId="23" xfId="0" applyNumberFormat="1" applyFont="1" applyBorder="1" applyAlignment="1">
      <alignment/>
    </xf>
    <xf numFmtId="173" fontId="23" fillId="0" borderId="24" xfId="0" applyNumberFormat="1" applyFont="1" applyBorder="1" applyAlignment="1">
      <alignment/>
    </xf>
    <xf numFmtId="173" fontId="23" fillId="0" borderId="25" xfId="0" applyNumberFormat="1" applyFont="1" applyBorder="1" applyAlignment="1">
      <alignment/>
    </xf>
    <xf numFmtId="0" fontId="23" fillId="0" borderId="0" xfId="0" applyFont="1" applyAlignment="1">
      <alignment/>
    </xf>
    <xf numFmtId="175" fontId="23" fillId="0" borderId="20" xfId="0" applyNumberFormat="1" applyFont="1" applyFill="1" applyBorder="1" applyAlignment="1" applyProtection="1">
      <alignment/>
      <protection/>
    </xf>
    <xf numFmtId="175" fontId="23" fillId="0" borderId="11" xfId="0" applyNumberFormat="1" applyFont="1" applyFill="1" applyBorder="1" applyAlignment="1">
      <alignment/>
    </xf>
    <xf numFmtId="175" fontId="23" fillId="0" borderId="21" xfId="0" applyNumberFormat="1" applyFont="1" applyFill="1" applyBorder="1" applyAlignment="1">
      <alignment/>
    </xf>
    <xf numFmtId="175" fontId="21" fillId="0" borderId="20" xfId="0" applyNumberFormat="1" applyFont="1" applyFill="1" applyBorder="1" applyAlignment="1" applyProtection="1">
      <alignment/>
      <protection/>
    </xf>
    <xf numFmtId="175" fontId="23" fillId="0" borderId="26" xfId="0" applyNumberFormat="1" applyFont="1" applyFill="1" applyBorder="1" applyAlignment="1">
      <alignment/>
    </xf>
    <xf numFmtId="175" fontId="23" fillId="0" borderId="13" xfId="0" applyNumberFormat="1" applyFont="1" applyFill="1" applyBorder="1" applyAlignment="1" applyProtection="1">
      <alignment/>
      <protection/>
    </xf>
    <xf numFmtId="175" fontId="23" fillId="0" borderId="14" xfId="0" applyNumberFormat="1" applyFont="1" applyFill="1" applyBorder="1" applyAlignment="1">
      <alignment/>
    </xf>
    <xf numFmtId="175" fontId="23" fillId="0" borderId="15" xfId="0" applyNumberFormat="1" applyFont="1" applyFill="1" applyBorder="1" applyAlignment="1">
      <alignment/>
    </xf>
    <xf numFmtId="175" fontId="23" fillId="0" borderId="27" xfId="0" applyNumberFormat="1" applyFont="1" applyFill="1" applyBorder="1" applyAlignment="1">
      <alignment/>
    </xf>
    <xf numFmtId="175" fontId="23" fillId="0" borderId="23" xfId="0" applyNumberFormat="1" applyFont="1" applyFill="1" applyBorder="1" applyAlignment="1" applyProtection="1">
      <alignment/>
      <protection/>
    </xf>
    <xf numFmtId="175" fontId="23" fillId="0" borderId="12" xfId="0" applyNumberFormat="1" applyFont="1" applyFill="1" applyBorder="1" applyAlignment="1">
      <alignment/>
    </xf>
    <xf numFmtId="175" fontId="23" fillId="0" borderId="24" xfId="0" applyNumberFormat="1" applyFont="1" applyFill="1" applyBorder="1" applyAlignment="1">
      <alignment/>
    </xf>
    <xf numFmtId="175" fontId="23" fillId="0" borderId="28" xfId="0" applyNumberFormat="1" applyFont="1" applyFill="1" applyBorder="1" applyAlignment="1">
      <alignment/>
    </xf>
    <xf numFmtId="175" fontId="23" fillId="0" borderId="13" xfId="0" applyNumberFormat="1" applyFont="1" applyBorder="1" applyAlignment="1">
      <alignment/>
    </xf>
    <xf numFmtId="175" fontId="23" fillId="0" borderId="14" xfId="0" applyNumberFormat="1" applyFont="1" applyBorder="1" applyAlignment="1">
      <alignment/>
    </xf>
    <xf numFmtId="175" fontId="23" fillId="0" borderId="15" xfId="0" applyNumberFormat="1" applyFont="1" applyBorder="1" applyAlignment="1">
      <alignment/>
    </xf>
    <xf numFmtId="175" fontId="23" fillId="0" borderId="27" xfId="0" applyNumberFormat="1" applyFont="1" applyBorder="1" applyAlignment="1">
      <alignment/>
    </xf>
    <xf numFmtId="0" fontId="21" fillId="0" borderId="29" xfId="0" applyFont="1" applyFill="1" applyBorder="1" applyAlignment="1" applyProtection="1">
      <alignment/>
      <protection/>
    </xf>
    <xf numFmtId="0" fontId="23" fillId="0" borderId="17" xfId="0" applyNumberFormat="1" applyFont="1" applyBorder="1" applyAlignment="1" applyProtection="1">
      <alignment horizontal="left" indent="1"/>
      <protection/>
    </xf>
    <xf numFmtId="0" fontId="23" fillId="0" borderId="20" xfId="0" applyNumberFormat="1" applyFont="1" applyFill="1" applyBorder="1" applyAlignment="1" applyProtection="1">
      <alignment horizontal="left" indent="1"/>
      <protection/>
    </xf>
    <xf numFmtId="0" fontId="23" fillId="0" borderId="20" xfId="0" applyNumberFormat="1" applyFont="1" applyFill="1" applyBorder="1" applyAlignment="1" applyProtection="1">
      <alignment horizontal="left" indent="2"/>
      <protection/>
    </xf>
    <xf numFmtId="0" fontId="23" fillId="0" borderId="23" xfId="0" applyNumberFormat="1" applyFont="1" applyBorder="1" applyAlignment="1" applyProtection="1">
      <alignment horizontal="left" indent="1"/>
      <protection/>
    </xf>
    <xf numFmtId="0" fontId="21" fillId="0" borderId="13" xfId="0" applyNumberFormat="1" applyFont="1" applyBorder="1" applyAlignment="1" applyProtection="1">
      <alignment horizontal="left"/>
      <protection/>
    </xf>
    <xf numFmtId="0" fontId="24" fillId="0" borderId="13" xfId="0" applyNumberFormat="1" applyFont="1" applyBorder="1" applyAlignment="1" applyProtection="1">
      <alignment horizontal="left"/>
      <protection/>
    </xf>
    <xf numFmtId="0" fontId="20" fillId="0" borderId="30" xfId="0" applyFont="1" applyFill="1" applyBorder="1" applyAlignment="1" applyProtection="1">
      <alignment horizontal="left"/>
      <protection/>
    </xf>
    <xf numFmtId="0" fontId="0" fillId="0" borderId="30" xfId="0" applyBorder="1" applyAlignment="1" applyProtection="1">
      <alignment/>
      <protection/>
    </xf>
    <xf numFmtId="0" fontId="21" fillId="0" borderId="17" xfId="0" applyFont="1" applyFill="1" applyBorder="1" applyAlignment="1" applyProtection="1">
      <alignment horizontal="center" vertical="center"/>
      <protection/>
    </xf>
    <xf numFmtId="0" fontId="21" fillId="0" borderId="31" xfId="0" applyFont="1" applyFill="1" applyBorder="1" applyAlignment="1" applyProtection="1">
      <alignment horizontal="center" vertical="center" wrapText="1"/>
      <protection/>
    </xf>
    <xf numFmtId="0" fontId="21" fillId="0" borderId="32" xfId="0" applyFont="1" applyFill="1" applyBorder="1" applyAlignment="1" applyProtection="1">
      <alignment horizontal="center" vertical="center"/>
      <protection/>
    </xf>
    <xf numFmtId="0" fontId="0" fillId="0" borderId="33" xfId="0" applyBorder="1" applyAlignment="1" applyProtection="1">
      <alignment/>
      <protection/>
    </xf>
    <xf numFmtId="0" fontId="0" fillId="0" borderId="34" xfId="0" applyBorder="1" applyAlignment="1" applyProtection="1">
      <alignment/>
      <protection/>
    </xf>
    <xf numFmtId="0" fontId="21" fillId="0" borderId="23" xfId="0" applyFont="1" applyFill="1" applyBorder="1" applyAlignment="1" applyProtection="1">
      <alignment horizontal="left" vertical="center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0" fontId="21" fillId="0" borderId="35" xfId="0" applyFont="1" applyFill="1" applyBorder="1" applyAlignment="1" applyProtection="1">
      <alignment horizontal="center" vertical="center" wrapText="1"/>
      <protection/>
    </xf>
    <xf numFmtId="0" fontId="21" fillId="0" borderId="36" xfId="0" applyFont="1" applyFill="1" applyBorder="1" applyAlignment="1" applyProtection="1">
      <alignment horizontal="center" vertical="center" wrapText="1"/>
      <protection/>
    </xf>
    <xf numFmtId="0" fontId="21" fillId="0" borderId="37" xfId="0" applyFont="1" applyFill="1" applyBorder="1" applyAlignment="1" applyProtection="1">
      <alignment horizontal="center" vertical="center" wrapText="1"/>
      <protection/>
    </xf>
    <xf numFmtId="0" fontId="21" fillId="0" borderId="38" xfId="0" applyFont="1" applyFill="1" applyBorder="1" applyAlignment="1" applyProtection="1">
      <alignment horizontal="center" vertical="center" wrapText="1"/>
      <protection/>
    </xf>
    <xf numFmtId="0" fontId="22" fillId="0" borderId="20" xfId="0" applyFont="1" applyBorder="1" applyAlignment="1" applyProtection="1">
      <alignment/>
      <protection/>
    </xf>
    <xf numFmtId="175" fontId="23" fillId="0" borderId="20" xfId="0" applyNumberFormat="1" applyFont="1" applyBorder="1" applyAlignment="1" applyProtection="1">
      <alignment/>
      <protection/>
    </xf>
    <xf numFmtId="175" fontId="23" fillId="0" borderId="11" xfId="0" applyNumberFormat="1" applyFont="1" applyBorder="1" applyAlignment="1" applyProtection="1">
      <alignment/>
      <protection/>
    </xf>
    <xf numFmtId="175" fontId="23" fillId="0" borderId="21" xfId="0" applyNumberFormat="1" applyFont="1" applyBorder="1" applyAlignment="1" applyProtection="1">
      <alignment/>
      <protection/>
    </xf>
    <xf numFmtId="175" fontId="23" fillId="0" borderId="18" xfId="0" applyNumberFormat="1" applyFont="1" applyBorder="1" applyAlignment="1" applyProtection="1">
      <alignment/>
      <protection/>
    </xf>
    <xf numFmtId="173" fontId="23" fillId="0" borderId="10" xfId="0" applyNumberFormat="1" applyFont="1" applyBorder="1" applyAlignment="1" applyProtection="1">
      <alignment/>
      <protection/>
    </xf>
    <xf numFmtId="175" fontId="23" fillId="0" borderId="34" xfId="0" applyNumberFormat="1" applyFont="1" applyBorder="1" applyAlignment="1" applyProtection="1">
      <alignment/>
      <protection/>
    </xf>
    <xf numFmtId="0" fontId="23" fillId="0" borderId="20" xfId="0" applyFont="1" applyBorder="1" applyAlignment="1" applyProtection="1">
      <alignment horizontal="left" indent="1"/>
      <protection/>
    </xf>
    <xf numFmtId="175" fontId="23" fillId="0" borderId="11" xfId="0" applyNumberFormat="1" applyFont="1" applyFill="1" applyBorder="1" applyAlignment="1" applyProtection="1">
      <alignment/>
      <protection/>
    </xf>
    <xf numFmtId="175" fontId="23" fillId="0" borderId="21" xfId="0" applyNumberFormat="1" applyFont="1" applyFill="1" applyBorder="1" applyAlignment="1" applyProtection="1">
      <alignment/>
      <protection/>
    </xf>
    <xf numFmtId="173" fontId="23" fillId="0" borderId="11" xfId="0" applyNumberFormat="1" applyFont="1" applyFill="1" applyBorder="1" applyAlignment="1" applyProtection="1">
      <alignment/>
      <protection/>
    </xf>
    <xf numFmtId="175" fontId="23" fillId="0" borderId="26" xfId="0" applyNumberFormat="1" applyFont="1" applyFill="1" applyBorder="1" applyAlignment="1" applyProtection="1">
      <alignment/>
      <protection/>
    </xf>
    <xf numFmtId="0" fontId="21" fillId="0" borderId="39" xfId="0" applyFont="1" applyBorder="1" applyAlignment="1" applyProtection="1">
      <alignment horizontal="left" vertical="top" wrapText="1"/>
      <protection/>
    </xf>
    <xf numFmtId="175" fontId="21" fillId="0" borderId="40" xfId="0" applyNumberFormat="1" applyFont="1" applyFill="1" applyBorder="1" applyAlignment="1" applyProtection="1">
      <alignment vertical="top"/>
      <protection/>
    </xf>
    <xf numFmtId="175" fontId="21" fillId="0" borderId="41" xfId="0" applyNumberFormat="1" applyFont="1" applyFill="1" applyBorder="1" applyAlignment="1" applyProtection="1">
      <alignment vertical="top"/>
      <protection/>
    </xf>
    <xf numFmtId="175" fontId="21" fillId="0" borderId="42" xfId="0" applyNumberFormat="1" applyFont="1" applyFill="1" applyBorder="1" applyAlignment="1" applyProtection="1">
      <alignment vertical="top"/>
      <protection/>
    </xf>
    <xf numFmtId="173" fontId="21" fillId="0" borderId="41" xfId="0" applyNumberFormat="1" applyFont="1" applyFill="1" applyBorder="1" applyAlignment="1" applyProtection="1">
      <alignment vertical="top"/>
      <protection/>
    </xf>
    <xf numFmtId="175" fontId="21" fillId="0" borderId="43" xfId="0" applyNumberFormat="1" applyFont="1" applyFill="1" applyBorder="1" applyAlignment="1" applyProtection="1">
      <alignment vertical="top"/>
      <protection/>
    </xf>
    <xf numFmtId="0" fontId="23" fillId="0" borderId="20" xfId="0" applyFont="1" applyFill="1" applyBorder="1" applyAlignment="1" applyProtection="1">
      <alignment horizontal="left" indent="1"/>
      <protection/>
    </xf>
    <xf numFmtId="0" fontId="21" fillId="0" borderId="20" xfId="0" applyFont="1" applyBorder="1" applyAlignment="1" applyProtection="1">
      <alignment/>
      <protection/>
    </xf>
    <xf numFmtId="175" fontId="21" fillId="0" borderId="40" xfId="0" applyNumberFormat="1" applyFont="1" applyFill="1" applyBorder="1" applyAlignment="1" applyProtection="1">
      <alignment/>
      <protection/>
    </xf>
    <xf numFmtId="175" fontId="21" fillId="0" borderId="41" xfId="0" applyNumberFormat="1" applyFont="1" applyFill="1" applyBorder="1" applyAlignment="1" applyProtection="1">
      <alignment/>
      <protection/>
    </xf>
    <xf numFmtId="175" fontId="21" fillId="0" borderId="42" xfId="0" applyNumberFormat="1" applyFont="1" applyFill="1" applyBorder="1" applyAlignment="1" applyProtection="1">
      <alignment/>
      <protection/>
    </xf>
    <xf numFmtId="175" fontId="21" fillId="0" borderId="43" xfId="0" applyNumberFormat="1" applyFont="1" applyFill="1" applyBorder="1" applyAlignment="1" applyProtection="1">
      <alignment/>
      <protection/>
    </xf>
    <xf numFmtId="175" fontId="21" fillId="0" borderId="44" xfId="0" applyNumberFormat="1" applyFont="1" applyFill="1" applyBorder="1" applyAlignment="1" applyProtection="1">
      <alignment/>
      <protection/>
    </xf>
    <xf numFmtId="175" fontId="21" fillId="0" borderId="45" xfId="0" applyNumberFormat="1" applyFont="1" applyFill="1" applyBorder="1" applyAlignment="1" applyProtection="1">
      <alignment/>
      <protection/>
    </xf>
    <xf numFmtId="175" fontId="21" fillId="0" borderId="46" xfId="0" applyNumberFormat="1" applyFont="1" applyFill="1" applyBorder="1" applyAlignment="1" applyProtection="1">
      <alignment/>
      <protection/>
    </xf>
    <xf numFmtId="173" fontId="21" fillId="0" borderId="45" xfId="0" applyNumberFormat="1" applyFont="1" applyFill="1" applyBorder="1" applyAlignment="1" applyProtection="1">
      <alignment/>
      <protection/>
    </xf>
    <xf numFmtId="175" fontId="21" fillId="0" borderId="47" xfId="0" applyNumberFormat="1" applyFont="1" applyFill="1" applyBorder="1" applyAlignment="1" applyProtection="1">
      <alignment/>
      <protection/>
    </xf>
    <xf numFmtId="175" fontId="23" fillId="0" borderId="48" xfId="0" applyNumberFormat="1" applyFont="1" applyFill="1" applyBorder="1" applyAlignment="1" applyProtection="1">
      <alignment/>
      <protection/>
    </xf>
    <xf numFmtId="175" fontId="23" fillId="0" borderId="49" xfId="0" applyNumberFormat="1" applyFont="1" applyFill="1" applyBorder="1" applyAlignment="1" applyProtection="1">
      <alignment/>
      <protection/>
    </xf>
    <xf numFmtId="175" fontId="23" fillId="0" borderId="50" xfId="0" applyNumberFormat="1" applyFont="1" applyFill="1" applyBorder="1" applyAlignment="1" applyProtection="1">
      <alignment/>
      <protection/>
    </xf>
    <xf numFmtId="173" fontId="23" fillId="0" borderId="49" xfId="0" applyNumberFormat="1" applyFont="1" applyFill="1" applyBorder="1" applyAlignment="1" applyProtection="1">
      <alignment/>
      <protection/>
    </xf>
    <xf numFmtId="175" fontId="23" fillId="0" borderId="51" xfId="0" applyNumberFormat="1" applyFont="1" applyFill="1" applyBorder="1" applyAlignment="1" applyProtection="1">
      <alignment/>
      <protection/>
    </xf>
    <xf numFmtId="0" fontId="21" fillId="0" borderId="20" xfId="0" applyFont="1" applyBorder="1" applyAlignment="1" applyProtection="1">
      <alignment vertical="top" wrapText="1"/>
      <protection/>
    </xf>
    <xf numFmtId="175" fontId="21" fillId="0" borderId="44" xfId="0" applyNumberFormat="1" applyFont="1" applyFill="1" applyBorder="1" applyAlignment="1" applyProtection="1">
      <alignment vertical="top"/>
      <protection/>
    </xf>
    <xf numFmtId="175" fontId="21" fillId="0" borderId="45" xfId="0" applyNumberFormat="1" applyFont="1" applyFill="1" applyBorder="1" applyAlignment="1" applyProtection="1">
      <alignment vertical="top"/>
      <protection/>
    </xf>
    <xf numFmtId="175" fontId="21" fillId="0" borderId="46" xfId="0" applyNumberFormat="1" applyFont="1" applyFill="1" applyBorder="1" applyAlignment="1" applyProtection="1">
      <alignment vertical="top"/>
      <protection/>
    </xf>
    <xf numFmtId="173" fontId="21" fillId="0" borderId="45" xfId="0" applyNumberFormat="1" applyFont="1" applyFill="1" applyBorder="1" applyAlignment="1" applyProtection="1">
      <alignment vertical="top"/>
      <protection/>
    </xf>
    <xf numFmtId="175" fontId="21" fillId="0" borderId="47" xfId="0" applyNumberFormat="1" applyFont="1" applyFill="1" applyBorder="1" applyAlignment="1" applyProtection="1">
      <alignment vertical="top"/>
      <protection/>
    </xf>
    <xf numFmtId="0" fontId="23" fillId="0" borderId="20" xfId="0" applyFont="1" applyBorder="1" applyAlignment="1" applyProtection="1">
      <alignment horizontal="left" wrapText="1" indent="1"/>
      <protection/>
    </xf>
    <xf numFmtId="0" fontId="21" fillId="0" borderId="20" xfId="0" applyFont="1" applyBorder="1" applyAlignment="1" applyProtection="1">
      <alignment wrapText="1"/>
      <protection/>
    </xf>
    <xf numFmtId="0" fontId="23" fillId="0" borderId="20" xfId="0" applyFont="1" applyBorder="1" applyAlignment="1" applyProtection="1">
      <alignment/>
      <protection/>
    </xf>
    <xf numFmtId="173" fontId="23" fillId="0" borderId="11" xfId="0" applyNumberFormat="1" applyFont="1" applyBorder="1" applyAlignment="1" applyProtection="1">
      <alignment/>
      <protection/>
    </xf>
    <xf numFmtId="175" fontId="23" fillId="0" borderId="26" xfId="0" applyNumberFormat="1" applyFont="1" applyBorder="1" applyAlignment="1" applyProtection="1">
      <alignment/>
      <protection/>
    </xf>
    <xf numFmtId="0" fontId="22" fillId="0" borderId="17" xfId="0" applyFont="1" applyBorder="1" applyAlignment="1" applyProtection="1">
      <alignment/>
      <protection/>
    </xf>
    <xf numFmtId="175" fontId="23" fillId="0" borderId="17" xfId="0" applyNumberFormat="1" applyFont="1" applyBorder="1" applyAlignment="1" applyProtection="1">
      <alignment/>
      <protection/>
    </xf>
    <xf numFmtId="175" fontId="23" fillId="0" borderId="10" xfId="0" applyNumberFormat="1" applyFont="1" applyBorder="1" applyAlignment="1" applyProtection="1">
      <alignment/>
      <protection/>
    </xf>
    <xf numFmtId="175" fontId="21" fillId="0" borderId="11" xfId="0" applyNumberFormat="1" applyFont="1" applyFill="1" applyBorder="1" applyAlignment="1" applyProtection="1">
      <alignment/>
      <protection/>
    </xf>
    <xf numFmtId="175" fontId="21" fillId="0" borderId="21" xfId="0" applyNumberFormat="1" applyFont="1" applyFill="1" applyBorder="1" applyAlignment="1" applyProtection="1">
      <alignment/>
      <protection/>
    </xf>
    <xf numFmtId="173" fontId="21" fillId="0" borderId="11" xfId="0" applyNumberFormat="1" applyFont="1" applyFill="1" applyBorder="1" applyAlignment="1" applyProtection="1">
      <alignment/>
      <protection/>
    </xf>
    <xf numFmtId="175" fontId="21" fillId="0" borderId="26" xfId="0" applyNumberFormat="1" applyFont="1" applyFill="1" applyBorder="1" applyAlignment="1" applyProtection="1">
      <alignment/>
      <protection/>
    </xf>
    <xf numFmtId="0" fontId="23" fillId="0" borderId="20" xfId="0" applyFont="1" applyBorder="1" applyAlignment="1" applyProtection="1">
      <alignment horizontal="left" vertical="top" indent="1"/>
      <protection/>
    </xf>
    <xf numFmtId="175" fontId="21" fillId="0" borderId="20" xfId="0" applyNumberFormat="1" applyFont="1" applyBorder="1" applyAlignment="1" applyProtection="1">
      <alignment/>
      <protection/>
    </xf>
    <xf numFmtId="175" fontId="21" fillId="0" borderId="11" xfId="0" applyNumberFormat="1" applyFont="1" applyBorder="1" applyAlignment="1" applyProtection="1">
      <alignment/>
      <protection/>
    </xf>
    <xf numFmtId="175" fontId="21" fillId="0" borderId="21" xfId="0" applyNumberFormat="1" applyFont="1" applyBorder="1" applyAlignment="1" applyProtection="1">
      <alignment/>
      <protection/>
    </xf>
    <xf numFmtId="173" fontId="21" fillId="0" borderId="11" xfId="0" applyNumberFormat="1" applyFont="1" applyBorder="1" applyAlignment="1" applyProtection="1">
      <alignment/>
      <protection/>
    </xf>
    <xf numFmtId="175" fontId="21" fillId="0" borderId="26" xfId="0" applyNumberFormat="1" applyFont="1" applyBorder="1" applyAlignment="1" applyProtection="1">
      <alignment/>
      <protection/>
    </xf>
    <xf numFmtId="0" fontId="23" fillId="0" borderId="23" xfId="0" applyFont="1" applyBorder="1" applyAlignment="1" applyProtection="1">
      <alignment/>
      <protection/>
    </xf>
    <xf numFmtId="175" fontId="23" fillId="0" borderId="23" xfId="0" applyNumberFormat="1" applyFont="1" applyBorder="1" applyAlignment="1" applyProtection="1">
      <alignment/>
      <protection/>
    </xf>
    <xf numFmtId="175" fontId="23" fillId="0" borderId="12" xfId="0" applyNumberFormat="1" applyFont="1" applyBorder="1" applyAlignment="1" applyProtection="1">
      <alignment/>
      <protection/>
    </xf>
    <xf numFmtId="175" fontId="23" fillId="0" borderId="24" xfId="0" applyNumberFormat="1" applyFont="1" applyBorder="1" applyAlignment="1" applyProtection="1">
      <alignment/>
      <protection/>
    </xf>
    <xf numFmtId="173" fontId="23" fillId="0" borderId="12" xfId="0" applyNumberFormat="1" applyFont="1" applyBorder="1" applyAlignment="1" applyProtection="1">
      <alignment/>
      <protection/>
    </xf>
    <xf numFmtId="175" fontId="23" fillId="0" borderId="28" xfId="0" applyNumberFormat="1" applyFont="1" applyBorder="1" applyAlignment="1" applyProtection="1">
      <alignment/>
      <protection/>
    </xf>
    <xf numFmtId="0" fontId="21" fillId="0" borderId="48" xfId="0" applyFont="1" applyFill="1" applyBorder="1" applyAlignment="1" applyProtection="1">
      <alignment horizontal="center" vertical="center" wrapText="1"/>
      <protection/>
    </xf>
    <xf numFmtId="0" fontId="21" fillId="0" borderId="49" xfId="0" applyFont="1" applyFill="1" applyBorder="1" applyAlignment="1" applyProtection="1">
      <alignment horizontal="center" vertical="center" wrapText="1"/>
      <protection/>
    </xf>
    <xf numFmtId="0" fontId="21" fillId="0" borderId="50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Alignment="1" applyProtection="1">
      <alignment/>
      <protection/>
    </xf>
    <xf numFmtId="0" fontId="21" fillId="0" borderId="52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21" fillId="0" borderId="53" xfId="0" applyFont="1" applyFill="1" applyBorder="1" applyAlignment="1" applyProtection="1">
      <alignment horizontal="center" vertical="center" wrapText="1"/>
      <protection/>
    </xf>
    <xf numFmtId="0" fontId="22" fillId="0" borderId="20" xfId="0" applyFont="1" applyFill="1" applyBorder="1" applyAlignment="1" applyProtection="1">
      <alignment/>
      <protection/>
    </xf>
    <xf numFmtId="175" fontId="23" fillId="0" borderId="20" xfId="0" applyNumberFormat="1" applyFont="1" applyBorder="1" applyAlignment="1" applyProtection="1">
      <alignment horizontal="left" wrapText="1"/>
      <protection/>
    </xf>
    <xf numFmtId="175" fontId="23" fillId="0" borderId="54" xfId="0" applyNumberFormat="1" applyFont="1" applyBorder="1" applyAlignment="1" applyProtection="1">
      <alignment horizontal="left" wrapText="1"/>
      <protection/>
    </xf>
    <xf numFmtId="175" fontId="23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23" fillId="0" borderId="20" xfId="0" applyFont="1" applyFill="1" applyBorder="1" applyAlignment="1" applyProtection="1">
      <alignment/>
      <protection/>
    </xf>
    <xf numFmtId="175" fontId="23" fillId="0" borderId="54" xfId="0" applyNumberFormat="1" applyFont="1" applyBorder="1" applyAlignment="1" applyProtection="1">
      <alignment/>
      <protection/>
    </xf>
    <xf numFmtId="175" fontId="23" fillId="0" borderId="22" xfId="0" applyNumberFormat="1" applyFont="1" applyBorder="1" applyAlignment="1" applyProtection="1">
      <alignment/>
      <protection/>
    </xf>
    <xf numFmtId="0" fontId="23" fillId="0" borderId="23" xfId="0" applyFont="1" applyFill="1" applyBorder="1" applyAlignment="1" applyProtection="1">
      <alignment/>
      <protection/>
    </xf>
    <xf numFmtId="175" fontId="23" fillId="0" borderId="55" xfId="0" applyNumberFormat="1" applyFont="1" applyBorder="1" applyAlignment="1" applyProtection="1">
      <alignment/>
      <protection/>
    </xf>
    <xf numFmtId="175" fontId="23" fillId="0" borderId="25" xfId="0" applyNumberFormat="1" applyFont="1" applyBorder="1" applyAlignment="1" applyProtection="1">
      <alignment/>
      <protection/>
    </xf>
    <xf numFmtId="0" fontId="21" fillId="0" borderId="18" xfId="0" applyFont="1" applyFill="1" applyBorder="1" applyAlignment="1">
      <alignment vertical="center"/>
    </xf>
    <xf numFmtId="0" fontId="24" fillId="0" borderId="39" xfId="0" applyNumberFormat="1" applyFont="1" applyFill="1" applyBorder="1" applyAlignment="1" applyProtection="1">
      <alignment horizontal="left" indent="1"/>
      <protection/>
    </xf>
    <xf numFmtId="0" fontId="23" fillId="0" borderId="21" xfId="0" applyNumberFormat="1" applyFont="1" applyBorder="1" applyAlignment="1" applyProtection="1">
      <alignment horizontal="center"/>
      <protection/>
    </xf>
    <xf numFmtId="173" fontId="21" fillId="0" borderId="21" xfId="0" applyNumberFormat="1" applyFont="1" applyFill="1" applyBorder="1" applyAlignment="1" applyProtection="1">
      <alignment/>
      <protection/>
    </xf>
    <xf numFmtId="0" fontId="23" fillId="0" borderId="39" xfId="0" applyNumberFormat="1" applyFont="1" applyFill="1" applyBorder="1" applyAlignment="1" applyProtection="1">
      <alignment horizontal="left" indent="2"/>
      <protection/>
    </xf>
    <xf numFmtId="174" fontId="23" fillId="0" borderId="21" xfId="0" applyNumberFormat="1" applyFont="1" applyFill="1" applyBorder="1" applyAlignment="1" applyProtection="1">
      <alignment/>
      <protection/>
    </xf>
    <xf numFmtId="173" fontId="23" fillId="0" borderId="21" xfId="0" applyNumberFormat="1" applyFont="1" applyFill="1" applyBorder="1" applyAlignment="1" applyProtection="1">
      <alignment/>
      <protection/>
    </xf>
    <xf numFmtId="173" fontId="23" fillId="0" borderId="21" xfId="42" applyNumberFormat="1" applyFont="1" applyFill="1" applyBorder="1" applyAlignment="1" applyProtection="1">
      <alignment/>
      <protection/>
    </xf>
    <xf numFmtId="0" fontId="23" fillId="0" borderId="21" xfId="0" applyNumberFormat="1" applyFont="1" applyFill="1" applyBorder="1" applyAlignment="1" applyProtection="1">
      <alignment horizontal="center"/>
      <protection/>
    </xf>
    <xf numFmtId="0" fontId="21" fillId="0" borderId="56" xfId="0" applyNumberFormat="1" applyFont="1" applyBorder="1" applyAlignment="1" applyProtection="1">
      <alignment/>
      <protection/>
    </xf>
    <xf numFmtId="0" fontId="23" fillId="0" borderId="42" xfId="0" applyNumberFormat="1" applyFont="1" applyBorder="1" applyAlignment="1" applyProtection="1">
      <alignment horizontal="center"/>
      <protection/>
    </xf>
    <xf numFmtId="0" fontId="23" fillId="0" borderId="39" xfId="0" applyNumberFormat="1" applyFont="1" applyBorder="1" applyAlignment="1" applyProtection="1">
      <alignment/>
      <protection/>
    </xf>
    <xf numFmtId="0" fontId="22" fillId="0" borderId="39" xfId="0" applyNumberFormat="1" applyFont="1" applyBorder="1" applyAlignment="1" applyProtection="1">
      <alignment/>
      <protection/>
    </xf>
    <xf numFmtId="0" fontId="25" fillId="0" borderId="21" xfId="0" applyNumberFormat="1" applyFont="1" applyBorder="1" applyAlignment="1" applyProtection="1">
      <alignment horizontal="center"/>
      <protection/>
    </xf>
    <xf numFmtId="0" fontId="21" fillId="0" borderId="57" xfId="0" applyNumberFormat="1" applyFont="1" applyBorder="1" applyAlignment="1" applyProtection="1">
      <alignment/>
      <protection/>
    </xf>
    <xf numFmtId="0" fontId="23" fillId="0" borderId="36" xfId="0" applyNumberFormat="1" applyFont="1" applyBorder="1" applyAlignment="1" applyProtection="1">
      <alignment horizontal="center"/>
      <protection/>
    </xf>
    <xf numFmtId="0" fontId="26" fillId="0" borderId="33" xfId="0" applyFont="1" applyBorder="1" applyAlignment="1" applyProtection="1">
      <alignment horizontal="left"/>
      <protection/>
    </xf>
    <xf numFmtId="0" fontId="27" fillId="0" borderId="0" xfId="0" applyFont="1" applyBorder="1" applyAlignment="1" applyProtection="1">
      <alignment/>
      <protection/>
    </xf>
    <xf numFmtId="0" fontId="27" fillId="0" borderId="0" xfId="0" applyFont="1" applyBorder="1" applyAlignment="1" applyProtection="1" quotePrefix="1">
      <alignment/>
      <protection/>
    </xf>
    <xf numFmtId="175" fontId="21" fillId="0" borderId="22" xfId="0" applyNumberFormat="1" applyFont="1" applyFill="1" applyBorder="1" applyAlignment="1" applyProtection="1">
      <alignment/>
      <protection/>
    </xf>
    <xf numFmtId="175" fontId="21" fillId="0" borderId="54" xfId="0" applyNumberFormat="1" applyFont="1" applyFill="1" applyBorder="1" applyAlignment="1" applyProtection="1">
      <alignment/>
      <protection/>
    </xf>
    <xf numFmtId="175" fontId="23" fillId="0" borderId="22" xfId="0" applyNumberFormat="1" applyFont="1" applyFill="1" applyBorder="1" applyAlignment="1" applyProtection="1">
      <alignment/>
      <protection/>
    </xf>
    <xf numFmtId="175" fontId="23" fillId="0" borderId="54" xfId="0" applyNumberFormat="1" applyFont="1" applyFill="1" applyBorder="1" applyAlignment="1" applyProtection="1">
      <alignment/>
      <protection/>
    </xf>
    <xf numFmtId="175" fontId="23" fillId="0" borderId="22" xfId="42" applyNumberFormat="1" applyFont="1" applyFill="1" applyBorder="1" applyAlignment="1" applyProtection="1">
      <alignment/>
      <protection/>
    </xf>
    <xf numFmtId="175" fontId="23" fillId="0" borderId="54" xfId="42" applyNumberFormat="1" applyFont="1" applyFill="1" applyBorder="1" applyAlignment="1" applyProtection="1">
      <alignment/>
      <protection/>
    </xf>
    <xf numFmtId="175" fontId="23" fillId="0" borderId="21" xfId="42" applyNumberFormat="1" applyFont="1" applyFill="1" applyBorder="1" applyAlignment="1" applyProtection="1">
      <alignment/>
      <protection/>
    </xf>
    <xf numFmtId="0" fontId="20" fillId="0" borderId="30" xfId="0" applyFont="1" applyBorder="1" applyAlignment="1" applyProtection="1">
      <alignment horizontal="left"/>
      <protection/>
    </xf>
    <xf numFmtId="0" fontId="21" fillId="0" borderId="58" xfId="0" applyFont="1" applyFill="1" applyBorder="1" applyAlignment="1" applyProtection="1">
      <alignment horizontal="center" vertical="center"/>
      <protection/>
    </xf>
    <xf numFmtId="0" fontId="21" fillId="0" borderId="59" xfId="0" applyFont="1" applyFill="1" applyBorder="1" applyAlignment="1" applyProtection="1">
      <alignment horizontal="center" vertical="center"/>
      <protection/>
    </xf>
    <xf numFmtId="0" fontId="0" fillId="0" borderId="60" xfId="0" applyBorder="1" applyAlignment="1" applyProtection="1">
      <alignment horizontal="center" vertical="center"/>
      <protection/>
    </xf>
    <xf numFmtId="0" fontId="0" fillId="0" borderId="61" xfId="0" applyBorder="1" applyAlignment="1" applyProtection="1">
      <alignment horizontal="center" vertical="center"/>
      <protection/>
    </xf>
    <xf numFmtId="0" fontId="21" fillId="0" borderId="62" xfId="0" applyFont="1" applyFill="1" applyBorder="1" applyAlignment="1" applyProtection="1">
      <alignment horizontal="left" vertical="center"/>
      <protection/>
    </xf>
    <xf numFmtId="0" fontId="21" fillId="0" borderId="24" xfId="0" applyFont="1" applyFill="1" applyBorder="1" applyAlignment="1" applyProtection="1">
      <alignment horizontal="center" vertical="center"/>
      <protection/>
    </xf>
    <xf numFmtId="0" fontId="21" fillId="0" borderId="25" xfId="0" applyFont="1" applyFill="1" applyBorder="1" applyAlignment="1" applyProtection="1">
      <alignment horizontal="center" vertical="center" wrapText="1"/>
      <protection/>
    </xf>
    <xf numFmtId="175" fontId="21" fillId="0" borderId="19" xfId="0" applyNumberFormat="1" applyFont="1" applyBorder="1" applyAlignment="1" applyProtection="1">
      <alignment horizontal="center"/>
      <protection/>
    </xf>
    <xf numFmtId="175" fontId="21" fillId="0" borderId="58" xfId="0" applyNumberFormat="1" applyFont="1" applyBorder="1" applyAlignment="1" applyProtection="1">
      <alignment horizontal="center"/>
      <protection/>
    </xf>
    <xf numFmtId="175" fontId="21" fillId="0" borderId="18" xfId="0" applyNumberFormat="1" applyFont="1" applyBorder="1" applyAlignment="1" applyProtection="1">
      <alignment horizontal="center"/>
      <protection/>
    </xf>
    <xf numFmtId="0" fontId="21" fillId="0" borderId="18" xfId="0" applyFont="1" applyBorder="1" applyAlignment="1" applyProtection="1">
      <alignment horizontal="center"/>
      <protection/>
    </xf>
    <xf numFmtId="175" fontId="21" fillId="0" borderId="63" xfId="0" applyNumberFormat="1" applyFont="1" applyFill="1" applyBorder="1" applyAlignment="1" applyProtection="1">
      <alignment/>
      <protection/>
    </xf>
    <xf numFmtId="175" fontId="21" fillId="0" borderId="64" xfId="0" applyNumberFormat="1" applyFont="1" applyFill="1" applyBorder="1" applyAlignment="1" applyProtection="1">
      <alignment/>
      <protection/>
    </xf>
    <xf numFmtId="173" fontId="21" fillId="0" borderId="42" xfId="0" applyNumberFormat="1" applyFont="1" applyFill="1" applyBorder="1" applyAlignment="1" applyProtection="1">
      <alignment/>
      <protection/>
    </xf>
    <xf numFmtId="175" fontId="21" fillId="0" borderId="25" xfId="0" applyNumberFormat="1" applyFont="1" applyBorder="1" applyAlignment="1" applyProtection="1">
      <alignment/>
      <protection/>
    </xf>
    <xf numFmtId="175" fontId="21" fillId="0" borderId="55" xfId="0" applyNumberFormat="1" applyFont="1" applyBorder="1" applyAlignment="1" applyProtection="1">
      <alignment/>
      <protection/>
    </xf>
    <xf numFmtId="175" fontId="21" fillId="0" borderId="24" xfId="0" applyNumberFormat="1" applyFont="1" applyBorder="1" applyAlignment="1" applyProtection="1">
      <alignment/>
      <protection/>
    </xf>
    <xf numFmtId="173" fontId="21" fillId="0" borderId="24" xfId="0" applyNumberFormat="1" applyFont="1" applyBorder="1" applyAlignment="1" applyProtection="1">
      <alignment/>
      <protection/>
    </xf>
    <xf numFmtId="0" fontId="0" fillId="0" borderId="33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3" fillId="0" borderId="0" xfId="0" applyFont="1" applyAlignment="1" applyProtection="1">
      <alignment vertical="top" wrapText="1"/>
      <protection/>
    </xf>
    <xf numFmtId="0" fontId="27" fillId="0" borderId="39" xfId="0" applyFont="1" applyBorder="1" applyAlignment="1" applyProtection="1">
      <alignment horizontal="right"/>
      <protection/>
    </xf>
    <xf numFmtId="0" fontId="26" fillId="0" borderId="0" xfId="0" applyNumberFormat="1" applyFont="1" applyBorder="1" applyAlignment="1" applyProtection="1">
      <alignment/>
      <protection/>
    </xf>
    <xf numFmtId="0" fontId="27" fillId="0" borderId="0" xfId="0" applyNumberFormat="1" applyFont="1" applyBorder="1" applyAlignment="1" applyProtection="1">
      <alignment/>
      <protection/>
    </xf>
    <xf numFmtId="0" fontId="27" fillId="0" borderId="0" xfId="0" applyFont="1" applyBorder="1" applyAlignment="1" applyProtection="1">
      <alignment horizontal="right"/>
      <protection/>
    </xf>
    <xf numFmtId="0" fontId="23" fillId="0" borderId="0" xfId="0" applyFont="1" applyBorder="1" applyAlignment="1">
      <alignment/>
    </xf>
    <xf numFmtId="0" fontId="21" fillId="0" borderId="0" xfId="0" applyFont="1" applyAlignment="1">
      <alignment/>
    </xf>
    <xf numFmtId="0" fontId="21" fillId="0" borderId="59" xfId="0" applyFont="1" applyFill="1" applyBorder="1" applyAlignment="1" applyProtection="1">
      <alignment horizontal="center" vertical="center" wrapText="1"/>
      <protection/>
    </xf>
    <xf numFmtId="0" fontId="23" fillId="0" borderId="18" xfId="0" applyFont="1" applyBorder="1" applyAlignment="1" applyProtection="1">
      <alignment horizontal="center"/>
      <protection/>
    </xf>
    <xf numFmtId="173" fontId="21" fillId="0" borderId="18" xfId="0" applyNumberFormat="1" applyFont="1" applyBorder="1" applyAlignment="1" applyProtection="1">
      <alignment horizontal="center"/>
      <protection/>
    </xf>
    <xf numFmtId="0" fontId="23" fillId="0" borderId="39" xfId="0" applyNumberFormat="1" applyFont="1" applyBorder="1" applyAlignment="1" applyProtection="1">
      <alignment horizontal="left" indent="1"/>
      <protection/>
    </xf>
    <xf numFmtId="0" fontId="23" fillId="0" borderId="21" xfId="0" applyFont="1" applyFill="1" applyBorder="1" applyAlignment="1" applyProtection="1">
      <alignment horizontal="center"/>
      <protection/>
    </xf>
    <xf numFmtId="0" fontId="23" fillId="0" borderId="39" xfId="0" applyNumberFormat="1" applyFont="1" applyFill="1" applyBorder="1" applyAlignment="1" applyProtection="1">
      <alignment horizontal="left" indent="1"/>
      <protection/>
    </xf>
    <xf numFmtId="173" fontId="23" fillId="0" borderId="21" xfId="0" applyNumberFormat="1" applyFont="1" applyBorder="1" applyAlignment="1" applyProtection="1">
      <alignment/>
      <protection/>
    </xf>
    <xf numFmtId="0" fontId="23" fillId="0" borderId="21" xfId="0" applyFont="1" applyBorder="1" applyAlignment="1" applyProtection="1">
      <alignment horizontal="center"/>
      <protection/>
    </xf>
    <xf numFmtId="0" fontId="21" fillId="0" borderId="56" xfId="0" applyNumberFormat="1" applyFont="1" applyBorder="1" applyAlignment="1" applyProtection="1">
      <alignment horizontal="left" vertical="top" wrapText="1"/>
      <protection/>
    </xf>
    <xf numFmtId="0" fontId="23" fillId="0" borderId="42" xfId="0" applyFont="1" applyBorder="1" applyAlignment="1" applyProtection="1">
      <alignment horizontal="center" vertical="top"/>
      <protection/>
    </xf>
    <xf numFmtId="175" fontId="21" fillId="0" borderId="63" xfId="0" applyNumberFormat="1" applyFont="1" applyBorder="1" applyAlignment="1" applyProtection="1">
      <alignment vertical="top"/>
      <protection/>
    </xf>
    <xf numFmtId="175" fontId="21" fillId="0" borderId="64" xfId="0" applyNumberFormat="1" applyFont="1" applyBorder="1" applyAlignment="1" applyProtection="1">
      <alignment vertical="top"/>
      <protection/>
    </xf>
    <xf numFmtId="175" fontId="21" fillId="0" borderId="42" xfId="0" applyNumberFormat="1" applyFont="1" applyBorder="1" applyAlignment="1" applyProtection="1">
      <alignment vertical="top"/>
      <protection/>
    </xf>
    <xf numFmtId="173" fontId="21" fillId="0" borderId="42" xfId="0" applyNumberFormat="1" applyFont="1" applyBorder="1" applyAlignment="1" applyProtection="1">
      <alignment vertical="top"/>
      <protection/>
    </xf>
    <xf numFmtId="0" fontId="25" fillId="0" borderId="21" xfId="0" applyFont="1" applyBorder="1" applyAlignment="1" applyProtection="1">
      <alignment horizontal="center"/>
      <protection/>
    </xf>
    <xf numFmtId="0" fontId="21" fillId="0" borderId="56" xfId="0" applyNumberFormat="1" applyFont="1" applyBorder="1" applyAlignment="1" applyProtection="1">
      <alignment vertical="top"/>
      <protection/>
    </xf>
    <xf numFmtId="175" fontId="21" fillId="0" borderId="65" xfId="0" applyNumberFormat="1" applyFont="1" applyBorder="1" applyAlignment="1" applyProtection="1">
      <alignment/>
      <protection/>
    </xf>
    <xf numFmtId="175" fontId="21" fillId="0" borderId="66" xfId="0" applyNumberFormat="1" applyFont="1" applyBorder="1" applyAlignment="1" applyProtection="1">
      <alignment/>
      <protection/>
    </xf>
    <xf numFmtId="175" fontId="21" fillId="0" borderId="46" xfId="0" applyNumberFormat="1" applyFont="1" applyBorder="1" applyAlignment="1" applyProtection="1">
      <alignment/>
      <protection/>
    </xf>
    <xf numFmtId="173" fontId="21" fillId="0" borderId="46" xfId="0" applyNumberFormat="1" applyFont="1" applyBorder="1" applyAlignment="1" applyProtection="1">
      <alignment/>
      <protection/>
    </xf>
    <xf numFmtId="0" fontId="21" fillId="0" borderId="39" xfId="0" applyNumberFormat="1" applyFont="1" applyBorder="1" applyAlignment="1" applyProtection="1">
      <alignment/>
      <protection/>
    </xf>
    <xf numFmtId="175" fontId="21" fillId="0" borderId="22" xfId="0" applyNumberFormat="1" applyFont="1" applyBorder="1" applyAlignment="1" applyProtection="1">
      <alignment/>
      <protection/>
    </xf>
    <xf numFmtId="175" fontId="21" fillId="0" borderId="54" xfId="0" applyNumberFormat="1" applyFont="1" applyBorder="1" applyAlignment="1" applyProtection="1">
      <alignment/>
      <protection/>
    </xf>
    <xf numFmtId="173" fontId="21" fillId="0" borderId="21" xfId="0" applyNumberFormat="1" applyFont="1" applyBorder="1" applyAlignment="1" applyProtection="1">
      <alignment/>
      <protection/>
    </xf>
    <xf numFmtId="175" fontId="21" fillId="0" borderId="21" xfId="42" applyNumberFormat="1" applyFont="1" applyFill="1" applyBorder="1" applyAlignment="1" applyProtection="1">
      <alignment/>
      <protection/>
    </xf>
    <xf numFmtId="173" fontId="21" fillId="0" borderId="21" xfId="42" applyNumberFormat="1" applyFont="1" applyFill="1" applyBorder="1" applyAlignment="1" applyProtection="1">
      <alignment/>
      <protection/>
    </xf>
    <xf numFmtId="175" fontId="21" fillId="0" borderId="22" xfId="42" applyNumberFormat="1" applyFont="1" applyFill="1" applyBorder="1" applyAlignment="1" applyProtection="1">
      <alignment/>
      <protection/>
    </xf>
    <xf numFmtId="0" fontId="21" fillId="0" borderId="39" xfId="0" applyNumberFormat="1" applyFont="1" applyBorder="1" applyAlignment="1" applyProtection="1">
      <alignment horizontal="left" wrapText="1"/>
      <protection/>
    </xf>
    <xf numFmtId="175" fontId="21" fillId="0" borderId="65" xfId="0" applyNumberFormat="1" applyFont="1" applyFill="1" applyBorder="1" applyAlignment="1" applyProtection="1">
      <alignment vertical="top"/>
      <protection/>
    </xf>
    <xf numFmtId="175" fontId="21" fillId="0" borderId="66" xfId="0" applyNumberFormat="1" applyFont="1" applyFill="1" applyBorder="1" applyAlignment="1" applyProtection="1">
      <alignment vertical="top"/>
      <protection/>
    </xf>
    <xf numFmtId="173" fontId="21" fillId="0" borderId="46" xfId="0" applyNumberFormat="1" applyFont="1" applyFill="1" applyBorder="1" applyAlignment="1" applyProtection="1">
      <alignment vertical="top"/>
      <protection/>
    </xf>
    <xf numFmtId="0" fontId="21" fillId="0" borderId="39" xfId="0" applyNumberFormat="1" applyFont="1" applyBorder="1" applyAlignment="1" applyProtection="1">
      <alignment wrapText="1"/>
      <protection/>
    </xf>
    <xf numFmtId="175" fontId="21" fillId="0" borderId="65" xfId="0" applyNumberFormat="1" applyFont="1" applyFill="1" applyBorder="1" applyAlignment="1" applyProtection="1">
      <alignment/>
      <protection/>
    </xf>
    <xf numFmtId="175" fontId="21" fillId="0" borderId="66" xfId="0" applyNumberFormat="1" applyFont="1" applyFill="1" applyBorder="1" applyAlignment="1" applyProtection="1">
      <alignment/>
      <protection/>
    </xf>
    <xf numFmtId="173" fontId="21" fillId="0" borderId="46" xfId="0" applyNumberFormat="1" applyFont="1" applyFill="1" applyBorder="1" applyAlignment="1" applyProtection="1">
      <alignment/>
      <protection/>
    </xf>
    <xf numFmtId="175" fontId="23" fillId="0" borderId="50" xfId="42" applyNumberFormat="1" applyFont="1" applyFill="1" applyBorder="1" applyAlignment="1" applyProtection="1">
      <alignment/>
      <protection/>
    </xf>
    <xf numFmtId="0" fontId="23" fillId="0" borderId="39" xfId="0" applyNumberFormat="1" applyFont="1" applyBorder="1" applyAlignment="1" applyProtection="1">
      <alignment horizontal="left" wrapText="1" indent="1"/>
      <protection/>
    </xf>
    <xf numFmtId="0" fontId="21" fillId="0" borderId="35" xfId="0" applyNumberFormat="1" applyFont="1" applyBorder="1" applyAlignment="1" applyProtection="1">
      <alignment/>
      <protection/>
    </xf>
    <xf numFmtId="0" fontId="23" fillId="0" borderId="36" xfId="0" applyFont="1" applyBorder="1" applyAlignment="1" applyProtection="1">
      <alignment horizontal="center"/>
      <protection/>
    </xf>
    <xf numFmtId="175" fontId="21" fillId="0" borderId="38" xfId="0" applyNumberFormat="1" applyFont="1" applyFill="1" applyBorder="1" applyAlignment="1" applyProtection="1">
      <alignment/>
      <protection/>
    </xf>
    <xf numFmtId="175" fontId="21" fillId="0" borderId="35" xfId="0" applyNumberFormat="1" applyFont="1" applyBorder="1" applyAlignment="1" applyProtection="1">
      <alignment/>
      <protection/>
    </xf>
    <xf numFmtId="175" fontId="21" fillId="0" borderId="36" xfId="0" applyNumberFormat="1" applyFont="1" applyFill="1" applyBorder="1" applyAlignment="1" applyProtection="1">
      <alignment/>
      <protection/>
    </xf>
    <xf numFmtId="175" fontId="21" fillId="0" borderId="36" xfId="0" applyNumberFormat="1" applyFont="1" applyBorder="1" applyAlignment="1" applyProtection="1">
      <alignment/>
      <protection/>
    </xf>
    <xf numFmtId="173" fontId="21" fillId="0" borderId="36" xfId="0" applyNumberFormat="1" applyFont="1" applyBorder="1" applyAlignment="1" applyProtection="1">
      <alignment/>
      <protection/>
    </xf>
    <xf numFmtId="175" fontId="21" fillId="0" borderId="38" xfId="0" applyNumberFormat="1" applyFont="1" applyBorder="1" applyAlignment="1" applyProtection="1">
      <alignment/>
      <protection/>
    </xf>
    <xf numFmtId="0" fontId="27" fillId="0" borderId="0" xfId="0" applyFont="1" applyBorder="1" applyAlignment="1" applyProtection="1">
      <alignment/>
      <protection/>
    </xf>
    <xf numFmtId="175" fontId="23" fillId="0" borderId="26" xfId="42" applyNumberFormat="1" applyFont="1" applyFill="1" applyBorder="1" applyAlignment="1" applyProtection="1">
      <alignment/>
      <protection/>
    </xf>
    <xf numFmtId="0" fontId="21" fillId="0" borderId="59" xfId="0" applyFont="1" applyFill="1" applyBorder="1" applyAlignment="1" applyProtection="1">
      <alignment horizontal="center" vertical="center" wrapText="1"/>
      <protection/>
    </xf>
    <xf numFmtId="0" fontId="21" fillId="0" borderId="60" xfId="0" applyFont="1" applyFill="1" applyBorder="1" applyAlignment="1" applyProtection="1">
      <alignment horizontal="center" vertical="center" wrapText="1"/>
      <protection/>
    </xf>
    <xf numFmtId="0" fontId="21" fillId="0" borderId="60" xfId="0" applyFont="1" applyFill="1" applyBorder="1" applyAlignment="1" applyProtection="1">
      <alignment horizontal="center" vertical="center"/>
      <protection/>
    </xf>
    <xf numFmtId="0" fontId="21" fillId="0" borderId="61" xfId="0" applyFont="1" applyFill="1" applyBorder="1" applyAlignment="1" applyProtection="1">
      <alignment horizontal="center" vertical="center"/>
      <protection/>
    </xf>
    <xf numFmtId="175" fontId="21" fillId="0" borderId="34" xfId="0" applyNumberFormat="1" applyFont="1" applyBorder="1" applyAlignment="1" applyProtection="1">
      <alignment horizontal="center"/>
      <protection/>
    </xf>
    <xf numFmtId="175" fontId="21" fillId="0" borderId="35" xfId="0" applyNumberFormat="1" applyFont="1" applyFill="1" applyBorder="1" applyAlignment="1" applyProtection="1">
      <alignment/>
      <protection/>
    </xf>
    <xf numFmtId="173" fontId="21" fillId="0" borderId="36" xfId="0" applyNumberFormat="1" applyFont="1" applyFill="1" applyBorder="1" applyAlignment="1" applyProtection="1">
      <alignment/>
      <protection/>
    </xf>
    <xf numFmtId="175" fontId="21" fillId="0" borderId="67" xfId="0" applyNumberFormat="1" applyFont="1" applyFill="1" applyBorder="1" applyAlignment="1" applyProtection="1">
      <alignment/>
      <protection/>
    </xf>
    <xf numFmtId="0" fontId="22" fillId="0" borderId="39" xfId="0" applyFont="1" applyBorder="1" applyAlignment="1" applyProtection="1">
      <alignment/>
      <protection/>
    </xf>
    <xf numFmtId="0" fontId="23" fillId="0" borderId="39" xfId="0" applyFont="1" applyBorder="1" applyAlignment="1" applyProtection="1">
      <alignment horizontal="left" indent="2"/>
      <protection/>
    </xf>
    <xf numFmtId="0" fontId="23" fillId="0" borderId="39" xfId="0" applyFont="1" applyFill="1" applyBorder="1" applyAlignment="1" applyProtection="1">
      <alignment horizontal="left" indent="2"/>
      <protection/>
    </xf>
    <xf numFmtId="0" fontId="21" fillId="0" borderId="39" xfId="0" applyFont="1" applyFill="1" applyBorder="1" applyAlignment="1" applyProtection="1">
      <alignment horizontal="left" indent="1"/>
      <protection/>
    </xf>
    <xf numFmtId="0" fontId="21" fillId="0" borderId="39" xfId="0" applyFont="1" applyBorder="1" applyAlignment="1" applyProtection="1">
      <alignment horizontal="left" indent="1"/>
      <protection/>
    </xf>
    <xf numFmtId="0" fontId="21" fillId="0" borderId="57" xfId="0" applyFont="1" applyBorder="1" applyAlignment="1" applyProtection="1">
      <alignment/>
      <protection/>
    </xf>
    <xf numFmtId="175" fontId="21" fillId="0" borderId="67" xfId="0" applyNumberFormat="1" applyFont="1" applyBorder="1" applyAlignment="1" applyProtection="1">
      <alignment/>
      <protection/>
    </xf>
    <xf numFmtId="0" fontId="21" fillId="0" borderId="30" xfId="0" applyFont="1" applyBorder="1" applyAlignment="1" applyProtection="1">
      <alignment/>
      <protection/>
    </xf>
    <xf numFmtId="0" fontId="21" fillId="0" borderId="24" xfId="0" applyFont="1" applyFill="1" applyBorder="1" applyAlignment="1" applyProtection="1">
      <alignment vertical="center"/>
      <protection/>
    </xf>
    <xf numFmtId="0" fontId="21" fillId="0" borderId="39" xfId="0" applyFont="1" applyFill="1" applyBorder="1" applyAlignment="1" applyProtection="1">
      <alignment/>
      <protection/>
    </xf>
    <xf numFmtId="0" fontId="23" fillId="0" borderId="18" xfId="0" applyFont="1" applyFill="1" applyBorder="1" applyAlignment="1" applyProtection="1">
      <alignment horizontal="center"/>
      <protection/>
    </xf>
    <xf numFmtId="175" fontId="21" fillId="0" borderId="19" xfId="0" applyNumberFormat="1" applyFont="1" applyFill="1" applyBorder="1" applyAlignment="1" applyProtection="1">
      <alignment horizontal="center"/>
      <protection/>
    </xf>
    <xf numFmtId="175" fontId="21" fillId="0" borderId="10" xfId="0" applyNumberFormat="1" applyFont="1" applyFill="1" applyBorder="1" applyAlignment="1" applyProtection="1">
      <alignment horizontal="center"/>
      <protection/>
    </xf>
    <xf numFmtId="175" fontId="21" fillId="0" borderId="18" xfId="0" applyNumberFormat="1" applyFont="1" applyFill="1" applyBorder="1" applyAlignment="1" applyProtection="1">
      <alignment horizontal="center"/>
      <protection/>
    </xf>
    <xf numFmtId="173" fontId="21" fillId="0" borderId="18" xfId="0" applyNumberFormat="1" applyFont="1" applyFill="1" applyBorder="1" applyAlignment="1" applyProtection="1">
      <alignment horizontal="center"/>
      <protection/>
    </xf>
    <xf numFmtId="175" fontId="21" fillId="0" borderId="34" xfId="0" applyNumberFormat="1" applyFont="1" applyFill="1" applyBorder="1" applyAlignment="1" applyProtection="1">
      <alignment horizontal="center"/>
      <protection/>
    </xf>
    <xf numFmtId="0" fontId="23" fillId="0" borderId="39" xfId="0" applyFont="1" applyFill="1" applyBorder="1" applyAlignment="1" applyProtection="1">
      <alignment horizontal="left" indent="1"/>
      <protection/>
    </xf>
    <xf numFmtId="0" fontId="21" fillId="0" borderId="56" xfId="0" applyFont="1" applyFill="1" applyBorder="1" applyAlignment="1" applyProtection="1">
      <alignment/>
      <protection/>
    </xf>
    <xf numFmtId="0" fontId="23" fillId="0" borderId="42" xfId="0" applyFont="1" applyFill="1" applyBorder="1" applyAlignment="1" applyProtection="1">
      <alignment horizontal="center"/>
      <protection/>
    </xf>
    <xf numFmtId="0" fontId="23" fillId="0" borderId="39" xfId="0" applyFont="1" applyFill="1" applyBorder="1" applyAlignment="1" applyProtection="1">
      <alignment/>
      <protection/>
    </xf>
    <xf numFmtId="0" fontId="23" fillId="0" borderId="68" xfId="0" applyFont="1" applyFill="1" applyBorder="1" applyAlignment="1" applyProtection="1">
      <alignment horizontal="center"/>
      <protection/>
    </xf>
    <xf numFmtId="0" fontId="25" fillId="0" borderId="21" xfId="0" applyFont="1" applyFill="1" applyBorder="1" applyAlignment="1" applyProtection="1">
      <alignment horizontal="center"/>
      <protection/>
    </xf>
    <xf numFmtId="0" fontId="21" fillId="0" borderId="62" xfId="0" applyFont="1" applyFill="1" applyBorder="1" applyAlignment="1" applyProtection="1">
      <alignment/>
      <protection/>
    </xf>
    <xf numFmtId="0" fontId="23" fillId="0" borderId="24" xfId="0" applyFont="1" applyFill="1" applyBorder="1" applyAlignment="1" applyProtection="1">
      <alignment horizontal="center"/>
      <protection/>
    </xf>
    <xf numFmtId="175" fontId="21" fillId="0" borderId="25" xfId="0" applyNumberFormat="1" applyFont="1" applyFill="1" applyBorder="1" applyAlignment="1" applyProtection="1">
      <alignment/>
      <protection/>
    </xf>
    <xf numFmtId="175" fontId="21" fillId="0" borderId="12" xfId="0" applyNumberFormat="1" applyFont="1" applyFill="1" applyBorder="1" applyAlignment="1" applyProtection="1">
      <alignment/>
      <protection/>
    </xf>
    <xf numFmtId="175" fontId="21" fillId="0" borderId="24" xfId="0" applyNumberFormat="1" applyFont="1" applyFill="1" applyBorder="1" applyAlignment="1" applyProtection="1">
      <alignment/>
      <protection/>
    </xf>
    <xf numFmtId="173" fontId="21" fillId="0" borderId="24" xfId="0" applyNumberFormat="1" applyFont="1" applyFill="1" applyBorder="1" applyAlignment="1" applyProtection="1">
      <alignment/>
      <protection/>
    </xf>
    <xf numFmtId="175" fontId="21" fillId="0" borderId="28" xfId="0" applyNumberFormat="1" applyFont="1" applyFill="1" applyBorder="1" applyAlignment="1" applyProtection="1">
      <alignment/>
      <protection/>
    </xf>
    <xf numFmtId="0" fontId="21" fillId="0" borderId="57" xfId="0" applyFont="1" applyFill="1" applyBorder="1" applyAlignment="1" applyProtection="1">
      <alignment/>
      <protection/>
    </xf>
    <xf numFmtId="0" fontId="23" fillId="0" borderId="36" xfId="0" applyFont="1" applyFill="1" applyBorder="1" applyAlignment="1" applyProtection="1">
      <alignment horizontal="center"/>
      <protection/>
    </xf>
    <xf numFmtId="175" fontId="21" fillId="0" borderId="37" xfId="0" applyNumberFormat="1" applyFont="1" applyFill="1" applyBorder="1" applyAlignment="1" applyProtection="1">
      <alignment/>
      <protection/>
    </xf>
    <xf numFmtId="174" fontId="21" fillId="0" borderId="36" xfId="0" applyNumberFormat="1" applyFont="1" applyFill="1" applyBorder="1" applyAlignment="1" applyProtection="1">
      <alignment/>
      <protection/>
    </xf>
    <xf numFmtId="175" fontId="23" fillId="0" borderId="11" xfId="42" applyNumberFormat="1" applyFont="1" applyFill="1" applyBorder="1" applyAlignment="1" applyProtection="1">
      <alignment/>
      <protection/>
    </xf>
    <xf numFmtId="0" fontId="23" fillId="0" borderId="62" xfId="0" applyFont="1" applyFill="1" applyBorder="1" applyAlignment="1" applyProtection="1">
      <alignment horizontal="left" inden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43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</row>
    <row r="2" spans="1:26" ht="24.75" customHeight="1">
      <c r="A2" s="45" t="s">
        <v>1</v>
      </c>
      <c r="B2" s="46" t="s">
        <v>2</v>
      </c>
      <c r="C2" s="46" t="s">
        <v>3</v>
      </c>
      <c r="D2" s="47" t="s">
        <v>4</v>
      </c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9"/>
    </row>
    <row r="3" spans="1:26" ht="24.75" customHeight="1">
      <c r="A3" s="50" t="s">
        <v>5</v>
      </c>
      <c r="B3" s="51" t="s">
        <v>6</v>
      </c>
      <c r="C3" s="51" t="s">
        <v>6</v>
      </c>
      <c r="D3" s="52" t="s">
        <v>7</v>
      </c>
      <c r="E3" s="53" t="s">
        <v>8</v>
      </c>
      <c r="F3" s="53" t="s">
        <v>9</v>
      </c>
      <c r="G3" s="53" t="s">
        <v>10</v>
      </c>
      <c r="H3" s="53" t="s">
        <v>11</v>
      </c>
      <c r="I3" s="53" t="s">
        <v>12</v>
      </c>
      <c r="J3" s="53" t="s">
        <v>13</v>
      </c>
      <c r="K3" s="53" t="s">
        <v>14</v>
      </c>
      <c r="L3" s="53" t="s">
        <v>15</v>
      </c>
      <c r="M3" s="53" t="s">
        <v>16</v>
      </c>
      <c r="N3" s="53" t="s">
        <v>17</v>
      </c>
      <c r="O3" s="53" t="s">
        <v>18</v>
      </c>
      <c r="P3" s="53" t="s">
        <v>19</v>
      </c>
      <c r="Q3" s="53" t="s">
        <v>20</v>
      </c>
      <c r="R3" s="53" t="s">
        <v>21</v>
      </c>
      <c r="S3" s="53" t="s">
        <v>22</v>
      </c>
      <c r="T3" s="53" t="s">
        <v>23</v>
      </c>
      <c r="U3" s="53" t="s">
        <v>24</v>
      </c>
      <c r="V3" s="53" t="s">
        <v>25</v>
      </c>
      <c r="W3" s="53" t="s">
        <v>26</v>
      </c>
      <c r="X3" s="53" t="s">
        <v>27</v>
      </c>
      <c r="Y3" s="54" t="s">
        <v>28</v>
      </c>
      <c r="Z3" s="55" t="s">
        <v>29</v>
      </c>
    </row>
    <row r="4" spans="1:26" ht="13.5">
      <c r="A4" s="56" t="s">
        <v>30</v>
      </c>
      <c r="B4" s="57"/>
      <c r="C4" s="57"/>
      <c r="D4" s="58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60"/>
      <c r="Y4" s="61"/>
      <c r="Z4" s="62"/>
    </row>
    <row r="5" spans="1:26" ht="13.5">
      <c r="A5" s="63" t="s">
        <v>31</v>
      </c>
      <c r="B5" s="19">
        <v>0</v>
      </c>
      <c r="C5" s="19"/>
      <c r="D5" s="64">
        <v>0</v>
      </c>
      <c r="E5" s="65">
        <v>0</v>
      </c>
      <c r="F5" s="65">
        <v>2556087</v>
      </c>
      <c r="G5" s="65">
        <v>564771</v>
      </c>
      <c r="H5" s="65">
        <v>284272</v>
      </c>
      <c r="I5" s="65">
        <v>3405130</v>
      </c>
      <c r="J5" s="65">
        <v>267742</v>
      </c>
      <c r="K5" s="65">
        <v>267907</v>
      </c>
      <c r="L5" s="65">
        <v>3752619</v>
      </c>
      <c r="M5" s="65">
        <v>4288268</v>
      </c>
      <c r="N5" s="65">
        <v>257833</v>
      </c>
      <c r="O5" s="65">
        <v>0</v>
      </c>
      <c r="P5" s="65">
        <v>1506774</v>
      </c>
      <c r="Q5" s="65">
        <v>1764607</v>
      </c>
      <c r="R5" s="65">
        <v>268808</v>
      </c>
      <c r="S5" s="65">
        <v>0</v>
      </c>
      <c r="T5" s="65">
        <v>0</v>
      </c>
      <c r="U5" s="65">
        <v>268808</v>
      </c>
      <c r="V5" s="65">
        <v>9726813</v>
      </c>
      <c r="W5" s="65">
        <v>0</v>
      </c>
      <c r="X5" s="65">
        <v>9726813</v>
      </c>
      <c r="Y5" s="66">
        <v>0</v>
      </c>
      <c r="Z5" s="67">
        <v>0</v>
      </c>
    </row>
    <row r="6" spans="1:26" ht="13.5">
      <c r="A6" s="63" t="s">
        <v>32</v>
      </c>
      <c r="B6" s="19">
        <v>0</v>
      </c>
      <c r="C6" s="19"/>
      <c r="D6" s="64">
        <v>59093277</v>
      </c>
      <c r="E6" s="65">
        <v>59093277</v>
      </c>
      <c r="F6" s="65">
        <v>5285256</v>
      </c>
      <c r="G6" s="65">
        <v>8763474</v>
      </c>
      <c r="H6" s="65">
        <v>15604629</v>
      </c>
      <c r="I6" s="65">
        <v>29653359</v>
      </c>
      <c r="J6" s="65">
        <v>997017</v>
      </c>
      <c r="K6" s="65">
        <v>6308279</v>
      </c>
      <c r="L6" s="65">
        <v>26792207</v>
      </c>
      <c r="M6" s="65">
        <v>34097503</v>
      </c>
      <c r="N6" s="65">
        <v>2714376</v>
      </c>
      <c r="O6" s="65">
        <v>679386</v>
      </c>
      <c r="P6" s="65">
        <v>3773171</v>
      </c>
      <c r="Q6" s="65">
        <v>7166933</v>
      </c>
      <c r="R6" s="65">
        <v>10079349</v>
      </c>
      <c r="S6" s="65">
        <v>4856718</v>
      </c>
      <c r="T6" s="65">
        <v>0</v>
      </c>
      <c r="U6" s="65">
        <v>14936067</v>
      </c>
      <c r="V6" s="65">
        <v>85853862</v>
      </c>
      <c r="W6" s="65">
        <v>59093277</v>
      </c>
      <c r="X6" s="65">
        <v>26760585</v>
      </c>
      <c r="Y6" s="66">
        <v>45.29</v>
      </c>
      <c r="Z6" s="67">
        <v>59093277</v>
      </c>
    </row>
    <row r="7" spans="1:26" ht="13.5">
      <c r="A7" s="63" t="s">
        <v>33</v>
      </c>
      <c r="B7" s="19">
        <v>0</v>
      </c>
      <c r="C7" s="19"/>
      <c r="D7" s="64">
        <v>0</v>
      </c>
      <c r="E7" s="65">
        <v>0</v>
      </c>
      <c r="F7" s="65">
        <v>2647</v>
      </c>
      <c r="G7" s="65">
        <v>3958</v>
      </c>
      <c r="H7" s="65">
        <v>3184</v>
      </c>
      <c r="I7" s="65">
        <v>9789</v>
      </c>
      <c r="J7" s="65">
        <v>17807</v>
      </c>
      <c r="K7" s="65">
        <v>8883</v>
      </c>
      <c r="L7" s="65">
        <v>13869</v>
      </c>
      <c r="M7" s="65">
        <v>40559</v>
      </c>
      <c r="N7" s="65">
        <v>12935</v>
      </c>
      <c r="O7" s="65">
        <v>12397</v>
      </c>
      <c r="P7" s="65">
        <v>1950</v>
      </c>
      <c r="Q7" s="65">
        <v>27282</v>
      </c>
      <c r="R7" s="65">
        <v>16815</v>
      </c>
      <c r="S7" s="65">
        <v>4382</v>
      </c>
      <c r="T7" s="65">
        <v>0</v>
      </c>
      <c r="U7" s="65">
        <v>21197</v>
      </c>
      <c r="V7" s="65">
        <v>98827</v>
      </c>
      <c r="W7" s="65">
        <v>0</v>
      </c>
      <c r="X7" s="65">
        <v>98827</v>
      </c>
      <c r="Y7" s="66">
        <v>0</v>
      </c>
      <c r="Z7" s="67">
        <v>0</v>
      </c>
    </row>
    <row r="8" spans="1:26" ht="13.5">
      <c r="A8" s="63" t="s">
        <v>34</v>
      </c>
      <c r="B8" s="19">
        <v>0</v>
      </c>
      <c r="C8" s="19"/>
      <c r="D8" s="64">
        <v>0</v>
      </c>
      <c r="E8" s="65">
        <v>0</v>
      </c>
      <c r="F8" s="65">
        <v>4689917</v>
      </c>
      <c r="G8" s="65">
        <v>0</v>
      </c>
      <c r="H8" s="65">
        <v>75198</v>
      </c>
      <c r="I8" s="65">
        <v>4765115</v>
      </c>
      <c r="J8" s="65">
        <v>39927</v>
      </c>
      <c r="K8" s="65">
        <v>30957</v>
      </c>
      <c r="L8" s="65">
        <v>2652632</v>
      </c>
      <c r="M8" s="65">
        <v>2723516</v>
      </c>
      <c r="N8" s="65">
        <v>6264</v>
      </c>
      <c r="O8" s="65">
        <v>28</v>
      </c>
      <c r="P8" s="65">
        <v>877000</v>
      </c>
      <c r="Q8" s="65">
        <v>883292</v>
      </c>
      <c r="R8" s="65">
        <v>0</v>
      </c>
      <c r="S8" s="65">
        <v>0</v>
      </c>
      <c r="T8" s="65">
        <v>0</v>
      </c>
      <c r="U8" s="65">
        <v>0</v>
      </c>
      <c r="V8" s="65">
        <v>8371923</v>
      </c>
      <c r="W8" s="65">
        <v>0</v>
      </c>
      <c r="X8" s="65">
        <v>8371923</v>
      </c>
      <c r="Y8" s="66">
        <v>0</v>
      </c>
      <c r="Z8" s="67">
        <v>0</v>
      </c>
    </row>
    <row r="9" spans="1:26" ht="13.5">
      <c r="A9" s="63" t="s">
        <v>35</v>
      </c>
      <c r="B9" s="19">
        <v>0</v>
      </c>
      <c r="C9" s="19"/>
      <c r="D9" s="64">
        <v>41408587</v>
      </c>
      <c r="E9" s="65">
        <v>41408587</v>
      </c>
      <c r="F9" s="65">
        <v>19248</v>
      </c>
      <c r="G9" s="65">
        <v>251940</v>
      </c>
      <c r="H9" s="65">
        <v>93251</v>
      </c>
      <c r="I9" s="65">
        <v>364439</v>
      </c>
      <c r="J9" s="65">
        <v>357330</v>
      </c>
      <c r="K9" s="65">
        <v>206013</v>
      </c>
      <c r="L9" s="65">
        <v>32733</v>
      </c>
      <c r="M9" s="65">
        <v>596076</v>
      </c>
      <c r="N9" s="65">
        <v>45873</v>
      </c>
      <c r="O9" s="65">
        <v>87828</v>
      </c>
      <c r="P9" s="65">
        <v>94397</v>
      </c>
      <c r="Q9" s="65">
        <v>228098</v>
      </c>
      <c r="R9" s="65">
        <v>127736</v>
      </c>
      <c r="S9" s="65">
        <v>213569</v>
      </c>
      <c r="T9" s="65">
        <v>0</v>
      </c>
      <c r="U9" s="65">
        <v>341305</v>
      </c>
      <c r="V9" s="65">
        <v>1529918</v>
      </c>
      <c r="W9" s="65">
        <v>41408587</v>
      </c>
      <c r="X9" s="65">
        <v>-39878669</v>
      </c>
      <c r="Y9" s="66">
        <v>-96.31</v>
      </c>
      <c r="Z9" s="67">
        <v>41408587</v>
      </c>
    </row>
    <row r="10" spans="1:26" ht="25.5">
      <c r="A10" s="68" t="s">
        <v>213</v>
      </c>
      <c r="B10" s="69">
        <f>SUM(B5:B9)</f>
        <v>0</v>
      </c>
      <c r="C10" s="69">
        <f>SUM(C5:C9)</f>
        <v>0</v>
      </c>
      <c r="D10" s="70">
        <f aca="true" t="shared" si="0" ref="D10:Z10">SUM(D5:D9)</f>
        <v>100501864</v>
      </c>
      <c r="E10" s="71">
        <f t="shared" si="0"/>
        <v>100501864</v>
      </c>
      <c r="F10" s="71">
        <f t="shared" si="0"/>
        <v>12553155</v>
      </c>
      <c r="G10" s="71">
        <f t="shared" si="0"/>
        <v>9584143</v>
      </c>
      <c r="H10" s="71">
        <f t="shared" si="0"/>
        <v>16060534</v>
      </c>
      <c r="I10" s="71">
        <f t="shared" si="0"/>
        <v>38197832</v>
      </c>
      <c r="J10" s="71">
        <f t="shared" si="0"/>
        <v>1679823</v>
      </c>
      <c r="K10" s="71">
        <f t="shared" si="0"/>
        <v>6822039</v>
      </c>
      <c r="L10" s="71">
        <f t="shared" si="0"/>
        <v>33244060</v>
      </c>
      <c r="M10" s="71">
        <f t="shared" si="0"/>
        <v>41745922</v>
      </c>
      <c r="N10" s="71">
        <f t="shared" si="0"/>
        <v>3037281</v>
      </c>
      <c r="O10" s="71">
        <f t="shared" si="0"/>
        <v>779639</v>
      </c>
      <c r="P10" s="71">
        <f t="shared" si="0"/>
        <v>6253292</v>
      </c>
      <c r="Q10" s="71">
        <f t="shared" si="0"/>
        <v>10070212</v>
      </c>
      <c r="R10" s="71">
        <f t="shared" si="0"/>
        <v>10492708</v>
      </c>
      <c r="S10" s="71">
        <f t="shared" si="0"/>
        <v>5074669</v>
      </c>
      <c r="T10" s="71">
        <f t="shared" si="0"/>
        <v>0</v>
      </c>
      <c r="U10" s="71">
        <f t="shared" si="0"/>
        <v>15567377</v>
      </c>
      <c r="V10" s="71">
        <f t="shared" si="0"/>
        <v>105581343</v>
      </c>
      <c r="W10" s="71">
        <f t="shared" si="0"/>
        <v>100501864</v>
      </c>
      <c r="X10" s="71">
        <f t="shared" si="0"/>
        <v>5079479</v>
      </c>
      <c r="Y10" s="72">
        <f>+IF(W10&lt;&gt;0,(X10/W10)*100,0)</f>
        <v>5.054114220209885</v>
      </c>
      <c r="Z10" s="73">
        <f t="shared" si="0"/>
        <v>100501864</v>
      </c>
    </row>
    <row r="11" spans="1:26" ht="13.5">
      <c r="A11" s="63" t="s">
        <v>37</v>
      </c>
      <c r="B11" s="19">
        <v>0</v>
      </c>
      <c r="C11" s="19"/>
      <c r="D11" s="64">
        <v>0</v>
      </c>
      <c r="E11" s="65">
        <v>0</v>
      </c>
      <c r="F11" s="65">
        <v>2901666</v>
      </c>
      <c r="G11" s="65">
        <v>2626343</v>
      </c>
      <c r="H11" s="65">
        <v>3608267</v>
      </c>
      <c r="I11" s="65">
        <v>9136276</v>
      </c>
      <c r="J11" s="65">
        <v>3194518</v>
      </c>
      <c r="K11" s="65">
        <v>3303925</v>
      </c>
      <c r="L11" s="65">
        <v>4325070</v>
      </c>
      <c r="M11" s="65">
        <v>10823513</v>
      </c>
      <c r="N11" s="65">
        <v>3000158</v>
      </c>
      <c r="O11" s="65">
        <v>2890282</v>
      </c>
      <c r="P11" s="65">
        <v>2603769</v>
      </c>
      <c r="Q11" s="65">
        <v>8494209</v>
      </c>
      <c r="R11" s="65">
        <v>2788007</v>
      </c>
      <c r="S11" s="65">
        <v>2711559</v>
      </c>
      <c r="T11" s="65">
        <v>0</v>
      </c>
      <c r="U11" s="65">
        <v>5499566</v>
      </c>
      <c r="V11" s="65">
        <v>33953564</v>
      </c>
      <c r="W11" s="65">
        <v>0</v>
      </c>
      <c r="X11" s="65">
        <v>33953564</v>
      </c>
      <c r="Y11" s="66">
        <v>0</v>
      </c>
      <c r="Z11" s="67">
        <v>0</v>
      </c>
    </row>
    <row r="12" spans="1:26" ht="13.5">
      <c r="A12" s="63" t="s">
        <v>38</v>
      </c>
      <c r="B12" s="19">
        <v>0</v>
      </c>
      <c r="C12" s="19"/>
      <c r="D12" s="64">
        <v>0</v>
      </c>
      <c r="E12" s="65">
        <v>0</v>
      </c>
      <c r="F12" s="65">
        <v>0</v>
      </c>
      <c r="G12" s="65">
        <v>220884</v>
      </c>
      <c r="H12" s="65">
        <v>220884</v>
      </c>
      <c r="I12" s="65">
        <v>441768</v>
      </c>
      <c r="J12" s="65">
        <v>0</v>
      </c>
      <c r="K12" s="65">
        <v>240746</v>
      </c>
      <c r="L12" s="65">
        <v>224539</v>
      </c>
      <c r="M12" s="65">
        <v>465285</v>
      </c>
      <c r="N12" s="65">
        <v>299339</v>
      </c>
      <c r="O12" s="65">
        <v>309281</v>
      </c>
      <c r="P12" s="65">
        <v>245087</v>
      </c>
      <c r="Q12" s="65">
        <v>853707</v>
      </c>
      <c r="R12" s="65">
        <v>245807</v>
      </c>
      <c r="S12" s="65">
        <v>245087</v>
      </c>
      <c r="T12" s="65">
        <v>0</v>
      </c>
      <c r="U12" s="65">
        <v>490894</v>
      </c>
      <c r="V12" s="65">
        <v>2251654</v>
      </c>
      <c r="W12" s="65">
        <v>0</v>
      </c>
      <c r="X12" s="65">
        <v>2251654</v>
      </c>
      <c r="Y12" s="66">
        <v>0</v>
      </c>
      <c r="Z12" s="67">
        <v>0</v>
      </c>
    </row>
    <row r="13" spans="1:26" ht="13.5">
      <c r="A13" s="63" t="s">
        <v>214</v>
      </c>
      <c r="B13" s="19">
        <v>0</v>
      </c>
      <c r="C13" s="19"/>
      <c r="D13" s="64">
        <v>0</v>
      </c>
      <c r="E13" s="65">
        <v>0</v>
      </c>
      <c r="F13" s="65">
        <v>0</v>
      </c>
      <c r="G13" s="65">
        <v>0</v>
      </c>
      <c r="H13" s="65">
        <v>0</v>
      </c>
      <c r="I13" s="65">
        <v>0</v>
      </c>
      <c r="J13" s="65">
        <v>0</v>
      </c>
      <c r="K13" s="65">
        <v>0</v>
      </c>
      <c r="L13" s="65">
        <v>0</v>
      </c>
      <c r="M13" s="65">
        <v>0</v>
      </c>
      <c r="N13" s="65">
        <v>0</v>
      </c>
      <c r="O13" s="65">
        <v>0</v>
      </c>
      <c r="P13" s="65">
        <v>0</v>
      </c>
      <c r="Q13" s="65">
        <v>0</v>
      </c>
      <c r="R13" s="65">
        <v>0</v>
      </c>
      <c r="S13" s="65">
        <v>0</v>
      </c>
      <c r="T13" s="65">
        <v>0</v>
      </c>
      <c r="U13" s="65">
        <v>0</v>
      </c>
      <c r="V13" s="65">
        <v>0</v>
      </c>
      <c r="W13" s="65">
        <v>0</v>
      </c>
      <c r="X13" s="65">
        <v>0</v>
      </c>
      <c r="Y13" s="66">
        <v>0</v>
      </c>
      <c r="Z13" s="67">
        <v>0</v>
      </c>
    </row>
    <row r="14" spans="1:26" ht="13.5">
      <c r="A14" s="63" t="s">
        <v>40</v>
      </c>
      <c r="B14" s="19">
        <v>0</v>
      </c>
      <c r="C14" s="19"/>
      <c r="D14" s="64">
        <v>0</v>
      </c>
      <c r="E14" s="65">
        <v>0</v>
      </c>
      <c r="F14" s="65">
        <v>0</v>
      </c>
      <c r="G14" s="65">
        <v>0</v>
      </c>
      <c r="H14" s="65">
        <v>0</v>
      </c>
      <c r="I14" s="65">
        <v>0</v>
      </c>
      <c r="J14" s="65">
        <v>0</v>
      </c>
      <c r="K14" s="65">
        <v>0</v>
      </c>
      <c r="L14" s="65">
        <v>0</v>
      </c>
      <c r="M14" s="65">
        <v>0</v>
      </c>
      <c r="N14" s="65">
        <v>0</v>
      </c>
      <c r="O14" s="65">
        <v>0</v>
      </c>
      <c r="P14" s="65">
        <v>0</v>
      </c>
      <c r="Q14" s="65">
        <v>0</v>
      </c>
      <c r="R14" s="65">
        <v>0</v>
      </c>
      <c r="S14" s="65">
        <v>0</v>
      </c>
      <c r="T14" s="65">
        <v>0</v>
      </c>
      <c r="U14" s="65">
        <v>0</v>
      </c>
      <c r="V14" s="65">
        <v>0</v>
      </c>
      <c r="W14" s="65">
        <v>0</v>
      </c>
      <c r="X14" s="65">
        <v>0</v>
      </c>
      <c r="Y14" s="66">
        <v>0</v>
      </c>
      <c r="Z14" s="67">
        <v>0</v>
      </c>
    </row>
    <row r="15" spans="1:26" ht="13.5">
      <c r="A15" s="63" t="s">
        <v>41</v>
      </c>
      <c r="B15" s="19">
        <v>0</v>
      </c>
      <c r="C15" s="19"/>
      <c r="D15" s="64">
        <v>0</v>
      </c>
      <c r="E15" s="65">
        <v>0</v>
      </c>
      <c r="F15" s="65">
        <v>0</v>
      </c>
      <c r="G15" s="65">
        <v>0</v>
      </c>
      <c r="H15" s="65">
        <v>0</v>
      </c>
      <c r="I15" s="65">
        <v>0</v>
      </c>
      <c r="J15" s="65">
        <v>0</v>
      </c>
      <c r="K15" s="65">
        <v>0</v>
      </c>
      <c r="L15" s="65">
        <v>9421600</v>
      </c>
      <c r="M15" s="65">
        <v>9421600</v>
      </c>
      <c r="N15" s="65">
        <v>199471</v>
      </c>
      <c r="O15" s="65">
        <v>215926</v>
      </c>
      <c r="P15" s="65">
        <v>61592</v>
      </c>
      <c r="Q15" s="65">
        <v>476989</v>
      </c>
      <c r="R15" s="65">
        <v>34332</v>
      </c>
      <c r="S15" s="65">
        <v>5483</v>
      </c>
      <c r="T15" s="65">
        <v>0</v>
      </c>
      <c r="U15" s="65">
        <v>39815</v>
      </c>
      <c r="V15" s="65">
        <v>9938404</v>
      </c>
      <c r="W15" s="65">
        <v>0</v>
      </c>
      <c r="X15" s="65">
        <v>9938404</v>
      </c>
      <c r="Y15" s="66">
        <v>0</v>
      </c>
      <c r="Z15" s="67">
        <v>0</v>
      </c>
    </row>
    <row r="16" spans="1:26" ht="13.5">
      <c r="A16" s="74" t="s">
        <v>42</v>
      </c>
      <c r="B16" s="19">
        <v>0</v>
      </c>
      <c r="C16" s="19"/>
      <c r="D16" s="64">
        <v>0</v>
      </c>
      <c r="E16" s="65">
        <v>0</v>
      </c>
      <c r="F16" s="65">
        <v>0</v>
      </c>
      <c r="G16" s="65">
        <v>0</v>
      </c>
      <c r="H16" s="65">
        <v>0</v>
      </c>
      <c r="I16" s="65">
        <v>0</v>
      </c>
      <c r="J16" s="65">
        <v>0</v>
      </c>
      <c r="K16" s="65">
        <v>0</v>
      </c>
      <c r="L16" s="65">
        <v>0</v>
      </c>
      <c r="M16" s="65">
        <v>0</v>
      </c>
      <c r="N16" s="65">
        <v>0</v>
      </c>
      <c r="O16" s="65">
        <v>0</v>
      </c>
      <c r="P16" s="65">
        <v>0</v>
      </c>
      <c r="Q16" s="65">
        <v>0</v>
      </c>
      <c r="R16" s="65">
        <v>0</v>
      </c>
      <c r="S16" s="65">
        <v>0</v>
      </c>
      <c r="T16" s="65">
        <v>0</v>
      </c>
      <c r="U16" s="65">
        <v>0</v>
      </c>
      <c r="V16" s="65">
        <v>0</v>
      </c>
      <c r="W16" s="65">
        <v>0</v>
      </c>
      <c r="X16" s="65">
        <v>0</v>
      </c>
      <c r="Y16" s="66">
        <v>0</v>
      </c>
      <c r="Z16" s="67">
        <v>0</v>
      </c>
    </row>
    <row r="17" spans="1:26" ht="13.5">
      <c r="A17" s="63" t="s">
        <v>43</v>
      </c>
      <c r="B17" s="19">
        <v>0</v>
      </c>
      <c r="C17" s="19"/>
      <c r="D17" s="64">
        <v>89596516</v>
      </c>
      <c r="E17" s="65">
        <v>89596516</v>
      </c>
      <c r="F17" s="65">
        <v>857289</v>
      </c>
      <c r="G17" s="65">
        <v>970533</v>
      </c>
      <c r="H17" s="65">
        <v>3585561</v>
      </c>
      <c r="I17" s="65">
        <v>5413383</v>
      </c>
      <c r="J17" s="65">
        <v>2692896</v>
      </c>
      <c r="K17" s="65">
        <v>4518810</v>
      </c>
      <c r="L17" s="65">
        <v>782584</v>
      </c>
      <c r="M17" s="65">
        <v>7994290</v>
      </c>
      <c r="N17" s="65">
        <v>3028783</v>
      </c>
      <c r="O17" s="65">
        <v>1081350</v>
      </c>
      <c r="P17" s="65">
        <v>3528967</v>
      </c>
      <c r="Q17" s="65">
        <v>7639100</v>
      </c>
      <c r="R17" s="65">
        <v>2703802</v>
      </c>
      <c r="S17" s="65">
        <v>2847360</v>
      </c>
      <c r="T17" s="65">
        <v>0</v>
      </c>
      <c r="U17" s="65">
        <v>5551162</v>
      </c>
      <c r="V17" s="65">
        <v>26597935</v>
      </c>
      <c r="W17" s="65">
        <v>89596516</v>
      </c>
      <c r="X17" s="65">
        <v>-62998581</v>
      </c>
      <c r="Y17" s="66">
        <v>-70.31</v>
      </c>
      <c r="Z17" s="67">
        <v>89596516</v>
      </c>
    </row>
    <row r="18" spans="1:26" ht="13.5">
      <c r="A18" s="75" t="s">
        <v>44</v>
      </c>
      <c r="B18" s="76">
        <f>SUM(B11:B17)</f>
        <v>0</v>
      </c>
      <c r="C18" s="76">
        <f>SUM(C11:C17)</f>
        <v>0</v>
      </c>
      <c r="D18" s="77">
        <f aca="true" t="shared" si="1" ref="D18:Z18">SUM(D11:D17)</f>
        <v>89596516</v>
      </c>
      <c r="E18" s="78">
        <f t="shared" si="1"/>
        <v>89596516</v>
      </c>
      <c r="F18" s="78">
        <f t="shared" si="1"/>
        <v>3758955</v>
      </c>
      <c r="G18" s="78">
        <f t="shared" si="1"/>
        <v>3817760</v>
      </c>
      <c r="H18" s="78">
        <f t="shared" si="1"/>
        <v>7414712</v>
      </c>
      <c r="I18" s="78">
        <f t="shared" si="1"/>
        <v>14991427</v>
      </c>
      <c r="J18" s="78">
        <f t="shared" si="1"/>
        <v>5887414</v>
      </c>
      <c r="K18" s="78">
        <f t="shared" si="1"/>
        <v>8063481</v>
      </c>
      <c r="L18" s="78">
        <f t="shared" si="1"/>
        <v>14753793</v>
      </c>
      <c r="M18" s="78">
        <f t="shared" si="1"/>
        <v>28704688</v>
      </c>
      <c r="N18" s="78">
        <f t="shared" si="1"/>
        <v>6527751</v>
      </c>
      <c r="O18" s="78">
        <f t="shared" si="1"/>
        <v>4496839</v>
      </c>
      <c r="P18" s="78">
        <f t="shared" si="1"/>
        <v>6439415</v>
      </c>
      <c r="Q18" s="78">
        <f t="shared" si="1"/>
        <v>17464005</v>
      </c>
      <c r="R18" s="78">
        <f t="shared" si="1"/>
        <v>5771948</v>
      </c>
      <c r="S18" s="78">
        <f t="shared" si="1"/>
        <v>5809489</v>
      </c>
      <c r="T18" s="78">
        <f t="shared" si="1"/>
        <v>0</v>
      </c>
      <c r="U18" s="78">
        <f t="shared" si="1"/>
        <v>11581437</v>
      </c>
      <c r="V18" s="78">
        <f t="shared" si="1"/>
        <v>72741557</v>
      </c>
      <c r="W18" s="78">
        <f t="shared" si="1"/>
        <v>89596516</v>
      </c>
      <c r="X18" s="78">
        <f t="shared" si="1"/>
        <v>-16854959</v>
      </c>
      <c r="Y18" s="72">
        <f>+IF(W18&lt;&gt;0,(X18/W18)*100,0)</f>
        <v>-18.812069656815673</v>
      </c>
      <c r="Z18" s="79">
        <f t="shared" si="1"/>
        <v>89596516</v>
      </c>
    </row>
    <row r="19" spans="1:26" ht="13.5">
      <c r="A19" s="75" t="s">
        <v>45</v>
      </c>
      <c r="B19" s="80">
        <f>+B10-B18</f>
        <v>0</v>
      </c>
      <c r="C19" s="80">
        <f>+C10-C18</f>
        <v>0</v>
      </c>
      <c r="D19" s="81">
        <f aca="true" t="shared" si="2" ref="D19:Z19">+D10-D18</f>
        <v>10905348</v>
      </c>
      <c r="E19" s="82">
        <f t="shared" si="2"/>
        <v>10905348</v>
      </c>
      <c r="F19" s="82">
        <f t="shared" si="2"/>
        <v>8794200</v>
      </c>
      <c r="G19" s="82">
        <f t="shared" si="2"/>
        <v>5766383</v>
      </c>
      <c r="H19" s="82">
        <f t="shared" si="2"/>
        <v>8645822</v>
      </c>
      <c r="I19" s="82">
        <f t="shared" si="2"/>
        <v>23206405</v>
      </c>
      <c r="J19" s="82">
        <f t="shared" si="2"/>
        <v>-4207591</v>
      </c>
      <c r="K19" s="82">
        <f t="shared" si="2"/>
        <v>-1241442</v>
      </c>
      <c r="L19" s="82">
        <f t="shared" si="2"/>
        <v>18490267</v>
      </c>
      <c r="M19" s="82">
        <f t="shared" si="2"/>
        <v>13041234</v>
      </c>
      <c r="N19" s="82">
        <f t="shared" si="2"/>
        <v>-3490470</v>
      </c>
      <c r="O19" s="82">
        <f t="shared" si="2"/>
        <v>-3717200</v>
      </c>
      <c r="P19" s="82">
        <f t="shared" si="2"/>
        <v>-186123</v>
      </c>
      <c r="Q19" s="82">
        <f t="shared" si="2"/>
        <v>-7393793</v>
      </c>
      <c r="R19" s="82">
        <f t="shared" si="2"/>
        <v>4720760</v>
      </c>
      <c r="S19" s="82">
        <f t="shared" si="2"/>
        <v>-734820</v>
      </c>
      <c r="T19" s="82">
        <f t="shared" si="2"/>
        <v>0</v>
      </c>
      <c r="U19" s="82">
        <f t="shared" si="2"/>
        <v>3985940</v>
      </c>
      <c r="V19" s="82">
        <f t="shared" si="2"/>
        <v>32839786</v>
      </c>
      <c r="W19" s="82">
        <f>IF(E10=E18,0,W10-W18)</f>
        <v>10905348</v>
      </c>
      <c r="X19" s="82">
        <f t="shared" si="2"/>
        <v>21934438</v>
      </c>
      <c r="Y19" s="83">
        <f>+IF(W19&lt;&gt;0,(X19/W19)*100,0)</f>
        <v>201.1346909791416</v>
      </c>
      <c r="Z19" s="84">
        <f t="shared" si="2"/>
        <v>10905348</v>
      </c>
    </row>
    <row r="20" spans="1:26" ht="13.5">
      <c r="A20" s="63" t="s">
        <v>46</v>
      </c>
      <c r="B20" s="19">
        <v>0</v>
      </c>
      <c r="C20" s="19"/>
      <c r="D20" s="64">
        <v>0</v>
      </c>
      <c r="E20" s="65">
        <v>0</v>
      </c>
      <c r="F20" s="65">
        <v>22622944</v>
      </c>
      <c r="G20" s="65">
        <v>1660606</v>
      </c>
      <c r="H20" s="65">
        <v>7264683</v>
      </c>
      <c r="I20" s="65">
        <v>31548233</v>
      </c>
      <c r="J20" s="65">
        <v>979510</v>
      </c>
      <c r="K20" s="65">
        <v>4319593</v>
      </c>
      <c r="L20" s="65">
        <v>42745745</v>
      </c>
      <c r="M20" s="65">
        <v>48044848</v>
      </c>
      <c r="N20" s="65">
        <v>69666</v>
      </c>
      <c r="O20" s="65">
        <v>1277631</v>
      </c>
      <c r="P20" s="65">
        <v>225051</v>
      </c>
      <c r="Q20" s="65">
        <v>1572348</v>
      </c>
      <c r="R20" s="65">
        <v>0</v>
      </c>
      <c r="S20" s="65">
        <v>8790435</v>
      </c>
      <c r="T20" s="65">
        <v>0</v>
      </c>
      <c r="U20" s="65">
        <v>8790435</v>
      </c>
      <c r="V20" s="65">
        <v>89955864</v>
      </c>
      <c r="W20" s="65">
        <v>0</v>
      </c>
      <c r="X20" s="65">
        <v>89955864</v>
      </c>
      <c r="Y20" s="66">
        <v>0</v>
      </c>
      <c r="Z20" s="67">
        <v>0</v>
      </c>
    </row>
    <row r="21" spans="1:26" ht="13.5">
      <c r="A21" s="63" t="s">
        <v>215</v>
      </c>
      <c r="B21" s="85">
        <v>0</v>
      </c>
      <c r="C21" s="85"/>
      <c r="D21" s="86">
        <v>0</v>
      </c>
      <c r="E21" s="87">
        <v>0</v>
      </c>
      <c r="F21" s="87">
        <v>0</v>
      </c>
      <c r="G21" s="87">
        <v>0</v>
      </c>
      <c r="H21" s="87">
        <v>0</v>
      </c>
      <c r="I21" s="87">
        <v>0</v>
      </c>
      <c r="J21" s="87">
        <v>0</v>
      </c>
      <c r="K21" s="87">
        <v>0</v>
      </c>
      <c r="L21" s="87">
        <v>0</v>
      </c>
      <c r="M21" s="87">
        <v>0</v>
      </c>
      <c r="N21" s="87">
        <v>0</v>
      </c>
      <c r="O21" s="87">
        <v>0</v>
      </c>
      <c r="P21" s="87">
        <v>0</v>
      </c>
      <c r="Q21" s="87">
        <v>0</v>
      </c>
      <c r="R21" s="87">
        <v>0</v>
      </c>
      <c r="S21" s="87">
        <v>0</v>
      </c>
      <c r="T21" s="87">
        <v>0</v>
      </c>
      <c r="U21" s="87">
        <v>0</v>
      </c>
      <c r="V21" s="87">
        <v>0</v>
      </c>
      <c r="W21" s="87">
        <v>0</v>
      </c>
      <c r="X21" s="87">
        <v>0</v>
      </c>
      <c r="Y21" s="88">
        <v>0</v>
      </c>
      <c r="Z21" s="89">
        <v>0</v>
      </c>
    </row>
    <row r="22" spans="1:26" ht="25.5">
      <c r="A22" s="90" t="s">
        <v>216</v>
      </c>
      <c r="B22" s="91">
        <f>SUM(B19:B21)</f>
        <v>0</v>
      </c>
      <c r="C22" s="91">
        <f>SUM(C19:C21)</f>
        <v>0</v>
      </c>
      <c r="D22" s="92">
        <f aca="true" t="shared" si="3" ref="D22:Z22">SUM(D19:D21)</f>
        <v>10905348</v>
      </c>
      <c r="E22" s="93">
        <f t="shared" si="3"/>
        <v>10905348</v>
      </c>
      <c r="F22" s="93">
        <f t="shared" si="3"/>
        <v>31417144</v>
      </c>
      <c r="G22" s="93">
        <f t="shared" si="3"/>
        <v>7426989</v>
      </c>
      <c r="H22" s="93">
        <f t="shared" si="3"/>
        <v>15910505</v>
      </c>
      <c r="I22" s="93">
        <f t="shared" si="3"/>
        <v>54754638</v>
      </c>
      <c r="J22" s="93">
        <f t="shared" si="3"/>
        <v>-3228081</v>
      </c>
      <c r="K22" s="93">
        <f t="shared" si="3"/>
        <v>3078151</v>
      </c>
      <c r="L22" s="93">
        <f t="shared" si="3"/>
        <v>61236012</v>
      </c>
      <c r="M22" s="93">
        <f t="shared" si="3"/>
        <v>61086082</v>
      </c>
      <c r="N22" s="93">
        <f t="shared" si="3"/>
        <v>-3420804</v>
      </c>
      <c r="O22" s="93">
        <f t="shared" si="3"/>
        <v>-2439569</v>
      </c>
      <c r="P22" s="93">
        <f t="shared" si="3"/>
        <v>38928</v>
      </c>
      <c r="Q22" s="93">
        <f t="shared" si="3"/>
        <v>-5821445</v>
      </c>
      <c r="R22" s="93">
        <f t="shared" si="3"/>
        <v>4720760</v>
      </c>
      <c r="S22" s="93">
        <f t="shared" si="3"/>
        <v>8055615</v>
      </c>
      <c r="T22" s="93">
        <f t="shared" si="3"/>
        <v>0</v>
      </c>
      <c r="U22" s="93">
        <f t="shared" si="3"/>
        <v>12776375</v>
      </c>
      <c r="V22" s="93">
        <f t="shared" si="3"/>
        <v>122795650</v>
      </c>
      <c r="W22" s="93">
        <f t="shared" si="3"/>
        <v>10905348</v>
      </c>
      <c r="X22" s="93">
        <f t="shared" si="3"/>
        <v>111890302</v>
      </c>
      <c r="Y22" s="94">
        <f>+IF(W22&lt;&gt;0,(X22/W22)*100,0)</f>
        <v>1026.0131267704614</v>
      </c>
      <c r="Z22" s="95">
        <f t="shared" si="3"/>
        <v>10905348</v>
      </c>
    </row>
    <row r="23" spans="1:26" ht="13.5">
      <c r="A23" s="96" t="s">
        <v>48</v>
      </c>
      <c r="B23" s="19">
        <v>0</v>
      </c>
      <c r="C23" s="19"/>
      <c r="D23" s="64">
        <v>0</v>
      </c>
      <c r="E23" s="65">
        <v>0</v>
      </c>
      <c r="F23" s="65">
        <v>0</v>
      </c>
      <c r="G23" s="65">
        <v>0</v>
      </c>
      <c r="H23" s="65">
        <v>0</v>
      </c>
      <c r="I23" s="65">
        <v>0</v>
      </c>
      <c r="J23" s="65">
        <v>0</v>
      </c>
      <c r="K23" s="65">
        <v>0</v>
      </c>
      <c r="L23" s="65">
        <v>0</v>
      </c>
      <c r="M23" s="65">
        <v>0</v>
      </c>
      <c r="N23" s="65">
        <v>0</v>
      </c>
      <c r="O23" s="65">
        <v>0</v>
      </c>
      <c r="P23" s="65">
        <v>0</v>
      </c>
      <c r="Q23" s="65">
        <v>0</v>
      </c>
      <c r="R23" s="65">
        <v>0</v>
      </c>
      <c r="S23" s="65">
        <v>0</v>
      </c>
      <c r="T23" s="65">
        <v>0</v>
      </c>
      <c r="U23" s="65">
        <v>0</v>
      </c>
      <c r="V23" s="65">
        <v>0</v>
      </c>
      <c r="W23" s="65">
        <v>0</v>
      </c>
      <c r="X23" s="65">
        <v>0</v>
      </c>
      <c r="Y23" s="66">
        <v>0</v>
      </c>
      <c r="Z23" s="67">
        <v>0</v>
      </c>
    </row>
    <row r="24" spans="1:26" ht="13.5">
      <c r="A24" s="97" t="s">
        <v>49</v>
      </c>
      <c r="B24" s="80">
        <f>SUM(B22:B23)</f>
        <v>0</v>
      </c>
      <c r="C24" s="80">
        <f>SUM(C22:C23)</f>
        <v>0</v>
      </c>
      <c r="D24" s="81">
        <f aca="true" t="shared" si="4" ref="D24:Z24">SUM(D22:D23)</f>
        <v>10905348</v>
      </c>
      <c r="E24" s="82">
        <f t="shared" si="4"/>
        <v>10905348</v>
      </c>
      <c r="F24" s="82">
        <f t="shared" si="4"/>
        <v>31417144</v>
      </c>
      <c r="G24" s="82">
        <f t="shared" si="4"/>
        <v>7426989</v>
      </c>
      <c r="H24" s="82">
        <f t="shared" si="4"/>
        <v>15910505</v>
      </c>
      <c r="I24" s="82">
        <f t="shared" si="4"/>
        <v>54754638</v>
      </c>
      <c r="J24" s="82">
        <f t="shared" si="4"/>
        <v>-3228081</v>
      </c>
      <c r="K24" s="82">
        <f t="shared" si="4"/>
        <v>3078151</v>
      </c>
      <c r="L24" s="82">
        <f t="shared" si="4"/>
        <v>61236012</v>
      </c>
      <c r="M24" s="82">
        <f t="shared" si="4"/>
        <v>61086082</v>
      </c>
      <c r="N24" s="82">
        <f t="shared" si="4"/>
        <v>-3420804</v>
      </c>
      <c r="O24" s="82">
        <f t="shared" si="4"/>
        <v>-2439569</v>
      </c>
      <c r="P24" s="82">
        <f t="shared" si="4"/>
        <v>38928</v>
      </c>
      <c r="Q24" s="82">
        <f t="shared" si="4"/>
        <v>-5821445</v>
      </c>
      <c r="R24" s="82">
        <f t="shared" si="4"/>
        <v>4720760</v>
      </c>
      <c r="S24" s="82">
        <f t="shared" si="4"/>
        <v>8055615</v>
      </c>
      <c r="T24" s="82">
        <f t="shared" si="4"/>
        <v>0</v>
      </c>
      <c r="U24" s="82">
        <f t="shared" si="4"/>
        <v>12776375</v>
      </c>
      <c r="V24" s="82">
        <f t="shared" si="4"/>
        <v>122795650</v>
      </c>
      <c r="W24" s="82">
        <f t="shared" si="4"/>
        <v>10905348</v>
      </c>
      <c r="X24" s="82">
        <f t="shared" si="4"/>
        <v>111890302</v>
      </c>
      <c r="Y24" s="83">
        <f>+IF(W24&lt;&gt;0,(X24/W24)*100,0)</f>
        <v>1026.0131267704614</v>
      </c>
      <c r="Z24" s="84">
        <f t="shared" si="4"/>
        <v>10905348</v>
      </c>
    </row>
    <row r="25" spans="1:26" ht="4.5" customHeight="1">
      <c r="A25" s="98"/>
      <c r="B25" s="57"/>
      <c r="C25" s="57"/>
      <c r="D25" s="58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99"/>
      <c r="Z25" s="100"/>
    </row>
    <row r="26" spans="1:26" ht="13.5">
      <c r="A26" s="101" t="s">
        <v>217</v>
      </c>
      <c r="B26" s="102"/>
      <c r="C26" s="102"/>
      <c r="D26" s="103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1"/>
      <c r="Z26" s="62"/>
    </row>
    <row r="27" spans="1:26" ht="13.5">
      <c r="A27" s="75" t="s">
        <v>50</v>
      </c>
      <c r="B27" s="22">
        <v>0</v>
      </c>
      <c r="C27" s="22"/>
      <c r="D27" s="104">
        <v>68862100</v>
      </c>
      <c r="E27" s="105">
        <v>68862100</v>
      </c>
      <c r="F27" s="105">
        <v>5620555</v>
      </c>
      <c r="G27" s="105">
        <v>7017955</v>
      </c>
      <c r="H27" s="105">
        <v>0</v>
      </c>
      <c r="I27" s="105">
        <v>12638510</v>
      </c>
      <c r="J27" s="105">
        <v>6355627</v>
      </c>
      <c r="K27" s="105">
        <v>7550279</v>
      </c>
      <c r="L27" s="105">
        <v>5227202</v>
      </c>
      <c r="M27" s="105">
        <v>19133108</v>
      </c>
      <c r="N27" s="105">
        <v>2378244</v>
      </c>
      <c r="O27" s="105">
        <v>2795970</v>
      </c>
      <c r="P27" s="105">
        <v>2433877</v>
      </c>
      <c r="Q27" s="105">
        <v>7608091</v>
      </c>
      <c r="R27" s="105">
        <v>2093998</v>
      </c>
      <c r="S27" s="105">
        <v>3654096</v>
      </c>
      <c r="T27" s="105">
        <v>0</v>
      </c>
      <c r="U27" s="105">
        <v>5748094</v>
      </c>
      <c r="V27" s="105">
        <v>45127803</v>
      </c>
      <c r="W27" s="105">
        <v>68862100</v>
      </c>
      <c r="X27" s="105">
        <v>-23734297</v>
      </c>
      <c r="Y27" s="106">
        <v>-34.47</v>
      </c>
      <c r="Z27" s="107">
        <v>68862100</v>
      </c>
    </row>
    <row r="28" spans="1:26" ht="13.5">
      <c r="A28" s="108" t="s">
        <v>46</v>
      </c>
      <c r="B28" s="19">
        <v>0</v>
      </c>
      <c r="C28" s="19"/>
      <c r="D28" s="64">
        <v>53501000</v>
      </c>
      <c r="E28" s="65">
        <v>53501000</v>
      </c>
      <c r="F28" s="65">
        <v>0</v>
      </c>
      <c r="G28" s="65">
        <v>126594728</v>
      </c>
      <c r="H28" s="65">
        <v>0</v>
      </c>
      <c r="I28" s="65">
        <v>126594728</v>
      </c>
      <c r="J28" s="65">
        <v>2225521</v>
      </c>
      <c r="K28" s="65">
        <v>2901415</v>
      </c>
      <c r="L28" s="65">
        <v>2029089</v>
      </c>
      <c r="M28" s="65">
        <v>7156025</v>
      </c>
      <c r="N28" s="65">
        <v>502212</v>
      </c>
      <c r="O28" s="65">
        <v>1246510</v>
      </c>
      <c r="P28" s="65">
        <v>166733</v>
      </c>
      <c r="Q28" s="65">
        <v>1915455</v>
      </c>
      <c r="R28" s="65">
        <v>0</v>
      </c>
      <c r="S28" s="65">
        <v>2346511</v>
      </c>
      <c r="T28" s="65">
        <v>0</v>
      </c>
      <c r="U28" s="65">
        <v>2346511</v>
      </c>
      <c r="V28" s="65">
        <v>138012719</v>
      </c>
      <c r="W28" s="65">
        <v>53501000</v>
      </c>
      <c r="X28" s="65">
        <v>84511719</v>
      </c>
      <c r="Y28" s="66">
        <v>157.96</v>
      </c>
      <c r="Z28" s="67">
        <v>53501000</v>
      </c>
    </row>
    <row r="29" spans="1:26" ht="13.5">
      <c r="A29" s="63" t="s">
        <v>218</v>
      </c>
      <c r="B29" s="19">
        <v>0</v>
      </c>
      <c r="C29" s="19"/>
      <c r="D29" s="64">
        <v>6000000</v>
      </c>
      <c r="E29" s="65">
        <v>6000000</v>
      </c>
      <c r="F29" s="65">
        <v>5620567</v>
      </c>
      <c r="G29" s="65">
        <v>3243585</v>
      </c>
      <c r="H29" s="65">
        <v>0</v>
      </c>
      <c r="I29" s="65">
        <v>8864152</v>
      </c>
      <c r="J29" s="65">
        <v>6388107</v>
      </c>
      <c r="K29" s="65">
        <v>4648844</v>
      </c>
      <c r="L29" s="65">
        <v>3198113</v>
      </c>
      <c r="M29" s="65">
        <v>14235064</v>
      </c>
      <c r="N29" s="65">
        <v>1876032</v>
      </c>
      <c r="O29" s="65">
        <v>1549460</v>
      </c>
      <c r="P29" s="65">
        <v>2267144</v>
      </c>
      <c r="Q29" s="65">
        <v>5692636</v>
      </c>
      <c r="R29" s="65">
        <v>2093998</v>
      </c>
      <c r="S29" s="65">
        <v>1307585</v>
      </c>
      <c r="T29" s="65">
        <v>0</v>
      </c>
      <c r="U29" s="65">
        <v>3401583</v>
      </c>
      <c r="V29" s="65">
        <v>32193435</v>
      </c>
      <c r="W29" s="65">
        <v>6000000</v>
      </c>
      <c r="X29" s="65">
        <v>26193435</v>
      </c>
      <c r="Y29" s="66">
        <v>436.56</v>
      </c>
      <c r="Z29" s="67">
        <v>6000000</v>
      </c>
    </row>
    <row r="30" spans="1:26" ht="13.5">
      <c r="A30" s="63" t="s">
        <v>52</v>
      </c>
      <c r="B30" s="19">
        <v>0</v>
      </c>
      <c r="C30" s="19"/>
      <c r="D30" s="64">
        <v>8100000</v>
      </c>
      <c r="E30" s="65">
        <v>8100000</v>
      </c>
      <c r="F30" s="65">
        <v>0</v>
      </c>
      <c r="G30" s="65">
        <v>0</v>
      </c>
      <c r="H30" s="65">
        <v>0</v>
      </c>
      <c r="I30" s="65">
        <v>0</v>
      </c>
      <c r="J30" s="65">
        <v>0</v>
      </c>
      <c r="K30" s="65">
        <v>0</v>
      </c>
      <c r="L30" s="65">
        <v>0</v>
      </c>
      <c r="M30" s="65">
        <v>0</v>
      </c>
      <c r="N30" s="65">
        <v>0</v>
      </c>
      <c r="O30" s="65">
        <v>0</v>
      </c>
      <c r="P30" s="65">
        <v>0</v>
      </c>
      <c r="Q30" s="65">
        <v>0</v>
      </c>
      <c r="R30" s="65">
        <v>0</v>
      </c>
      <c r="S30" s="65">
        <v>0</v>
      </c>
      <c r="T30" s="65">
        <v>0</v>
      </c>
      <c r="U30" s="65">
        <v>0</v>
      </c>
      <c r="V30" s="65">
        <v>0</v>
      </c>
      <c r="W30" s="65">
        <v>8100000</v>
      </c>
      <c r="X30" s="65">
        <v>-8100000</v>
      </c>
      <c r="Y30" s="66">
        <v>-100</v>
      </c>
      <c r="Z30" s="67">
        <v>8100000</v>
      </c>
    </row>
    <row r="31" spans="1:26" ht="13.5">
      <c r="A31" s="63" t="s">
        <v>53</v>
      </c>
      <c r="B31" s="19">
        <v>0</v>
      </c>
      <c r="C31" s="19"/>
      <c r="D31" s="64">
        <v>1261100</v>
      </c>
      <c r="E31" s="65">
        <v>1261100</v>
      </c>
      <c r="F31" s="65">
        <v>0</v>
      </c>
      <c r="G31" s="65">
        <v>0</v>
      </c>
      <c r="H31" s="65">
        <v>0</v>
      </c>
      <c r="I31" s="65">
        <v>0</v>
      </c>
      <c r="J31" s="65">
        <v>0</v>
      </c>
      <c r="K31" s="65">
        <v>0</v>
      </c>
      <c r="L31" s="65">
        <v>0</v>
      </c>
      <c r="M31" s="65">
        <v>0</v>
      </c>
      <c r="N31" s="65">
        <v>0</v>
      </c>
      <c r="O31" s="65">
        <v>0</v>
      </c>
      <c r="P31" s="65">
        <v>0</v>
      </c>
      <c r="Q31" s="65">
        <v>0</v>
      </c>
      <c r="R31" s="65">
        <v>0</v>
      </c>
      <c r="S31" s="65">
        <v>0</v>
      </c>
      <c r="T31" s="65">
        <v>0</v>
      </c>
      <c r="U31" s="65">
        <v>0</v>
      </c>
      <c r="V31" s="65">
        <v>0</v>
      </c>
      <c r="W31" s="65">
        <v>1261100</v>
      </c>
      <c r="X31" s="65">
        <v>-1261100</v>
      </c>
      <c r="Y31" s="66">
        <v>-100</v>
      </c>
      <c r="Z31" s="67">
        <v>1261100</v>
      </c>
    </row>
    <row r="32" spans="1:26" ht="13.5">
      <c r="A32" s="75" t="s">
        <v>54</v>
      </c>
      <c r="B32" s="22">
        <f>SUM(B28:B31)</f>
        <v>0</v>
      </c>
      <c r="C32" s="22">
        <f>SUM(C28:C31)</f>
        <v>0</v>
      </c>
      <c r="D32" s="104">
        <f aca="true" t="shared" si="5" ref="D32:Z32">SUM(D28:D31)</f>
        <v>68862100</v>
      </c>
      <c r="E32" s="105">
        <f t="shared" si="5"/>
        <v>68862100</v>
      </c>
      <c r="F32" s="105">
        <f t="shared" si="5"/>
        <v>5620567</v>
      </c>
      <c r="G32" s="105">
        <f t="shared" si="5"/>
        <v>129838313</v>
      </c>
      <c r="H32" s="105">
        <f t="shared" si="5"/>
        <v>0</v>
      </c>
      <c r="I32" s="105">
        <f t="shared" si="5"/>
        <v>135458880</v>
      </c>
      <c r="J32" s="105">
        <f t="shared" si="5"/>
        <v>8613628</v>
      </c>
      <c r="K32" s="105">
        <f t="shared" si="5"/>
        <v>7550259</v>
      </c>
      <c r="L32" s="105">
        <f t="shared" si="5"/>
        <v>5227202</v>
      </c>
      <c r="M32" s="105">
        <f t="shared" si="5"/>
        <v>21391089</v>
      </c>
      <c r="N32" s="105">
        <f t="shared" si="5"/>
        <v>2378244</v>
      </c>
      <c r="O32" s="105">
        <f t="shared" si="5"/>
        <v>2795970</v>
      </c>
      <c r="P32" s="105">
        <f t="shared" si="5"/>
        <v>2433877</v>
      </c>
      <c r="Q32" s="105">
        <f t="shared" si="5"/>
        <v>7608091</v>
      </c>
      <c r="R32" s="105">
        <f t="shared" si="5"/>
        <v>2093998</v>
      </c>
      <c r="S32" s="105">
        <f t="shared" si="5"/>
        <v>3654096</v>
      </c>
      <c r="T32" s="105">
        <f t="shared" si="5"/>
        <v>0</v>
      </c>
      <c r="U32" s="105">
        <f t="shared" si="5"/>
        <v>5748094</v>
      </c>
      <c r="V32" s="105">
        <f t="shared" si="5"/>
        <v>170206154</v>
      </c>
      <c r="W32" s="105">
        <f t="shared" si="5"/>
        <v>68862100</v>
      </c>
      <c r="X32" s="105">
        <f t="shared" si="5"/>
        <v>101344054</v>
      </c>
      <c r="Y32" s="106">
        <f>+IF(W32&lt;&gt;0,(X32/W32)*100,0)</f>
        <v>147.1695664233301</v>
      </c>
      <c r="Z32" s="107">
        <f t="shared" si="5"/>
        <v>68862100</v>
      </c>
    </row>
    <row r="33" spans="1:26" ht="4.5" customHeight="1">
      <c r="A33" s="75"/>
      <c r="B33" s="109"/>
      <c r="C33" s="109"/>
      <c r="D33" s="110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  <c r="Y33" s="112"/>
      <c r="Z33" s="113"/>
    </row>
    <row r="34" spans="1:26" ht="13.5">
      <c r="A34" s="101" t="s">
        <v>55</v>
      </c>
      <c r="B34" s="102"/>
      <c r="C34" s="102"/>
      <c r="D34" s="103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1"/>
      <c r="Z34" s="62"/>
    </row>
    <row r="35" spans="1:26" ht="13.5">
      <c r="A35" s="63" t="s">
        <v>56</v>
      </c>
      <c r="B35" s="19">
        <v>0</v>
      </c>
      <c r="C35" s="19"/>
      <c r="D35" s="64">
        <v>42213450</v>
      </c>
      <c r="E35" s="65">
        <v>42213450</v>
      </c>
      <c r="F35" s="65">
        <v>0</v>
      </c>
      <c r="G35" s="65">
        <v>0</v>
      </c>
      <c r="H35" s="65">
        <v>0</v>
      </c>
      <c r="I35" s="65">
        <v>0</v>
      </c>
      <c r="J35" s="65">
        <v>0</v>
      </c>
      <c r="K35" s="65">
        <v>0</v>
      </c>
      <c r="L35" s="65">
        <v>0</v>
      </c>
      <c r="M35" s="65">
        <v>0</v>
      </c>
      <c r="N35" s="65">
        <v>0</v>
      </c>
      <c r="O35" s="65">
        <v>0</v>
      </c>
      <c r="P35" s="65">
        <v>0</v>
      </c>
      <c r="Q35" s="65">
        <v>0</v>
      </c>
      <c r="R35" s="65">
        <v>0</v>
      </c>
      <c r="S35" s="65">
        <v>0</v>
      </c>
      <c r="T35" s="65">
        <v>0</v>
      </c>
      <c r="U35" s="65">
        <v>0</v>
      </c>
      <c r="V35" s="65">
        <v>0</v>
      </c>
      <c r="W35" s="65">
        <v>42213450</v>
      </c>
      <c r="X35" s="65">
        <v>-42213450</v>
      </c>
      <c r="Y35" s="66">
        <v>-100</v>
      </c>
      <c r="Z35" s="67">
        <v>42213450</v>
      </c>
    </row>
    <row r="36" spans="1:26" ht="13.5">
      <c r="A36" s="63" t="s">
        <v>57</v>
      </c>
      <c r="B36" s="19">
        <v>0</v>
      </c>
      <c r="C36" s="19"/>
      <c r="D36" s="64">
        <v>557141033</v>
      </c>
      <c r="E36" s="65">
        <v>557141033</v>
      </c>
      <c r="F36" s="65">
        <v>0</v>
      </c>
      <c r="G36" s="65">
        <v>0</v>
      </c>
      <c r="H36" s="65">
        <v>0</v>
      </c>
      <c r="I36" s="65">
        <v>0</v>
      </c>
      <c r="J36" s="65">
        <v>0</v>
      </c>
      <c r="K36" s="65">
        <v>0</v>
      </c>
      <c r="L36" s="65">
        <v>0</v>
      </c>
      <c r="M36" s="65">
        <v>0</v>
      </c>
      <c r="N36" s="65">
        <v>0</v>
      </c>
      <c r="O36" s="65">
        <v>0</v>
      </c>
      <c r="P36" s="65">
        <v>0</v>
      </c>
      <c r="Q36" s="65">
        <v>0</v>
      </c>
      <c r="R36" s="65">
        <v>0</v>
      </c>
      <c r="S36" s="65">
        <v>0</v>
      </c>
      <c r="T36" s="65">
        <v>0</v>
      </c>
      <c r="U36" s="65">
        <v>0</v>
      </c>
      <c r="V36" s="65">
        <v>0</v>
      </c>
      <c r="W36" s="65">
        <v>557141033</v>
      </c>
      <c r="X36" s="65">
        <v>-557141033</v>
      </c>
      <c r="Y36" s="66">
        <v>-100</v>
      </c>
      <c r="Z36" s="67">
        <v>557141033</v>
      </c>
    </row>
    <row r="37" spans="1:26" ht="13.5">
      <c r="A37" s="63" t="s">
        <v>58</v>
      </c>
      <c r="B37" s="19">
        <v>0</v>
      </c>
      <c r="C37" s="19"/>
      <c r="D37" s="64">
        <v>571763103</v>
      </c>
      <c r="E37" s="65">
        <v>571763103</v>
      </c>
      <c r="F37" s="65">
        <v>0</v>
      </c>
      <c r="G37" s="65">
        <v>0</v>
      </c>
      <c r="H37" s="65">
        <v>0</v>
      </c>
      <c r="I37" s="65">
        <v>0</v>
      </c>
      <c r="J37" s="65">
        <v>0</v>
      </c>
      <c r="K37" s="65">
        <v>0</v>
      </c>
      <c r="L37" s="65">
        <v>0</v>
      </c>
      <c r="M37" s="65">
        <v>0</v>
      </c>
      <c r="N37" s="65">
        <v>0</v>
      </c>
      <c r="O37" s="65">
        <v>0</v>
      </c>
      <c r="P37" s="65">
        <v>0</v>
      </c>
      <c r="Q37" s="65">
        <v>0</v>
      </c>
      <c r="R37" s="65">
        <v>0</v>
      </c>
      <c r="S37" s="65">
        <v>0</v>
      </c>
      <c r="T37" s="65">
        <v>0</v>
      </c>
      <c r="U37" s="65">
        <v>0</v>
      </c>
      <c r="V37" s="65">
        <v>0</v>
      </c>
      <c r="W37" s="65">
        <v>571763103</v>
      </c>
      <c r="X37" s="65">
        <v>-571763103</v>
      </c>
      <c r="Y37" s="66">
        <v>-100</v>
      </c>
      <c r="Z37" s="67">
        <v>571763103</v>
      </c>
    </row>
    <row r="38" spans="1:26" ht="13.5">
      <c r="A38" s="63" t="s">
        <v>59</v>
      </c>
      <c r="B38" s="19">
        <v>0</v>
      </c>
      <c r="C38" s="19"/>
      <c r="D38" s="64">
        <v>8380500</v>
      </c>
      <c r="E38" s="65">
        <v>8380500</v>
      </c>
      <c r="F38" s="65">
        <v>0</v>
      </c>
      <c r="G38" s="65">
        <v>0</v>
      </c>
      <c r="H38" s="65">
        <v>0</v>
      </c>
      <c r="I38" s="65">
        <v>0</v>
      </c>
      <c r="J38" s="65">
        <v>0</v>
      </c>
      <c r="K38" s="65">
        <v>0</v>
      </c>
      <c r="L38" s="65">
        <v>0</v>
      </c>
      <c r="M38" s="65">
        <v>0</v>
      </c>
      <c r="N38" s="65">
        <v>0</v>
      </c>
      <c r="O38" s="65">
        <v>0</v>
      </c>
      <c r="P38" s="65">
        <v>0</v>
      </c>
      <c r="Q38" s="65">
        <v>0</v>
      </c>
      <c r="R38" s="65">
        <v>0</v>
      </c>
      <c r="S38" s="65">
        <v>0</v>
      </c>
      <c r="T38" s="65">
        <v>0</v>
      </c>
      <c r="U38" s="65">
        <v>0</v>
      </c>
      <c r="V38" s="65">
        <v>0</v>
      </c>
      <c r="W38" s="65">
        <v>8380500</v>
      </c>
      <c r="X38" s="65">
        <v>-8380500</v>
      </c>
      <c r="Y38" s="66">
        <v>-100</v>
      </c>
      <c r="Z38" s="67">
        <v>8380500</v>
      </c>
    </row>
    <row r="39" spans="1:26" ht="13.5">
      <c r="A39" s="63" t="s">
        <v>60</v>
      </c>
      <c r="B39" s="19">
        <v>0</v>
      </c>
      <c r="C39" s="19"/>
      <c r="D39" s="64">
        <v>19210880</v>
      </c>
      <c r="E39" s="65">
        <v>19210880</v>
      </c>
      <c r="F39" s="65">
        <v>0</v>
      </c>
      <c r="G39" s="65">
        <v>0</v>
      </c>
      <c r="H39" s="65">
        <v>0</v>
      </c>
      <c r="I39" s="65">
        <v>0</v>
      </c>
      <c r="J39" s="65">
        <v>0</v>
      </c>
      <c r="K39" s="65">
        <v>0</v>
      </c>
      <c r="L39" s="65">
        <v>0</v>
      </c>
      <c r="M39" s="65">
        <v>0</v>
      </c>
      <c r="N39" s="65">
        <v>0</v>
      </c>
      <c r="O39" s="65">
        <v>0</v>
      </c>
      <c r="P39" s="65">
        <v>0</v>
      </c>
      <c r="Q39" s="65">
        <v>0</v>
      </c>
      <c r="R39" s="65">
        <v>0</v>
      </c>
      <c r="S39" s="65">
        <v>0</v>
      </c>
      <c r="T39" s="65">
        <v>0</v>
      </c>
      <c r="U39" s="65">
        <v>0</v>
      </c>
      <c r="V39" s="65">
        <v>0</v>
      </c>
      <c r="W39" s="65">
        <v>19210880</v>
      </c>
      <c r="X39" s="65">
        <v>-19210880</v>
      </c>
      <c r="Y39" s="66">
        <v>-100</v>
      </c>
      <c r="Z39" s="67">
        <v>19210880</v>
      </c>
    </row>
    <row r="40" spans="1:26" ht="4.5" customHeight="1">
      <c r="A40" s="98"/>
      <c r="B40" s="57"/>
      <c r="C40" s="57"/>
      <c r="D40" s="58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99"/>
      <c r="Z40" s="100"/>
    </row>
    <row r="41" spans="1:26" ht="13.5">
      <c r="A41" s="101" t="s">
        <v>61</v>
      </c>
      <c r="B41" s="102"/>
      <c r="C41" s="102"/>
      <c r="D41" s="103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1"/>
      <c r="Z41" s="62"/>
    </row>
    <row r="42" spans="1:26" ht="13.5">
      <c r="A42" s="63" t="s">
        <v>62</v>
      </c>
      <c r="B42" s="19">
        <v>35271225</v>
      </c>
      <c r="C42" s="19">
        <v>37318735</v>
      </c>
      <c r="D42" s="64">
        <v>46332588</v>
      </c>
      <c r="E42" s="65">
        <v>46332588</v>
      </c>
      <c r="F42" s="65">
        <v>33968138</v>
      </c>
      <c r="G42" s="65">
        <v>1092658</v>
      </c>
      <c r="H42" s="65">
        <v>1971904</v>
      </c>
      <c r="I42" s="65">
        <v>37032700</v>
      </c>
      <c r="J42" s="65">
        <v>-934977</v>
      </c>
      <c r="K42" s="65">
        <v>-149693</v>
      </c>
      <c r="L42" s="65">
        <v>-857148</v>
      </c>
      <c r="M42" s="65">
        <v>-1941818</v>
      </c>
      <c r="N42" s="65">
        <v>-741551</v>
      </c>
      <c r="O42" s="65">
        <v>5851061</v>
      </c>
      <c r="P42" s="65">
        <v>6537606</v>
      </c>
      <c r="Q42" s="65">
        <v>11647116</v>
      </c>
      <c r="R42" s="65">
        <v>-8597347</v>
      </c>
      <c r="S42" s="65">
        <v>-821916</v>
      </c>
      <c r="T42" s="65">
        <v>0</v>
      </c>
      <c r="U42" s="65">
        <v>-9419263</v>
      </c>
      <c r="V42" s="65">
        <v>37318735</v>
      </c>
      <c r="W42" s="65">
        <v>46332588</v>
      </c>
      <c r="X42" s="65">
        <v>-9013853</v>
      </c>
      <c r="Y42" s="66">
        <v>-19.45</v>
      </c>
      <c r="Z42" s="67">
        <v>46332588</v>
      </c>
    </row>
    <row r="43" spans="1:26" ht="13.5">
      <c r="A43" s="63" t="s">
        <v>63</v>
      </c>
      <c r="B43" s="19">
        <v>-28033528</v>
      </c>
      <c r="C43" s="19">
        <v>-38880712</v>
      </c>
      <c r="D43" s="64">
        <v>-73382004</v>
      </c>
      <c r="E43" s="65">
        <v>-73382004</v>
      </c>
      <c r="F43" s="65">
        <v>-34673971</v>
      </c>
      <c r="G43" s="65">
        <v>-1894988</v>
      </c>
      <c r="H43" s="65">
        <v>-302443</v>
      </c>
      <c r="I43" s="65">
        <v>-36871402</v>
      </c>
      <c r="J43" s="65">
        <v>-294476</v>
      </c>
      <c r="K43" s="65">
        <v>-795530</v>
      </c>
      <c r="L43" s="65">
        <v>-1144355</v>
      </c>
      <c r="M43" s="65">
        <v>-2234361</v>
      </c>
      <c r="N43" s="65">
        <v>0</v>
      </c>
      <c r="O43" s="65">
        <v>0</v>
      </c>
      <c r="P43" s="65">
        <v>225051</v>
      </c>
      <c r="Q43" s="65">
        <v>225051</v>
      </c>
      <c r="R43" s="65">
        <v>0</v>
      </c>
      <c r="S43" s="65">
        <v>0</v>
      </c>
      <c r="T43" s="65">
        <v>0</v>
      </c>
      <c r="U43" s="65">
        <v>0</v>
      </c>
      <c r="V43" s="65">
        <v>-38880712</v>
      </c>
      <c r="W43" s="65">
        <v>-73382004</v>
      </c>
      <c r="X43" s="65">
        <v>34501292</v>
      </c>
      <c r="Y43" s="66">
        <v>-47.02</v>
      </c>
      <c r="Z43" s="67">
        <v>-73382004</v>
      </c>
    </row>
    <row r="44" spans="1:26" ht="13.5">
      <c r="A44" s="63" t="s">
        <v>64</v>
      </c>
      <c r="B44" s="19">
        <v>0</v>
      </c>
      <c r="C44" s="19"/>
      <c r="D44" s="64">
        <v>-13730004</v>
      </c>
      <c r="E44" s="65">
        <v>-13730004</v>
      </c>
      <c r="F44" s="65">
        <v>0</v>
      </c>
      <c r="G44" s="65">
        <v>0</v>
      </c>
      <c r="H44" s="65">
        <v>0</v>
      </c>
      <c r="I44" s="65">
        <v>0</v>
      </c>
      <c r="J44" s="65">
        <v>0</v>
      </c>
      <c r="K44" s="65">
        <v>0</v>
      </c>
      <c r="L44" s="65">
        <v>0</v>
      </c>
      <c r="M44" s="65">
        <v>0</v>
      </c>
      <c r="N44" s="65">
        <v>0</v>
      </c>
      <c r="O44" s="65">
        <v>0</v>
      </c>
      <c r="P44" s="65">
        <v>0</v>
      </c>
      <c r="Q44" s="65">
        <v>0</v>
      </c>
      <c r="R44" s="65">
        <v>0</v>
      </c>
      <c r="S44" s="65">
        <v>0</v>
      </c>
      <c r="T44" s="65">
        <v>0</v>
      </c>
      <c r="U44" s="65">
        <v>0</v>
      </c>
      <c r="V44" s="65">
        <v>0</v>
      </c>
      <c r="W44" s="65">
        <v>-13730004</v>
      </c>
      <c r="X44" s="65">
        <v>13730004</v>
      </c>
      <c r="Y44" s="66">
        <v>-100</v>
      </c>
      <c r="Z44" s="67">
        <v>-13730004</v>
      </c>
    </row>
    <row r="45" spans="1:26" ht="13.5">
      <c r="A45" s="75" t="s">
        <v>65</v>
      </c>
      <c r="B45" s="22">
        <v>6194612</v>
      </c>
      <c r="C45" s="22">
        <v>800121</v>
      </c>
      <c r="D45" s="104">
        <v>-40779420</v>
      </c>
      <c r="E45" s="105">
        <v>-40779420</v>
      </c>
      <c r="F45" s="105">
        <v>1656265</v>
      </c>
      <c r="G45" s="105">
        <v>853935</v>
      </c>
      <c r="H45" s="105">
        <v>2523396</v>
      </c>
      <c r="I45" s="105">
        <v>2523396</v>
      </c>
      <c r="J45" s="105">
        <v>1293943</v>
      </c>
      <c r="K45" s="105">
        <v>348720</v>
      </c>
      <c r="L45" s="105">
        <v>-1652783</v>
      </c>
      <c r="M45" s="105">
        <v>-1652783</v>
      </c>
      <c r="N45" s="105">
        <v>-2394334</v>
      </c>
      <c r="O45" s="105">
        <v>3456727</v>
      </c>
      <c r="P45" s="105">
        <v>10219384</v>
      </c>
      <c r="Q45" s="105">
        <v>10219384</v>
      </c>
      <c r="R45" s="105">
        <v>1622037</v>
      </c>
      <c r="S45" s="105">
        <v>800121</v>
      </c>
      <c r="T45" s="105">
        <v>800121</v>
      </c>
      <c r="U45" s="105">
        <v>800121</v>
      </c>
      <c r="V45" s="105">
        <v>800121</v>
      </c>
      <c r="W45" s="105">
        <v>-40779420</v>
      </c>
      <c r="X45" s="105">
        <v>41579541</v>
      </c>
      <c r="Y45" s="106">
        <v>-101.96</v>
      </c>
      <c r="Z45" s="107">
        <v>-40779420</v>
      </c>
    </row>
    <row r="46" spans="1:26" ht="4.5" customHeight="1">
      <c r="A46" s="114"/>
      <c r="B46" s="115"/>
      <c r="C46" s="115"/>
      <c r="D46" s="116"/>
      <c r="E46" s="117"/>
      <c r="F46" s="117"/>
      <c r="G46" s="117"/>
      <c r="H46" s="117"/>
      <c r="I46" s="117"/>
      <c r="J46" s="117"/>
      <c r="K46" s="117"/>
      <c r="L46" s="117"/>
      <c r="M46" s="117"/>
      <c r="N46" s="117"/>
      <c r="O46" s="117"/>
      <c r="P46" s="117"/>
      <c r="Q46" s="117"/>
      <c r="R46" s="117"/>
      <c r="S46" s="117"/>
      <c r="T46" s="117"/>
      <c r="U46" s="117"/>
      <c r="V46" s="117"/>
      <c r="W46" s="117"/>
      <c r="X46" s="117"/>
      <c r="Y46" s="118"/>
      <c r="Z46" s="119"/>
    </row>
    <row r="47" spans="1:26" ht="13.5" hidden="1">
      <c r="A47" s="120" t="s">
        <v>219</v>
      </c>
      <c r="B47" s="120" t="s">
        <v>204</v>
      </c>
      <c r="C47" s="120"/>
      <c r="D47" s="121" t="s">
        <v>205</v>
      </c>
      <c r="E47" s="122" t="s">
        <v>206</v>
      </c>
      <c r="F47" s="123"/>
      <c r="G47" s="123"/>
      <c r="H47" s="123"/>
      <c r="I47" s="124" t="s">
        <v>207</v>
      </c>
      <c r="J47" s="123"/>
      <c r="K47" s="123"/>
      <c r="L47" s="123"/>
      <c r="M47" s="124" t="s">
        <v>208</v>
      </c>
      <c r="N47" s="125"/>
      <c r="O47" s="125"/>
      <c r="P47" s="125"/>
      <c r="Q47" s="124" t="s">
        <v>209</v>
      </c>
      <c r="R47" s="125"/>
      <c r="S47" s="125"/>
      <c r="T47" s="125"/>
      <c r="U47" s="124" t="s">
        <v>210</v>
      </c>
      <c r="V47" s="124" t="s">
        <v>211</v>
      </c>
      <c r="W47" s="124" t="s">
        <v>212</v>
      </c>
      <c r="X47" s="124"/>
      <c r="Y47" s="124"/>
      <c r="Z47" s="126"/>
    </row>
    <row r="48" spans="1:26" ht="13.5" hidden="1">
      <c r="A48" s="127" t="s">
        <v>66</v>
      </c>
      <c r="B48" s="128"/>
      <c r="C48" s="128"/>
      <c r="D48" s="129"/>
      <c r="E48" s="130"/>
      <c r="F48" s="130"/>
      <c r="G48" s="130"/>
      <c r="H48" s="130"/>
      <c r="I48" s="130"/>
      <c r="J48" s="130"/>
      <c r="K48" s="130"/>
      <c r="L48" s="130"/>
      <c r="M48" s="131"/>
      <c r="N48" s="131"/>
      <c r="O48" s="131"/>
      <c r="P48" s="131"/>
      <c r="Q48" s="131"/>
      <c r="R48" s="131"/>
      <c r="S48" s="131"/>
      <c r="T48" s="131"/>
      <c r="U48" s="131"/>
      <c r="V48" s="131"/>
      <c r="W48" s="131"/>
      <c r="X48" s="131"/>
      <c r="Y48" s="131"/>
      <c r="Z48" s="132"/>
    </row>
    <row r="49" spans="1:26" ht="13.5" hidden="1">
      <c r="A49" s="133" t="s">
        <v>67</v>
      </c>
      <c r="B49" s="57">
        <v>0</v>
      </c>
      <c r="C49" s="57"/>
      <c r="D49" s="134">
        <v>5494272</v>
      </c>
      <c r="E49" s="59">
        <v>0</v>
      </c>
      <c r="F49" s="59">
        <v>0</v>
      </c>
      <c r="G49" s="59">
        <v>0</v>
      </c>
      <c r="H49" s="59">
        <v>0</v>
      </c>
      <c r="I49" s="59">
        <v>0</v>
      </c>
      <c r="J49" s="59">
        <v>0</v>
      </c>
      <c r="K49" s="59">
        <v>0</v>
      </c>
      <c r="L49" s="59">
        <v>0</v>
      </c>
      <c r="M49" s="59">
        <v>0</v>
      </c>
      <c r="N49" s="59">
        <v>0</v>
      </c>
      <c r="O49" s="59">
        <v>0</v>
      </c>
      <c r="P49" s="59">
        <v>0</v>
      </c>
      <c r="Q49" s="59">
        <v>0</v>
      </c>
      <c r="R49" s="59">
        <v>0</v>
      </c>
      <c r="S49" s="59">
        <v>0</v>
      </c>
      <c r="T49" s="59">
        <v>0</v>
      </c>
      <c r="U49" s="59">
        <v>0</v>
      </c>
      <c r="V49" s="59">
        <v>0</v>
      </c>
      <c r="W49" s="59">
        <v>0</v>
      </c>
      <c r="X49" s="59">
        <v>0</v>
      </c>
      <c r="Y49" s="59">
        <v>0</v>
      </c>
      <c r="Z49" s="135">
        <v>0</v>
      </c>
    </row>
    <row r="50" spans="1:26" ht="13.5" hidden="1">
      <c r="A50" s="127" t="s">
        <v>68</v>
      </c>
      <c r="B50" s="57"/>
      <c r="C50" s="57"/>
      <c r="D50" s="134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135"/>
    </row>
    <row r="51" spans="1:26" ht="13.5" hidden="1">
      <c r="A51" s="133" t="s">
        <v>69</v>
      </c>
      <c r="B51" s="57">
        <v>0</v>
      </c>
      <c r="C51" s="57"/>
      <c r="D51" s="134">
        <v>2377755</v>
      </c>
      <c r="E51" s="59">
        <v>0</v>
      </c>
      <c r="F51" s="59">
        <v>0</v>
      </c>
      <c r="G51" s="59">
        <v>0</v>
      </c>
      <c r="H51" s="59">
        <v>0</v>
      </c>
      <c r="I51" s="59">
        <v>0</v>
      </c>
      <c r="J51" s="59">
        <v>0</v>
      </c>
      <c r="K51" s="59">
        <v>0</v>
      </c>
      <c r="L51" s="59">
        <v>0</v>
      </c>
      <c r="M51" s="59">
        <v>0</v>
      </c>
      <c r="N51" s="59">
        <v>0</v>
      </c>
      <c r="O51" s="59">
        <v>0</v>
      </c>
      <c r="P51" s="59">
        <v>0</v>
      </c>
      <c r="Q51" s="59">
        <v>0</v>
      </c>
      <c r="R51" s="59">
        <v>0</v>
      </c>
      <c r="S51" s="59">
        <v>0</v>
      </c>
      <c r="T51" s="59">
        <v>0</v>
      </c>
      <c r="U51" s="59">
        <v>0</v>
      </c>
      <c r="V51" s="59">
        <v>0</v>
      </c>
      <c r="W51" s="59">
        <v>0</v>
      </c>
      <c r="X51" s="59">
        <v>0</v>
      </c>
      <c r="Y51" s="59">
        <v>0</v>
      </c>
      <c r="Z51" s="135">
        <v>0</v>
      </c>
    </row>
    <row r="52" spans="1:26" ht="4.5" customHeight="1" hidden="1">
      <c r="A52" s="136"/>
      <c r="B52" s="115"/>
      <c r="C52" s="115"/>
      <c r="D52" s="137"/>
      <c r="E52" s="117"/>
      <c r="F52" s="117"/>
      <c r="G52" s="117"/>
      <c r="H52" s="117"/>
      <c r="I52" s="117"/>
      <c r="J52" s="117"/>
      <c r="K52" s="117"/>
      <c r="L52" s="117"/>
      <c r="M52" s="117"/>
      <c r="N52" s="117"/>
      <c r="O52" s="117"/>
      <c r="P52" s="117"/>
      <c r="Q52" s="117"/>
      <c r="R52" s="117"/>
      <c r="S52" s="117"/>
      <c r="T52" s="117"/>
      <c r="U52" s="117"/>
      <c r="V52" s="117"/>
      <c r="W52" s="117"/>
      <c r="X52" s="117"/>
      <c r="Y52" s="117"/>
      <c r="Z52" s="138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220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62.05579020435776</v>
      </c>
      <c r="E58" s="7">
        <f t="shared" si="6"/>
        <v>62.05579020435776</v>
      </c>
      <c r="F58" s="7">
        <f t="shared" si="6"/>
        <v>212.04789470133653</v>
      </c>
      <c r="G58" s="7">
        <f t="shared" si="6"/>
        <v>33.00832605798439</v>
      </c>
      <c r="H58" s="7">
        <f t="shared" si="6"/>
        <v>69.27815838238277</v>
      </c>
      <c r="I58" s="7">
        <f t="shared" si="6"/>
        <v>92.9090611329671</v>
      </c>
      <c r="J58" s="7">
        <f t="shared" si="6"/>
        <v>451.3790374292652</v>
      </c>
      <c r="K58" s="7">
        <f t="shared" si="6"/>
        <v>99.1207213421275</v>
      </c>
      <c r="L58" s="7">
        <f t="shared" si="6"/>
        <v>41.670145697626026</v>
      </c>
      <c r="M58" s="7">
        <f t="shared" si="6"/>
        <v>65.01178598394424</v>
      </c>
      <c r="N58" s="7">
        <f t="shared" si="6"/>
        <v>95.29821085933055</v>
      </c>
      <c r="O58" s="7">
        <f t="shared" si="6"/>
        <v>216.32021035074578</v>
      </c>
      <c r="P58" s="7">
        <f t="shared" si="6"/>
        <v>55.17125651877055</v>
      </c>
      <c r="Q58" s="7">
        <f t="shared" si="6"/>
        <v>80.82656076041897</v>
      </c>
      <c r="R58" s="7">
        <f t="shared" si="6"/>
        <v>19.227636380081982</v>
      </c>
      <c r="S58" s="7">
        <f t="shared" si="6"/>
        <v>49.18498459247582</v>
      </c>
      <c r="T58" s="7">
        <f t="shared" si="6"/>
        <v>0</v>
      </c>
      <c r="U58" s="7">
        <f t="shared" si="6"/>
        <v>28.796566890553194</v>
      </c>
      <c r="V58" s="7">
        <f t="shared" si="6"/>
        <v>70.37774139395371</v>
      </c>
      <c r="W58" s="7">
        <f t="shared" si="6"/>
        <v>62.05579020435776</v>
      </c>
      <c r="X58" s="7">
        <f t="shared" si="6"/>
        <v>0</v>
      </c>
      <c r="Y58" s="7">
        <f t="shared" si="6"/>
        <v>0</v>
      </c>
      <c r="Z58" s="8">
        <f t="shared" si="6"/>
        <v>62.05579020435776</v>
      </c>
    </row>
    <row r="59" spans="1:26" ht="13.5">
      <c r="A59" s="37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98.99772582075649</v>
      </c>
      <c r="G59" s="10">
        <f t="shared" si="7"/>
        <v>47.34272829164387</v>
      </c>
      <c r="H59" s="10">
        <f t="shared" si="7"/>
        <v>94.18514662013845</v>
      </c>
      <c r="I59" s="10">
        <f t="shared" si="7"/>
        <v>90.0285157982221</v>
      </c>
      <c r="J59" s="10">
        <f t="shared" si="7"/>
        <v>100</v>
      </c>
      <c r="K59" s="10">
        <f t="shared" si="7"/>
        <v>100</v>
      </c>
      <c r="L59" s="10">
        <f t="shared" si="7"/>
        <v>36.156321758217395</v>
      </c>
      <c r="M59" s="10">
        <f t="shared" si="7"/>
        <v>44.131057107438245</v>
      </c>
      <c r="N59" s="10">
        <f t="shared" si="7"/>
        <v>100</v>
      </c>
      <c r="O59" s="10">
        <f t="shared" si="7"/>
        <v>0</v>
      </c>
      <c r="P59" s="10">
        <f t="shared" si="7"/>
        <v>31.28823566108786</v>
      </c>
      <c r="Q59" s="10">
        <f t="shared" si="7"/>
        <v>51.26280242569592</v>
      </c>
      <c r="R59" s="10">
        <f t="shared" si="7"/>
        <v>64.08440224993304</v>
      </c>
      <c r="S59" s="10">
        <f t="shared" si="7"/>
        <v>0</v>
      </c>
      <c r="T59" s="10">
        <f t="shared" si="7"/>
        <v>0</v>
      </c>
      <c r="U59" s="10">
        <f t="shared" si="7"/>
        <v>149.15999523823695</v>
      </c>
      <c r="V59" s="10">
        <f t="shared" si="7"/>
        <v>64.39505930668143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3.5">
      <c r="A60" s="38" t="s">
        <v>32</v>
      </c>
      <c r="B60" s="12">
        <f t="shared" si="7"/>
        <v>0</v>
      </c>
      <c r="C60" s="12">
        <f t="shared" si="7"/>
        <v>0</v>
      </c>
      <c r="D60" s="3">
        <f t="shared" si="7"/>
        <v>54.77780492694626</v>
      </c>
      <c r="E60" s="13">
        <f t="shared" si="7"/>
        <v>54.77780492694626</v>
      </c>
      <c r="F60" s="13">
        <f t="shared" si="7"/>
        <v>266.73296430674316</v>
      </c>
      <c r="G60" s="13">
        <f t="shared" si="7"/>
        <v>32.08475314698258</v>
      </c>
      <c r="H60" s="13">
        <f t="shared" si="7"/>
        <v>68.82442382962132</v>
      </c>
      <c r="I60" s="13">
        <f t="shared" si="7"/>
        <v>93.24088714536522</v>
      </c>
      <c r="J60" s="13">
        <f t="shared" si="7"/>
        <v>545.7394407517625</v>
      </c>
      <c r="K60" s="13">
        <f t="shared" si="7"/>
        <v>99.08337915935552</v>
      </c>
      <c r="L60" s="13">
        <f t="shared" si="7"/>
        <v>42.44255428453505</v>
      </c>
      <c r="M60" s="13">
        <f t="shared" si="7"/>
        <v>67.63799683513481</v>
      </c>
      <c r="N60" s="13">
        <f t="shared" si="7"/>
        <v>94.85159756791248</v>
      </c>
      <c r="O60" s="13">
        <f t="shared" si="7"/>
        <v>191.44021219159652</v>
      </c>
      <c r="P60" s="13">
        <f t="shared" si="7"/>
        <v>64.70867607113486</v>
      </c>
      <c r="Q60" s="13">
        <f t="shared" si="7"/>
        <v>88.13834313785269</v>
      </c>
      <c r="R60" s="13">
        <f t="shared" si="7"/>
        <v>18.031343095670167</v>
      </c>
      <c r="S60" s="13">
        <f t="shared" si="7"/>
        <v>44.47624918720832</v>
      </c>
      <c r="T60" s="13">
        <f t="shared" si="7"/>
        <v>0</v>
      </c>
      <c r="U60" s="13">
        <f t="shared" si="7"/>
        <v>26.63035724197006</v>
      </c>
      <c r="V60" s="13">
        <f t="shared" si="7"/>
        <v>71.05826759429878</v>
      </c>
      <c r="W60" s="13">
        <f t="shared" si="7"/>
        <v>54.77780492694626</v>
      </c>
      <c r="X60" s="13">
        <f t="shared" si="7"/>
        <v>0</v>
      </c>
      <c r="Y60" s="13">
        <f t="shared" si="7"/>
        <v>0</v>
      </c>
      <c r="Z60" s="14">
        <f t="shared" si="7"/>
        <v>54.77780492694626</v>
      </c>
    </row>
    <row r="61" spans="1:26" ht="13.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61.78391583438011</v>
      </c>
      <c r="E61" s="13">
        <f t="shared" si="7"/>
        <v>61.78391583438011</v>
      </c>
      <c r="F61" s="13">
        <f t="shared" si="7"/>
        <v>100</v>
      </c>
      <c r="G61" s="13">
        <f t="shared" si="7"/>
        <v>46.37560437757554</v>
      </c>
      <c r="H61" s="13">
        <f t="shared" si="7"/>
        <v>152.7084701774233</v>
      </c>
      <c r="I61" s="13">
        <f t="shared" si="7"/>
        <v>84.73219952428282</v>
      </c>
      <c r="J61" s="13">
        <f t="shared" si="7"/>
        <v>0</v>
      </c>
      <c r="K61" s="13">
        <f t="shared" si="7"/>
        <v>100.00318229190937</v>
      </c>
      <c r="L61" s="13">
        <f t="shared" si="7"/>
        <v>126.51577395178528</v>
      </c>
      <c r="M61" s="13">
        <f t="shared" si="7"/>
        <v>130.41821811182405</v>
      </c>
      <c r="N61" s="13">
        <f t="shared" si="7"/>
        <v>100</v>
      </c>
      <c r="O61" s="13">
        <f t="shared" si="7"/>
        <v>82.07406606346804</v>
      </c>
      <c r="P61" s="13">
        <f t="shared" si="7"/>
        <v>74.55048641395506</v>
      </c>
      <c r="Q61" s="13">
        <f t="shared" si="7"/>
        <v>85.67902107092135</v>
      </c>
      <c r="R61" s="13">
        <f t="shared" si="7"/>
        <v>231.0659222801073</v>
      </c>
      <c r="S61" s="13">
        <f t="shared" si="7"/>
        <v>40.13954238860812</v>
      </c>
      <c r="T61" s="13">
        <f t="shared" si="7"/>
        <v>0</v>
      </c>
      <c r="U61" s="13">
        <f t="shared" si="7"/>
        <v>65.85721017964725</v>
      </c>
      <c r="V61" s="13">
        <f t="shared" si="7"/>
        <v>97.8135005681268</v>
      </c>
      <c r="W61" s="13">
        <f t="shared" si="7"/>
        <v>61.78391583438011</v>
      </c>
      <c r="X61" s="13">
        <f t="shared" si="7"/>
        <v>0</v>
      </c>
      <c r="Y61" s="13">
        <f t="shared" si="7"/>
        <v>0</v>
      </c>
      <c r="Z61" s="14">
        <f t="shared" si="7"/>
        <v>61.78391583438011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69.9999269993626</v>
      </c>
      <c r="E62" s="13">
        <f t="shared" si="7"/>
        <v>69.9999269993626</v>
      </c>
      <c r="F62" s="13">
        <f t="shared" si="7"/>
        <v>645.6887577106656</v>
      </c>
      <c r="G62" s="13">
        <f t="shared" si="7"/>
        <v>48.670054597144905</v>
      </c>
      <c r="H62" s="13">
        <f t="shared" si="7"/>
        <v>41.90980069162455</v>
      </c>
      <c r="I62" s="13">
        <f t="shared" si="7"/>
        <v>109.08853217312347</v>
      </c>
      <c r="J62" s="13">
        <f t="shared" si="7"/>
        <v>0</v>
      </c>
      <c r="K62" s="13">
        <f t="shared" si="7"/>
        <v>99.82101455995549</v>
      </c>
      <c r="L62" s="13">
        <f t="shared" si="7"/>
        <v>32.46366243875167</v>
      </c>
      <c r="M62" s="13">
        <f t="shared" si="7"/>
        <v>58.08001274151644</v>
      </c>
      <c r="N62" s="13">
        <f t="shared" si="7"/>
        <v>100</v>
      </c>
      <c r="O62" s="13">
        <f t="shared" si="7"/>
        <v>5014.238683127573</v>
      </c>
      <c r="P62" s="13">
        <f t="shared" si="7"/>
        <v>78.46491790661878</v>
      </c>
      <c r="Q62" s="13">
        <f t="shared" si="7"/>
        <v>122.49828202170883</v>
      </c>
      <c r="R62" s="13">
        <f t="shared" si="7"/>
        <v>5.411600101325897</v>
      </c>
      <c r="S62" s="13">
        <f t="shared" si="7"/>
        <v>60.02993568274104</v>
      </c>
      <c r="T62" s="13">
        <f t="shared" si="7"/>
        <v>0</v>
      </c>
      <c r="U62" s="13">
        <f t="shared" si="7"/>
        <v>10.212669403002485</v>
      </c>
      <c r="V62" s="13">
        <f t="shared" si="7"/>
        <v>68.84007898043517</v>
      </c>
      <c r="W62" s="13">
        <f t="shared" si="7"/>
        <v>69.9999269993626</v>
      </c>
      <c r="X62" s="13">
        <f t="shared" si="7"/>
        <v>0</v>
      </c>
      <c r="Y62" s="13">
        <f t="shared" si="7"/>
        <v>0</v>
      </c>
      <c r="Z62" s="14">
        <f t="shared" si="7"/>
        <v>69.9999269993626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69.98297890922622</v>
      </c>
      <c r="E63" s="13">
        <f t="shared" si="7"/>
        <v>69.98297890922622</v>
      </c>
      <c r="F63" s="13">
        <f t="shared" si="7"/>
        <v>100</v>
      </c>
      <c r="G63" s="13">
        <f t="shared" si="7"/>
        <v>0</v>
      </c>
      <c r="H63" s="13">
        <f t="shared" si="7"/>
        <v>330.17084191107665</v>
      </c>
      <c r="I63" s="13">
        <f t="shared" si="7"/>
        <v>68.26926992371662</v>
      </c>
      <c r="J63" s="13">
        <f t="shared" si="7"/>
        <v>105.70606620563103</v>
      </c>
      <c r="K63" s="13">
        <f t="shared" si="7"/>
        <v>100</v>
      </c>
      <c r="L63" s="13">
        <f t="shared" si="7"/>
        <v>12.627537237903375</v>
      </c>
      <c r="M63" s="13">
        <f t="shared" si="7"/>
        <v>24.914046656811777</v>
      </c>
      <c r="N63" s="13">
        <f t="shared" si="7"/>
        <v>100</v>
      </c>
      <c r="O63" s="13">
        <f t="shared" si="7"/>
        <v>0</v>
      </c>
      <c r="P63" s="13">
        <f t="shared" si="7"/>
        <v>46.244894292704316</v>
      </c>
      <c r="Q63" s="13">
        <f t="shared" si="7"/>
        <v>88.35945285682648</v>
      </c>
      <c r="R63" s="13">
        <f t="shared" si="7"/>
        <v>22.95894213135852</v>
      </c>
      <c r="S63" s="13">
        <f t="shared" si="7"/>
        <v>44.92098146913949</v>
      </c>
      <c r="T63" s="13">
        <f t="shared" si="7"/>
        <v>0</v>
      </c>
      <c r="U63" s="13">
        <f t="shared" si="7"/>
        <v>30.82253138822435</v>
      </c>
      <c r="V63" s="13">
        <f t="shared" si="7"/>
        <v>39.09199562768698</v>
      </c>
      <c r="W63" s="13">
        <f t="shared" si="7"/>
        <v>69.98297890922622</v>
      </c>
      <c r="X63" s="13">
        <f t="shared" si="7"/>
        <v>0</v>
      </c>
      <c r="Y63" s="13">
        <f t="shared" si="7"/>
        <v>0</v>
      </c>
      <c r="Z63" s="14">
        <f t="shared" si="7"/>
        <v>69.98297890922622</v>
      </c>
    </row>
    <row r="64" spans="1:26" ht="13.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69.98170980433439</v>
      </c>
      <c r="E64" s="13">
        <f t="shared" si="7"/>
        <v>69.98170980433439</v>
      </c>
      <c r="F64" s="13">
        <f t="shared" si="7"/>
        <v>100</v>
      </c>
      <c r="G64" s="13">
        <f t="shared" si="7"/>
        <v>50.038820662044195</v>
      </c>
      <c r="H64" s="13">
        <f t="shared" si="7"/>
        <v>99.84450051270981</v>
      </c>
      <c r="I64" s="13">
        <f t="shared" si="7"/>
        <v>74.99411680855209</v>
      </c>
      <c r="J64" s="13">
        <f t="shared" si="7"/>
        <v>100</v>
      </c>
      <c r="K64" s="13">
        <f t="shared" si="7"/>
        <v>99.91981537321227</v>
      </c>
      <c r="L64" s="13">
        <f t="shared" si="7"/>
        <v>87.55442566960575</v>
      </c>
      <c r="M64" s="13">
        <f t="shared" si="7"/>
        <v>93.74970579334925</v>
      </c>
      <c r="N64" s="13">
        <f t="shared" si="7"/>
        <v>100</v>
      </c>
      <c r="O64" s="13">
        <f t="shared" si="7"/>
        <v>75020</v>
      </c>
      <c r="P64" s="13">
        <f t="shared" si="7"/>
        <v>42.23834261555982</v>
      </c>
      <c r="Q64" s="13">
        <f t="shared" si="7"/>
        <v>84.15414362610916</v>
      </c>
      <c r="R64" s="13">
        <f t="shared" si="7"/>
        <v>32.42514858379131</v>
      </c>
      <c r="S64" s="13">
        <f t="shared" si="7"/>
        <v>83.48890328506559</v>
      </c>
      <c r="T64" s="13">
        <f t="shared" si="7"/>
        <v>0</v>
      </c>
      <c r="U64" s="13">
        <f t="shared" si="7"/>
        <v>58.23519012444369</v>
      </c>
      <c r="V64" s="13">
        <f t="shared" si="7"/>
        <v>79.44336902443675</v>
      </c>
      <c r="W64" s="13">
        <f t="shared" si="7"/>
        <v>69.98170980433439</v>
      </c>
      <c r="X64" s="13">
        <f t="shared" si="7"/>
        <v>0</v>
      </c>
      <c r="Y64" s="13">
        <f t="shared" si="7"/>
        <v>0</v>
      </c>
      <c r="Z64" s="14">
        <f t="shared" si="7"/>
        <v>69.98170980433439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1" t="s">
        <v>221</v>
      </c>
      <c r="B67" s="24"/>
      <c r="C67" s="24"/>
      <c r="D67" s="25">
        <v>59093277</v>
      </c>
      <c r="E67" s="26">
        <v>59093277</v>
      </c>
      <c r="F67" s="26">
        <v>7841619</v>
      </c>
      <c r="G67" s="26">
        <v>9328304</v>
      </c>
      <c r="H67" s="26">
        <v>15888901</v>
      </c>
      <c r="I67" s="26">
        <v>33058824</v>
      </c>
      <c r="J67" s="26">
        <v>1264759</v>
      </c>
      <c r="K67" s="26">
        <v>6576186</v>
      </c>
      <c r="L67" s="26">
        <v>30544904</v>
      </c>
      <c r="M67" s="26">
        <v>38385849</v>
      </c>
      <c r="N67" s="26">
        <v>2972209</v>
      </c>
      <c r="O67" s="26">
        <v>682289</v>
      </c>
      <c r="P67" s="26">
        <v>5279945</v>
      </c>
      <c r="Q67" s="26">
        <v>8934443</v>
      </c>
      <c r="R67" s="26">
        <v>10348157</v>
      </c>
      <c r="S67" s="26">
        <v>4856718</v>
      </c>
      <c r="T67" s="26"/>
      <c r="U67" s="26">
        <v>15204875</v>
      </c>
      <c r="V67" s="26">
        <v>95583991</v>
      </c>
      <c r="W67" s="26">
        <v>59093277</v>
      </c>
      <c r="X67" s="26"/>
      <c r="Y67" s="25"/>
      <c r="Z67" s="27">
        <v>59093277</v>
      </c>
    </row>
    <row r="68" spans="1:26" ht="13.5" hidden="1">
      <c r="A68" s="37" t="s">
        <v>31</v>
      </c>
      <c r="B68" s="19"/>
      <c r="C68" s="19"/>
      <c r="D68" s="20"/>
      <c r="E68" s="21"/>
      <c r="F68" s="21">
        <v>2556087</v>
      </c>
      <c r="G68" s="21">
        <v>564771</v>
      </c>
      <c r="H68" s="21">
        <v>284272</v>
      </c>
      <c r="I68" s="21">
        <v>3405130</v>
      </c>
      <c r="J68" s="21">
        <v>267742</v>
      </c>
      <c r="K68" s="21">
        <v>267907</v>
      </c>
      <c r="L68" s="21">
        <v>3752619</v>
      </c>
      <c r="M68" s="21">
        <v>4288268</v>
      </c>
      <c r="N68" s="21">
        <v>257833</v>
      </c>
      <c r="O68" s="21"/>
      <c r="P68" s="21">
        <v>1506774</v>
      </c>
      <c r="Q68" s="21">
        <v>1764607</v>
      </c>
      <c r="R68" s="21">
        <v>268808</v>
      </c>
      <c r="S68" s="21"/>
      <c r="T68" s="21"/>
      <c r="U68" s="21">
        <v>268808</v>
      </c>
      <c r="V68" s="21">
        <v>9726813</v>
      </c>
      <c r="W68" s="21"/>
      <c r="X68" s="21"/>
      <c r="Y68" s="20"/>
      <c r="Z68" s="23"/>
    </row>
    <row r="69" spans="1:26" ht="13.5" hidden="1">
      <c r="A69" s="38" t="s">
        <v>32</v>
      </c>
      <c r="B69" s="19"/>
      <c r="C69" s="19"/>
      <c r="D69" s="20">
        <v>59093277</v>
      </c>
      <c r="E69" s="21">
        <v>59093277</v>
      </c>
      <c r="F69" s="21">
        <v>5285256</v>
      </c>
      <c r="G69" s="21">
        <v>8763474</v>
      </c>
      <c r="H69" s="21">
        <v>15604629</v>
      </c>
      <c r="I69" s="21">
        <v>29653359</v>
      </c>
      <c r="J69" s="21">
        <v>997017</v>
      </c>
      <c r="K69" s="21">
        <v>6308279</v>
      </c>
      <c r="L69" s="21">
        <v>26792207</v>
      </c>
      <c r="M69" s="21">
        <v>34097503</v>
      </c>
      <c r="N69" s="21">
        <v>2714376</v>
      </c>
      <c r="O69" s="21">
        <v>679386</v>
      </c>
      <c r="P69" s="21">
        <v>3773171</v>
      </c>
      <c r="Q69" s="21">
        <v>7166933</v>
      </c>
      <c r="R69" s="21">
        <v>10079349</v>
      </c>
      <c r="S69" s="21">
        <v>4856718</v>
      </c>
      <c r="T69" s="21"/>
      <c r="U69" s="21">
        <v>14936067</v>
      </c>
      <c r="V69" s="21">
        <v>85853862</v>
      </c>
      <c r="W69" s="21">
        <v>59093277</v>
      </c>
      <c r="X69" s="21"/>
      <c r="Y69" s="20"/>
      <c r="Z69" s="23">
        <v>59093277</v>
      </c>
    </row>
    <row r="70" spans="1:26" ht="13.5" hidden="1">
      <c r="A70" s="39" t="s">
        <v>103</v>
      </c>
      <c r="B70" s="19"/>
      <c r="C70" s="19"/>
      <c r="D70" s="20">
        <v>29133796</v>
      </c>
      <c r="E70" s="21">
        <v>29133796</v>
      </c>
      <c r="F70" s="21">
        <v>2782086</v>
      </c>
      <c r="G70" s="21">
        <v>4973712</v>
      </c>
      <c r="H70" s="21">
        <v>2181619</v>
      </c>
      <c r="I70" s="21">
        <v>9937417</v>
      </c>
      <c r="J70" s="21"/>
      <c r="K70" s="21">
        <v>4399345</v>
      </c>
      <c r="L70" s="21">
        <v>4435160</v>
      </c>
      <c r="M70" s="21">
        <v>8834505</v>
      </c>
      <c r="N70" s="21">
        <v>1696467</v>
      </c>
      <c r="O70" s="21">
        <v>665784</v>
      </c>
      <c r="P70" s="21">
        <v>1967460</v>
      </c>
      <c r="Q70" s="21">
        <v>4329711</v>
      </c>
      <c r="R70" s="21">
        <v>444751</v>
      </c>
      <c r="S70" s="21">
        <v>2857053</v>
      </c>
      <c r="T70" s="21"/>
      <c r="U70" s="21">
        <v>3301804</v>
      </c>
      <c r="V70" s="21">
        <v>26403437</v>
      </c>
      <c r="W70" s="21">
        <v>29133796</v>
      </c>
      <c r="X70" s="21"/>
      <c r="Y70" s="20"/>
      <c r="Z70" s="23">
        <v>29133796</v>
      </c>
    </row>
    <row r="71" spans="1:26" ht="13.5" hidden="1">
      <c r="A71" s="39" t="s">
        <v>104</v>
      </c>
      <c r="B71" s="19"/>
      <c r="C71" s="19"/>
      <c r="D71" s="20">
        <v>10410868</v>
      </c>
      <c r="E71" s="21">
        <v>10410868</v>
      </c>
      <c r="F71" s="21">
        <v>1619510</v>
      </c>
      <c r="G71" s="21">
        <v>428777</v>
      </c>
      <c r="H71" s="21">
        <v>12550451</v>
      </c>
      <c r="I71" s="21">
        <v>14598738</v>
      </c>
      <c r="J71" s="21"/>
      <c r="K71" s="21">
        <v>862640</v>
      </c>
      <c r="L71" s="21">
        <v>12699325</v>
      </c>
      <c r="M71" s="21">
        <v>13561965</v>
      </c>
      <c r="N71" s="21">
        <v>364386</v>
      </c>
      <c r="O71" s="21">
        <v>7290</v>
      </c>
      <c r="P71" s="21">
        <v>623680</v>
      </c>
      <c r="Q71" s="21">
        <v>995356</v>
      </c>
      <c r="R71" s="21">
        <v>7701881</v>
      </c>
      <c r="S71" s="21">
        <v>742258</v>
      </c>
      <c r="T71" s="21"/>
      <c r="U71" s="21">
        <v>8444139</v>
      </c>
      <c r="V71" s="21">
        <v>37600198</v>
      </c>
      <c r="W71" s="21">
        <v>10410868</v>
      </c>
      <c r="X71" s="21"/>
      <c r="Y71" s="20"/>
      <c r="Z71" s="23">
        <v>10410868</v>
      </c>
    </row>
    <row r="72" spans="1:26" ht="13.5" hidden="1">
      <c r="A72" s="39" t="s">
        <v>105</v>
      </c>
      <c r="B72" s="19"/>
      <c r="C72" s="19"/>
      <c r="D72" s="20">
        <v>6320394</v>
      </c>
      <c r="E72" s="21">
        <v>6320394</v>
      </c>
      <c r="F72" s="21">
        <v>561791</v>
      </c>
      <c r="G72" s="21">
        <v>2413452</v>
      </c>
      <c r="H72" s="21">
        <v>561045</v>
      </c>
      <c r="I72" s="21">
        <v>3536288</v>
      </c>
      <c r="J72" s="21">
        <v>699729</v>
      </c>
      <c r="K72" s="21">
        <v>693298</v>
      </c>
      <c r="L72" s="21">
        <v>8838105</v>
      </c>
      <c r="M72" s="21">
        <v>10231132</v>
      </c>
      <c r="N72" s="21">
        <v>398972</v>
      </c>
      <c r="O72" s="21"/>
      <c r="P72" s="21">
        <v>756996</v>
      </c>
      <c r="Q72" s="21">
        <v>1155968</v>
      </c>
      <c r="R72" s="21">
        <v>1170202</v>
      </c>
      <c r="S72" s="21">
        <v>652695</v>
      </c>
      <c r="T72" s="21"/>
      <c r="U72" s="21">
        <v>1822897</v>
      </c>
      <c r="V72" s="21">
        <v>16746285</v>
      </c>
      <c r="W72" s="21">
        <v>6320394</v>
      </c>
      <c r="X72" s="21"/>
      <c r="Y72" s="20"/>
      <c r="Z72" s="23">
        <v>6320394</v>
      </c>
    </row>
    <row r="73" spans="1:26" ht="13.5" hidden="1">
      <c r="A73" s="39" t="s">
        <v>106</v>
      </c>
      <c r="B73" s="19"/>
      <c r="C73" s="19"/>
      <c r="D73" s="20">
        <v>3799850</v>
      </c>
      <c r="E73" s="21">
        <v>3799850</v>
      </c>
      <c r="F73" s="21">
        <v>296649</v>
      </c>
      <c r="G73" s="21">
        <v>592468</v>
      </c>
      <c r="H73" s="21">
        <v>296464</v>
      </c>
      <c r="I73" s="21">
        <v>1185581</v>
      </c>
      <c r="J73" s="21">
        <v>297288</v>
      </c>
      <c r="K73" s="21">
        <v>296815</v>
      </c>
      <c r="L73" s="21">
        <v>595537</v>
      </c>
      <c r="M73" s="21">
        <v>1189640</v>
      </c>
      <c r="N73" s="21">
        <v>114804</v>
      </c>
      <c r="O73" s="21">
        <v>155</v>
      </c>
      <c r="P73" s="21">
        <v>320505</v>
      </c>
      <c r="Q73" s="21">
        <v>435464</v>
      </c>
      <c r="R73" s="21">
        <v>321704</v>
      </c>
      <c r="S73" s="21">
        <v>328791</v>
      </c>
      <c r="T73" s="21"/>
      <c r="U73" s="21">
        <v>650495</v>
      </c>
      <c r="V73" s="21">
        <v>3461180</v>
      </c>
      <c r="W73" s="21">
        <v>3799850</v>
      </c>
      <c r="X73" s="21"/>
      <c r="Y73" s="20"/>
      <c r="Z73" s="23">
        <v>3799850</v>
      </c>
    </row>
    <row r="74" spans="1:26" ht="13.5" hidden="1">
      <c r="A74" s="39" t="s">
        <v>107</v>
      </c>
      <c r="B74" s="19"/>
      <c r="C74" s="19"/>
      <c r="D74" s="20">
        <v>9428369</v>
      </c>
      <c r="E74" s="21">
        <v>9428369</v>
      </c>
      <c r="F74" s="21">
        <v>25220</v>
      </c>
      <c r="G74" s="21">
        <v>355065</v>
      </c>
      <c r="H74" s="21">
        <v>15050</v>
      </c>
      <c r="I74" s="21">
        <v>395335</v>
      </c>
      <c r="J74" s="21"/>
      <c r="K74" s="21">
        <v>56181</v>
      </c>
      <c r="L74" s="21">
        <v>224080</v>
      </c>
      <c r="M74" s="21">
        <v>280261</v>
      </c>
      <c r="N74" s="21">
        <v>139747</v>
      </c>
      <c r="O74" s="21">
        <v>6157</v>
      </c>
      <c r="P74" s="21">
        <v>104530</v>
      </c>
      <c r="Q74" s="21">
        <v>250434</v>
      </c>
      <c r="R74" s="21">
        <v>440811</v>
      </c>
      <c r="S74" s="21">
        <v>275921</v>
      </c>
      <c r="T74" s="21"/>
      <c r="U74" s="21">
        <v>716732</v>
      </c>
      <c r="V74" s="21">
        <v>1642762</v>
      </c>
      <c r="W74" s="21">
        <v>9428369</v>
      </c>
      <c r="X74" s="21"/>
      <c r="Y74" s="20"/>
      <c r="Z74" s="23">
        <v>9428369</v>
      </c>
    </row>
    <row r="75" spans="1:26" ht="13.5" hidden="1">
      <c r="A75" s="40" t="s">
        <v>110</v>
      </c>
      <c r="B75" s="28"/>
      <c r="C75" s="28"/>
      <c r="D75" s="29"/>
      <c r="E75" s="30"/>
      <c r="F75" s="30">
        <v>276</v>
      </c>
      <c r="G75" s="30">
        <v>59</v>
      </c>
      <c r="H75" s="30"/>
      <c r="I75" s="30">
        <v>335</v>
      </c>
      <c r="J75" s="30"/>
      <c r="K75" s="30"/>
      <c r="L75" s="30">
        <v>78</v>
      </c>
      <c r="M75" s="30">
        <v>78</v>
      </c>
      <c r="N75" s="30"/>
      <c r="O75" s="30">
        <v>2903</v>
      </c>
      <c r="P75" s="30"/>
      <c r="Q75" s="30">
        <v>2903</v>
      </c>
      <c r="R75" s="30"/>
      <c r="S75" s="30"/>
      <c r="T75" s="30"/>
      <c r="U75" s="30"/>
      <c r="V75" s="30">
        <v>3316</v>
      </c>
      <c r="W75" s="30"/>
      <c r="X75" s="30"/>
      <c r="Y75" s="29"/>
      <c r="Z75" s="31"/>
    </row>
    <row r="76" spans="1:26" ht="13.5" hidden="1">
      <c r="A76" s="42" t="s">
        <v>222</v>
      </c>
      <c r="B76" s="32"/>
      <c r="C76" s="32">
        <v>67269854</v>
      </c>
      <c r="D76" s="33">
        <v>36670800</v>
      </c>
      <c r="E76" s="34">
        <v>36670800</v>
      </c>
      <c r="F76" s="34">
        <v>16627988</v>
      </c>
      <c r="G76" s="34">
        <v>3079117</v>
      </c>
      <c r="H76" s="34">
        <v>11007538</v>
      </c>
      <c r="I76" s="34">
        <v>30714643</v>
      </c>
      <c r="J76" s="34">
        <v>5708857</v>
      </c>
      <c r="K76" s="34">
        <v>6518363</v>
      </c>
      <c r="L76" s="34">
        <v>12728106</v>
      </c>
      <c r="M76" s="34">
        <v>24955326</v>
      </c>
      <c r="N76" s="34">
        <v>2832462</v>
      </c>
      <c r="O76" s="34">
        <v>1475929</v>
      </c>
      <c r="P76" s="34">
        <v>2913012</v>
      </c>
      <c r="Q76" s="34">
        <v>7221403</v>
      </c>
      <c r="R76" s="34">
        <v>1989706</v>
      </c>
      <c r="S76" s="34">
        <v>2388776</v>
      </c>
      <c r="T76" s="34"/>
      <c r="U76" s="34">
        <v>4378482</v>
      </c>
      <c r="V76" s="34">
        <v>67269854</v>
      </c>
      <c r="W76" s="34">
        <v>36670800</v>
      </c>
      <c r="X76" s="34"/>
      <c r="Y76" s="33"/>
      <c r="Z76" s="35">
        <v>36670800</v>
      </c>
    </row>
    <row r="77" spans="1:26" ht="13.5" hidden="1">
      <c r="A77" s="37" t="s">
        <v>31</v>
      </c>
      <c r="B77" s="19"/>
      <c r="C77" s="19">
        <v>6263587</v>
      </c>
      <c r="D77" s="20">
        <v>4300800</v>
      </c>
      <c r="E77" s="21">
        <v>4300800</v>
      </c>
      <c r="F77" s="21">
        <v>2530468</v>
      </c>
      <c r="G77" s="21">
        <v>267378</v>
      </c>
      <c r="H77" s="21">
        <v>267742</v>
      </c>
      <c r="I77" s="21">
        <v>3065588</v>
      </c>
      <c r="J77" s="21">
        <v>267742</v>
      </c>
      <c r="K77" s="21">
        <v>267907</v>
      </c>
      <c r="L77" s="21">
        <v>1356809</v>
      </c>
      <c r="M77" s="21">
        <v>1892458</v>
      </c>
      <c r="N77" s="21">
        <v>257833</v>
      </c>
      <c r="O77" s="21">
        <v>175311</v>
      </c>
      <c r="P77" s="21">
        <v>471443</v>
      </c>
      <c r="Q77" s="21">
        <v>904587</v>
      </c>
      <c r="R77" s="21">
        <v>172264</v>
      </c>
      <c r="S77" s="21">
        <v>228690</v>
      </c>
      <c r="T77" s="21"/>
      <c r="U77" s="21">
        <v>400954</v>
      </c>
      <c r="V77" s="21">
        <v>6263587</v>
      </c>
      <c r="W77" s="21">
        <v>4300800</v>
      </c>
      <c r="X77" s="21"/>
      <c r="Y77" s="20"/>
      <c r="Z77" s="23">
        <v>4300800</v>
      </c>
    </row>
    <row r="78" spans="1:26" ht="13.5" hidden="1">
      <c r="A78" s="38" t="s">
        <v>32</v>
      </c>
      <c r="B78" s="19"/>
      <c r="C78" s="19">
        <v>61006267</v>
      </c>
      <c r="D78" s="20">
        <v>32370000</v>
      </c>
      <c r="E78" s="21">
        <v>32370000</v>
      </c>
      <c r="F78" s="21">
        <v>14097520</v>
      </c>
      <c r="G78" s="21">
        <v>2811739</v>
      </c>
      <c r="H78" s="21">
        <v>10739796</v>
      </c>
      <c r="I78" s="21">
        <v>27649055</v>
      </c>
      <c r="J78" s="21">
        <v>5441115</v>
      </c>
      <c r="K78" s="21">
        <v>6250456</v>
      </c>
      <c r="L78" s="21">
        <v>11371297</v>
      </c>
      <c r="M78" s="21">
        <v>23062868</v>
      </c>
      <c r="N78" s="21">
        <v>2574629</v>
      </c>
      <c r="O78" s="21">
        <v>1300618</v>
      </c>
      <c r="P78" s="21">
        <v>2441569</v>
      </c>
      <c r="Q78" s="21">
        <v>6316816</v>
      </c>
      <c r="R78" s="21">
        <v>1817442</v>
      </c>
      <c r="S78" s="21">
        <v>2160086</v>
      </c>
      <c r="T78" s="21"/>
      <c r="U78" s="21">
        <v>3977528</v>
      </c>
      <c r="V78" s="21">
        <v>61006267</v>
      </c>
      <c r="W78" s="21">
        <v>32370000</v>
      </c>
      <c r="X78" s="21"/>
      <c r="Y78" s="20"/>
      <c r="Z78" s="23">
        <v>32370000</v>
      </c>
    </row>
    <row r="79" spans="1:26" ht="13.5" hidden="1">
      <c r="A79" s="39" t="s">
        <v>103</v>
      </c>
      <c r="B79" s="19"/>
      <c r="C79" s="19">
        <v>25826126</v>
      </c>
      <c r="D79" s="20">
        <v>18000000</v>
      </c>
      <c r="E79" s="21">
        <v>18000000</v>
      </c>
      <c r="F79" s="21">
        <v>2782086</v>
      </c>
      <c r="G79" s="21">
        <v>2306589</v>
      </c>
      <c r="H79" s="21">
        <v>3331517</v>
      </c>
      <c r="I79" s="21">
        <v>8420192</v>
      </c>
      <c r="J79" s="21">
        <v>1511142</v>
      </c>
      <c r="K79" s="21">
        <v>4399485</v>
      </c>
      <c r="L79" s="21">
        <v>5611177</v>
      </c>
      <c r="M79" s="21">
        <v>11521804</v>
      </c>
      <c r="N79" s="21">
        <v>1696467</v>
      </c>
      <c r="O79" s="21">
        <v>546436</v>
      </c>
      <c r="P79" s="21">
        <v>1466751</v>
      </c>
      <c r="Q79" s="21">
        <v>3709654</v>
      </c>
      <c r="R79" s="21">
        <v>1027668</v>
      </c>
      <c r="S79" s="21">
        <v>1146808</v>
      </c>
      <c r="T79" s="21"/>
      <c r="U79" s="21">
        <v>2174476</v>
      </c>
      <c r="V79" s="21">
        <v>25826126</v>
      </c>
      <c r="W79" s="21">
        <v>18000000</v>
      </c>
      <c r="X79" s="21"/>
      <c r="Y79" s="20"/>
      <c r="Z79" s="23">
        <v>18000000</v>
      </c>
    </row>
    <row r="80" spans="1:26" ht="13.5" hidden="1">
      <c r="A80" s="39" t="s">
        <v>104</v>
      </c>
      <c r="B80" s="19"/>
      <c r="C80" s="19">
        <v>25884006</v>
      </c>
      <c r="D80" s="20">
        <v>7287600</v>
      </c>
      <c r="E80" s="21">
        <v>7287600</v>
      </c>
      <c r="F80" s="21">
        <v>10456994</v>
      </c>
      <c r="G80" s="21">
        <v>208686</v>
      </c>
      <c r="H80" s="21">
        <v>5259869</v>
      </c>
      <c r="I80" s="21">
        <v>15925549</v>
      </c>
      <c r="J80" s="21">
        <v>2893029</v>
      </c>
      <c r="K80" s="21">
        <v>861096</v>
      </c>
      <c r="L80" s="21">
        <v>4122666</v>
      </c>
      <c r="M80" s="21">
        <v>7876791</v>
      </c>
      <c r="N80" s="21">
        <v>364386</v>
      </c>
      <c r="O80" s="21">
        <v>365538</v>
      </c>
      <c r="P80" s="21">
        <v>489370</v>
      </c>
      <c r="Q80" s="21">
        <v>1219294</v>
      </c>
      <c r="R80" s="21">
        <v>416795</v>
      </c>
      <c r="S80" s="21">
        <v>445577</v>
      </c>
      <c r="T80" s="21"/>
      <c r="U80" s="21">
        <v>862372</v>
      </c>
      <c r="V80" s="21">
        <v>25884006</v>
      </c>
      <c r="W80" s="21">
        <v>7287600</v>
      </c>
      <c r="X80" s="21"/>
      <c r="Y80" s="20"/>
      <c r="Z80" s="23">
        <v>7287600</v>
      </c>
    </row>
    <row r="81" spans="1:26" ht="13.5" hidden="1">
      <c r="A81" s="39" t="s">
        <v>105</v>
      </c>
      <c r="B81" s="19"/>
      <c r="C81" s="19">
        <v>6546457</v>
      </c>
      <c r="D81" s="20">
        <v>4423200</v>
      </c>
      <c r="E81" s="21">
        <v>4423200</v>
      </c>
      <c r="F81" s="21">
        <v>561791</v>
      </c>
      <c r="G81" s="21"/>
      <c r="H81" s="21">
        <v>1852407</v>
      </c>
      <c r="I81" s="21">
        <v>2414198</v>
      </c>
      <c r="J81" s="21">
        <v>739656</v>
      </c>
      <c r="K81" s="21">
        <v>693298</v>
      </c>
      <c r="L81" s="21">
        <v>1116035</v>
      </c>
      <c r="M81" s="21">
        <v>2548989</v>
      </c>
      <c r="N81" s="21">
        <v>398972</v>
      </c>
      <c r="O81" s="21">
        <v>272363</v>
      </c>
      <c r="P81" s="21">
        <v>350072</v>
      </c>
      <c r="Q81" s="21">
        <v>1021407</v>
      </c>
      <c r="R81" s="21">
        <v>268666</v>
      </c>
      <c r="S81" s="21">
        <v>293197</v>
      </c>
      <c r="T81" s="21"/>
      <c r="U81" s="21">
        <v>561863</v>
      </c>
      <c r="V81" s="21">
        <v>6546457</v>
      </c>
      <c r="W81" s="21">
        <v>4423200</v>
      </c>
      <c r="X81" s="21"/>
      <c r="Y81" s="20"/>
      <c r="Z81" s="23">
        <v>4423200</v>
      </c>
    </row>
    <row r="82" spans="1:26" ht="13.5" hidden="1">
      <c r="A82" s="39" t="s">
        <v>106</v>
      </c>
      <c r="B82" s="19"/>
      <c r="C82" s="19">
        <v>2749678</v>
      </c>
      <c r="D82" s="20">
        <v>2659200</v>
      </c>
      <c r="E82" s="21">
        <v>2659200</v>
      </c>
      <c r="F82" s="21">
        <v>296649</v>
      </c>
      <c r="G82" s="21">
        <v>296464</v>
      </c>
      <c r="H82" s="21">
        <v>296003</v>
      </c>
      <c r="I82" s="21">
        <v>889116</v>
      </c>
      <c r="J82" s="21">
        <v>297288</v>
      </c>
      <c r="K82" s="21">
        <v>296577</v>
      </c>
      <c r="L82" s="21">
        <v>521419</v>
      </c>
      <c r="M82" s="21">
        <v>1115284</v>
      </c>
      <c r="N82" s="21">
        <v>114804</v>
      </c>
      <c r="O82" s="21">
        <v>116281</v>
      </c>
      <c r="P82" s="21">
        <v>135376</v>
      </c>
      <c r="Q82" s="21">
        <v>366461</v>
      </c>
      <c r="R82" s="21">
        <v>104313</v>
      </c>
      <c r="S82" s="21">
        <v>274504</v>
      </c>
      <c r="T82" s="21"/>
      <c r="U82" s="21">
        <v>378817</v>
      </c>
      <c r="V82" s="21">
        <v>2749678</v>
      </c>
      <c r="W82" s="21">
        <v>2659200</v>
      </c>
      <c r="X82" s="21"/>
      <c r="Y82" s="20"/>
      <c r="Z82" s="23">
        <v>2659200</v>
      </c>
    </row>
    <row r="83" spans="1:26" ht="13.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3.5" hidden="1">
      <c r="A84" s="40" t="s">
        <v>110</v>
      </c>
      <c r="B84" s="28"/>
      <c r="C84" s="28"/>
      <c r="D84" s="29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165" t="s">
        <v>70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</row>
    <row r="2" spans="1:27" ht="24.75" customHeight="1">
      <c r="A2" s="166" t="s">
        <v>71</v>
      </c>
      <c r="B2" s="139" t="s">
        <v>228</v>
      </c>
      <c r="C2" s="126" t="s">
        <v>2</v>
      </c>
      <c r="D2" s="126" t="s">
        <v>3</v>
      </c>
      <c r="E2" s="167" t="s">
        <v>4</v>
      </c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9"/>
    </row>
    <row r="3" spans="1:27" ht="24.75" customHeight="1">
      <c r="A3" s="170" t="s">
        <v>5</v>
      </c>
      <c r="B3" s="171" t="s">
        <v>72</v>
      </c>
      <c r="C3" s="172" t="s">
        <v>6</v>
      </c>
      <c r="D3" s="172" t="s">
        <v>6</v>
      </c>
      <c r="E3" s="52" t="s">
        <v>7</v>
      </c>
      <c r="F3" s="53" t="s">
        <v>8</v>
      </c>
      <c r="G3" s="53" t="s">
        <v>9</v>
      </c>
      <c r="H3" s="53" t="s">
        <v>10</v>
      </c>
      <c r="I3" s="53" t="s">
        <v>11</v>
      </c>
      <c r="J3" s="53" t="s">
        <v>12</v>
      </c>
      <c r="K3" s="53" t="s">
        <v>13</v>
      </c>
      <c r="L3" s="53" t="s">
        <v>14</v>
      </c>
      <c r="M3" s="53" t="s">
        <v>15</v>
      </c>
      <c r="N3" s="53" t="s">
        <v>16</v>
      </c>
      <c r="O3" s="53" t="s">
        <v>17</v>
      </c>
      <c r="P3" s="53" t="s">
        <v>18</v>
      </c>
      <c r="Q3" s="53" t="s">
        <v>19</v>
      </c>
      <c r="R3" s="53" t="s">
        <v>20</v>
      </c>
      <c r="S3" s="53" t="s">
        <v>21</v>
      </c>
      <c r="T3" s="53" t="s">
        <v>22</v>
      </c>
      <c r="U3" s="53" t="s">
        <v>23</v>
      </c>
      <c r="V3" s="53" t="s">
        <v>24</v>
      </c>
      <c r="W3" s="53" t="s">
        <v>25</v>
      </c>
      <c r="X3" s="53" t="s">
        <v>26</v>
      </c>
      <c r="Y3" s="53" t="s">
        <v>27</v>
      </c>
      <c r="Z3" s="53" t="s">
        <v>28</v>
      </c>
      <c r="AA3" s="55" t="s">
        <v>29</v>
      </c>
    </row>
    <row r="4" spans="1:27" ht="13.5">
      <c r="A4" s="151" t="s">
        <v>73</v>
      </c>
      <c r="B4" s="141"/>
      <c r="C4" s="173"/>
      <c r="D4" s="173"/>
      <c r="E4" s="174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6"/>
      <c r="AA4" s="173"/>
    </row>
    <row r="5" spans="1:27" ht="13.5">
      <c r="A5" s="140" t="s">
        <v>74</v>
      </c>
      <c r="B5" s="141"/>
      <c r="C5" s="158">
        <f aca="true" t="shared" si="0" ref="C5:Y5">SUM(C6:C8)</f>
        <v>0</v>
      </c>
      <c r="D5" s="158">
        <f>SUM(D6:D8)</f>
        <v>0</v>
      </c>
      <c r="E5" s="159">
        <f t="shared" si="0"/>
        <v>47521314</v>
      </c>
      <c r="F5" s="105">
        <f t="shared" si="0"/>
        <v>47521314</v>
      </c>
      <c r="G5" s="105">
        <f t="shared" si="0"/>
        <v>6907522</v>
      </c>
      <c r="H5" s="105">
        <f t="shared" si="0"/>
        <v>663353</v>
      </c>
      <c r="I5" s="105">
        <f t="shared" si="0"/>
        <v>388208</v>
      </c>
      <c r="J5" s="105">
        <f t="shared" si="0"/>
        <v>7959083</v>
      </c>
      <c r="K5" s="105">
        <f t="shared" si="0"/>
        <v>1163611</v>
      </c>
      <c r="L5" s="105">
        <f t="shared" si="0"/>
        <v>327083</v>
      </c>
      <c r="M5" s="105">
        <f t="shared" si="0"/>
        <v>3785510</v>
      </c>
      <c r="N5" s="105">
        <f t="shared" si="0"/>
        <v>5276204</v>
      </c>
      <c r="O5" s="105">
        <f t="shared" si="0"/>
        <v>316665</v>
      </c>
      <c r="P5" s="105">
        <f t="shared" si="0"/>
        <v>20362</v>
      </c>
      <c r="Q5" s="105">
        <f t="shared" si="0"/>
        <v>2393171</v>
      </c>
      <c r="R5" s="105">
        <f t="shared" si="0"/>
        <v>2730198</v>
      </c>
      <c r="S5" s="105">
        <f t="shared" si="0"/>
        <v>304017</v>
      </c>
      <c r="T5" s="105">
        <f t="shared" si="0"/>
        <v>285557</v>
      </c>
      <c r="U5" s="105">
        <f t="shared" si="0"/>
        <v>0</v>
      </c>
      <c r="V5" s="105">
        <f t="shared" si="0"/>
        <v>589574</v>
      </c>
      <c r="W5" s="105">
        <f t="shared" si="0"/>
        <v>16555059</v>
      </c>
      <c r="X5" s="105">
        <f t="shared" si="0"/>
        <v>47521314</v>
      </c>
      <c r="Y5" s="105">
        <f t="shared" si="0"/>
        <v>-30966255</v>
      </c>
      <c r="Z5" s="142">
        <f>+IF(X5&lt;&gt;0,+(Y5/X5)*100,0)</f>
        <v>-65.16287617804508</v>
      </c>
      <c r="AA5" s="158">
        <f>SUM(AA6:AA8)</f>
        <v>47521314</v>
      </c>
    </row>
    <row r="6" spans="1:27" ht="13.5">
      <c r="A6" s="143" t="s">
        <v>75</v>
      </c>
      <c r="B6" s="141"/>
      <c r="C6" s="160"/>
      <c r="D6" s="160"/>
      <c r="E6" s="161">
        <v>52100</v>
      </c>
      <c r="F6" s="65">
        <v>52100</v>
      </c>
      <c r="G6" s="65"/>
      <c r="H6" s="65">
        <v>22563</v>
      </c>
      <c r="I6" s="65">
        <v>8842</v>
      </c>
      <c r="J6" s="65">
        <v>31405</v>
      </c>
      <c r="K6" s="65">
        <v>15474</v>
      </c>
      <c r="L6" s="65"/>
      <c r="M6" s="65"/>
      <c r="N6" s="65">
        <v>15474</v>
      </c>
      <c r="O6" s="65">
        <v>470</v>
      </c>
      <c r="P6" s="65"/>
      <c r="Q6" s="65">
        <v>175</v>
      </c>
      <c r="R6" s="65">
        <v>645</v>
      </c>
      <c r="S6" s="65"/>
      <c r="T6" s="65"/>
      <c r="U6" s="65"/>
      <c r="V6" s="65"/>
      <c r="W6" s="65">
        <v>47524</v>
      </c>
      <c r="X6" s="65">
        <v>52100</v>
      </c>
      <c r="Y6" s="65">
        <v>-4576</v>
      </c>
      <c r="Z6" s="145">
        <v>-8.78</v>
      </c>
      <c r="AA6" s="160">
        <v>52100</v>
      </c>
    </row>
    <row r="7" spans="1:27" ht="13.5">
      <c r="A7" s="143" t="s">
        <v>76</v>
      </c>
      <c r="B7" s="141"/>
      <c r="C7" s="162"/>
      <c r="D7" s="162"/>
      <c r="E7" s="163">
        <v>35180218</v>
      </c>
      <c r="F7" s="164">
        <v>35180218</v>
      </c>
      <c r="G7" s="164">
        <v>4351435</v>
      </c>
      <c r="H7" s="164">
        <v>49169</v>
      </c>
      <c r="I7" s="164">
        <v>12223</v>
      </c>
      <c r="J7" s="164">
        <v>4412827</v>
      </c>
      <c r="K7" s="164">
        <v>833504</v>
      </c>
      <c r="L7" s="164">
        <v>12513</v>
      </c>
      <c r="M7" s="164">
        <v>32663</v>
      </c>
      <c r="N7" s="164">
        <v>878680</v>
      </c>
      <c r="O7" s="164">
        <v>35702</v>
      </c>
      <c r="P7" s="164">
        <v>19116</v>
      </c>
      <c r="Q7" s="164">
        <v>886222</v>
      </c>
      <c r="R7" s="164">
        <v>941040</v>
      </c>
      <c r="S7" s="164">
        <v>19894</v>
      </c>
      <c r="T7" s="164">
        <v>4841</v>
      </c>
      <c r="U7" s="164"/>
      <c r="V7" s="164">
        <v>24735</v>
      </c>
      <c r="W7" s="164">
        <v>6257282</v>
      </c>
      <c r="X7" s="164">
        <v>35180218</v>
      </c>
      <c r="Y7" s="164">
        <v>-28922936</v>
      </c>
      <c r="Z7" s="146">
        <v>-82.21</v>
      </c>
      <c r="AA7" s="162">
        <v>35180218</v>
      </c>
    </row>
    <row r="8" spans="1:27" ht="13.5">
      <c r="A8" s="143" t="s">
        <v>77</v>
      </c>
      <c r="B8" s="141"/>
      <c r="C8" s="160"/>
      <c r="D8" s="160"/>
      <c r="E8" s="161">
        <v>12288996</v>
      </c>
      <c r="F8" s="65">
        <v>12288996</v>
      </c>
      <c r="G8" s="65">
        <v>2556087</v>
      </c>
      <c r="H8" s="65">
        <v>591621</v>
      </c>
      <c r="I8" s="65">
        <v>367143</v>
      </c>
      <c r="J8" s="65">
        <v>3514851</v>
      </c>
      <c r="K8" s="65">
        <v>314633</v>
      </c>
      <c r="L8" s="65">
        <v>314570</v>
      </c>
      <c r="M8" s="65">
        <v>3752847</v>
      </c>
      <c r="N8" s="65">
        <v>4382050</v>
      </c>
      <c r="O8" s="65">
        <v>280493</v>
      </c>
      <c r="P8" s="65">
        <v>1246</v>
      </c>
      <c r="Q8" s="65">
        <v>1506774</v>
      </c>
      <c r="R8" s="65">
        <v>1788513</v>
      </c>
      <c r="S8" s="65">
        <v>284123</v>
      </c>
      <c r="T8" s="65">
        <v>280716</v>
      </c>
      <c r="U8" s="65"/>
      <c r="V8" s="65">
        <v>564839</v>
      </c>
      <c r="W8" s="65">
        <v>10250253</v>
      </c>
      <c r="X8" s="65">
        <v>12288996</v>
      </c>
      <c r="Y8" s="65">
        <v>-2038743</v>
      </c>
      <c r="Z8" s="145">
        <v>-16.59</v>
      </c>
      <c r="AA8" s="160">
        <v>12288996</v>
      </c>
    </row>
    <row r="9" spans="1:27" ht="13.5">
      <c r="A9" s="140" t="s">
        <v>78</v>
      </c>
      <c r="B9" s="141"/>
      <c r="C9" s="158">
        <f aca="true" t="shared" si="1" ref="C9:Y9">SUM(C10:C14)</f>
        <v>0</v>
      </c>
      <c r="D9" s="158">
        <f>SUM(D10:D14)</f>
        <v>0</v>
      </c>
      <c r="E9" s="159">
        <f t="shared" si="1"/>
        <v>2361464</v>
      </c>
      <c r="F9" s="105">
        <f t="shared" si="1"/>
        <v>2361464</v>
      </c>
      <c r="G9" s="105">
        <f t="shared" si="1"/>
        <v>378062</v>
      </c>
      <c r="H9" s="105">
        <f t="shared" si="1"/>
        <v>1010189</v>
      </c>
      <c r="I9" s="105">
        <f t="shared" si="1"/>
        <v>81776</v>
      </c>
      <c r="J9" s="105">
        <f t="shared" si="1"/>
        <v>1470027</v>
      </c>
      <c r="K9" s="105">
        <f t="shared" si="1"/>
        <v>50345</v>
      </c>
      <c r="L9" s="105">
        <f t="shared" si="1"/>
        <v>726562</v>
      </c>
      <c r="M9" s="105">
        <f t="shared" si="1"/>
        <v>3883218</v>
      </c>
      <c r="N9" s="105">
        <f t="shared" si="1"/>
        <v>4660125</v>
      </c>
      <c r="O9" s="105">
        <f t="shared" si="1"/>
        <v>8975</v>
      </c>
      <c r="P9" s="105">
        <f t="shared" si="1"/>
        <v>239335</v>
      </c>
      <c r="Q9" s="105">
        <f t="shared" si="1"/>
        <v>18577</v>
      </c>
      <c r="R9" s="105">
        <f t="shared" si="1"/>
        <v>266887</v>
      </c>
      <c r="S9" s="105">
        <f t="shared" si="1"/>
        <v>4769</v>
      </c>
      <c r="T9" s="105">
        <f t="shared" si="1"/>
        <v>1046915</v>
      </c>
      <c r="U9" s="105">
        <f t="shared" si="1"/>
        <v>0</v>
      </c>
      <c r="V9" s="105">
        <f t="shared" si="1"/>
        <v>1051684</v>
      </c>
      <c r="W9" s="105">
        <f t="shared" si="1"/>
        <v>7448723</v>
      </c>
      <c r="X9" s="105">
        <f t="shared" si="1"/>
        <v>2361464</v>
      </c>
      <c r="Y9" s="105">
        <f t="shared" si="1"/>
        <v>5087259</v>
      </c>
      <c r="Z9" s="142">
        <f>+IF(X9&lt;&gt;0,+(Y9/X9)*100,0)</f>
        <v>215.42818353360457</v>
      </c>
      <c r="AA9" s="158">
        <f>SUM(AA10:AA14)</f>
        <v>2361464</v>
      </c>
    </row>
    <row r="10" spans="1:27" ht="13.5">
      <c r="A10" s="143" t="s">
        <v>79</v>
      </c>
      <c r="B10" s="141"/>
      <c r="C10" s="160"/>
      <c r="D10" s="160"/>
      <c r="E10" s="161">
        <v>1167049</v>
      </c>
      <c r="F10" s="65">
        <v>1167049</v>
      </c>
      <c r="G10" s="65">
        <v>13209</v>
      </c>
      <c r="H10" s="65">
        <v>14981</v>
      </c>
      <c r="I10" s="65">
        <v>58606</v>
      </c>
      <c r="J10" s="65">
        <v>86796</v>
      </c>
      <c r="K10" s="65">
        <v>14325</v>
      </c>
      <c r="L10" s="65">
        <v>5209</v>
      </c>
      <c r="M10" s="65">
        <v>227408</v>
      </c>
      <c r="N10" s="65">
        <v>246942</v>
      </c>
      <c r="O10" s="65">
        <v>4411</v>
      </c>
      <c r="P10" s="65">
        <v>5679</v>
      </c>
      <c r="Q10" s="65">
        <v>18577</v>
      </c>
      <c r="R10" s="65">
        <v>28667</v>
      </c>
      <c r="S10" s="65">
        <v>4125</v>
      </c>
      <c r="T10" s="65">
        <v>2396</v>
      </c>
      <c r="U10" s="65"/>
      <c r="V10" s="65">
        <v>6521</v>
      </c>
      <c r="W10" s="65">
        <v>368926</v>
      </c>
      <c r="X10" s="65">
        <v>1167049</v>
      </c>
      <c r="Y10" s="65">
        <v>-798123</v>
      </c>
      <c r="Z10" s="145">
        <v>-68.39</v>
      </c>
      <c r="AA10" s="160">
        <v>1167049</v>
      </c>
    </row>
    <row r="11" spans="1:27" ht="13.5">
      <c r="A11" s="143" t="s">
        <v>80</v>
      </c>
      <c r="B11" s="141"/>
      <c r="C11" s="160"/>
      <c r="D11" s="160"/>
      <c r="E11" s="161">
        <v>245215</v>
      </c>
      <c r="F11" s="65">
        <v>245215</v>
      </c>
      <c r="G11" s="65">
        <v>16993</v>
      </c>
      <c r="H11" s="65">
        <v>37012</v>
      </c>
      <c r="I11" s="65">
        <v>20416</v>
      </c>
      <c r="J11" s="65">
        <v>74421</v>
      </c>
      <c r="K11" s="65">
        <v>31200</v>
      </c>
      <c r="L11" s="65">
        <v>7981</v>
      </c>
      <c r="M11" s="65">
        <v>2658570</v>
      </c>
      <c r="N11" s="65">
        <v>2697751</v>
      </c>
      <c r="O11" s="65">
        <v>4564</v>
      </c>
      <c r="P11" s="65">
        <v>826</v>
      </c>
      <c r="Q11" s="65"/>
      <c r="R11" s="65">
        <v>5390</v>
      </c>
      <c r="S11" s="65">
        <v>644</v>
      </c>
      <c r="T11" s="65">
        <v>2204</v>
      </c>
      <c r="U11" s="65"/>
      <c r="V11" s="65">
        <v>2848</v>
      </c>
      <c r="W11" s="65">
        <v>2780410</v>
      </c>
      <c r="X11" s="65">
        <v>245215</v>
      </c>
      <c r="Y11" s="65">
        <v>2535195</v>
      </c>
      <c r="Z11" s="145">
        <v>1033.87</v>
      </c>
      <c r="AA11" s="160">
        <v>245215</v>
      </c>
    </row>
    <row r="12" spans="1:27" ht="13.5">
      <c r="A12" s="143" t="s">
        <v>81</v>
      </c>
      <c r="B12" s="141"/>
      <c r="C12" s="160"/>
      <c r="D12" s="160"/>
      <c r="E12" s="161">
        <v>24200</v>
      </c>
      <c r="F12" s="65">
        <v>24200</v>
      </c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>
        <v>24200</v>
      </c>
      <c r="Y12" s="65">
        <v>-24200</v>
      </c>
      <c r="Z12" s="145">
        <v>-100</v>
      </c>
      <c r="AA12" s="160">
        <v>24200</v>
      </c>
    </row>
    <row r="13" spans="1:27" ht="13.5">
      <c r="A13" s="143" t="s">
        <v>82</v>
      </c>
      <c r="B13" s="141"/>
      <c r="C13" s="160"/>
      <c r="D13" s="160"/>
      <c r="E13" s="161"/>
      <c r="F13" s="65"/>
      <c r="G13" s="65">
        <v>347860</v>
      </c>
      <c r="H13" s="65">
        <v>958196</v>
      </c>
      <c r="I13" s="65">
        <v>1416</v>
      </c>
      <c r="J13" s="65">
        <v>1307472</v>
      </c>
      <c r="K13" s="65">
        <v>4820</v>
      </c>
      <c r="L13" s="65">
        <v>713372</v>
      </c>
      <c r="M13" s="65">
        <v>997240</v>
      </c>
      <c r="N13" s="65">
        <v>1715432</v>
      </c>
      <c r="O13" s="65"/>
      <c r="P13" s="65">
        <v>232830</v>
      </c>
      <c r="Q13" s="65"/>
      <c r="R13" s="65">
        <v>232830</v>
      </c>
      <c r="S13" s="65"/>
      <c r="T13" s="65">
        <v>1042315</v>
      </c>
      <c r="U13" s="65"/>
      <c r="V13" s="65">
        <v>1042315</v>
      </c>
      <c r="W13" s="65">
        <v>4298049</v>
      </c>
      <c r="X13" s="65"/>
      <c r="Y13" s="65">
        <v>4298049</v>
      </c>
      <c r="Z13" s="145">
        <v>0</v>
      </c>
      <c r="AA13" s="160"/>
    </row>
    <row r="14" spans="1:27" ht="13.5">
      <c r="A14" s="143" t="s">
        <v>83</v>
      </c>
      <c r="B14" s="141"/>
      <c r="C14" s="162"/>
      <c r="D14" s="162"/>
      <c r="E14" s="163">
        <v>925000</v>
      </c>
      <c r="F14" s="164">
        <v>925000</v>
      </c>
      <c r="G14" s="164"/>
      <c r="H14" s="164"/>
      <c r="I14" s="164">
        <v>1338</v>
      </c>
      <c r="J14" s="164">
        <v>1338</v>
      </c>
      <c r="K14" s="164"/>
      <c r="L14" s="164"/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W14" s="164">
        <v>1338</v>
      </c>
      <c r="X14" s="164">
        <v>925000</v>
      </c>
      <c r="Y14" s="164">
        <v>-923662</v>
      </c>
      <c r="Z14" s="146">
        <v>-99.86</v>
      </c>
      <c r="AA14" s="162">
        <v>925000</v>
      </c>
    </row>
    <row r="15" spans="1:27" ht="13.5">
      <c r="A15" s="140" t="s">
        <v>84</v>
      </c>
      <c r="B15" s="147"/>
      <c r="C15" s="158">
        <f aca="true" t="shared" si="2" ref="C15:Y15">SUM(C16:C18)</f>
        <v>0</v>
      </c>
      <c r="D15" s="158">
        <f>SUM(D16:D18)</f>
        <v>0</v>
      </c>
      <c r="E15" s="159">
        <f t="shared" si="2"/>
        <v>954178</v>
      </c>
      <c r="F15" s="105">
        <f t="shared" si="2"/>
        <v>954178</v>
      </c>
      <c r="G15" s="105">
        <f t="shared" si="2"/>
        <v>12169748</v>
      </c>
      <c r="H15" s="105">
        <f t="shared" si="2"/>
        <v>1123261</v>
      </c>
      <c r="I15" s="105">
        <f t="shared" si="2"/>
        <v>6084950</v>
      </c>
      <c r="J15" s="105">
        <f t="shared" si="2"/>
        <v>19377959</v>
      </c>
      <c r="K15" s="105">
        <f t="shared" si="2"/>
        <v>376246</v>
      </c>
      <c r="L15" s="105">
        <f t="shared" si="2"/>
        <v>3828659</v>
      </c>
      <c r="M15" s="105">
        <f t="shared" si="2"/>
        <v>41751630</v>
      </c>
      <c r="N15" s="105">
        <f t="shared" si="2"/>
        <v>45956535</v>
      </c>
      <c r="O15" s="105">
        <f t="shared" si="2"/>
        <v>205968</v>
      </c>
      <c r="P15" s="105">
        <f t="shared" si="2"/>
        <v>1124344</v>
      </c>
      <c r="Q15" s="105">
        <f t="shared" si="2"/>
        <v>397954</v>
      </c>
      <c r="R15" s="105">
        <f t="shared" si="2"/>
        <v>1728266</v>
      </c>
      <c r="S15" s="105">
        <f t="shared" si="2"/>
        <v>545384</v>
      </c>
      <c r="T15" s="105">
        <f t="shared" si="2"/>
        <v>4106959</v>
      </c>
      <c r="U15" s="105">
        <f t="shared" si="2"/>
        <v>0</v>
      </c>
      <c r="V15" s="105">
        <f t="shared" si="2"/>
        <v>4652343</v>
      </c>
      <c r="W15" s="105">
        <f t="shared" si="2"/>
        <v>71715103</v>
      </c>
      <c r="X15" s="105">
        <f t="shared" si="2"/>
        <v>954178</v>
      </c>
      <c r="Y15" s="105">
        <f t="shared" si="2"/>
        <v>70760925</v>
      </c>
      <c r="Z15" s="142">
        <f>+IF(X15&lt;&gt;0,+(Y15/X15)*100,0)</f>
        <v>7415.904055637418</v>
      </c>
      <c r="AA15" s="158">
        <f>SUM(AA16:AA18)</f>
        <v>954178</v>
      </c>
    </row>
    <row r="16" spans="1:27" ht="13.5">
      <c r="A16" s="143" t="s">
        <v>85</v>
      </c>
      <c r="B16" s="141"/>
      <c r="C16" s="160"/>
      <c r="D16" s="160"/>
      <c r="E16" s="161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145">
        <v>0</v>
      </c>
      <c r="AA16" s="160"/>
    </row>
    <row r="17" spans="1:27" ht="13.5">
      <c r="A17" s="143" t="s">
        <v>86</v>
      </c>
      <c r="B17" s="141"/>
      <c r="C17" s="160"/>
      <c r="D17" s="160"/>
      <c r="E17" s="161">
        <v>954178</v>
      </c>
      <c r="F17" s="65">
        <v>954178</v>
      </c>
      <c r="G17" s="65">
        <v>12169748</v>
      </c>
      <c r="H17" s="65">
        <v>1123261</v>
      </c>
      <c r="I17" s="65">
        <v>6084950</v>
      </c>
      <c r="J17" s="65">
        <v>19377959</v>
      </c>
      <c r="K17" s="65">
        <v>376246</v>
      </c>
      <c r="L17" s="65">
        <v>3828659</v>
      </c>
      <c r="M17" s="65">
        <v>41751630</v>
      </c>
      <c r="N17" s="65">
        <v>45956535</v>
      </c>
      <c r="O17" s="65">
        <v>205968</v>
      </c>
      <c r="P17" s="65">
        <v>1124344</v>
      </c>
      <c r="Q17" s="65">
        <v>397954</v>
      </c>
      <c r="R17" s="65">
        <v>1728266</v>
      </c>
      <c r="S17" s="65">
        <v>545384</v>
      </c>
      <c r="T17" s="65">
        <v>4106959</v>
      </c>
      <c r="U17" s="65"/>
      <c r="V17" s="65">
        <v>4652343</v>
      </c>
      <c r="W17" s="65">
        <v>71715103</v>
      </c>
      <c r="X17" s="65">
        <v>954178</v>
      </c>
      <c r="Y17" s="65">
        <v>70760925</v>
      </c>
      <c r="Z17" s="145">
        <v>7415.9</v>
      </c>
      <c r="AA17" s="160">
        <v>954178</v>
      </c>
    </row>
    <row r="18" spans="1:27" ht="13.5">
      <c r="A18" s="143" t="s">
        <v>87</v>
      </c>
      <c r="B18" s="141"/>
      <c r="C18" s="160"/>
      <c r="D18" s="160"/>
      <c r="E18" s="161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145">
        <v>0</v>
      </c>
      <c r="AA18" s="160"/>
    </row>
    <row r="19" spans="1:27" ht="13.5">
      <c r="A19" s="140" t="s">
        <v>88</v>
      </c>
      <c r="B19" s="147"/>
      <c r="C19" s="158">
        <f aca="true" t="shared" si="3" ref="C19:Y19">SUM(C20:C23)</f>
        <v>0</v>
      </c>
      <c r="D19" s="158">
        <f>SUM(D20:D23)</f>
        <v>0</v>
      </c>
      <c r="E19" s="159">
        <f t="shared" si="3"/>
        <v>49664908</v>
      </c>
      <c r="F19" s="105">
        <f t="shared" si="3"/>
        <v>49664908</v>
      </c>
      <c r="G19" s="105">
        <f t="shared" si="3"/>
        <v>15720767</v>
      </c>
      <c r="H19" s="105">
        <f t="shared" si="3"/>
        <v>8447946</v>
      </c>
      <c r="I19" s="105">
        <f t="shared" si="3"/>
        <v>16770283</v>
      </c>
      <c r="J19" s="105">
        <f t="shared" si="3"/>
        <v>40938996</v>
      </c>
      <c r="K19" s="105">
        <f t="shared" si="3"/>
        <v>1069131</v>
      </c>
      <c r="L19" s="105">
        <f t="shared" si="3"/>
        <v>6259328</v>
      </c>
      <c r="M19" s="105">
        <f t="shared" si="3"/>
        <v>26569447</v>
      </c>
      <c r="N19" s="105">
        <f t="shared" si="3"/>
        <v>33897906</v>
      </c>
      <c r="O19" s="105">
        <f t="shared" si="3"/>
        <v>2575339</v>
      </c>
      <c r="P19" s="105">
        <f t="shared" si="3"/>
        <v>673229</v>
      </c>
      <c r="Q19" s="105">
        <f t="shared" si="3"/>
        <v>3668641</v>
      </c>
      <c r="R19" s="105">
        <f t="shared" si="3"/>
        <v>6917209</v>
      </c>
      <c r="S19" s="105">
        <f t="shared" si="3"/>
        <v>9638538</v>
      </c>
      <c r="T19" s="105">
        <f t="shared" si="3"/>
        <v>8425673</v>
      </c>
      <c r="U19" s="105">
        <f t="shared" si="3"/>
        <v>0</v>
      </c>
      <c r="V19" s="105">
        <f t="shared" si="3"/>
        <v>18064211</v>
      </c>
      <c r="W19" s="105">
        <f t="shared" si="3"/>
        <v>99818322</v>
      </c>
      <c r="X19" s="105">
        <f t="shared" si="3"/>
        <v>49664908</v>
      </c>
      <c r="Y19" s="105">
        <f t="shared" si="3"/>
        <v>50153414</v>
      </c>
      <c r="Z19" s="142">
        <f>+IF(X19&lt;&gt;0,+(Y19/X19)*100,0)</f>
        <v>100.98360395633874</v>
      </c>
      <c r="AA19" s="158">
        <f>SUM(AA20:AA23)</f>
        <v>49664908</v>
      </c>
    </row>
    <row r="20" spans="1:27" ht="13.5">
      <c r="A20" s="143" t="s">
        <v>89</v>
      </c>
      <c r="B20" s="141"/>
      <c r="C20" s="160"/>
      <c r="D20" s="160"/>
      <c r="E20" s="161">
        <v>29133796</v>
      </c>
      <c r="F20" s="65">
        <v>29133796</v>
      </c>
      <c r="G20" s="65">
        <v>2782086</v>
      </c>
      <c r="H20" s="65">
        <v>4980093</v>
      </c>
      <c r="I20" s="65">
        <v>2185897</v>
      </c>
      <c r="J20" s="65">
        <v>9948076</v>
      </c>
      <c r="K20" s="65">
        <v>6819</v>
      </c>
      <c r="L20" s="65">
        <v>4403637</v>
      </c>
      <c r="M20" s="65">
        <v>4435160</v>
      </c>
      <c r="N20" s="65">
        <v>8845616</v>
      </c>
      <c r="O20" s="65">
        <v>1696467</v>
      </c>
      <c r="P20" s="65">
        <v>665784</v>
      </c>
      <c r="Q20" s="65">
        <v>1967460</v>
      </c>
      <c r="R20" s="65">
        <v>4329711</v>
      </c>
      <c r="S20" s="65">
        <v>444751</v>
      </c>
      <c r="T20" s="65">
        <v>2857053</v>
      </c>
      <c r="U20" s="65"/>
      <c r="V20" s="65">
        <v>3301804</v>
      </c>
      <c r="W20" s="65">
        <v>26425207</v>
      </c>
      <c r="X20" s="65">
        <v>29133796</v>
      </c>
      <c r="Y20" s="65">
        <v>-2708589</v>
      </c>
      <c r="Z20" s="145">
        <v>-9.3</v>
      </c>
      <c r="AA20" s="160">
        <v>29133796</v>
      </c>
    </row>
    <row r="21" spans="1:27" ht="13.5">
      <c r="A21" s="143" t="s">
        <v>90</v>
      </c>
      <c r="B21" s="141"/>
      <c r="C21" s="160"/>
      <c r="D21" s="160"/>
      <c r="E21" s="161">
        <v>10410868</v>
      </c>
      <c r="F21" s="65">
        <v>10410868</v>
      </c>
      <c r="G21" s="65">
        <v>12080241</v>
      </c>
      <c r="H21" s="65">
        <v>439234</v>
      </c>
      <c r="I21" s="65">
        <v>13717775</v>
      </c>
      <c r="J21" s="65">
        <v>26237250</v>
      </c>
      <c r="K21" s="65">
        <v>7395</v>
      </c>
      <c r="L21" s="65">
        <v>864457</v>
      </c>
      <c r="M21" s="65">
        <v>12699598</v>
      </c>
      <c r="N21" s="65">
        <v>13571450</v>
      </c>
      <c r="O21" s="65">
        <v>364386</v>
      </c>
      <c r="P21" s="65">
        <v>7290</v>
      </c>
      <c r="Q21" s="65">
        <v>623680</v>
      </c>
      <c r="R21" s="65">
        <v>995356</v>
      </c>
      <c r="S21" s="65">
        <v>7701881</v>
      </c>
      <c r="T21" s="65">
        <v>4587134</v>
      </c>
      <c r="U21" s="65"/>
      <c r="V21" s="65">
        <v>12289015</v>
      </c>
      <c r="W21" s="65">
        <v>53093071</v>
      </c>
      <c r="X21" s="65">
        <v>10410868</v>
      </c>
      <c r="Y21" s="65">
        <v>42682203</v>
      </c>
      <c r="Z21" s="145">
        <v>409.98</v>
      </c>
      <c r="AA21" s="160">
        <v>10410868</v>
      </c>
    </row>
    <row r="22" spans="1:27" ht="13.5">
      <c r="A22" s="143" t="s">
        <v>91</v>
      </c>
      <c r="B22" s="141"/>
      <c r="C22" s="162"/>
      <c r="D22" s="162"/>
      <c r="E22" s="163">
        <v>6320394</v>
      </c>
      <c r="F22" s="164">
        <v>6320394</v>
      </c>
      <c r="G22" s="164">
        <v>561791</v>
      </c>
      <c r="H22" s="164">
        <v>2429800</v>
      </c>
      <c r="I22" s="164">
        <v>567131</v>
      </c>
      <c r="J22" s="164">
        <v>3558722</v>
      </c>
      <c r="K22" s="164">
        <v>753363</v>
      </c>
      <c r="L22" s="164">
        <v>694181</v>
      </c>
      <c r="M22" s="164">
        <v>8839152</v>
      </c>
      <c r="N22" s="164">
        <v>10286696</v>
      </c>
      <c r="O22" s="164">
        <v>399682</v>
      </c>
      <c r="P22" s="164"/>
      <c r="Q22" s="164">
        <v>756996</v>
      </c>
      <c r="R22" s="164">
        <v>1156678</v>
      </c>
      <c r="S22" s="164">
        <v>1170202</v>
      </c>
      <c r="T22" s="164">
        <v>652695</v>
      </c>
      <c r="U22" s="164"/>
      <c r="V22" s="164">
        <v>1822897</v>
      </c>
      <c r="W22" s="164">
        <v>16824993</v>
      </c>
      <c r="X22" s="164">
        <v>6320394</v>
      </c>
      <c r="Y22" s="164">
        <v>10504599</v>
      </c>
      <c r="Z22" s="146">
        <v>166.2</v>
      </c>
      <c r="AA22" s="162">
        <v>6320394</v>
      </c>
    </row>
    <row r="23" spans="1:27" ht="13.5">
      <c r="A23" s="143" t="s">
        <v>92</v>
      </c>
      <c r="B23" s="141"/>
      <c r="C23" s="160"/>
      <c r="D23" s="160"/>
      <c r="E23" s="161">
        <v>3799850</v>
      </c>
      <c r="F23" s="65">
        <v>3799850</v>
      </c>
      <c r="G23" s="65">
        <v>296649</v>
      </c>
      <c r="H23" s="65">
        <v>598819</v>
      </c>
      <c r="I23" s="65">
        <v>299480</v>
      </c>
      <c r="J23" s="65">
        <v>1194948</v>
      </c>
      <c r="K23" s="65">
        <v>301554</v>
      </c>
      <c r="L23" s="65">
        <v>297053</v>
      </c>
      <c r="M23" s="65">
        <v>595537</v>
      </c>
      <c r="N23" s="65">
        <v>1194144</v>
      </c>
      <c r="O23" s="65">
        <v>114804</v>
      </c>
      <c r="P23" s="65">
        <v>155</v>
      </c>
      <c r="Q23" s="65">
        <v>320505</v>
      </c>
      <c r="R23" s="65">
        <v>435464</v>
      </c>
      <c r="S23" s="65">
        <v>321704</v>
      </c>
      <c r="T23" s="65">
        <v>328791</v>
      </c>
      <c r="U23" s="65"/>
      <c r="V23" s="65">
        <v>650495</v>
      </c>
      <c r="W23" s="65">
        <v>3475051</v>
      </c>
      <c r="X23" s="65">
        <v>3799850</v>
      </c>
      <c r="Y23" s="65">
        <v>-324799</v>
      </c>
      <c r="Z23" s="145">
        <v>-8.55</v>
      </c>
      <c r="AA23" s="160">
        <v>3799850</v>
      </c>
    </row>
    <row r="24" spans="1:27" ht="13.5">
      <c r="A24" s="140" t="s">
        <v>93</v>
      </c>
      <c r="B24" s="147" t="s">
        <v>94</v>
      </c>
      <c r="C24" s="158"/>
      <c r="D24" s="158"/>
      <c r="E24" s="159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42">
        <v>0</v>
      </c>
      <c r="AA24" s="158"/>
    </row>
    <row r="25" spans="1:27" ht="13.5">
      <c r="A25" s="148" t="s">
        <v>95</v>
      </c>
      <c r="B25" s="149" t="s">
        <v>96</v>
      </c>
      <c r="C25" s="177">
        <f aca="true" t="shared" si="4" ref="C25:Y25">+C5+C9+C15+C19+C24</f>
        <v>0</v>
      </c>
      <c r="D25" s="177">
        <f>+D5+D9+D15+D19+D24</f>
        <v>0</v>
      </c>
      <c r="E25" s="178">
        <f t="shared" si="4"/>
        <v>100501864</v>
      </c>
      <c r="F25" s="78">
        <f t="shared" si="4"/>
        <v>100501864</v>
      </c>
      <c r="G25" s="78">
        <f t="shared" si="4"/>
        <v>35176099</v>
      </c>
      <c r="H25" s="78">
        <f t="shared" si="4"/>
        <v>11244749</v>
      </c>
      <c r="I25" s="78">
        <f t="shared" si="4"/>
        <v>23325217</v>
      </c>
      <c r="J25" s="78">
        <f t="shared" si="4"/>
        <v>69746065</v>
      </c>
      <c r="K25" s="78">
        <f t="shared" si="4"/>
        <v>2659333</v>
      </c>
      <c r="L25" s="78">
        <f t="shared" si="4"/>
        <v>11141632</v>
      </c>
      <c r="M25" s="78">
        <f t="shared" si="4"/>
        <v>75989805</v>
      </c>
      <c r="N25" s="78">
        <f t="shared" si="4"/>
        <v>89790770</v>
      </c>
      <c r="O25" s="78">
        <f t="shared" si="4"/>
        <v>3106947</v>
      </c>
      <c r="P25" s="78">
        <f t="shared" si="4"/>
        <v>2057270</v>
      </c>
      <c r="Q25" s="78">
        <f t="shared" si="4"/>
        <v>6478343</v>
      </c>
      <c r="R25" s="78">
        <f t="shared" si="4"/>
        <v>11642560</v>
      </c>
      <c r="S25" s="78">
        <f t="shared" si="4"/>
        <v>10492708</v>
      </c>
      <c r="T25" s="78">
        <f t="shared" si="4"/>
        <v>13865104</v>
      </c>
      <c r="U25" s="78">
        <f t="shared" si="4"/>
        <v>0</v>
      </c>
      <c r="V25" s="78">
        <f t="shared" si="4"/>
        <v>24357812</v>
      </c>
      <c r="W25" s="78">
        <f t="shared" si="4"/>
        <v>195537207</v>
      </c>
      <c r="X25" s="78">
        <f t="shared" si="4"/>
        <v>100501864</v>
      </c>
      <c r="Y25" s="78">
        <f t="shared" si="4"/>
        <v>95035343</v>
      </c>
      <c r="Z25" s="179">
        <f>+IF(X25&lt;&gt;0,+(Y25/X25)*100,0)</f>
        <v>94.56077650460294</v>
      </c>
      <c r="AA25" s="177">
        <f>+AA5+AA9+AA15+AA19+AA24</f>
        <v>100501864</v>
      </c>
    </row>
    <row r="26" spans="1:27" ht="4.5" customHeight="1">
      <c r="A26" s="150"/>
      <c r="B26" s="141"/>
      <c r="C26" s="160"/>
      <c r="D26" s="160"/>
      <c r="E26" s="161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145"/>
      <c r="AA26" s="160"/>
    </row>
    <row r="27" spans="1:27" ht="13.5">
      <c r="A27" s="151" t="s">
        <v>97</v>
      </c>
      <c r="B27" s="152"/>
      <c r="C27" s="160"/>
      <c r="D27" s="160"/>
      <c r="E27" s="161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145"/>
      <c r="AA27" s="160"/>
    </row>
    <row r="28" spans="1:27" ht="13.5">
      <c r="A28" s="140" t="s">
        <v>74</v>
      </c>
      <c r="B28" s="141"/>
      <c r="C28" s="158">
        <f aca="true" t="shared" si="5" ref="C28:Y28">SUM(C29:C31)</f>
        <v>0</v>
      </c>
      <c r="D28" s="158">
        <f>SUM(D29:D31)</f>
        <v>0</v>
      </c>
      <c r="E28" s="159">
        <f t="shared" si="5"/>
        <v>27449380</v>
      </c>
      <c r="F28" s="105">
        <f t="shared" si="5"/>
        <v>27449380</v>
      </c>
      <c r="G28" s="105">
        <f t="shared" si="5"/>
        <v>1766271</v>
      </c>
      <c r="H28" s="105">
        <f t="shared" si="5"/>
        <v>1558345</v>
      </c>
      <c r="I28" s="105">
        <f t="shared" si="5"/>
        <v>2858017</v>
      </c>
      <c r="J28" s="105">
        <f t="shared" si="5"/>
        <v>6182633</v>
      </c>
      <c r="K28" s="105">
        <f t="shared" si="5"/>
        <v>2256073</v>
      </c>
      <c r="L28" s="105">
        <f t="shared" si="5"/>
        <v>2892256</v>
      </c>
      <c r="M28" s="105">
        <f t="shared" si="5"/>
        <v>4513661</v>
      </c>
      <c r="N28" s="105">
        <f t="shared" si="5"/>
        <v>9661990</v>
      </c>
      <c r="O28" s="105">
        <f t="shared" si="5"/>
        <v>2226406</v>
      </c>
      <c r="P28" s="105">
        <f t="shared" si="5"/>
        <v>1929312</v>
      </c>
      <c r="Q28" s="105">
        <f t="shared" si="5"/>
        <v>1883292</v>
      </c>
      <c r="R28" s="105">
        <f t="shared" si="5"/>
        <v>6039010</v>
      </c>
      <c r="S28" s="105">
        <f t="shared" si="5"/>
        <v>2318699</v>
      </c>
      <c r="T28" s="105">
        <f t="shared" si="5"/>
        <v>1779509</v>
      </c>
      <c r="U28" s="105">
        <f t="shared" si="5"/>
        <v>0</v>
      </c>
      <c r="V28" s="105">
        <f t="shared" si="5"/>
        <v>4098208</v>
      </c>
      <c r="W28" s="105">
        <f t="shared" si="5"/>
        <v>25981841</v>
      </c>
      <c r="X28" s="105">
        <f t="shared" si="5"/>
        <v>27449380</v>
      </c>
      <c r="Y28" s="105">
        <f t="shared" si="5"/>
        <v>-1467539</v>
      </c>
      <c r="Z28" s="142">
        <f>+IF(X28&lt;&gt;0,+(Y28/X28)*100,0)</f>
        <v>-5.346346620579409</v>
      </c>
      <c r="AA28" s="158">
        <f>SUM(AA29:AA31)</f>
        <v>27449380</v>
      </c>
    </row>
    <row r="29" spans="1:27" ht="13.5">
      <c r="A29" s="143" t="s">
        <v>75</v>
      </c>
      <c r="B29" s="141"/>
      <c r="C29" s="160"/>
      <c r="D29" s="160"/>
      <c r="E29" s="161">
        <v>7808617</v>
      </c>
      <c r="F29" s="65">
        <v>7808617</v>
      </c>
      <c r="G29" s="65">
        <v>653294</v>
      </c>
      <c r="H29" s="65">
        <v>600008</v>
      </c>
      <c r="I29" s="65">
        <v>1806667</v>
      </c>
      <c r="J29" s="65">
        <v>3059969</v>
      </c>
      <c r="K29" s="65">
        <v>764192</v>
      </c>
      <c r="L29" s="65">
        <v>803774</v>
      </c>
      <c r="M29" s="65">
        <v>984727</v>
      </c>
      <c r="N29" s="65">
        <v>2552693</v>
      </c>
      <c r="O29" s="65">
        <v>750195</v>
      </c>
      <c r="P29" s="65">
        <v>619393</v>
      </c>
      <c r="Q29" s="65">
        <v>653395</v>
      </c>
      <c r="R29" s="65">
        <v>2022983</v>
      </c>
      <c r="S29" s="65">
        <v>1197213</v>
      </c>
      <c r="T29" s="65">
        <v>672583</v>
      </c>
      <c r="U29" s="65"/>
      <c r="V29" s="65">
        <v>1869796</v>
      </c>
      <c r="W29" s="65">
        <v>9505441</v>
      </c>
      <c r="X29" s="65">
        <v>7808617</v>
      </c>
      <c r="Y29" s="65">
        <v>1696824</v>
      </c>
      <c r="Z29" s="145">
        <v>21.73</v>
      </c>
      <c r="AA29" s="160">
        <v>7808617</v>
      </c>
    </row>
    <row r="30" spans="1:27" ht="13.5">
      <c r="A30" s="143" t="s">
        <v>76</v>
      </c>
      <c r="B30" s="141"/>
      <c r="C30" s="162"/>
      <c r="D30" s="162"/>
      <c r="E30" s="163">
        <v>13098432</v>
      </c>
      <c r="F30" s="164">
        <v>13098432</v>
      </c>
      <c r="G30" s="164">
        <v>647820</v>
      </c>
      <c r="H30" s="164">
        <v>494027</v>
      </c>
      <c r="I30" s="164">
        <v>583039</v>
      </c>
      <c r="J30" s="164">
        <v>1724886</v>
      </c>
      <c r="K30" s="164">
        <v>972461</v>
      </c>
      <c r="L30" s="164">
        <v>1498965</v>
      </c>
      <c r="M30" s="164">
        <v>2296147</v>
      </c>
      <c r="N30" s="164">
        <v>4767573</v>
      </c>
      <c r="O30" s="164">
        <v>986860</v>
      </c>
      <c r="P30" s="164">
        <v>790236</v>
      </c>
      <c r="Q30" s="164">
        <v>866374</v>
      </c>
      <c r="R30" s="164">
        <v>2643470</v>
      </c>
      <c r="S30" s="164">
        <v>773951</v>
      </c>
      <c r="T30" s="164">
        <v>688857</v>
      </c>
      <c r="U30" s="164"/>
      <c r="V30" s="164">
        <v>1462808</v>
      </c>
      <c r="W30" s="164">
        <v>10598737</v>
      </c>
      <c r="X30" s="164">
        <v>13098432</v>
      </c>
      <c r="Y30" s="164">
        <v>-2499695</v>
      </c>
      <c r="Z30" s="146">
        <v>-19.08</v>
      </c>
      <c r="AA30" s="162">
        <v>13098432</v>
      </c>
    </row>
    <row r="31" spans="1:27" ht="13.5">
      <c r="A31" s="143" t="s">
        <v>77</v>
      </c>
      <c r="B31" s="141"/>
      <c r="C31" s="160"/>
      <c r="D31" s="160"/>
      <c r="E31" s="161">
        <v>6542331</v>
      </c>
      <c r="F31" s="65">
        <v>6542331</v>
      </c>
      <c r="G31" s="65">
        <v>465157</v>
      </c>
      <c r="H31" s="65">
        <v>464310</v>
      </c>
      <c r="I31" s="65">
        <v>468311</v>
      </c>
      <c r="J31" s="65">
        <v>1397778</v>
      </c>
      <c r="K31" s="65">
        <v>519420</v>
      </c>
      <c r="L31" s="65">
        <v>589517</v>
      </c>
      <c r="M31" s="65">
        <v>1232787</v>
      </c>
      <c r="N31" s="65">
        <v>2341724</v>
      </c>
      <c r="O31" s="65">
        <v>489351</v>
      </c>
      <c r="P31" s="65">
        <v>519683</v>
      </c>
      <c r="Q31" s="65">
        <v>363523</v>
      </c>
      <c r="R31" s="65">
        <v>1372557</v>
      </c>
      <c r="S31" s="65">
        <v>347535</v>
      </c>
      <c r="T31" s="65">
        <v>418069</v>
      </c>
      <c r="U31" s="65"/>
      <c r="V31" s="65">
        <v>765604</v>
      </c>
      <c r="W31" s="65">
        <v>5877663</v>
      </c>
      <c r="X31" s="65">
        <v>6542331</v>
      </c>
      <c r="Y31" s="65">
        <v>-664668</v>
      </c>
      <c r="Z31" s="145">
        <v>-10.16</v>
      </c>
      <c r="AA31" s="160">
        <v>6542331</v>
      </c>
    </row>
    <row r="32" spans="1:27" ht="13.5">
      <c r="A32" s="140" t="s">
        <v>78</v>
      </c>
      <c r="B32" s="141"/>
      <c r="C32" s="158">
        <f aca="true" t="shared" si="6" ref="C32:Y32">SUM(C33:C37)</f>
        <v>0</v>
      </c>
      <c r="D32" s="158">
        <f>SUM(D33:D37)</f>
        <v>0</v>
      </c>
      <c r="E32" s="159">
        <f t="shared" si="6"/>
        <v>11335867</v>
      </c>
      <c r="F32" s="105">
        <f t="shared" si="6"/>
        <v>11335867</v>
      </c>
      <c r="G32" s="105">
        <f t="shared" si="6"/>
        <v>957843</v>
      </c>
      <c r="H32" s="105">
        <f t="shared" si="6"/>
        <v>737585</v>
      </c>
      <c r="I32" s="105">
        <f t="shared" si="6"/>
        <v>797916</v>
      </c>
      <c r="J32" s="105">
        <f t="shared" si="6"/>
        <v>2493344</v>
      </c>
      <c r="K32" s="105">
        <f t="shared" si="6"/>
        <v>591444</v>
      </c>
      <c r="L32" s="105">
        <f t="shared" si="6"/>
        <v>767395</v>
      </c>
      <c r="M32" s="105">
        <f t="shared" si="6"/>
        <v>1810488</v>
      </c>
      <c r="N32" s="105">
        <f t="shared" si="6"/>
        <v>3169327</v>
      </c>
      <c r="O32" s="105">
        <f t="shared" si="6"/>
        <v>820122</v>
      </c>
      <c r="P32" s="105">
        <f t="shared" si="6"/>
        <v>733606</v>
      </c>
      <c r="Q32" s="105">
        <f t="shared" si="6"/>
        <v>664218</v>
      </c>
      <c r="R32" s="105">
        <f t="shared" si="6"/>
        <v>2217946</v>
      </c>
      <c r="S32" s="105">
        <f t="shared" si="6"/>
        <v>1824827</v>
      </c>
      <c r="T32" s="105">
        <f t="shared" si="6"/>
        <v>854103</v>
      </c>
      <c r="U32" s="105">
        <f t="shared" si="6"/>
        <v>0</v>
      </c>
      <c r="V32" s="105">
        <f t="shared" si="6"/>
        <v>2678930</v>
      </c>
      <c r="W32" s="105">
        <f t="shared" si="6"/>
        <v>10559547</v>
      </c>
      <c r="X32" s="105">
        <f t="shared" si="6"/>
        <v>11335867</v>
      </c>
      <c r="Y32" s="105">
        <f t="shared" si="6"/>
        <v>-776320</v>
      </c>
      <c r="Z32" s="142">
        <f>+IF(X32&lt;&gt;0,+(Y32/X32)*100,0)</f>
        <v>-6.848351343571692</v>
      </c>
      <c r="AA32" s="158">
        <f>SUM(AA33:AA37)</f>
        <v>11335867</v>
      </c>
    </row>
    <row r="33" spans="1:27" ht="13.5">
      <c r="A33" s="143" t="s">
        <v>79</v>
      </c>
      <c r="B33" s="141"/>
      <c r="C33" s="160"/>
      <c r="D33" s="160"/>
      <c r="E33" s="161">
        <v>5629763</v>
      </c>
      <c r="F33" s="65">
        <v>5629763</v>
      </c>
      <c r="G33" s="65">
        <v>176819</v>
      </c>
      <c r="H33" s="65">
        <v>144710</v>
      </c>
      <c r="I33" s="65">
        <v>195369</v>
      </c>
      <c r="J33" s="65">
        <v>516898</v>
      </c>
      <c r="K33" s="65">
        <v>143326</v>
      </c>
      <c r="L33" s="65">
        <v>263778</v>
      </c>
      <c r="M33" s="65">
        <v>282075</v>
      </c>
      <c r="N33" s="65">
        <v>689179</v>
      </c>
      <c r="O33" s="65">
        <v>226212</v>
      </c>
      <c r="P33" s="65">
        <v>269438</v>
      </c>
      <c r="Q33" s="65">
        <v>245809</v>
      </c>
      <c r="R33" s="65">
        <v>741459</v>
      </c>
      <c r="S33" s="65">
        <v>413703</v>
      </c>
      <c r="T33" s="65">
        <v>291962</v>
      </c>
      <c r="U33" s="65"/>
      <c r="V33" s="65">
        <v>705665</v>
      </c>
      <c r="W33" s="65">
        <v>2653201</v>
      </c>
      <c r="X33" s="65">
        <v>5629763</v>
      </c>
      <c r="Y33" s="65">
        <v>-2976562</v>
      </c>
      <c r="Z33" s="145">
        <v>-52.87</v>
      </c>
      <c r="AA33" s="160">
        <v>5629763</v>
      </c>
    </row>
    <row r="34" spans="1:27" ht="13.5">
      <c r="A34" s="143" t="s">
        <v>80</v>
      </c>
      <c r="B34" s="141"/>
      <c r="C34" s="160"/>
      <c r="D34" s="160"/>
      <c r="E34" s="161">
        <v>4050353</v>
      </c>
      <c r="F34" s="65">
        <v>4050353</v>
      </c>
      <c r="G34" s="65">
        <v>267177</v>
      </c>
      <c r="H34" s="65">
        <v>250793</v>
      </c>
      <c r="I34" s="65">
        <v>249511</v>
      </c>
      <c r="J34" s="65">
        <v>767481</v>
      </c>
      <c r="K34" s="65">
        <v>319619</v>
      </c>
      <c r="L34" s="65">
        <v>346355</v>
      </c>
      <c r="M34" s="65">
        <v>373610</v>
      </c>
      <c r="N34" s="65">
        <v>1039584</v>
      </c>
      <c r="O34" s="65">
        <v>307729</v>
      </c>
      <c r="P34" s="65">
        <v>319493</v>
      </c>
      <c r="Q34" s="65">
        <v>285929</v>
      </c>
      <c r="R34" s="65">
        <v>913151</v>
      </c>
      <c r="S34" s="65">
        <v>296627</v>
      </c>
      <c r="T34" s="65">
        <v>264343</v>
      </c>
      <c r="U34" s="65"/>
      <c r="V34" s="65">
        <v>560970</v>
      </c>
      <c r="W34" s="65">
        <v>3281186</v>
      </c>
      <c r="X34" s="65">
        <v>4050353</v>
      </c>
      <c r="Y34" s="65">
        <v>-769167</v>
      </c>
      <c r="Z34" s="145">
        <v>-18.99</v>
      </c>
      <c r="AA34" s="160">
        <v>4050353</v>
      </c>
    </row>
    <row r="35" spans="1:27" ht="13.5">
      <c r="A35" s="143" t="s">
        <v>81</v>
      </c>
      <c r="B35" s="141"/>
      <c r="C35" s="160"/>
      <c r="D35" s="160"/>
      <c r="E35" s="161">
        <v>814132</v>
      </c>
      <c r="F35" s="65">
        <v>814132</v>
      </c>
      <c r="G35" s="65"/>
      <c r="H35" s="65"/>
      <c r="I35" s="65"/>
      <c r="J35" s="65"/>
      <c r="K35" s="65">
        <v>318</v>
      </c>
      <c r="L35" s="65">
        <v>318</v>
      </c>
      <c r="M35" s="65">
        <v>2226</v>
      </c>
      <c r="N35" s="65">
        <v>2862</v>
      </c>
      <c r="O35" s="65"/>
      <c r="P35" s="65">
        <v>473</v>
      </c>
      <c r="Q35" s="65"/>
      <c r="R35" s="65">
        <v>473</v>
      </c>
      <c r="S35" s="65"/>
      <c r="T35" s="65"/>
      <c r="U35" s="65"/>
      <c r="V35" s="65"/>
      <c r="W35" s="65">
        <v>3335</v>
      </c>
      <c r="X35" s="65">
        <v>814132</v>
      </c>
      <c r="Y35" s="65">
        <v>-810797</v>
      </c>
      <c r="Z35" s="145">
        <v>-99.59</v>
      </c>
      <c r="AA35" s="160">
        <v>814132</v>
      </c>
    </row>
    <row r="36" spans="1:27" ht="13.5">
      <c r="A36" s="143" t="s">
        <v>82</v>
      </c>
      <c r="B36" s="141"/>
      <c r="C36" s="160"/>
      <c r="D36" s="160"/>
      <c r="E36" s="161"/>
      <c r="F36" s="65"/>
      <c r="G36" s="65">
        <v>462141</v>
      </c>
      <c r="H36" s="65">
        <v>309626</v>
      </c>
      <c r="I36" s="65">
        <v>302732</v>
      </c>
      <c r="J36" s="65">
        <v>1074499</v>
      </c>
      <c r="K36" s="65">
        <v>65426</v>
      </c>
      <c r="L36" s="65">
        <v>74994</v>
      </c>
      <c r="M36" s="65">
        <v>1055582</v>
      </c>
      <c r="N36" s="65">
        <v>1196002</v>
      </c>
      <c r="O36" s="65">
        <v>231961</v>
      </c>
      <c r="P36" s="65">
        <v>83997</v>
      </c>
      <c r="Q36" s="65">
        <v>66084</v>
      </c>
      <c r="R36" s="65">
        <v>382042</v>
      </c>
      <c r="S36" s="65">
        <v>1045952</v>
      </c>
      <c r="T36" s="65">
        <v>243253</v>
      </c>
      <c r="U36" s="65"/>
      <c r="V36" s="65">
        <v>1289205</v>
      </c>
      <c r="W36" s="65">
        <v>3941748</v>
      </c>
      <c r="X36" s="65"/>
      <c r="Y36" s="65">
        <v>3941748</v>
      </c>
      <c r="Z36" s="145">
        <v>0</v>
      </c>
      <c r="AA36" s="160"/>
    </row>
    <row r="37" spans="1:27" ht="13.5">
      <c r="A37" s="143" t="s">
        <v>83</v>
      </c>
      <c r="B37" s="141"/>
      <c r="C37" s="162"/>
      <c r="D37" s="162"/>
      <c r="E37" s="163">
        <v>841619</v>
      </c>
      <c r="F37" s="164">
        <v>841619</v>
      </c>
      <c r="G37" s="164">
        <v>51706</v>
      </c>
      <c r="H37" s="164">
        <v>32456</v>
      </c>
      <c r="I37" s="164">
        <v>50304</v>
      </c>
      <c r="J37" s="164">
        <v>134466</v>
      </c>
      <c r="K37" s="164">
        <v>62755</v>
      </c>
      <c r="L37" s="164">
        <v>81950</v>
      </c>
      <c r="M37" s="164">
        <v>96995</v>
      </c>
      <c r="N37" s="164">
        <v>241700</v>
      </c>
      <c r="O37" s="164">
        <v>54220</v>
      </c>
      <c r="P37" s="164">
        <v>60205</v>
      </c>
      <c r="Q37" s="164">
        <v>66396</v>
      </c>
      <c r="R37" s="164">
        <v>180821</v>
      </c>
      <c r="S37" s="164">
        <v>68545</v>
      </c>
      <c r="T37" s="164">
        <v>54545</v>
      </c>
      <c r="U37" s="164"/>
      <c r="V37" s="164">
        <v>123090</v>
      </c>
      <c r="W37" s="164">
        <v>680077</v>
      </c>
      <c r="X37" s="164">
        <v>841619</v>
      </c>
      <c r="Y37" s="164">
        <v>-161542</v>
      </c>
      <c r="Z37" s="146">
        <v>-19.19</v>
      </c>
      <c r="AA37" s="162">
        <v>841619</v>
      </c>
    </row>
    <row r="38" spans="1:27" ht="13.5">
      <c r="A38" s="140" t="s">
        <v>84</v>
      </c>
      <c r="B38" s="147"/>
      <c r="C38" s="158">
        <f aca="true" t="shared" si="7" ref="C38:Y38">SUM(C39:C41)</f>
        <v>0</v>
      </c>
      <c r="D38" s="158">
        <f>SUM(D39:D41)</f>
        <v>0</v>
      </c>
      <c r="E38" s="159">
        <f t="shared" si="7"/>
        <v>9638841</v>
      </c>
      <c r="F38" s="105">
        <f t="shared" si="7"/>
        <v>9638841</v>
      </c>
      <c r="G38" s="105">
        <f t="shared" si="7"/>
        <v>630500</v>
      </c>
      <c r="H38" s="105">
        <f t="shared" si="7"/>
        <v>651999</v>
      </c>
      <c r="I38" s="105">
        <f t="shared" si="7"/>
        <v>644570</v>
      </c>
      <c r="J38" s="105">
        <f t="shared" si="7"/>
        <v>1927069</v>
      </c>
      <c r="K38" s="105">
        <f t="shared" si="7"/>
        <v>862635</v>
      </c>
      <c r="L38" s="105">
        <f t="shared" si="7"/>
        <v>921385</v>
      </c>
      <c r="M38" s="105">
        <f t="shared" si="7"/>
        <v>2799573</v>
      </c>
      <c r="N38" s="105">
        <f t="shared" si="7"/>
        <v>4583593</v>
      </c>
      <c r="O38" s="105">
        <f t="shared" si="7"/>
        <v>1096467</v>
      </c>
      <c r="P38" s="105">
        <f t="shared" si="7"/>
        <v>1136919</v>
      </c>
      <c r="Q38" s="105">
        <f t="shared" si="7"/>
        <v>627861</v>
      </c>
      <c r="R38" s="105">
        <f t="shared" si="7"/>
        <v>2861247</v>
      </c>
      <c r="S38" s="105">
        <f t="shared" si="7"/>
        <v>660342</v>
      </c>
      <c r="T38" s="105">
        <f t="shared" si="7"/>
        <v>624555</v>
      </c>
      <c r="U38" s="105">
        <f t="shared" si="7"/>
        <v>0</v>
      </c>
      <c r="V38" s="105">
        <f t="shared" si="7"/>
        <v>1284897</v>
      </c>
      <c r="W38" s="105">
        <f t="shared" si="7"/>
        <v>10656806</v>
      </c>
      <c r="X38" s="105">
        <f t="shared" si="7"/>
        <v>9638841</v>
      </c>
      <c r="Y38" s="105">
        <f t="shared" si="7"/>
        <v>1017965</v>
      </c>
      <c r="Z38" s="142">
        <f>+IF(X38&lt;&gt;0,+(Y38/X38)*100,0)</f>
        <v>10.561072643484835</v>
      </c>
      <c r="AA38" s="158">
        <f>SUM(AA39:AA41)</f>
        <v>9638841</v>
      </c>
    </row>
    <row r="39" spans="1:27" ht="13.5">
      <c r="A39" s="143" t="s">
        <v>85</v>
      </c>
      <c r="B39" s="141"/>
      <c r="C39" s="160"/>
      <c r="D39" s="160"/>
      <c r="E39" s="161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145">
        <v>0</v>
      </c>
      <c r="AA39" s="160"/>
    </row>
    <row r="40" spans="1:27" ht="13.5">
      <c r="A40" s="143" t="s">
        <v>86</v>
      </c>
      <c r="B40" s="141"/>
      <c r="C40" s="160"/>
      <c r="D40" s="160"/>
      <c r="E40" s="161">
        <v>9638841</v>
      </c>
      <c r="F40" s="65">
        <v>9638841</v>
      </c>
      <c r="G40" s="65">
        <v>630500</v>
      </c>
      <c r="H40" s="65">
        <v>651999</v>
      </c>
      <c r="I40" s="65">
        <v>644570</v>
      </c>
      <c r="J40" s="65">
        <v>1927069</v>
      </c>
      <c r="K40" s="65">
        <v>862635</v>
      </c>
      <c r="L40" s="65">
        <v>921385</v>
      </c>
      <c r="M40" s="65">
        <v>2799573</v>
      </c>
      <c r="N40" s="65">
        <v>4583593</v>
      </c>
      <c r="O40" s="65">
        <v>1096467</v>
      </c>
      <c r="P40" s="65">
        <v>1136919</v>
      </c>
      <c r="Q40" s="65">
        <v>627861</v>
      </c>
      <c r="R40" s="65">
        <v>2861247</v>
      </c>
      <c r="S40" s="65">
        <v>660342</v>
      </c>
      <c r="T40" s="65">
        <v>624555</v>
      </c>
      <c r="U40" s="65"/>
      <c r="V40" s="65">
        <v>1284897</v>
      </c>
      <c r="W40" s="65">
        <v>10656806</v>
      </c>
      <c r="X40" s="65">
        <v>9638841</v>
      </c>
      <c r="Y40" s="65">
        <v>1017965</v>
      </c>
      <c r="Z40" s="145">
        <v>10.56</v>
      </c>
      <c r="AA40" s="160">
        <v>9638841</v>
      </c>
    </row>
    <row r="41" spans="1:27" ht="13.5">
      <c r="A41" s="143" t="s">
        <v>87</v>
      </c>
      <c r="B41" s="141"/>
      <c r="C41" s="160"/>
      <c r="D41" s="160"/>
      <c r="E41" s="161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145">
        <v>0</v>
      </c>
      <c r="AA41" s="160"/>
    </row>
    <row r="42" spans="1:27" ht="13.5">
      <c r="A42" s="140" t="s">
        <v>88</v>
      </c>
      <c r="B42" s="147"/>
      <c r="C42" s="158">
        <f aca="true" t="shared" si="8" ref="C42:Y42">SUM(C43:C46)</f>
        <v>0</v>
      </c>
      <c r="D42" s="158">
        <f>SUM(D43:D46)</f>
        <v>0</v>
      </c>
      <c r="E42" s="159">
        <f t="shared" si="8"/>
        <v>41172428</v>
      </c>
      <c r="F42" s="105">
        <f t="shared" si="8"/>
        <v>41172428</v>
      </c>
      <c r="G42" s="105">
        <f t="shared" si="8"/>
        <v>404341</v>
      </c>
      <c r="H42" s="105">
        <f t="shared" si="8"/>
        <v>869831</v>
      </c>
      <c r="I42" s="105">
        <f t="shared" si="8"/>
        <v>3114209</v>
      </c>
      <c r="J42" s="105">
        <f t="shared" si="8"/>
        <v>4388381</v>
      </c>
      <c r="K42" s="105">
        <f t="shared" si="8"/>
        <v>2177262</v>
      </c>
      <c r="L42" s="105">
        <f t="shared" si="8"/>
        <v>3482445</v>
      </c>
      <c r="M42" s="105">
        <f t="shared" si="8"/>
        <v>5630071</v>
      </c>
      <c r="N42" s="105">
        <f t="shared" si="8"/>
        <v>11289778</v>
      </c>
      <c r="O42" s="105">
        <f t="shared" si="8"/>
        <v>2384756</v>
      </c>
      <c r="P42" s="105">
        <f t="shared" si="8"/>
        <v>697002</v>
      </c>
      <c r="Q42" s="105">
        <f t="shared" si="8"/>
        <v>3264044</v>
      </c>
      <c r="R42" s="105">
        <f t="shared" si="8"/>
        <v>6345802</v>
      </c>
      <c r="S42" s="105">
        <f t="shared" si="8"/>
        <v>968080</v>
      </c>
      <c r="T42" s="105">
        <f t="shared" si="8"/>
        <v>2551322</v>
      </c>
      <c r="U42" s="105">
        <f t="shared" si="8"/>
        <v>0</v>
      </c>
      <c r="V42" s="105">
        <f t="shared" si="8"/>
        <v>3519402</v>
      </c>
      <c r="W42" s="105">
        <f t="shared" si="8"/>
        <v>25543363</v>
      </c>
      <c r="X42" s="105">
        <f t="shared" si="8"/>
        <v>41172428</v>
      </c>
      <c r="Y42" s="105">
        <f t="shared" si="8"/>
        <v>-15629065</v>
      </c>
      <c r="Z42" s="142">
        <f>+IF(X42&lt;&gt;0,+(Y42/X42)*100,0)</f>
        <v>-37.96002752133054</v>
      </c>
      <c r="AA42" s="158">
        <f>SUM(AA43:AA46)</f>
        <v>41172428</v>
      </c>
    </row>
    <row r="43" spans="1:27" ht="13.5">
      <c r="A43" s="143" t="s">
        <v>89</v>
      </c>
      <c r="B43" s="141"/>
      <c r="C43" s="160"/>
      <c r="D43" s="160"/>
      <c r="E43" s="161">
        <v>21019843</v>
      </c>
      <c r="F43" s="65">
        <v>21019843</v>
      </c>
      <c r="G43" s="65">
        <v>42468</v>
      </c>
      <c r="H43" s="65">
        <v>55046</v>
      </c>
      <c r="I43" s="65">
        <v>2334266</v>
      </c>
      <c r="J43" s="65">
        <v>2431780</v>
      </c>
      <c r="K43" s="65">
        <v>1284655</v>
      </c>
      <c r="L43" s="65">
        <v>1398661</v>
      </c>
      <c r="M43" s="65">
        <v>1241010</v>
      </c>
      <c r="N43" s="65">
        <v>3924326</v>
      </c>
      <c r="O43" s="65">
        <v>1395296</v>
      </c>
      <c r="P43" s="65">
        <v>191141</v>
      </c>
      <c r="Q43" s="65">
        <v>1465348</v>
      </c>
      <c r="R43" s="65">
        <v>3051785</v>
      </c>
      <c r="S43" s="65">
        <v>71868</v>
      </c>
      <c r="T43" s="65">
        <v>1199911</v>
      </c>
      <c r="U43" s="65"/>
      <c r="V43" s="65">
        <v>1271779</v>
      </c>
      <c r="W43" s="65">
        <v>10679670</v>
      </c>
      <c r="X43" s="65">
        <v>21019843</v>
      </c>
      <c r="Y43" s="65">
        <v>-10340173</v>
      </c>
      <c r="Z43" s="145">
        <v>-49.19</v>
      </c>
      <c r="AA43" s="160">
        <v>21019843</v>
      </c>
    </row>
    <row r="44" spans="1:27" ht="13.5">
      <c r="A44" s="143" t="s">
        <v>90</v>
      </c>
      <c r="B44" s="141"/>
      <c r="C44" s="160"/>
      <c r="D44" s="160"/>
      <c r="E44" s="161">
        <v>6904456</v>
      </c>
      <c r="F44" s="65">
        <v>6904456</v>
      </c>
      <c r="G44" s="65">
        <v>123178</v>
      </c>
      <c r="H44" s="65">
        <v>147105</v>
      </c>
      <c r="I44" s="65">
        <v>188210</v>
      </c>
      <c r="J44" s="65">
        <v>458493</v>
      </c>
      <c r="K44" s="65">
        <v>137714</v>
      </c>
      <c r="L44" s="65">
        <v>1375121</v>
      </c>
      <c r="M44" s="65">
        <v>398125</v>
      </c>
      <c r="N44" s="65">
        <v>1910960</v>
      </c>
      <c r="O44" s="65">
        <v>176691</v>
      </c>
      <c r="P44" s="65">
        <v>198307</v>
      </c>
      <c r="Q44" s="65">
        <v>1097069</v>
      </c>
      <c r="R44" s="65">
        <v>1472067</v>
      </c>
      <c r="S44" s="65">
        <v>167855</v>
      </c>
      <c r="T44" s="65">
        <v>677852</v>
      </c>
      <c r="U44" s="65"/>
      <c r="V44" s="65">
        <v>845707</v>
      </c>
      <c r="W44" s="65">
        <v>4687227</v>
      </c>
      <c r="X44" s="65">
        <v>6904456</v>
      </c>
      <c r="Y44" s="65">
        <v>-2217229</v>
      </c>
      <c r="Z44" s="145">
        <v>-32.11</v>
      </c>
      <c r="AA44" s="160">
        <v>6904456</v>
      </c>
    </row>
    <row r="45" spans="1:27" ht="13.5">
      <c r="A45" s="143" t="s">
        <v>91</v>
      </c>
      <c r="B45" s="141"/>
      <c r="C45" s="162"/>
      <c r="D45" s="162"/>
      <c r="E45" s="163">
        <v>8448061</v>
      </c>
      <c r="F45" s="164">
        <v>8448061</v>
      </c>
      <c r="G45" s="164">
        <v>188083</v>
      </c>
      <c r="H45" s="164">
        <v>454821</v>
      </c>
      <c r="I45" s="164">
        <v>404814</v>
      </c>
      <c r="J45" s="164">
        <v>1047718</v>
      </c>
      <c r="K45" s="164">
        <v>506836</v>
      </c>
      <c r="L45" s="164">
        <v>490269</v>
      </c>
      <c r="M45" s="164">
        <v>3637982</v>
      </c>
      <c r="N45" s="164">
        <v>4635087</v>
      </c>
      <c r="O45" s="164">
        <v>585091</v>
      </c>
      <c r="P45" s="164">
        <v>233972</v>
      </c>
      <c r="Q45" s="164">
        <v>517537</v>
      </c>
      <c r="R45" s="164">
        <v>1336600</v>
      </c>
      <c r="S45" s="164">
        <v>520333</v>
      </c>
      <c r="T45" s="164">
        <v>455271</v>
      </c>
      <c r="U45" s="164"/>
      <c r="V45" s="164">
        <v>975604</v>
      </c>
      <c r="W45" s="164">
        <v>7995009</v>
      </c>
      <c r="X45" s="164">
        <v>8448061</v>
      </c>
      <c r="Y45" s="164">
        <v>-453052</v>
      </c>
      <c r="Z45" s="146">
        <v>-5.36</v>
      </c>
      <c r="AA45" s="162">
        <v>8448061</v>
      </c>
    </row>
    <row r="46" spans="1:27" ht="13.5">
      <c r="A46" s="143" t="s">
        <v>92</v>
      </c>
      <c r="B46" s="141"/>
      <c r="C46" s="160"/>
      <c r="D46" s="160"/>
      <c r="E46" s="161">
        <v>4800068</v>
      </c>
      <c r="F46" s="65">
        <v>4800068</v>
      </c>
      <c r="G46" s="65">
        <v>50612</v>
      </c>
      <c r="H46" s="65">
        <v>212859</v>
      </c>
      <c r="I46" s="65">
        <v>186919</v>
      </c>
      <c r="J46" s="65">
        <v>450390</v>
      </c>
      <c r="K46" s="65">
        <v>248057</v>
      </c>
      <c r="L46" s="65">
        <v>218394</v>
      </c>
      <c r="M46" s="65">
        <v>352954</v>
      </c>
      <c r="N46" s="65">
        <v>819405</v>
      </c>
      <c r="O46" s="65">
        <v>227678</v>
      </c>
      <c r="P46" s="65">
        <v>73582</v>
      </c>
      <c r="Q46" s="65">
        <v>184090</v>
      </c>
      <c r="R46" s="65">
        <v>485350</v>
      </c>
      <c r="S46" s="65">
        <v>208024</v>
      </c>
      <c r="T46" s="65">
        <v>218288</v>
      </c>
      <c r="U46" s="65"/>
      <c r="V46" s="65">
        <v>426312</v>
      </c>
      <c r="W46" s="65">
        <v>2181457</v>
      </c>
      <c r="X46" s="65">
        <v>4800068</v>
      </c>
      <c r="Y46" s="65">
        <v>-2618611</v>
      </c>
      <c r="Z46" s="145">
        <v>-54.55</v>
      </c>
      <c r="AA46" s="160">
        <v>4800068</v>
      </c>
    </row>
    <row r="47" spans="1:27" ht="13.5">
      <c r="A47" s="140" t="s">
        <v>93</v>
      </c>
      <c r="B47" s="147" t="s">
        <v>94</v>
      </c>
      <c r="C47" s="158"/>
      <c r="D47" s="158"/>
      <c r="E47" s="159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5"/>
      <c r="Y47" s="105"/>
      <c r="Z47" s="142">
        <v>0</v>
      </c>
      <c r="AA47" s="158"/>
    </row>
    <row r="48" spans="1:27" ht="13.5">
      <c r="A48" s="148" t="s">
        <v>98</v>
      </c>
      <c r="B48" s="149" t="s">
        <v>99</v>
      </c>
      <c r="C48" s="177">
        <f aca="true" t="shared" si="9" ref="C48:Y48">+C28+C32+C38+C42+C47</f>
        <v>0</v>
      </c>
      <c r="D48" s="177">
        <f>+D28+D32+D38+D42+D47</f>
        <v>0</v>
      </c>
      <c r="E48" s="178">
        <f t="shared" si="9"/>
        <v>89596516</v>
      </c>
      <c r="F48" s="78">
        <f t="shared" si="9"/>
        <v>89596516</v>
      </c>
      <c r="G48" s="78">
        <f t="shared" si="9"/>
        <v>3758955</v>
      </c>
      <c r="H48" s="78">
        <f t="shared" si="9"/>
        <v>3817760</v>
      </c>
      <c r="I48" s="78">
        <f t="shared" si="9"/>
        <v>7414712</v>
      </c>
      <c r="J48" s="78">
        <f t="shared" si="9"/>
        <v>14991427</v>
      </c>
      <c r="K48" s="78">
        <f t="shared" si="9"/>
        <v>5887414</v>
      </c>
      <c r="L48" s="78">
        <f t="shared" si="9"/>
        <v>8063481</v>
      </c>
      <c r="M48" s="78">
        <f t="shared" si="9"/>
        <v>14753793</v>
      </c>
      <c r="N48" s="78">
        <f t="shared" si="9"/>
        <v>28704688</v>
      </c>
      <c r="O48" s="78">
        <f t="shared" si="9"/>
        <v>6527751</v>
      </c>
      <c r="P48" s="78">
        <f t="shared" si="9"/>
        <v>4496839</v>
      </c>
      <c r="Q48" s="78">
        <f t="shared" si="9"/>
        <v>6439415</v>
      </c>
      <c r="R48" s="78">
        <f t="shared" si="9"/>
        <v>17464005</v>
      </c>
      <c r="S48" s="78">
        <f t="shared" si="9"/>
        <v>5771948</v>
      </c>
      <c r="T48" s="78">
        <f t="shared" si="9"/>
        <v>5809489</v>
      </c>
      <c r="U48" s="78">
        <f t="shared" si="9"/>
        <v>0</v>
      </c>
      <c r="V48" s="78">
        <f t="shared" si="9"/>
        <v>11581437</v>
      </c>
      <c r="W48" s="78">
        <f t="shared" si="9"/>
        <v>72741557</v>
      </c>
      <c r="X48" s="78">
        <f t="shared" si="9"/>
        <v>89596516</v>
      </c>
      <c r="Y48" s="78">
        <f t="shared" si="9"/>
        <v>-16854959</v>
      </c>
      <c r="Z48" s="179">
        <f>+IF(X48&lt;&gt;0,+(Y48/X48)*100,0)</f>
        <v>-18.812069656815673</v>
      </c>
      <c r="AA48" s="177">
        <f>+AA28+AA32+AA38+AA42+AA47</f>
        <v>89596516</v>
      </c>
    </row>
    <row r="49" spans="1:27" ht="13.5">
      <c r="A49" s="153" t="s">
        <v>49</v>
      </c>
      <c r="B49" s="154"/>
      <c r="C49" s="180">
        <f aca="true" t="shared" si="10" ref="C49:Y49">+C25-C48</f>
        <v>0</v>
      </c>
      <c r="D49" s="180">
        <f>+D25-D48</f>
        <v>0</v>
      </c>
      <c r="E49" s="181">
        <f t="shared" si="10"/>
        <v>10905348</v>
      </c>
      <c r="F49" s="182">
        <f t="shared" si="10"/>
        <v>10905348</v>
      </c>
      <c r="G49" s="182">
        <f t="shared" si="10"/>
        <v>31417144</v>
      </c>
      <c r="H49" s="182">
        <f t="shared" si="10"/>
        <v>7426989</v>
      </c>
      <c r="I49" s="182">
        <f t="shared" si="10"/>
        <v>15910505</v>
      </c>
      <c r="J49" s="182">
        <f t="shared" si="10"/>
        <v>54754638</v>
      </c>
      <c r="K49" s="182">
        <f t="shared" si="10"/>
        <v>-3228081</v>
      </c>
      <c r="L49" s="182">
        <f t="shared" si="10"/>
        <v>3078151</v>
      </c>
      <c r="M49" s="182">
        <f t="shared" si="10"/>
        <v>61236012</v>
      </c>
      <c r="N49" s="182">
        <f t="shared" si="10"/>
        <v>61086082</v>
      </c>
      <c r="O49" s="182">
        <f t="shared" si="10"/>
        <v>-3420804</v>
      </c>
      <c r="P49" s="182">
        <f t="shared" si="10"/>
        <v>-2439569</v>
      </c>
      <c r="Q49" s="182">
        <f t="shared" si="10"/>
        <v>38928</v>
      </c>
      <c r="R49" s="182">
        <f t="shared" si="10"/>
        <v>-5821445</v>
      </c>
      <c r="S49" s="182">
        <f t="shared" si="10"/>
        <v>4720760</v>
      </c>
      <c r="T49" s="182">
        <f t="shared" si="10"/>
        <v>8055615</v>
      </c>
      <c r="U49" s="182">
        <f t="shared" si="10"/>
        <v>0</v>
      </c>
      <c r="V49" s="182">
        <f t="shared" si="10"/>
        <v>12776375</v>
      </c>
      <c r="W49" s="182">
        <f t="shared" si="10"/>
        <v>122795650</v>
      </c>
      <c r="X49" s="182">
        <f>IF(F25=F48,0,X25-X48)</f>
        <v>10905348</v>
      </c>
      <c r="Y49" s="182">
        <f t="shared" si="10"/>
        <v>111890302</v>
      </c>
      <c r="Z49" s="183">
        <f>+IF(X49&lt;&gt;0,+(Y49/X49)*100,0)</f>
        <v>1026.0131267704614</v>
      </c>
      <c r="AA49" s="180">
        <f>+AA25-AA48</f>
        <v>10905348</v>
      </c>
    </row>
    <row r="50" spans="1:27" ht="13.5">
      <c r="A50" s="155" t="s">
        <v>223</v>
      </c>
      <c r="B50" s="184"/>
      <c r="C50" s="184"/>
      <c r="D50" s="184"/>
      <c r="E50" s="184"/>
      <c r="F50" s="184"/>
      <c r="G50" s="184"/>
      <c r="H50" s="184"/>
      <c r="I50" s="184"/>
      <c r="J50" s="184"/>
      <c r="K50" s="184"/>
      <c r="L50" s="184"/>
      <c r="M50" s="184"/>
      <c r="N50" s="184"/>
      <c r="O50" s="184"/>
      <c r="P50" s="184"/>
      <c r="Q50" s="184"/>
      <c r="R50" s="184"/>
      <c r="S50" s="184"/>
      <c r="T50" s="184"/>
      <c r="U50" s="184"/>
      <c r="V50" s="184"/>
      <c r="W50" s="184"/>
      <c r="X50" s="184"/>
      <c r="Y50" s="184"/>
      <c r="Z50" s="184"/>
      <c r="AA50" s="184"/>
    </row>
    <row r="51" spans="1:27" ht="13.5">
      <c r="A51" s="156" t="s">
        <v>224</v>
      </c>
      <c r="B51" s="185"/>
      <c r="C51" s="185"/>
      <c r="D51" s="185"/>
      <c r="E51" s="185"/>
      <c r="F51" s="185"/>
      <c r="G51" s="185"/>
      <c r="H51" s="185"/>
      <c r="I51" s="185"/>
      <c r="J51" s="185"/>
      <c r="K51" s="185"/>
      <c r="L51" s="185"/>
      <c r="M51" s="185"/>
      <c r="N51" s="185"/>
      <c r="O51" s="185"/>
      <c r="P51" s="185"/>
      <c r="Q51" s="185"/>
      <c r="R51" s="185"/>
      <c r="S51" s="185"/>
      <c r="T51" s="185"/>
      <c r="U51" s="185"/>
      <c r="V51" s="185"/>
      <c r="W51" s="185"/>
      <c r="X51" s="185"/>
      <c r="Y51" s="185"/>
      <c r="Z51" s="185"/>
      <c r="AA51" s="185"/>
    </row>
    <row r="52" spans="1:27" ht="13.5">
      <c r="A52" s="157" t="s">
        <v>225</v>
      </c>
      <c r="B52" s="185"/>
      <c r="C52" s="185"/>
      <c r="D52" s="185"/>
      <c r="E52" s="185"/>
      <c r="F52" s="185"/>
      <c r="G52" s="185"/>
      <c r="H52" s="185"/>
      <c r="I52" s="185"/>
      <c r="J52" s="185"/>
      <c r="K52" s="185"/>
      <c r="L52" s="185"/>
      <c r="M52" s="185"/>
      <c r="N52" s="185"/>
      <c r="O52" s="185"/>
      <c r="P52" s="185"/>
      <c r="Q52" s="185"/>
      <c r="R52" s="185"/>
      <c r="S52" s="185"/>
      <c r="T52" s="185"/>
      <c r="U52" s="185"/>
      <c r="V52" s="185"/>
      <c r="W52" s="185"/>
      <c r="X52" s="185"/>
      <c r="Y52" s="185"/>
      <c r="Z52" s="185"/>
      <c r="AA52" s="185"/>
    </row>
    <row r="53" spans="1:27" ht="13.5">
      <c r="A53" s="156" t="s">
        <v>226</v>
      </c>
      <c r="B53" s="185"/>
      <c r="C53" s="185"/>
      <c r="D53" s="185"/>
      <c r="E53" s="185"/>
      <c r="F53" s="185"/>
      <c r="G53" s="185"/>
      <c r="H53" s="185"/>
      <c r="I53" s="185"/>
      <c r="J53" s="185"/>
      <c r="K53" s="185"/>
      <c r="L53" s="185"/>
      <c r="M53" s="185"/>
      <c r="N53" s="185"/>
      <c r="O53" s="185"/>
      <c r="P53" s="185"/>
      <c r="Q53" s="185"/>
      <c r="R53" s="185"/>
      <c r="S53" s="185"/>
      <c r="T53" s="185"/>
      <c r="U53" s="185"/>
      <c r="V53" s="185"/>
      <c r="W53" s="185"/>
      <c r="X53" s="185"/>
      <c r="Y53" s="185"/>
      <c r="Z53" s="185"/>
      <c r="AA53" s="185"/>
    </row>
    <row r="54" spans="1:27" ht="24.75" customHeight="1">
      <c r="A54" s="186" t="s">
        <v>227</v>
      </c>
      <c r="B54" s="186"/>
      <c r="C54" s="186"/>
      <c r="D54" s="186"/>
      <c r="E54" s="186"/>
      <c r="F54" s="186"/>
      <c r="G54" s="186"/>
      <c r="H54" s="186"/>
      <c r="I54" s="186"/>
      <c r="J54" s="186"/>
      <c r="K54" s="186"/>
      <c r="L54" s="186"/>
      <c r="M54" s="186"/>
      <c r="N54" s="186"/>
      <c r="O54" s="186"/>
      <c r="P54" s="186"/>
      <c r="Q54" s="186"/>
      <c r="R54" s="186"/>
      <c r="S54" s="186"/>
      <c r="T54" s="186"/>
      <c r="U54" s="186"/>
      <c r="V54" s="186"/>
      <c r="W54" s="186"/>
      <c r="X54" s="186"/>
      <c r="Y54" s="186"/>
      <c r="Z54" s="186"/>
      <c r="AA54" s="186"/>
    </row>
    <row r="55" spans="1:27" ht="13.5">
      <c r="A55" s="123"/>
      <c r="B55" s="123"/>
      <c r="C55" s="123"/>
      <c r="D55" s="123"/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123"/>
      <c r="T55" s="123"/>
      <c r="U55" s="123"/>
      <c r="V55" s="123"/>
      <c r="W55" s="123"/>
      <c r="X55" s="123"/>
      <c r="Y55" s="123"/>
      <c r="Z55" s="123"/>
      <c r="AA55" s="123"/>
    </row>
    <row r="56" spans="1:27" ht="13.5">
      <c r="A56" s="123"/>
      <c r="B56" s="123"/>
      <c r="C56" s="123"/>
      <c r="D56" s="123"/>
      <c r="E56" s="123"/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123"/>
      <c r="Q56" s="123"/>
      <c r="R56" s="123"/>
      <c r="S56" s="123"/>
      <c r="T56" s="123"/>
      <c r="U56" s="123"/>
      <c r="V56" s="123"/>
      <c r="W56" s="123"/>
      <c r="X56" s="123"/>
      <c r="Y56" s="123"/>
      <c r="Z56" s="123"/>
      <c r="AA56" s="123"/>
    </row>
    <row r="57" spans="1:27" ht="13.5">
      <c r="A57" s="187"/>
      <c r="B57" s="123"/>
      <c r="C57" s="123"/>
      <c r="D57" s="123"/>
      <c r="E57" s="123"/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3"/>
      <c r="Q57" s="123"/>
      <c r="R57" s="123"/>
      <c r="S57" s="123"/>
      <c r="T57" s="123"/>
      <c r="U57" s="123"/>
      <c r="V57" s="123"/>
      <c r="W57" s="123"/>
      <c r="X57" s="123"/>
      <c r="Y57" s="123"/>
      <c r="Z57" s="123"/>
      <c r="AA57" s="123"/>
    </row>
    <row r="58" spans="1:27" ht="13.5">
      <c r="A58" s="187"/>
      <c r="B58" s="123"/>
      <c r="C58" s="123"/>
      <c r="D58" s="123"/>
      <c r="E58" s="123"/>
      <c r="F58" s="123"/>
      <c r="G58" s="123"/>
      <c r="H58" s="123"/>
      <c r="I58" s="123"/>
      <c r="J58" s="123"/>
      <c r="K58" s="123"/>
      <c r="L58" s="123"/>
      <c r="M58" s="123"/>
      <c r="N58" s="123"/>
      <c r="O58" s="123"/>
      <c r="P58" s="123"/>
      <c r="Q58" s="123"/>
      <c r="R58" s="123"/>
      <c r="S58" s="123"/>
      <c r="T58" s="123"/>
      <c r="U58" s="123"/>
      <c r="V58" s="123"/>
      <c r="W58" s="123"/>
      <c r="X58" s="123"/>
      <c r="Y58" s="123"/>
      <c r="Z58" s="123"/>
      <c r="AA58" s="123"/>
    </row>
    <row r="59" spans="1:27" ht="13.5">
      <c r="A59" s="123"/>
      <c r="B59" s="123"/>
      <c r="C59" s="123"/>
      <c r="D59" s="123"/>
      <c r="E59" s="123"/>
      <c r="F59" s="123"/>
      <c r="G59" s="123"/>
      <c r="H59" s="123"/>
      <c r="I59" s="123"/>
      <c r="J59" s="123"/>
      <c r="K59" s="123"/>
      <c r="L59" s="123"/>
      <c r="M59" s="123"/>
      <c r="N59" s="123"/>
      <c r="O59" s="123"/>
      <c r="P59" s="123"/>
      <c r="Q59" s="123"/>
      <c r="R59" s="123"/>
      <c r="S59" s="123"/>
      <c r="T59" s="123"/>
      <c r="U59" s="123"/>
      <c r="V59" s="123"/>
      <c r="W59" s="123"/>
      <c r="X59" s="123"/>
      <c r="Y59" s="123"/>
      <c r="Z59" s="123"/>
      <c r="AA59" s="123"/>
    </row>
    <row r="60" spans="1:27" ht="13.5">
      <c r="A60" s="123"/>
      <c r="B60" s="123"/>
      <c r="C60" s="123"/>
      <c r="D60" s="123"/>
      <c r="E60" s="123"/>
      <c r="F60" s="123"/>
      <c r="G60" s="123"/>
      <c r="H60" s="123"/>
      <c r="I60" s="123"/>
      <c r="J60" s="123"/>
      <c r="K60" s="123"/>
      <c r="L60" s="123"/>
      <c r="M60" s="123"/>
      <c r="N60" s="123"/>
      <c r="O60" s="123"/>
      <c r="P60" s="123"/>
      <c r="Q60" s="123"/>
      <c r="R60" s="123"/>
      <c r="S60" s="123"/>
      <c r="T60" s="123"/>
      <c r="U60" s="123"/>
      <c r="V60" s="123"/>
      <c r="W60" s="123"/>
      <c r="X60" s="123"/>
      <c r="Y60" s="123"/>
      <c r="Z60" s="123"/>
      <c r="AA60" s="123"/>
    </row>
  </sheetData>
  <sheetProtection/>
  <mergeCells count="6">
    <mergeCell ref="A1:AA1"/>
    <mergeCell ref="E2:AA2"/>
    <mergeCell ref="A51:AA51"/>
    <mergeCell ref="A52:AA52"/>
    <mergeCell ref="A53:AA53"/>
    <mergeCell ref="A54:AA54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165" t="s">
        <v>100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</row>
    <row r="2" spans="1:27" ht="24.75" customHeight="1">
      <c r="A2" s="166" t="s">
        <v>1</v>
      </c>
      <c r="B2" s="139" t="s">
        <v>228</v>
      </c>
      <c r="C2" s="126" t="s">
        <v>2</v>
      </c>
      <c r="D2" s="126" t="s">
        <v>3</v>
      </c>
      <c r="E2" s="193" t="s">
        <v>4</v>
      </c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9"/>
    </row>
    <row r="3" spans="1:27" ht="24.75" customHeight="1">
      <c r="A3" s="170" t="s">
        <v>5</v>
      </c>
      <c r="B3" s="171" t="s">
        <v>72</v>
      </c>
      <c r="C3" s="172" t="s">
        <v>6</v>
      </c>
      <c r="D3" s="172" t="s">
        <v>6</v>
      </c>
      <c r="E3" s="52" t="s">
        <v>7</v>
      </c>
      <c r="F3" s="53" t="s">
        <v>8</v>
      </c>
      <c r="G3" s="53" t="s">
        <v>9</v>
      </c>
      <c r="H3" s="53" t="s">
        <v>10</v>
      </c>
      <c r="I3" s="53" t="s">
        <v>11</v>
      </c>
      <c r="J3" s="53" t="s">
        <v>12</v>
      </c>
      <c r="K3" s="53" t="s">
        <v>13</v>
      </c>
      <c r="L3" s="53" t="s">
        <v>14</v>
      </c>
      <c r="M3" s="53" t="s">
        <v>15</v>
      </c>
      <c r="N3" s="53" t="s">
        <v>16</v>
      </c>
      <c r="O3" s="53" t="s">
        <v>17</v>
      </c>
      <c r="P3" s="53" t="s">
        <v>18</v>
      </c>
      <c r="Q3" s="53" t="s">
        <v>19</v>
      </c>
      <c r="R3" s="53" t="s">
        <v>20</v>
      </c>
      <c r="S3" s="53" t="s">
        <v>21</v>
      </c>
      <c r="T3" s="53" t="s">
        <v>22</v>
      </c>
      <c r="U3" s="53" t="s">
        <v>23</v>
      </c>
      <c r="V3" s="53" t="s">
        <v>24</v>
      </c>
      <c r="W3" s="53" t="s">
        <v>25</v>
      </c>
      <c r="X3" s="53" t="s">
        <v>26</v>
      </c>
      <c r="Y3" s="53" t="s">
        <v>27</v>
      </c>
      <c r="Z3" s="53" t="s">
        <v>28</v>
      </c>
      <c r="AA3" s="55" t="s">
        <v>29</v>
      </c>
    </row>
    <row r="4" spans="1:27" ht="13.5">
      <c r="A4" s="151" t="s">
        <v>101</v>
      </c>
      <c r="B4" s="194"/>
      <c r="C4" s="173"/>
      <c r="D4" s="173"/>
      <c r="E4" s="174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95"/>
      <c r="AA4" s="173"/>
    </row>
    <row r="5" spans="1:27" ht="13.5">
      <c r="A5" s="196" t="s">
        <v>31</v>
      </c>
      <c r="B5" s="197" t="s">
        <v>96</v>
      </c>
      <c r="C5" s="160">
        <v>0</v>
      </c>
      <c r="D5" s="160"/>
      <c r="E5" s="161">
        <v>0</v>
      </c>
      <c r="F5" s="65">
        <v>0</v>
      </c>
      <c r="G5" s="65">
        <v>2556087</v>
      </c>
      <c r="H5" s="65">
        <v>564771</v>
      </c>
      <c r="I5" s="65">
        <v>284272</v>
      </c>
      <c r="J5" s="65">
        <v>3405130</v>
      </c>
      <c r="K5" s="65">
        <v>267742</v>
      </c>
      <c r="L5" s="65">
        <v>267907</v>
      </c>
      <c r="M5" s="65">
        <v>3752619</v>
      </c>
      <c r="N5" s="65">
        <v>4288268</v>
      </c>
      <c r="O5" s="65">
        <v>257833</v>
      </c>
      <c r="P5" s="65">
        <v>0</v>
      </c>
      <c r="Q5" s="65">
        <v>1506774</v>
      </c>
      <c r="R5" s="65">
        <v>1764607</v>
      </c>
      <c r="S5" s="65">
        <v>268808</v>
      </c>
      <c r="T5" s="65">
        <v>0</v>
      </c>
      <c r="U5" s="65">
        <v>0</v>
      </c>
      <c r="V5" s="65">
        <v>268808</v>
      </c>
      <c r="W5" s="65">
        <v>9726813</v>
      </c>
      <c r="X5" s="65">
        <v>0</v>
      </c>
      <c r="Y5" s="65">
        <v>9726813</v>
      </c>
      <c r="Z5" s="145">
        <v>0</v>
      </c>
      <c r="AA5" s="160">
        <v>0</v>
      </c>
    </row>
    <row r="6" spans="1:27" ht="13.5">
      <c r="A6" s="196" t="s">
        <v>102</v>
      </c>
      <c r="B6" s="197"/>
      <c r="C6" s="160">
        <v>0</v>
      </c>
      <c r="D6" s="160"/>
      <c r="E6" s="161">
        <v>0</v>
      </c>
      <c r="F6" s="65">
        <v>0</v>
      </c>
      <c r="G6" s="65">
        <v>0</v>
      </c>
      <c r="H6" s="65">
        <v>0</v>
      </c>
      <c r="I6" s="65">
        <v>0</v>
      </c>
      <c r="J6" s="65">
        <v>0</v>
      </c>
      <c r="K6" s="65">
        <v>0</v>
      </c>
      <c r="L6" s="65">
        <v>0</v>
      </c>
      <c r="M6" s="65">
        <v>0</v>
      </c>
      <c r="N6" s="65">
        <v>0</v>
      </c>
      <c r="O6" s="65">
        <v>0</v>
      </c>
      <c r="P6" s="65">
        <v>0</v>
      </c>
      <c r="Q6" s="65">
        <v>0</v>
      </c>
      <c r="R6" s="65">
        <v>0</v>
      </c>
      <c r="S6" s="65">
        <v>0</v>
      </c>
      <c r="T6" s="65">
        <v>0</v>
      </c>
      <c r="U6" s="65">
        <v>0</v>
      </c>
      <c r="V6" s="65">
        <v>0</v>
      </c>
      <c r="W6" s="65">
        <v>0</v>
      </c>
      <c r="X6" s="65">
        <v>0</v>
      </c>
      <c r="Y6" s="65">
        <v>0</v>
      </c>
      <c r="Z6" s="145">
        <v>0</v>
      </c>
      <c r="AA6" s="160">
        <v>0</v>
      </c>
    </row>
    <row r="7" spans="1:27" ht="13.5">
      <c r="A7" s="198" t="s">
        <v>103</v>
      </c>
      <c r="B7" s="197" t="s">
        <v>96</v>
      </c>
      <c r="C7" s="160">
        <v>0</v>
      </c>
      <c r="D7" s="160"/>
      <c r="E7" s="161">
        <v>29133796</v>
      </c>
      <c r="F7" s="65">
        <v>29133796</v>
      </c>
      <c r="G7" s="65">
        <v>2782086</v>
      </c>
      <c r="H7" s="65">
        <v>4973712</v>
      </c>
      <c r="I7" s="65">
        <v>2181619</v>
      </c>
      <c r="J7" s="65">
        <v>9937417</v>
      </c>
      <c r="K7" s="65">
        <v>0</v>
      </c>
      <c r="L7" s="65">
        <v>4399345</v>
      </c>
      <c r="M7" s="65">
        <v>4435160</v>
      </c>
      <c r="N7" s="65">
        <v>8834505</v>
      </c>
      <c r="O7" s="65">
        <v>1696467</v>
      </c>
      <c r="P7" s="65">
        <v>665784</v>
      </c>
      <c r="Q7" s="65">
        <v>1967460</v>
      </c>
      <c r="R7" s="65">
        <v>4329711</v>
      </c>
      <c r="S7" s="65">
        <v>444751</v>
      </c>
      <c r="T7" s="65">
        <v>2857053</v>
      </c>
      <c r="U7" s="65">
        <v>0</v>
      </c>
      <c r="V7" s="65">
        <v>3301804</v>
      </c>
      <c r="W7" s="65">
        <v>26403437</v>
      </c>
      <c r="X7" s="65">
        <v>29133796</v>
      </c>
      <c r="Y7" s="65">
        <v>-2730359</v>
      </c>
      <c r="Z7" s="145">
        <v>-9.37</v>
      </c>
      <c r="AA7" s="160">
        <v>29133796</v>
      </c>
    </row>
    <row r="8" spans="1:27" ht="13.5">
      <c r="A8" s="198" t="s">
        <v>104</v>
      </c>
      <c r="B8" s="197" t="s">
        <v>96</v>
      </c>
      <c r="C8" s="160">
        <v>0</v>
      </c>
      <c r="D8" s="160"/>
      <c r="E8" s="161">
        <v>10410868</v>
      </c>
      <c r="F8" s="65">
        <v>10410868</v>
      </c>
      <c r="G8" s="65">
        <v>1619510</v>
      </c>
      <c r="H8" s="65">
        <v>428777</v>
      </c>
      <c r="I8" s="65">
        <v>12550451</v>
      </c>
      <c r="J8" s="65">
        <v>14598738</v>
      </c>
      <c r="K8" s="65">
        <v>0</v>
      </c>
      <c r="L8" s="65">
        <v>862640</v>
      </c>
      <c r="M8" s="65">
        <v>12699325</v>
      </c>
      <c r="N8" s="65">
        <v>13561965</v>
      </c>
      <c r="O8" s="65">
        <v>364386</v>
      </c>
      <c r="P8" s="65">
        <v>7290</v>
      </c>
      <c r="Q8" s="65">
        <v>623680</v>
      </c>
      <c r="R8" s="65">
        <v>995356</v>
      </c>
      <c r="S8" s="65">
        <v>7701881</v>
      </c>
      <c r="T8" s="65">
        <v>742258</v>
      </c>
      <c r="U8" s="65">
        <v>0</v>
      </c>
      <c r="V8" s="65">
        <v>8444139</v>
      </c>
      <c r="W8" s="65">
        <v>37600198</v>
      </c>
      <c r="X8" s="65">
        <v>10410868</v>
      </c>
      <c r="Y8" s="65">
        <v>27189330</v>
      </c>
      <c r="Z8" s="145">
        <v>261.16</v>
      </c>
      <c r="AA8" s="160">
        <v>10410868</v>
      </c>
    </row>
    <row r="9" spans="1:27" ht="13.5">
      <c r="A9" s="198" t="s">
        <v>105</v>
      </c>
      <c r="B9" s="197" t="s">
        <v>96</v>
      </c>
      <c r="C9" s="160">
        <v>0</v>
      </c>
      <c r="D9" s="160"/>
      <c r="E9" s="161">
        <v>6320394</v>
      </c>
      <c r="F9" s="65">
        <v>6320394</v>
      </c>
      <c r="G9" s="65">
        <v>561791</v>
      </c>
      <c r="H9" s="65">
        <v>2413452</v>
      </c>
      <c r="I9" s="65">
        <v>561045</v>
      </c>
      <c r="J9" s="65">
        <v>3536288</v>
      </c>
      <c r="K9" s="65">
        <v>699729</v>
      </c>
      <c r="L9" s="65">
        <v>693298</v>
      </c>
      <c r="M9" s="65">
        <v>8838105</v>
      </c>
      <c r="N9" s="65">
        <v>10231132</v>
      </c>
      <c r="O9" s="65">
        <v>398972</v>
      </c>
      <c r="P9" s="65">
        <v>0</v>
      </c>
      <c r="Q9" s="65">
        <v>756996</v>
      </c>
      <c r="R9" s="65">
        <v>1155968</v>
      </c>
      <c r="S9" s="65">
        <v>1170202</v>
      </c>
      <c r="T9" s="65">
        <v>652695</v>
      </c>
      <c r="U9" s="65">
        <v>0</v>
      </c>
      <c r="V9" s="65">
        <v>1822897</v>
      </c>
      <c r="W9" s="65">
        <v>16746285</v>
      </c>
      <c r="X9" s="65">
        <v>6320394</v>
      </c>
      <c r="Y9" s="65">
        <v>10425891</v>
      </c>
      <c r="Z9" s="145">
        <v>164.96</v>
      </c>
      <c r="AA9" s="160">
        <v>6320394</v>
      </c>
    </row>
    <row r="10" spans="1:27" ht="13.5">
      <c r="A10" s="198" t="s">
        <v>106</v>
      </c>
      <c r="B10" s="197" t="s">
        <v>96</v>
      </c>
      <c r="C10" s="160">
        <v>0</v>
      </c>
      <c r="D10" s="160"/>
      <c r="E10" s="161">
        <v>3799850</v>
      </c>
      <c r="F10" s="59">
        <v>3799850</v>
      </c>
      <c r="G10" s="59">
        <v>296649</v>
      </c>
      <c r="H10" s="59">
        <v>592468</v>
      </c>
      <c r="I10" s="59">
        <v>296464</v>
      </c>
      <c r="J10" s="59">
        <v>1185581</v>
      </c>
      <c r="K10" s="59">
        <v>297288</v>
      </c>
      <c r="L10" s="59">
        <v>296815</v>
      </c>
      <c r="M10" s="59">
        <v>595537</v>
      </c>
      <c r="N10" s="59">
        <v>1189640</v>
      </c>
      <c r="O10" s="59">
        <v>114804</v>
      </c>
      <c r="P10" s="59">
        <v>155</v>
      </c>
      <c r="Q10" s="59">
        <v>320505</v>
      </c>
      <c r="R10" s="59">
        <v>435464</v>
      </c>
      <c r="S10" s="59">
        <v>321704</v>
      </c>
      <c r="T10" s="59">
        <v>328791</v>
      </c>
      <c r="U10" s="59">
        <v>0</v>
      </c>
      <c r="V10" s="59">
        <v>650495</v>
      </c>
      <c r="W10" s="59">
        <v>3461180</v>
      </c>
      <c r="X10" s="59">
        <v>3799850</v>
      </c>
      <c r="Y10" s="59">
        <v>-338670</v>
      </c>
      <c r="Z10" s="199">
        <v>-8.91</v>
      </c>
      <c r="AA10" s="135">
        <v>3799850</v>
      </c>
    </row>
    <row r="11" spans="1:27" ht="13.5">
      <c r="A11" s="198" t="s">
        <v>107</v>
      </c>
      <c r="B11" s="200"/>
      <c r="C11" s="160">
        <v>0</v>
      </c>
      <c r="D11" s="160"/>
      <c r="E11" s="161">
        <v>9428369</v>
      </c>
      <c r="F11" s="65">
        <v>9428369</v>
      </c>
      <c r="G11" s="65">
        <v>25220</v>
      </c>
      <c r="H11" s="65">
        <v>355065</v>
      </c>
      <c r="I11" s="65">
        <v>15050</v>
      </c>
      <c r="J11" s="65">
        <v>395335</v>
      </c>
      <c r="K11" s="65">
        <v>0</v>
      </c>
      <c r="L11" s="65">
        <v>56181</v>
      </c>
      <c r="M11" s="65">
        <v>224080</v>
      </c>
      <c r="N11" s="65">
        <v>280261</v>
      </c>
      <c r="O11" s="65">
        <v>139747</v>
      </c>
      <c r="P11" s="65">
        <v>6157</v>
      </c>
      <c r="Q11" s="65">
        <v>104530</v>
      </c>
      <c r="R11" s="65">
        <v>250434</v>
      </c>
      <c r="S11" s="65">
        <v>440811</v>
      </c>
      <c r="T11" s="65">
        <v>275921</v>
      </c>
      <c r="U11" s="65">
        <v>0</v>
      </c>
      <c r="V11" s="65">
        <v>716732</v>
      </c>
      <c r="W11" s="65">
        <v>1642762</v>
      </c>
      <c r="X11" s="65">
        <v>9428369</v>
      </c>
      <c r="Y11" s="65">
        <v>-7785607</v>
      </c>
      <c r="Z11" s="145">
        <v>-82.58</v>
      </c>
      <c r="AA11" s="160">
        <v>9428369</v>
      </c>
    </row>
    <row r="12" spans="1:27" ht="13.5">
      <c r="A12" s="198" t="s">
        <v>108</v>
      </c>
      <c r="B12" s="200"/>
      <c r="C12" s="160">
        <v>0</v>
      </c>
      <c r="D12" s="160"/>
      <c r="E12" s="161">
        <v>0</v>
      </c>
      <c r="F12" s="65">
        <v>0</v>
      </c>
      <c r="G12" s="65">
        <v>0</v>
      </c>
      <c r="H12" s="65">
        <v>0</v>
      </c>
      <c r="I12" s="65">
        <v>0</v>
      </c>
      <c r="J12" s="65">
        <v>0</v>
      </c>
      <c r="K12" s="65">
        <v>0</v>
      </c>
      <c r="L12" s="65">
        <v>14754</v>
      </c>
      <c r="M12" s="65">
        <v>0</v>
      </c>
      <c r="N12" s="65">
        <v>14754</v>
      </c>
      <c r="O12" s="65">
        <v>0</v>
      </c>
      <c r="P12" s="65">
        <v>1288</v>
      </c>
      <c r="Q12" s="65">
        <v>15545</v>
      </c>
      <c r="R12" s="65">
        <v>16833</v>
      </c>
      <c r="S12" s="65">
        <v>15959</v>
      </c>
      <c r="T12" s="65">
        <v>9395</v>
      </c>
      <c r="U12" s="65">
        <v>0</v>
      </c>
      <c r="V12" s="65">
        <v>25354</v>
      </c>
      <c r="W12" s="65">
        <v>56941</v>
      </c>
      <c r="X12" s="65">
        <v>0</v>
      </c>
      <c r="Y12" s="65">
        <v>56941</v>
      </c>
      <c r="Z12" s="145">
        <v>0</v>
      </c>
      <c r="AA12" s="160">
        <v>0</v>
      </c>
    </row>
    <row r="13" spans="1:27" ht="13.5">
      <c r="A13" s="196" t="s">
        <v>109</v>
      </c>
      <c r="B13" s="200"/>
      <c r="C13" s="160">
        <v>0</v>
      </c>
      <c r="D13" s="160"/>
      <c r="E13" s="161">
        <v>0</v>
      </c>
      <c r="F13" s="65">
        <v>0</v>
      </c>
      <c r="G13" s="65">
        <v>2647</v>
      </c>
      <c r="H13" s="65">
        <v>3958</v>
      </c>
      <c r="I13" s="65">
        <v>3184</v>
      </c>
      <c r="J13" s="65">
        <v>9789</v>
      </c>
      <c r="K13" s="65">
        <v>17807</v>
      </c>
      <c r="L13" s="65">
        <v>8883</v>
      </c>
      <c r="M13" s="65">
        <v>13869</v>
      </c>
      <c r="N13" s="65">
        <v>40559</v>
      </c>
      <c r="O13" s="65">
        <v>12935</v>
      </c>
      <c r="P13" s="65">
        <v>12397</v>
      </c>
      <c r="Q13" s="65">
        <v>1950</v>
      </c>
      <c r="R13" s="65">
        <v>27282</v>
      </c>
      <c r="S13" s="65">
        <v>16815</v>
      </c>
      <c r="T13" s="65">
        <v>4382</v>
      </c>
      <c r="U13" s="65">
        <v>0</v>
      </c>
      <c r="V13" s="65">
        <v>21197</v>
      </c>
      <c r="W13" s="65">
        <v>98827</v>
      </c>
      <c r="X13" s="65">
        <v>0</v>
      </c>
      <c r="Y13" s="65">
        <v>98827</v>
      </c>
      <c r="Z13" s="145">
        <v>0</v>
      </c>
      <c r="AA13" s="160">
        <v>0</v>
      </c>
    </row>
    <row r="14" spans="1:27" ht="13.5">
      <c r="A14" s="196" t="s">
        <v>110</v>
      </c>
      <c r="B14" s="200"/>
      <c r="C14" s="160">
        <v>0</v>
      </c>
      <c r="D14" s="160"/>
      <c r="E14" s="161">
        <v>0</v>
      </c>
      <c r="F14" s="65">
        <v>0</v>
      </c>
      <c r="G14" s="65">
        <v>276</v>
      </c>
      <c r="H14" s="65">
        <v>59</v>
      </c>
      <c r="I14" s="65">
        <v>0</v>
      </c>
      <c r="J14" s="65">
        <v>335</v>
      </c>
      <c r="K14" s="65">
        <v>0</v>
      </c>
      <c r="L14" s="65">
        <v>0</v>
      </c>
      <c r="M14" s="65">
        <v>78</v>
      </c>
      <c r="N14" s="65">
        <v>78</v>
      </c>
      <c r="O14" s="65">
        <v>0</v>
      </c>
      <c r="P14" s="65">
        <v>2903</v>
      </c>
      <c r="Q14" s="65">
        <v>0</v>
      </c>
      <c r="R14" s="65">
        <v>2903</v>
      </c>
      <c r="S14" s="65">
        <v>0</v>
      </c>
      <c r="T14" s="65">
        <v>0</v>
      </c>
      <c r="U14" s="65">
        <v>0</v>
      </c>
      <c r="V14" s="65">
        <v>0</v>
      </c>
      <c r="W14" s="65">
        <v>3316</v>
      </c>
      <c r="X14" s="65">
        <v>0</v>
      </c>
      <c r="Y14" s="65">
        <v>3316</v>
      </c>
      <c r="Z14" s="145">
        <v>0</v>
      </c>
      <c r="AA14" s="160">
        <v>0</v>
      </c>
    </row>
    <row r="15" spans="1:27" ht="13.5">
      <c r="A15" s="196" t="s">
        <v>111</v>
      </c>
      <c r="B15" s="200"/>
      <c r="C15" s="160">
        <v>0</v>
      </c>
      <c r="D15" s="160"/>
      <c r="E15" s="161">
        <v>0</v>
      </c>
      <c r="F15" s="65">
        <v>0</v>
      </c>
      <c r="G15" s="65">
        <v>0</v>
      </c>
      <c r="H15" s="65">
        <v>0</v>
      </c>
      <c r="I15" s="65">
        <v>0</v>
      </c>
      <c r="J15" s="65">
        <v>0</v>
      </c>
      <c r="K15" s="65">
        <v>0</v>
      </c>
      <c r="L15" s="65">
        <v>0</v>
      </c>
      <c r="M15" s="65">
        <v>0</v>
      </c>
      <c r="N15" s="65">
        <v>0</v>
      </c>
      <c r="O15" s="65">
        <v>0</v>
      </c>
      <c r="P15" s="65">
        <v>0</v>
      </c>
      <c r="Q15" s="65">
        <v>0</v>
      </c>
      <c r="R15" s="65">
        <v>0</v>
      </c>
      <c r="S15" s="65">
        <v>0</v>
      </c>
      <c r="T15" s="65">
        <v>0</v>
      </c>
      <c r="U15" s="65">
        <v>0</v>
      </c>
      <c r="V15" s="65">
        <v>0</v>
      </c>
      <c r="W15" s="65">
        <v>0</v>
      </c>
      <c r="X15" s="65">
        <v>0</v>
      </c>
      <c r="Y15" s="65">
        <v>0</v>
      </c>
      <c r="Z15" s="145">
        <v>0</v>
      </c>
      <c r="AA15" s="160">
        <v>0</v>
      </c>
    </row>
    <row r="16" spans="1:27" ht="13.5">
      <c r="A16" s="196" t="s">
        <v>112</v>
      </c>
      <c r="B16" s="200"/>
      <c r="C16" s="160">
        <v>0</v>
      </c>
      <c r="D16" s="160"/>
      <c r="E16" s="161">
        <v>0</v>
      </c>
      <c r="F16" s="65">
        <v>0</v>
      </c>
      <c r="G16" s="65">
        <v>0</v>
      </c>
      <c r="H16" s="65">
        <v>0</v>
      </c>
      <c r="I16" s="65">
        <v>0</v>
      </c>
      <c r="J16" s="65">
        <v>0</v>
      </c>
      <c r="K16" s="65">
        <v>150</v>
      </c>
      <c r="L16" s="65">
        <v>85</v>
      </c>
      <c r="M16" s="65">
        <v>0</v>
      </c>
      <c r="N16" s="65">
        <v>235</v>
      </c>
      <c r="O16" s="65">
        <v>882</v>
      </c>
      <c r="P16" s="65">
        <v>19</v>
      </c>
      <c r="Q16" s="65">
        <v>71405</v>
      </c>
      <c r="R16" s="65">
        <v>72306</v>
      </c>
      <c r="S16" s="65">
        <v>1200</v>
      </c>
      <c r="T16" s="65">
        <v>72</v>
      </c>
      <c r="U16" s="65">
        <v>0</v>
      </c>
      <c r="V16" s="65">
        <v>1272</v>
      </c>
      <c r="W16" s="65">
        <v>73813</v>
      </c>
      <c r="X16" s="65">
        <v>0</v>
      </c>
      <c r="Y16" s="65">
        <v>73813</v>
      </c>
      <c r="Z16" s="145">
        <v>0</v>
      </c>
      <c r="AA16" s="160">
        <v>0</v>
      </c>
    </row>
    <row r="17" spans="1:27" ht="13.5">
      <c r="A17" s="196" t="s">
        <v>113</v>
      </c>
      <c r="B17" s="200"/>
      <c r="C17" s="160">
        <v>0</v>
      </c>
      <c r="D17" s="160"/>
      <c r="E17" s="161">
        <v>0</v>
      </c>
      <c r="F17" s="65">
        <v>0</v>
      </c>
      <c r="G17" s="65">
        <v>0</v>
      </c>
      <c r="H17" s="65">
        <v>0</v>
      </c>
      <c r="I17" s="65">
        <v>0</v>
      </c>
      <c r="J17" s="65">
        <v>0</v>
      </c>
      <c r="K17" s="65">
        <v>90044</v>
      </c>
      <c r="L17" s="65">
        <v>168653</v>
      </c>
      <c r="M17" s="65">
        <v>0</v>
      </c>
      <c r="N17" s="65">
        <v>258697</v>
      </c>
      <c r="O17" s="65">
        <v>15209</v>
      </c>
      <c r="P17" s="65">
        <v>10842</v>
      </c>
      <c r="Q17" s="65">
        <v>0</v>
      </c>
      <c r="R17" s="65">
        <v>26051</v>
      </c>
      <c r="S17" s="65">
        <v>0</v>
      </c>
      <c r="T17" s="65">
        <v>147850</v>
      </c>
      <c r="U17" s="65">
        <v>0</v>
      </c>
      <c r="V17" s="65">
        <v>147850</v>
      </c>
      <c r="W17" s="65">
        <v>432598</v>
      </c>
      <c r="X17" s="65">
        <v>0</v>
      </c>
      <c r="Y17" s="65">
        <v>432598</v>
      </c>
      <c r="Z17" s="145">
        <v>0</v>
      </c>
      <c r="AA17" s="160">
        <v>0</v>
      </c>
    </row>
    <row r="18" spans="1:27" ht="13.5">
      <c r="A18" s="198" t="s">
        <v>114</v>
      </c>
      <c r="B18" s="197"/>
      <c r="C18" s="160">
        <v>0</v>
      </c>
      <c r="D18" s="160"/>
      <c r="E18" s="161">
        <v>0</v>
      </c>
      <c r="F18" s="65">
        <v>0</v>
      </c>
      <c r="G18" s="65">
        <v>0</v>
      </c>
      <c r="H18" s="65">
        <v>0</v>
      </c>
      <c r="I18" s="65">
        <v>0</v>
      </c>
      <c r="J18" s="65">
        <v>0</v>
      </c>
      <c r="K18" s="65">
        <v>0</v>
      </c>
      <c r="L18" s="65">
        <v>0</v>
      </c>
      <c r="M18" s="65">
        <v>0</v>
      </c>
      <c r="N18" s="65">
        <v>0</v>
      </c>
      <c r="O18" s="65">
        <v>0</v>
      </c>
      <c r="P18" s="65">
        <v>0</v>
      </c>
      <c r="Q18" s="65">
        <v>0</v>
      </c>
      <c r="R18" s="65">
        <v>0</v>
      </c>
      <c r="S18" s="65">
        <v>0</v>
      </c>
      <c r="T18" s="65">
        <v>0</v>
      </c>
      <c r="U18" s="65">
        <v>0</v>
      </c>
      <c r="V18" s="65">
        <v>0</v>
      </c>
      <c r="W18" s="65">
        <v>0</v>
      </c>
      <c r="X18" s="65">
        <v>0</v>
      </c>
      <c r="Y18" s="65">
        <v>0</v>
      </c>
      <c r="Z18" s="145">
        <v>0</v>
      </c>
      <c r="AA18" s="160">
        <v>0</v>
      </c>
    </row>
    <row r="19" spans="1:27" ht="13.5">
      <c r="A19" s="196" t="s">
        <v>34</v>
      </c>
      <c r="B19" s="200"/>
      <c r="C19" s="160">
        <v>0</v>
      </c>
      <c r="D19" s="160"/>
      <c r="E19" s="161">
        <v>0</v>
      </c>
      <c r="F19" s="65">
        <v>0</v>
      </c>
      <c r="G19" s="65">
        <v>4689917</v>
      </c>
      <c r="H19" s="65">
        <v>0</v>
      </c>
      <c r="I19" s="65">
        <v>75198</v>
      </c>
      <c r="J19" s="65">
        <v>4765115</v>
      </c>
      <c r="K19" s="65">
        <v>39927</v>
      </c>
      <c r="L19" s="65">
        <v>30957</v>
      </c>
      <c r="M19" s="65">
        <v>2652632</v>
      </c>
      <c r="N19" s="65">
        <v>2723516</v>
      </c>
      <c r="O19" s="65">
        <v>6264</v>
      </c>
      <c r="P19" s="65">
        <v>28</v>
      </c>
      <c r="Q19" s="65">
        <v>877000</v>
      </c>
      <c r="R19" s="65">
        <v>883292</v>
      </c>
      <c r="S19" s="65">
        <v>0</v>
      </c>
      <c r="T19" s="65">
        <v>0</v>
      </c>
      <c r="U19" s="65">
        <v>0</v>
      </c>
      <c r="V19" s="65">
        <v>0</v>
      </c>
      <c r="W19" s="65">
        <v>8371923</v>
      </c>
      <c r="X19" s="65">
        <v>0</v>
      </c>
      <c r="Y19" s="65">
        <v>8371923</v>
      </c>
      <c r="Z19" s="145">
        <v>0</v>
      </c>
      <c r="AA19" s="160">
        <v>0</v>
      </c>
    </row>
    <row r="20" spans="1:27" ht="13.5">
      <c r="A20" s="196" t="s">
        <v>35</v>
      </c>
      <c r="B20" s="200" t="s">
        <v>96</v>
      </c>
      <c r="C20" s="160">
        <v>0</v>
      </c>
      <c r="D20" s="160"/>
      <c r="E20" s="161">
        <v>41408587</v>
      </c>
      <c r="F20" s="59">
        <v>41408587</v>
      </c>
      <c r="G20" s="59">
        <v>18972</v>
      </c>
      <c r="H20" s="59">
        <v>248283</v>
      </c>
      <c r="I20" s="59">
        <v>93251</v>
      </c>
      <c r="J20" s="59">
        <v>360506</v>
      </c>
      <c r="K20" s="59">
        <v>267136</v>
      </c>
      <c r="L20" s="59">
        <v>22521</v>
      </c>
      <c r="M20" s="59">
        <v>32655</v>
      </c>
      <c r="N20" s="59">
        <v>322312</v>
      </c>
      <c r="O20" s="59">
        <v>29782</v>
      </c>
      <c r="P20" s="59">
        <v>72776</v>
      </c>
      <c r="Q20" s="59">
        <v>7447</v>
      </c>
      <c r="R20" s="59">
        <v>110005</v>
      </c>
      <c r="S20" s="59">
        <v>110577</v>
      </c>
      <c r="T20" s="59">
        <v>56252</v>
      </c>
      <c r="U20" s="59">
        <v>0</v>
      </c>
      <c r="V20" s="59">
        <v>166829</v>
      </c>
      <c r="W20" s="59">
        <v>959652</v>
      </c>
      <c r="X20" s="59">
        <v>41408587</v>
      </c>
      <c r="Y20" s="59">
        <v>-40448935</v>
      </c>
      <c r="Z20" s="199">
        <v>-97.68</v>
      </c>
      <c r="AA20" s="135">
        <v>41408587</v>
      </c>
    </row>
    <row r="21" spans="1:27" ht="13.5">
      <c r="A21" s="196" t="s">
        <v>115</v>
      </c>
      <c r="B21" s="200"/>
      <c r="C21" s="160">
        <v>0</v>
      </c>
      <c r="D21" s="160"/>
      <c r="E21" s="161">
        <v>0</v>
      </c>
      <c r="F21" s="65">
        <v>0</v>
      </c>
      <c r="G21" s="65">
        <v>0</v>
      </c>
      <c r="H21" s="65">
        <v>3598</v>
      </c>
      <c r="I21" s="87">
        <v>0</v>
      </c>
      <c r="J21" s="65">
        <v>3598</v>
      </c>
      <c r="K21" s="65">
        <v>0</v>
      </c>
      <c r="L21" s="65">
        <v>0</v>
      </c>
      <c r="M21" s="65">
        <v>0</v>
      </c>
      <c r="N21" s="65">
        <v>0</v>
      </c>
      <c r="O21" s="65">
        <v>0</v>
      </c>
      <c r="P21" s="87">
        <v>0</v>
      </c>
      <c r="Q21" s="65">
        <v>0</v>
      </c>
      <c r="R21" s="65">
        <v>0</v>
      </c>
      <c r="S21" s="65">
        <v>0</v>
      </c>
      <c r="T21" s="65">
        <v>0</v>
      </c>
      <c r="U21" s="65">
        <v>0</v>
      </c>
      <c r="V21" s="65">
        <v>0</v>
      </c>
      <c r="W21" s="87">
        <v>3598</v>
      </c>
      <c r="X21" s="65">
        <v>0</v>
      </c>
      <c r="Y21" s="65">
        <v>3598</v>
      </c>
      <c r="Z21" s="145">
        <v>0</v>
      </c>
      <c r="AA21" s="160">
        <v>0</v>
      </c>
    </row>
    <row r="22" spans="1:27" ht="24.75" customHeight="1">
      <c r="A22" s="201" t="s">
        <v>36</v>
      </c>
      <c r="B22" s="202"/>
      <c r="C22" s="203">
        <f aca="true" t="shared" si="0" ref="C22:Y22">SUM(C5:C21)</f>
        <v>0</v>
      </c>
      <c r="D22" s="203">
        <f>SUM(D5:D21)</f>
        <v>0</v>
      </c>
      <c r="E22" s="204">
        <f t="shared" si="0"/>
        <v>100501864</v>
      </c>
      <c r="F22" s="205">
        <f t="shared" si="0"/>
        <v>100501864</v>
      </c>
      <c r="G22" s="205">
        <f t="shared" si="0"/>
        <v>12553155</v>
      </c>
      <c r="H22" s="205">
        <f t="shared" si="0"/>
        <v>9584143</v>
      </c>
      <c r="I22" s="205">
        <f t="shared" si="0"/>
        <v>16060534</v>
      </c>
      <c r="J22" s="205">
        <f t="shared" si="0"/>
        <v>38197832</v>
      </c>
      <c r="K22" s="205">
        <f t="shared" si="0"/>
        <v>1679823</v>
      </c>
      <c r="L22" s="205">
        <f t="shared" si="0"/>
        <v>6822039</v>
      </c>
      <c r="M22" s="205">
        <f t="shared" si="0"/>
        <v>33244060</v>
      </c>
      <c r="N22" s="205">
        <f t="shared" si="0"/>
        <v>41745922</v>
      </c>
      <c r="O22" s="205">
        <f t="shared" si="0"/>
        <v>3037281</v>
      </c>
      <c r="P22" s="205">
        <f t="shared" si="0"/>
        <v>779639</v>
      </c>
      <c r="Q22" s="205">
        <f t="shared" si="0"/>
        <v>6253292</v>
      </c>
      <c r="R22" s="205">
        <f t="shared" si="0"/>
        <v>10070212</v>
      </c>
      <c r="S22" s="205">
        <f t="shared" si="0"/>
        <v>10492708</v>
      </c>
      <c r="T22" s="205">
        <f t="shared" si="0"/>
        <v>5074669</v>
      </c>
      <c r="U22" s="205">
        <f t="shared" si="0"/>
        <v>0</v>
      </c>
      <c r="V22" s="205">
        <f t="shared" si="0"/>
        <v>15567377</v>
      </c>
      <c r="W22" s="205">
        <f t="shared" si="0"/>
        <v>105581343</v>
      </c>
      <c r="X22" s="205">
        <f t="shared" si="0"/>
        <v>100501864</v>
      </c>
      <c r="Y22" s="205">
        <f t="shared" si="0"/>
        <v>5079479</v>
      </c>
      <c r="Z22" s="206">
        <f>+IF(X22&lt;&gt;0,+(Y22/X22)*100,0)</f>
        <v>5.054114220209885</v>
      </c>
      <c r="AA22" s="203">
        <f>SUM(AA5:AA21)</f>
        <v>100501864</v>
      </c>
    </row>
    <row r="23" spans="1:27" ht="4.5" customHeight="1">
      <c r="A23" s="150"/>
      <c r="B23" s="200"/>
      <c r="C23" s="135"/>
      <c r="D23" s="135"/>
      <c r="E23" s="134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199"/>
      <c r="AA23" s="135"/>
    </row>
    <row r="24" spans="1:27" ht="13.5">
      <c r="A24" s="151" t="s">
        <v>116</v>
      </c>
      <c r="B24" s="207"/>
      <c r="C24" s="135"/>
      <c r="D24" s="135"/>
      <c r="E24" s="134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199"/>
      <c r="AA24" s="135"/>
    </row>
    <row r="25" spans="1:27" ht="13.5">
      <c r="A25" s="198" t="s">
        <v>117</v>
      </c>
      <c r="B25" s="197" t="s">
        <v>96</v>
      </c>
      <c r="C25" s="160">
        <v>0</v>
      </c>
      <c r="D25" s="160"/>
      <c r="E25" s="161">
        <v>0</v>
      </c>
      <c r="F25" s="65">
        <v>0</v>
      </c>
      <c r="G25" s="65">
        <v>2901666</v>
      </c>
      <c r="H25" s="65">
        <v>2626343</v>
      </c>
      <c r="I25" s="65">
        <v>3608267</v>
      </c>
      <c r="J25" s="65">
        <v>9136276</v>
      </c>
      <c r="K25" s="65">
        <v>3194518</v>
      </c>
      <c r="L25" s="65">
        <v>3303925</v>
      </c>
      <c r="M25" s="65">
        <v>4325070</v>
      </c>
      <c r="N25" s="65">
        <v>10823513</v>
      </c>
      <c r="O25" s="65">
        <v>3000158</v>
      </c>
      <c r="P25" s="65">
        <v>2890282</v>
      </c>
      <c r="Q25" s="65">
        <v>2603769</v>
      </c>
      <c r="R25" s="65">
        <v>8494209</v>
      </c>
      <c r="S25" s="65">
        <v>2788007</v>
      </c>
      <c r="T25" s="65">
        <v>2711559</v>
      </c>
      <c r="U25" s="65">
        <v>0</v>
      </c>
      <c r="V25" s="65">
        <v>5499566</v>
      </c>
      <c r="W25" s="65">
        <v>33953564</v>
      </c>
      <c r="X25" s="65">
        <v>0</v>
      </c>
      <c r="Y25" s="65">
        <v>33953564</v>
      </c>
      <c r="Z25" s="145">
        <v>0</v>
      </c>
      <c r="AA25" s="160">
        <v>0</v>
      </c>
    </row>
    <row r="26" spans="1:27" ht="13.5">
      <c r="A26" s="198" t="s">
        <v>38</v>
      </c>
      <c r="B26" s="197"/>
      <c r="C26" s="160">
        <v>0</v>
      </c>
      <c r="D26" s="160"/>
      <c r="E26" s="161">
        <v>0</v>
      </c>
      <c r="F26" s="65">
        <v>0</v>
      </c>
      <c r="G26" s="65">
        <v>0</v>
      </c>
      <c r="H26" s="65">
        <v>220884</v>
      </c>
      <c r="I26" s="65">
        <v>220884</v>
      </c>
      <c r="J26" s="65">
        <v>441768</v>
      </c>
      <c r="K26" s="65">
        <v>0</v>
      </c>
      <c r="L26" s="65">
        <v>240746</v>
      </c>
      <c r="M26" s="65">
        <v>224539</v>
      </c>
      <c r="N26" s="65">
        <v>465285</v>
      </c>
      <c r="O26" s="65">
        <v>299339</v>
      </c>
      <c r="P26" s="65">
        <v>309281</v>
      </c>
      <c r="Q26" s="65">
        <v>245087</v>
      </c>
      <c r="R26" s="65">
        <v>853707</v>
      </c>
      <c r="S26" s="65">
        <v>245807</v>
      </c>
      <c r="T26" s="65">
        <v>245087</v>
      </c>
      <c r="U26" s="65">
        <v>0</v>
      </c>
      <c r="V26" s="65">
        <v>490894</v>
      </c>
      <c r="W26" s="65">
        <v>2251654</v>
      </c>
      <c r="X26" s="65">
        <v>0</v>
      </c>
      <c r="Y26" s="65">
        <v>2251654</v>
      </c>
      <c r="Z26" s="145">
        <v>0</v>
      </c>
      <c r="AA26" s="160">
        <v>0</v>
      </c>
    </row>
    <row r="27" spans="1:27" ht="13.5">
      <c r="A27" s="198" t="s">
        <v>118</v>
      </c>
      <c r="B27" s="197" t="s">
        <v>99</v>
      </c>
      <c r="C27" s="160">
        <v>0</v>
      </c>
      <c r="D27" s="160"/>
      <c r="E27" s="161">
        <v>0</v>
      </c>
      <c r="F27" s="65">
        <v>0</v>
      </c>
      <c r="G27" s="65">
        <v>0</v>
      </c>
      <c r="H27" s="65">
        <v>0</v>
      </c>
      <c r="I27" s="65">
        <v>0</v>
      </c>
      <c r="J27" s="65">
        <v>0</v>
      </c>
      <c r="K27" s="65">
        <v>0</v>
      </c>
      <c r="L27" s="65">
        <v>0</v>
      </c>
      <c r="M27" s="65">
        <v>0</v>
      </c>
      <c r="N27" s="65">
        <v>0</v>
      </c>
      <c r="O27" s="65">
        <v>0</v>
      </c>
      <c r="P27" s="65">
        <v>0</v>
      </c>
      <c r="Q27" s="65">
        <v>0</v>
      </c>
      <c r="R27" s="65">
        <v>0</v>
      </c>
      <c r="S27" s="65">
        <v>0</v>
      </c>
      <c r="T27" s="65">
        <v>0</v>
      </c>
      <c r="U27" s="65">
        <v>0</v>
      </c>
      <c r="V27" s="65">
        <v>0</v>
      </c>
      <c r="W27" s="65">
        <v>0</v>
      </c>
      <c r="X27" s="65">
        <v>0</v>
      </c>
      <c r="Y27" s="65">
        <v>0</v>
      </c>
      <c r="Z27" s="145">
        <v>0</v>
      </c>
      <c r="AA27" s="160">
        <v>0</v>
      </c>
    </row>
    <row r="28" spans="1:27" ht="13.5">
      <c r="A28" s="198" t="s">
        <v>39</v>
      </c>
      <c r="B28" s="197" t="s">
        <v>96</v>
      </c>
      <c r="C28" s="160">
        <v>0</v>
      </c>
      <c r="D28" s="160"/>
      <c r="E28" s="161">
        <v>0</v>
      </c>
      <c r="F28" s="65">
        <v>0</v>
      </c>
      <c r="G28" s="65">
        <v>0</v>
      </c>
      <c r="H28" s="65">
        <v>0</v>
      </c>
      <c r="I28" s="65">
        <v>0</v>
      </c>
      <c r="J28" s="65">
        <v>0</v>
      </c>
      <c r="K28" s="65">
        <v>0</v>
      </c>
      <c r="L28" s="65">
        <v>0</v>
      </c>
      <c r="M28" s="65">
        <v>0</v>
      </c>
      <c r="N28" s="65">
        <v>0</v>
      </c>
      <c r="O28" s="65">
        <v>0</v>
      </c>
      <c r="P28" s="65">
        <v>0</v>
      </c>
      <c r="Q28" s="65">
        <v>0</v>
      </c>
      <c r="R28" s="65">
        <v>0</v>
      </c>
      <c r="S28" s="65">
        <v>0</v>
      </c>
      <c r="T28" s="65">
        <v>0</v>
      </c>
      <c r="U28" s="65">
        <v>0</v>
      </c>
      <c r="V28" s="65">
        <v>0</v>
      </c>
      <c r="W28" s="65">
        <v>0</v>
      </c>
      <c r="X28" s="65">
        <v>0</v>
      </c>
      <c r="Y28" s="65">
        <v>0</v>
      </c>
      <c r="Z28" s="145">
        <v>0</v>
      </c>
      <c r="AA28" s="160">
        <v>0</v>
      </c>
    </row>
    <row r="29" spans="1:27" ht="13.5">
      <c r="A29" s="198" t="s">
        <v>40</v>
      </c>
      <c r="B29" s="197"/>
      <c r="C29" s="160">
        <v>0</v>
      </c>
      <c r="D29" s="160"/>
      <c r="E29" s="161">
        <v>0</v>
      </c>
      <c r="F29" s="65">
        <v>0</v>
      </c>
      <c r="G29" s="65">
        <v>0</v>
      </c>
      <c r="H29" s="65">
        <v>0</v>
      </c>
      <c r="I29" s="65">
        <v>0</v>
      </c>
      <c r="J29" s="65">
        <v>0</v>
      </c>
      <c r="K29" s="65">
        <v>0</v>
      </c>
      <c r="L29" s="65">
        <v>0</v>
      </c>
      <c r="M29" s="65">
        <v>0</v>
      </c>
      <c r="N29" s="65">
        <v>0</v>
      </c>
      <c r="O29" s="65">
        <v>0</v>
      </c>
      <c r="P29" s="65">
        <v>0</v>
      </c>
      <c r="Q29" s="65">
        <v>0</v>
      </c>
      <c r="R29" s="65">
        <v>0</v>
      </c>
      <c r="S29" s="65">
        <v>0</v>
      </c>
      <c r="T29" s="65">
        <v>0</v>
      </c>
      <c r="U29" s="65">
        <v>0</v>
      </c>
      <c r="V29" s="65">
        <v>0</v>
      </c>
      <c r="W29" s="65">
        <v>0</v>
      </c>
      <c r="X29" s="65">
        <v>0</v>
      </c>
      <c r="Y29" s="65">
        <v>0</v>
      </c>
      <c r="Z29" s="145">
        <v>0</v>
      </c>
      <c r="AA29" s="160">
        <v>0</v>
      </c>
    </row>
    <row r="30" spans="1:27" ht="13.5">
      <c r="A30" s="198" t="s">
        <v>119</v>
      </c>
      <c r="B30" s="197" t="s">
        <v>96</v>
      </c>
      <c r="C30" s="160">
        <v>0</v>
      </c>
      <c r="D30" s="160"/>
      <c r="E30" s="161">
        <v>0</v>
      </c>
      <c r="F30" s="65">
        <v>0</v>
      </c>
      <c r="G30" s="65">
        <v>0</v>
      </c>
      <c r="H30" s="65">
        <v>0</v>
      </c>
      <c r="I30" s="65">
        <v>0</v>
      </c>
      <c r="J30" s="65">
        <v>0</v>
      </c>
      <c r="K30" s="65">
        <v>0</v>
      </c>
      <c r="L30" s="65">
        <v>0</v>
      </c>
      <c r="M30" s="65">
        <v>0</v>
      </c>
      <c r="N30" s="65">
        <v>0</v>
      </c>
      <c r="O30" s="65">
        <v>0</v>
      </c>
      <c r="P30" s="65">
        <v>0</v>
      </c>
      <c r="Q30" s="65">
        <v>0</v>
      </c>
      <c r="R30" s="65">
        <v>0</v>
      </c>
      <c r="S30" s="65">
        <v>0</v>
      </c>
      <c r="T30" s="65">
        <v>0</v>
      </c>
      <c r="U30" s="65">
        <v>0</v>
      </c>
      <c r="V30" s="65">
        <v>0</v>
      </c>
      <c r="W30" s="65">
        <v>0</v>
      </c>
      <c r="X30" s="65">
        <v>0</v>
      </c>
      <c r="Y30" s="65">
        <v>0</v>
      </c>
      <c r="Z30" s="145">
        <v>0</v>
      </c>
      <c r="AA30" s="160">
        <v>0</v>
      </c>
    </row>
    <row r="31" spans="1:27" ht="13.5">
      <c r="A31" s="198" t="s">
        <v>120</v>
      </c>
      <c r="B31" s="197" t="s">
        <v>121</v>
      </c>
      <c r="C31" s="160">
        <v>0</v>
      </c>
      <c r="D31" s="160"/>
      <c r="E31" s="161">
        <v>0</v>
      </c>
      <c r="F31" s="65">
        <v>0</v>
      </c>
      <c r="G31" s="65">
        <v>0</v>
      </c>
      <c r="H31" s="65">
        <v>0</v>
      </c>
      <c r="I31" s="65">
        <v>0</v>
      </c>
      <c r="J31" s="65">
        <v>0</v>
      </c>
      <c r="K31" s="65">
        <v>0</v>
      </c>
      <c r="L31" s="65">
        <v>0</v>
      </c>
      <c r="M31" s="65">
        <v>9421600</v>
      </c>
      <c r="N31" s="65">
        <v>9421600</v>
      </c>
      <c r="O31" s="65">
        <v>199471</v>
      </c>
      <c r="P31" s="65">
        <v>215926</v>
      </c>
      <c r="Q31" s="65">
        <v>61592</v>
      </c>
      <c r="R31" s="65">
        <v>476989</v>
      </c>
      <c r="S31" s="65">
        <v>34332</v>
      </c>
      <c r="T31" s="65">
        <v>5483</v>
      </c>
      <c r="U31" s="65">
        <v>0</v>
      </c>
      <c r="V31" s="65">
        <v>39815</v>
      </c>
      <c r="W31" s="65">
        <v>9938404</v>
      </c>
      <c r="X31" s="65">
        <v>0</v>
      </c>
      <c r="Y31" s="65">
        <v>9938404</v>
      </c>
      <c r="Z31" s="145">
        <v>0</v>
      </c>
      <c r="AA31" s="160">
        <v>0</v>
      </c>
    </row>
    <row r="32" spans="1:27" ht="13.5">
      <c r="A32" s="198" t="s">
        <v>122</v>
      </c>
      <c r="B32" s="197"/>
      <c r="C32" s="160">
        <v>0</v>
      </c>
      <c r="D32" s="160"/>
      <c r="E32" s="161">
        <v>0</v>
      </c>
      <c r="F32" s="65">
        <v>0</v>
      </c>
      <c r="G32" s="65">
        <v>0</v>
      </c>
      <c r="H32" s="65">
        <v>0</v>
      </c>
      <c r="I32" s="65">
        <v>0</v>
      </c>
      <c r="J32" s="65">
        <v>0</v>
      </c>
      <c r="K32" s="65">
        <v>125773</v>
      </c>
      <c r="L32" s="65">
        <v>208909</v>
      </c>
      <c r="M32" s="65">
        <v>782584</v>
      </c>
      <c r="N32" s="65">
        <v>1117266</v>
      </c>
      <c r="O32" s="65">
        <v>0</v>
      </c>
      <c r="P32" s="65">
        <v>0</v>
      </c>
      <c r="Q32" s="65">
        <v>0</v>
      </c>
      <c r="R32" s="65">
        <v>0</v>
      </c>
      <c r="S32" s="65">
        <v>0</v>
      </c>
      <c r="T32" s="65">
        <v>0</v>
      </c>
      <c r="U32" s="65">
        <v>0</v>
      </c>
      <c r="V32" s="65">
        <v>0</v>
      </c>
      <c r="W32" s="65">
        <v>1117266</v>
      </c>
      <c r="X32" s="65">
        <v>0</v>
      </c>
      <c r="Y32" s="65">
        <v>1117266</v>
      </c>
      <c r="Z32" s="145">
        <v>0</v>
      </c>
      <c r="AA32" s="160">
        <v>0</v>
      </c>
    </row>
    <row r="33" spans="1:27" ht="13.5">
      <c r="A33" s="198" t="s">
        <v>42</v>
      </c>
      <c r="B33" s="197"/>
      <c r="C33" s="160">
        <v>0</v>
      </c>
      <c r="D33" s="160"/>
      <c r="E33" s="161">
        <v>0</v>
      </c>
      <c r="F33" s="65">
        <v>0</v>
      </c>
      <c r="G33" s="65">
        <v>0</v>
      </c>
      <c r="H33" s="65">
        <v>0</v>
      </c>
      <c r="I33" s="65">
        <v>0</v>
      </c>
      <c r="J33" s="65">
        <v>0</v>
      </c>
      <c r="K33" s="65">
        <v>0</v>
      </c>
      <c r="L33" s="65">
        <v>0</v>
      </c>
      <c r="M33" s="65">
        <v>0</v>
      </c>
      <c r="N33" s="65">
        <v>0</v>
      </c>
      <c r="O33" s="65">
        <v>0</v>
      </c>
      <c r="P33" s="65">
        <v>0</v>
      </c>
      <c r="Q33" s="65">
        <v>0</v>
      </c>
      <c r="R33" s="65">
        <v>0</v>
      </c>
      <c r="S33" s="65">
        <v>0</v>
      </c>
      <c r="T33" s="65">
        <v>0</v>
      </c>
      <c r="U33" s="65">
        <v>0</v>
      </c>
      <c r="V33" s="65">
        <v>0</v>
      </c>
      <c r="W33" s="65">
        <v>0</v>
      </c>
      <c r="X33" s="65">
        <v>0</v>
      </c>
      <c r="Y33" s="65">
        <v>0</v>
      </c>
      <c r="Z33" s="145">
        <v>0</v>
      </c>
      <c r="AA33" s="160">
        <v>0</v>
      </c>
    </row>
    <row r="34" spans="1:27" ht="13.5">
      <c r="A34" s="198" t="s">
        <v>43</v>
      </c>
      <c r="B34" s="197" t="s">
        <v>123</v>
      </c>
      <c r="C34" s="160">
        <v>0</v>
      </c>
      <c r="D34" s="160"/>
      <c r="E34" s="161">
        <v>89596516</v>
      </c>
      <c r="F34" s="65">
        <v>89596516</v>
      </c>
      <c r="G34" s="65">
        <v>857289</v>
      </c>
      <c r="H34" s="65">
        <v>970533</v>
      </c>
      <c r="I34" s="65">
        <v>3585561</v>
      </c>
      <c r="J34" s="65">
        <v>5413383</v>
      </c>
      <c r="K34" s="65">
        <v>2567123</v>
      </c>
      <c r="L34" s="65">
        <v>4309901</v>
      </c>
      <c r="M34" s="65">
        <v>0</v>
      </c>
      <c r="N34" s="65">
        <v>6877024</v>
      </c>
      <c r="O34" s="65">
        <v>3028783</v>
      </c>
      <c r="P34" s="65">
        <v>1081350</v>
      </c>
      <c r="Q34" s="65">
        <v>3528967</v>
      </c>
      <c r="R34" s="65">
        <v>7639100</v>
      </c>
      <c r="S34" s="65">
        <v>2703802</v>
      </c>
      <c r="T34" s="65">
        <v>2847360</v>
      </c>
      <c r="U34" s="65">
        <v>0</v>
      </c>
      <c r="V34" s="65">
        <v>5551162</v>
      </c>
      <c r="W34" s="65">
        <v>25480669</v>
      </c>
      <c r="X34" s="65">
        <v>89596516</v>
      </c>
      <c r="Y34" s="65">
        <v>-64115847</v>
      </c>
      <c r="Z34" s="145">
        <v>-71.56</v>
      </c>
      <c r="AA34" s="160">
        <v>89596516</v>
      </c>
    </row>
    <row r="35" spans="1:27" ht="13.5">
      <c r="A35" s="196" t="s">
        <v>124</v>
      </c>
      <c r="B35" s="200"/>
      <c r="C35" s="160">
        <v>0</v>
      </c>
      <c r="D35" s="160"/>
      <c r="E35" s="161">
        <v>0</v>
      </c>
      <c r="F35" s="65">
        <v>0</v>
      </c>
      <c r="G35" s="65">
        <v>0</v>
      </c>
      <c r="H35" s="65">
        <v>0</v>
      </c>
      <c r="I35" s="65">
        <v>0</v>
      </c>
      <c r="J35" s="65">
        <v>0</v>
      </c>
      <c r="K35" s="65">
        <v>0</v>
      </c>
      <c r="L35" s="65">
        <v>0</v>
      </c>
      <c r="M35" s="65">
        <v>0</v>
      </c>
      <c r="N35" s="65">
        <v>0</v>
      </c>
      <c r="O35" s="65">
        <v>0</v>
      </c>
      <c r="P35" s="65">
        <v>0</v>
      </c>
      <c r="Q35" s="65">
        <v>0</v>
      </c>
      <c r="R35" s="65">
        <v>0</v>
      </c>
      <c r="S35" s="65">
        <v>0</v>
      </c>
      <c r="T35" s="65">
        <v>0</v>
      </c>
      <c r="U35" s="65">
        <v>0</v>
      </c>
      <c r="V35" s="65">
        <v>0</v>
      </c>
      <c r="W35" s="65">
        <v>0</v>
      </c>
      <c r="X35" s="65">
        <v>0</v>
      </c>
      <c r="Y35" s="65">
        <v>0</v>
      </c>
      <c r="Z35" s="145">
        <v>0</v>
      </c>
      <c r="AA35" s="160">
        <v>0</v>
      </c>
    </row>
    <row r="36" spans="1:27" ht="12.75">
      <c r="A36" s="208" t="s">
        <v>44</v>
      </c>
      <c r="B36" s="202"/>
      <c r="C36" s="203">
        <f aca="true" t="shared" si="1" ref="C36:Y36">SUM(C25:C35)</f>
        <v>0</v>
      </c>
      <c r="D36" s="203">
        <f>SUM(D25:D35)</f>
        <v>0</v>
      </c>
      <c r="E36" s="204">
        <f t="shared" si="1"/>
        <v>89596516</v>
      </c>
      <c r="F36" s="205">
        <f t="shared" si="1"/>
        <v>89596516</v>
      </c>
      <c r="G36" s="205">
        <f t="shared" si="1"/>
        <v>3758955</v>
      </c>
      <c r="H36" s="205">
        <f t="shared" si="1"/>
        <v>3817760</v>
      </c>
      <c r="I36" s="205">
        <f t="shared" si="1"/>
        <v>7414712</v>
      </c>
      <c r="J36" s="205">
        <f t="shared" si="1"/>
        <v>14991427</v>
      </c>
      <c r="K36" s="205">
        <f t="shared" si="1"/>
        <v>5887414</v>
      </c>
      <c r="L36" s="205">
        <f t="shared" si="1"/>
        <v>8063481</v>
      </c>
      <c r="M36" s="205">
        <f t="shared" si="1"/>
        <v>14753793</v>
      </c>
      <c r="N36" s="205">
        <f t="shared" si="1"/>
        <v>28704688</v>
      </c>
      <c r="O36" s="205">
        <f t="shared" si="1"/>
        <v>6527751</v>
      </c>
      <c r="P36" s="205">
        <f t="shared" si="1"/>
        <v>4496839</v>
      </c>
      <c r="Q36" s="205">
        <f t="shared" si="1"/>
        <v>6439415</v>
      </c>
      <c r="R36" s="205">
        <f t="shared" si="1"/>
        <v>17464005</v>
      </c>
      <c r="S36" s="205">
        <f t="shared" si="1"/>
        <v>5771948</v>
      </c>
      <c r="T36" s="205">
        <f t="shared" si="1"/>
        <v>5809489</v>
      </c>
      <c r="U36" s="205">
        <f t="shared" si="1"/>
        <v>0</v>
      </c>
      <c r="V36" s="205">
        <f t="shared" si="1"/>
        <v>11581437</v>
      </c>
      <c r="W36" s="205">
        <f t="shared" si="1"/>
        <v>72741557</v>
      </c>
      <c r="X36" s="205">
        <f t="shared" si="1"/>
        <v>89596516</v>
      </c>
      <c r="Y36" s="205">
        <f t="shared" si="1"/>
        <v>-16854959</v>
      </c>
      <c r="Z36" s="206">
        <f>+IF(X36&lt;&gt;0,+(Y36/X36)*100,0)</f>
        <v>-18.812069656815673</v>
      </c>
      <c r="AA36" s="203">
        <f>SUM(AA25:AA35)</f>
        <v>89596516</v>
      </c>
    </row>
    <row r="37" spans="1:27" ht="4.5" customHeight="1">
      <c r="A37" s="150"/>
      <c r="B37" s="200"/>
      <c r="C37" s="209"/>
      <c r="D37" s="209"/>
      <c r="E37" s="210"/>
      <c r="F37" s="211"/>
      <c r="G37" s="211"/>
      <c r="H37" s="211"/>
      <c r="I37" s="211"/>
      <c r="J37" s="211"/>
      <c r="K37" s="211"/>
      <c r="L37" s="211"/>
      <c r="M37" s="211"/>
      <c r="N37" s="211"/>
      <c r="O37" s="211"/>
      <c r="P37" s="211"/>
      <c r="Q37" s="211"/>
      <c r="R37" s="211"/>
      <c r="S37" s="211"/>
      <c r="T37" s="211"/>
      <c r="U37" s="211"/>
      <c r="V37" s="211"/>
      <c r="W37" s="211"/>
      <c r="X37" s="211"/>
      <c r="Y37" s="211"/>
      <c r="Z37" s="212"/>
      <c r="AA37" s="209"/>
    </row>
    <row r="38" spans="1:27" ht="13.5">
      <c r="A38" s="213" t="s">
        <v>45</v>
      </c>
      <c r="B38" s="200"/>
      <c r="C38" s="214">
        <f aca="true" t="shared" si="2" ref="C38:Y38">+C22-C36</f>
        <v>0</v>
      </c>
      <c r="D38" s="214">
        <f>+D22-D36</f>
        <v>0</v>
      </c>
      <c r="E38" s="215">
        <f t="shared" si="2"/>
        <v>10905348</v>
      </c>
      <c r="F38" s="111">
        <f t="shared" si="2"/>
        <v>10905348</v>
      </c>
      <c r="G38" s="111">
        <f t="shared" si="2"/>
        <v>8794200</v>
      </c>
      <c r="H38" s="111">
        <f t="shared" si="2"/>
        <v>5766383</v>
      </c>
      <c r="I38" s="111">
        <f t="shared" si="2"/>
        <v>8645822</v>
      </c>
      <c r="J38" s="111">
        <f t="shared" si="2"/>
        <v>23206405</v>
      </c>
      <c r="K38" s="111">
        <f t="shared" si="2"/>
        <v>-4207591</v>
      </c>
      <c r="L38" s="111">
        <f t="shared" si="2"/>
        <v>-1241442</v>
      </c>
      <c r="M38" s="111">
        <f t="shared" si="2"/>
        <v>18490267</v>
      </c>
      <c r="N38" s="111">
        <f t="shared" si="2"/>
        <v>13041234</v>
      </c>
      <c r="O38" s="111">
        <f t="shared" si="2"/>
        <v>-3490470</v>
      </c>
      <c r="P38" s="111">
        <f t="shared" si="2"/>
        <v>-3717200</v>
      </c>
      <c r="Q38" s="111">
        <f t="shared" si="2"/>
        <v>-186123</v>
      </c>
      <c r="R38" s="111">
        <f t="shared" si="2"/>
        <v>-7393793</v>
      </c>
      <c r="S38" s="111">
        <f t="shared" si="2"/>
        <v>4720760</v>
      </c>
      <c r="T38" s="111">
        <f t="shared" si="2"/>
        <v>-734820</v>
      </c>
      <c r="U38" s="111">
        <f t="shared" si="2"/>
        <v>0</v>
      </c>
      <c r="V38" s="111">
        <f t="shared" si="2"/>
        <v>3985940</v>
      </c>
      <c r="W38" s="111">
        <f t="shared" si="2"/>
        <v>32839786</v>
      </c>
      <c r="X38" s="111">
        <f>IF(F22=F36,0,X22-X36)</f>
        <v>10905348</v>
      </c>
      <c r="Y38" s="111">
        <f t="shared" si="2"/>
        <v>21934438</v>
      </c>
      <c r="Z38" s="216">
        <f>+IF(X38&lt;&gt;0,+(Y38/X38)*100,0)</f>
        <v>201.1346909791416</v>
      </c>
      <c r="AA38" s="214">
        <f>+AA22-AA36</f>
        <v>10905348</v>
      </c>
    </row>
    <row r="39" spans="1:27" ht="13.5">
      <c r="A39" s="196" t="s">
        <v>46</v>
      </c>
      <c r="B39" s="200"/>
      <c r="C39" s="160">
        <v>0</v>
      </c>
      <c r="D39" s="160"/>
      <c r="E39" s="161">
        <v>0</v>
      </c>
      <c r="F39" s="65">
        <v>0</v>
      </c>
      <c r="G39" s="65">
        <v>22622944</v>
      </c>
      <c r="H39" s="65">
        <v>1660606</v>
      </c>
      <c r="I39" s="65">
        <v>7264683</v>
      </c>
      <c r="J39" s="65">
        <v>31548233</v>
      </c>
      <c r="K39" s="65">
        <v>979510</v>
      </c>
      <c r="L39" s="65">
        <v>4319593</v>
      </c>
      <c r="M39" s="65">
        <v>42745745</v>
      </c>
      <c r="N39" s="65">
        <v>48044848</v>
      </c>
      <c r="O39" s="65">
        <v>69666</v>
      </c>
      <c r="P39" s="65">
        <v>1277631</v>
      </c>
      <c r="Q39" s="65">
        <v>225051</v>
      </c>
      <c r="R39" s="65">
        <v>1572348</v>
      </c>
      <c r="S39" s="65">
        <v>0</v>
      </c>
      <c r="T39" s="65">
        <v>8790435</v>
      </c>
      <c r="U39" s="65">
        <v>0</v>
      </c>
      <c r="V39" s="65">
        <v>8790435</v>
      </c>
      <c r="W39" s="65">
        <v>89955864</v>
      </c>
      <c r="X39" s="65">
        <v>0</v>
      </c>
      <c r="Y39" s="65">
        <v>89955864</v>
      </c>
      <c r="Z39" s="145">
        <v>0</v>
      </c>
      <c r="AA39" s="160">
        <v>0</v>
      </c>
    </row>
    <row r="40" spans="1:27" ht="13.5">
      <c r="A40" s="196" t="s">
        <v>125</v>
      </c>
      <c r="B40" s="200" t="s">
        <v>126</v>
      </c>
      <c r="C40" s="135">
        <v>0</v>
      </c>
      <c r="D40" s="135"/>
      <c r="E40" s="161">
        <v>0</v>
      </c>
      <c r="F40" s="59">
        <v>0</v>
      </c>
      <c r="G40" s="59">
        <v>0</v>
      </c>
      <c r="H40" s="59">
        <v>0</v>
      </c>
      <c r="I40" s="59">
        <v>0</v>
      </c>
      <c r="J40" s="59">
        <v>0</v>
      </c>
      <c r="K40" s="59">
        <v>0</v>
      </c>
      <c r="L40" s="59">
        <v>0</v>
      </c>
      <c r="M40" s="59">
        <v>0</v>
      </c>
      <c r="N40" s="59">
        <v>0</v>
      </c>
      <c r="O40" s="59">
        <v>0</v>
      </c>
      <c r="P40" s="59">
        <v>0</v>
      </c>
      <c r="Q40" s="59">
        <v>0</v>
      </c>
      <c r="R40" s="59">
        <v>0</v>
      </c>
      <c r="S40" s="59">
        <v>0</v>
      </c>
      <c r="T40" s="59">
        <v>0</v>
      </c>
      <c r="U40" s="59">
        <v>0</v>
      </c>
      <c r="V40" s="59">
        <v>0</v>
      </c>
      <c r="W40" s="59">
        <v>0</v>
      </c>
      <c r="X40" s="59">
        <v>0</v>
      </c>
      <c r="Y40" s="59">
        <v>0</v>
      </c>
      <c r="Z40" s="199">
        <v>0</v>
      </c>
      <c r="AA40" s="135">
        <v>0</v>
      </c>
    </row>
    <row r="41" spans="1:27" ht="13.5">
      <c r="A41" s="196" t="s">
        <v>127</v>
      </c>
      <c r="B41" s="200"/>
      <c r="C41" s="162">
        <v>0</v>
      </c>
      <c r="D41" s="162"/>
      <c r="E41" s="161">
        <v>0</v>
      </c>
      <c r="F41" s="65">
        <v>0</v>
      </c>
      <c r="G41" s="217">
        <v>0</v>
      </c>
      <c r="H41" s="217">
        <v>0</v>
      </c>
      <c r="I41" s="217">
        <v>0</v>
      </c>
      <c r="J41" s="65">
        <v>0</v>
      </c>
      <c r="K41" s="217">
        <v>0</v>
      </c>
      <c r="L41" s="217">
        <v>0</v>
      </c>
      <c r="M41" s="65">
        <v>0</v>
      </c>
      <c r="N41" s="217">
        <v>0</v>
      </c>
      <c r="O41" s="217">
        <v>0</v>
      </c>
      <c r="P41" s="217">
        <v>0</v>
      </c>
      <c r="Q41" s="65">
        <v>0</v>
      </c>
      <c r="R41" s="217">
        <v>0</v>
      </c>
      <c r="S41" s="217">
        <v>0</v>
      </c>
      <c r="T41" s="65">
        <v>0</v>
      </c>
      <c r="U41" s="217">
        <v>0</v>
      </c>
      <c r="V41" s="217">
        <v>0</v>
      </c>
      <c r="W41" s="217">
        <v>0</v>
      </c>
      <c r="X41" s="65">
        <v>0</v>
      </c>
      <c r="Y41" s="217">
        <v>0</v>
      </c>
      <c r="Z41" s="218">
        <v>0</v>
      </c>
      <c r="AA41" s="219">
        <v>0</v>
      </c>
    </row>
    <row r="42" spans="1:27" ht="24.75" customHeight="1">
      <c r="A42" s="220" t="s">
        <v>47</v>
      </c>
      <c r="B42" s="200"/>
      <c r="C42" s="221">
        <f aca="true" t="shared" si="3" ref="C42:Y42">SUM(C38:C41)</f>
        <v>0</v>
      </c>
      <c r="D42" s="221">
        <f>SUM(D38:D41)</f>
        <v>0</v>
      </c>
      <c r="E42" s="222">
        <f t="shared" si="3"/>
        <v>10905348</v>
      </c>
      <c r="F42" s="93">
        <f t="shared" si="3"/>
        <v>10905348</v>
      </c>
      <c r="G42" s="93">
        <f t="shared" si="3"/>
        <v>31417144</v>
      </c>
      <c r="H42" s="93">
        <f t="shared" si="3"/>
        <v>7426989</v>
      </c>
      <c r="I42" s="93">
        <f t="shared" si="3"/>
        <v>15910505</v>
      </c>
      <c r="J42" s="93">
        <f t="shared" si="3"/>
        <v>54754638</v>
      </c>
      <c r="K42" s="93">
        <f t="shared" si="3"/>
        <v>-3228081</v>
      </c>
      <c r="L42" s="93">
        <f t="shared" si="3"/>
        <v>3078151</v>
      </c>
      <c r="M42" s="93">
        <f t="shared" si="3"/>
        <v>61236012</v>
      </c>
      <c r="N42" s="93">
        <f t="shared" si="3"/>
        <v>61086082</v>
      </c>
      <c r="O42" s="93">
        <f t="shared" si="3"/>
        <v>-3420804</v>
      </c>
      <c r="P42" s="93">
        <f t="shared" si="3"/>
        <v>-2439569</v>
      </c>
      <c r="Q42" s="93">
        <f t="shared" si="3"/>
        <v>38928</v>
      </c>
      <c r="R42" s="93">
        <f t="shared" si="3"/>
        <v>-5821445</v>
      </c>
      <c r="S42" s="93">
        <f t="shared" si="3"/>
        <v>4720760</v>
      </c>
      <c r="T42" s="93">
        <f t="shared" si="3"/>
        <v>8055615</v>
      </c>
      <c r="U42" s="93">
        <f t="shared" si="3"/>
        <v>0</v>
      </c>
      <c r="V42" s="93">
        <f t="shared" si="3"/>
        <v>12776375</v>
      </c>
      <c r="W42" s="93">
        <f t="shared" si="3"/>
        <v>122795650</v>
      </c>
      <c r="X42" s="93">
        <f t="shared" si="3"/>
        <v>10905348</v>
      </c>
      <c r="Y42" s="93">
        <f t="shared" si="3"/>
        <v>111890302</v>
      </c>
      <c r="Z42" s="223">
        <f>+IF(X42&lt;&gt;0,+(Y42/X42)*100,0)</f>
        <v>1026.0131267704614</v>
      </c>
      <c r="AA42" s="221">
        <f>SUM(AA38:AA41)</f>
        <v>10905348</v>
      </c>
    </row>
    <row r="43" spans="1:27" ht="13.5">
      <c r="A43" s="196" t="s">
        <v>128</v>
      </c>
      <c r="B43" s="200"/>
      <c r="C43" s="162">
        <v>0</v>
      </c>
      <c r="D43" s="162"/>
      <c r="E43" s="163">
        <v>0</v>
      </c>
      <c r="F43" s="164">
        <v>0</v>
      </c>
      <c r="G43" s="164">
        <v>0</v>
      </c>
      <c r="H43" s="164">
        <v>0</v>
      </c>
      <c r="I43" s="164">
        <v>0</v>
      </c>
      <c r="J43" s="164">
        <v>0</v>
      </c>
      <c r="K43" s="164">
        <v>0</v>
      </c>
      <c r="L43" s="164">
        <v>0</v>
      </c>
      <c r="M43" s="164">
        <v>0</v>
      </c>
      <c r="N43" s="164">
        <v>0</v>
      </c>
      <c r="O43" s="164">
        <v>0</v>
      </c>
      <c r="P43" s="164">
        <v>0</v>
      </c>
      <c r="Q43" s="164">
        <v>0</v>
      </c>
      <c r="R43" s="164">
        <v>0</v>
      </c>
      <c r="S43" s="164">
        <v>0</v>
      </c>
      <c r="T43" s="164">
        <v>0</v>
      </c>
      <c r="U43" s="164">
        <v>0</v>
      </c>
      <c r="V43" s="164">
        <v>0</v>
      </c>
      <c r="W43" s="164">
        <v>0</v>
      </c>
      <c r="X43" s="164">
        <v>0</v>
      </c>
      <c r="Y43" s="164">
        <v>0</v>
      </c>
      <c r="Z43" s="146">
        <v>0</v>
      </c>
      <c r="AA43" s="162">
        <v>0</v>
      </c>
    </row>
    <row r="44" spans="1:27" ht="13.5">
      <c r="A44" s="224" t="s">
        <v>129</v>
      </c>
      <c r="B44" s="200"/>
      <c r="C44" s="225">
        <f aca="true" t="shared" si="4" ref="C44:Y44">+C42-C43</f>
        <v>0</v>
      </c>
      <c r="D44" s="225">
        <f>+D42-D43</f>
        <v>0</v>
      </c>
      <c r="E44" s="226">
        <f t="shared" si="4"/>
        <v>10905348</v>
      </c>
      <c r="F44" s="82">
        <f t="shared" si="4"/>
        <v>10905348</v>
      </c>
      <c r="G44" s="82">
        <f t="shared" si="4"/>
        <v>31417144</v>
      </c>
      <c r="H44" s="82">
        <f t="shared" si="4"/>
        <v>7426989</v>
      </c>
      <c r="I44" s="82">
        <f t="shared" si="4"/>
        <v>15910505</v>
      </c>
      <c r="J44" s="82">
        <f t="shared" si="4"/>
        <v>54754638</v>
      </c>
      <c r="K44" s="82">
        <f t="shared" si="4"/>
        <v>-3228081</v>
      </c>
      <c r="L44" s="82">
        <f t="shared" si="4"/>
        <v>3078151</v>
      </c>
      <c r="M44" s="82">
        <f t="shared" si="4"/>
        <v>61236012</v>
      </c>
      <c r="N44" s="82">
        <f t="shared" si="4"/>
        <v>61086082</v>
      </c>
      <c r="O44" s="82">
        <f t="shared" si="4"/>
        <v>-3420804</v>
      </c>
      <c r="P44" s="82">
        <f t="shared" si="4"/>
        <v>-2439569</v>
      </c>
      <c r="Q44" s="82">
        <f t="shared" si="4"/>
        <v>38928</v>
      </c>
      <c r="R44" s="82">
        <f t="shared" si="4"/>
        <v>-5821445</v>
      </c>
      <c r="S44" s="82">
        <f t="shared" si="4"/>
        <v>4720760</v>
      </c>
      <c r="T44" s="82">
        <f t="shared" si="4"/>
        <v>8055615</v>
      </c>
      <c r="U44" s="82">
        <f t="shared" si="4"/>
        <v>0</v>
      </c>
      <c r="V44" s="82">
        <f t="shared" si="4"/>
        <v>12776375</v>
      </c>
      <c r="W44" s="82">
        <f t="shared" si="4"/>
        <v>122795650</v>
      </c>
      <c r="X44" s="82">
        <f t="shared" si="4"/>
        <v>10905348</v>
      </c>
      <c r="Y44" s="82">
        <f t="shared" si="4"/>
        <v>111890302</v>
      </c>
      <c r="Z44" s="227">
        <f>+IF(X44&lt;&gt;0,+(Y44/X44)*100,0)</f>
        <v>1026.0131267704614</v>
      </c>
      <c r="AA44" s="225">
        <f>+AA42-AA43</f>
        <v>10905348</v>
      </c>
    </row>
    <row r="45" spans="1:27" ht="13.5">
      <c r="A45" s="196" t="s">
        <v>130</v>
      </c>
      <c r="B45" s="200"/>
      <c r="C45" s="162">
        <v>0</v>
      </c>
      <c r="D45" s="162"/>
      <c r="E45" s="163">
        <v>0</v>
      </c>
      <c r="F45" s="164">
        <v>0</v>
      </c>
      <c r="G45" s="164">
        <v>0</v>
      </c>
      <c r="H45" s="164">
        <v>0</v>
      </c>
      <c r="I45" s="164">
        <v>0</v>
      </c>
      <c r="J45" s="228">
        <v>0</v>
      </c>
      <c r="K45" s="164">
        <v>0</v>
      </c>
      <c r="L45" s="164">
        <v>0</v>
      </c>
      <c r="M45" s="164">
        <v>0</v>
      </c>
      <c r="N45" s="164">
        <v>0</v>
      </c>
      <c r="O45" s="164">
        <v>0</v>
      </c>
      <c r="P45" s="164">
        <v>0</v>
      </c>
      <c r="Q45" s="228">
        <v>0</v>
      </c>
      <c r="R45" s="164">
        <v>0</v>
      </c>
      <c r="S45" s="164">
        <v>0</v>
      </c>
      <c r="T45" s="164">
        <v>0</v>
      </c>
      <c r="U45" s="164">
        <v>0</v>
      </c>
      <c r="V45" s="164">
        <v>0</v>
      </c>
      <c r="W45" s="164">
        <v>0</v>
      </c>
      <c r="X45" s="228">
        <v>0</v>
      </c>
      <c r="Y45" s="164">
        <v>0</v>
      </c>
      <c r="Z45" s="146">
        <v>0</v>
      </c>
      <c r="AA45" s="162">
        <v>0</v>
      </c>
    </row>
    <row r="46" spans="1:27" ht="13.5">
      <c r="A46" s="224" t="s">
        <v>131</v>
      </c>
      <c r="B46" s="200"/>
      <c r="C46" s="221">
        <f aca="true" t="shared" si="5" ref="C46:Y46">SUM(C44:C45)</f>
        <v>0</v>
      </c>
      <c r="D46" s="221">
        <f>SUM(D44:D45)</f>
        <v>0</v>
      </c>
      <c r="E46" s="222">
        <f t="shared" si="5"/>
        <v>10905348</v>
      </c>
      <c r="F46" s="93">
        <f t="shared" si="5"/>
        <v>10905348</v>
      </c>
      <c r="G46" s="93">
        <f t="shared" si="5"/>
        <v>31417144</v>
      </c>
      <c r="H46" s="93">
        <f t="shared" si="5"/>
        <v>7426989</v>
      </c>
      <c r="I46" s="93">
        <f t="shared" si="5"/>
        <v>15910505</v>
      </c>
      <c r="J46" s="93">
        <f t="shared" si="5"/>
        <v>54754638</v>
      </c>
      <c r="K46" s="93">
        <f t="shared" si="5"/>
        <v>-3228081</v>
      </c>
      <c r="L46" s="93">
        <f t="shared" si="5"/>
        <v>3078151</v>
      </c>
      <c r="M46" s="93">
        <f t="shared" si="5"/>
        <v>61236012</v>
      </c>
      <c r="N46" s="93">
        <f t="shared" si="5"/>
        <v>61086082</v>
      </c>
      <c r="O46" s="93">
        <f t="shared" si="5"/>
        <v>-3420804</v>
      </c>
      <c r="P46" s="93">
        <f t="shared" si="5"/>
        <v>-2439569</v>
      </c>
      <c r="Q46" s="93">
        <f t="shared" si="5"/>
        <v>38928</v>
      </c>
      <c r="R46" s="93">
        <f t="shared" si="5"/>
        <v>-5821445</v>
      </c>
      <c r="S46" s="93">
        <f t="shared" si="5"/>
        <v>4720760</v>
      </c>
      <c r="T46" s="93">
        <f t="shared" si="5"/>
        <v>8055615</v>
      </c>
      <c r="U46" s="93">
        <f t="shared" si="5"/>
        <v>0</v>
      </c>
      <c r="V46" s="93">
        <f t="shared" si="5"/>
        <v>12776375</v>
      </c>
      <c r="W46" s="93">
        <f t="shared" si="5"/>
        <v>122795650</v>
      </c>
      <c r="X46" s="93">
        <f t="shared" si="5"/>
        <v>10905348</v>
      </c>
      <c r="Y46" s="93">
        <f t="shared" si="5"/>
        <v>111890302</v>
      </c>
      <c r="Z46" s="223">
        <f>+IF(X46&lt;&gt;0,+(Y46/X46)*100,0)</f>
        <v>1026.0131267704614</v>
      </c>
      <c r="AA46" s="221">
        <f>SUM(AA44:AA45)</f>
        <v>10905348</v>
      </c>
    </row>
    <row r="47" spans="1:27" ht="13.5">
      <c r="A47" s="229" t="s">
        <v>48</v>
      </c>
      <c r="B47" s="200" t="s">
        <v>132</v>
      </c>
      <c r="C47" s="162">
        <v>0</v>
      </c>
      <c r="D47" s="162"/>
      <c r="E47" s="163">
        <v>0</v>
      </c>
      <c r="F47" s="164">
        <v>0</v>
      </c>
      <c r="G47" s="65">
        <v>0</v>
      </c>
      <c r="H47" s="65">
        <v>0</v>
      </c>
      <c r="I47" s="87">
        <v>0</v>
      </c>
      <c r="J47" s="65">
        <v>0</v>
      </c>
      <c r="K47" s="65">
        <v>0</v>
      </c>
      <c r="L47" s="65">
        <v>0</v>
      </c>
      <c r="M47" s="164">
        <v>0</v>
      </c>
      <c r="N47" s="65">
        <v>0</v>
      </c>
      <c r="O47" s="65">
        <v>0</v>
      </c>
      <c r="P47" s="87">
        <v>0</v>
      </c>
      <c r="Q47" s="65">
        <v>0</v>
      </c>
      <c r="R47" s="65">
        <v>0</v>
      </c>
      <c r="S47" s="65">
        <v>0</v>
      </c>
      <c r="T47" s="164">
        <v>0</v>
      </c>
      <c r="U47" s="65">
        <v>0</v>
      </c>
      <c r="V47" s="65">
        <v>0</v>
      </c>
      <c r="W47" s="87">
        <v>0</v>
      </c>
      <c r="X47" s="65">
        <v>0</v>
      </c>
      <c r="Y47" s="65">
        <v>0</v>
      </c>
      <c r="Z47" s="145">
        <v>0</v>
      </c>
      <c r="AA47" s="160">
        <v>0</v>
      </c>
    </row>
    <row r="48" spans="1:27" ht="13.5">
      <c r="A48" s="230" t="s">
        <v>49</v>
      </c>
      <c r="B48" s="231"/>
      <c r="C48" s="232">
        <f aca="true" t="shared" si="6" ref="C48:Y48">SUM(C46:C47)</f>
        <v>0</v>
      </c>
      <c r="D48" s="232">
        <f>SUM(D46:D47)</f>
        <v>0</v>
      </c>
      <c r="E48" s="233">
        <f t="shared" si="6"/>
        <v>10905348</v>
      </c>
      <c r="F48" s="234">
        <f t="shared" si="6"/>
        <v>10905348</v>
      </c>
      <c r="G48" s="234">
        <f t="shared" si="6"/>
        <v>31417144</v>
      </c>
      <c r="H48" s="235">
        <f t="shared" si="6"/>
        <v>7426989</v>
      </c>
      <c r="I48" s="235">
        <f t="shared" si="6"/>
        <v>15910505</v>
      </c>
      <c r="J48" s="235">
        <f t="shared" si="6"/>
        <v>54754638</v>
      </c>
      <c r="K48" s="235">
        <f t="shared" si="6"/>
        <v>-3228081</v>
      </c>
      <c r="L48" s="235">
        <f t="shared" si="6"/>
        <v>3078151</v>
      </c>
      <c r="M48" s="234">
        <f t="shared" si="6"/>
        <v>61236012</v>
      </c>
      <c r="N48" s="234">
        <f t="shared" si="6"/>
        <v>61086082</v>
      </c>
      <c r="O48" s="235">
        <f t="shared" si="6"/>
        <v>-3420804</v>
      </c>
      <c r="P48" s="235">
        <f t="shared" si="6"/>
        <v>-2439569</v>
      </c>
      <c r="Q48" s="235">
        <f t="shared" si="6"/>
        <v>38928</v>
      </c>
      <c r="R48" s="235">
        <f t="shared" si="6"/>
        <v>-5821445</v>
      </c>
      <c r="S48" s="235">
        <f t="shared" si="6"/>
        <v>4720760</v>
      </c>
      <c r="T48" s="234">
        <f t="shared" si="6"/>
        <v>8055615</v>
      </c>
      <c r="U48" s="234">
        <f t="shared" si="6"/>
        <v>0</v>
      </c>
      <c r="V48" s="235">
        <f t="shared" si="6"/>
        <v>12776375</v>
      </c>
      <c r="W48" s="235">
        <f t="shared" si="6"/>
        <v>122795650</v>
      </c>
      <c r="X48" s="235">
        <f t="shared" si="6"/>
        <v>10905348</v>
      </c>
      <c r="Y48" s="235">
        <f t="shared" si="6"/>
        <v>111890302</v>
      </c>
      <c r="Z48" s="236">
        <f>+IF(X48&lt;&gt;0,+(Y48/X48)*100,0)</f>
        <v>1026.0131267704614</v>
      </c>
      <c r="AA48" s="237">
        <f>SUM(AA46:AA47)</f>
        <v>10905348</v>
      </c>
    </row>
    <row r="49" spans="1:27" ht="13.5">
      <c r="A49" s="188" t="s">
        <v>223</v>
      </c>
      <c r="B49" s="123"/>
      <c r="C49" s="123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123"/>
      <c r="T49" s="123"/>
      <c r="U49" s="123"/>
      <c r="V49" s="123"/>
      <c r="W49" s="123"/>
      <c r="X49" s="123"/>
      <c r="Y49" s="123"/>
      <c r="Z49" s="123"/>
      <c r="AA49" s="123"/>
    </row>
    <row r="50" spans="1:27" ht="13.5">
      <c r="A50" s="238" t="s">
        <v>229</v>
      </c>
      <c r="B50" s="123"/>
      <c r="C50" s="123"/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3"/>
      <c r="T50" s="123"/>
      <c r="U50" s="123"/>
      <c r="V50" s="123"/>
      <c r="W50" s="123"/>
      <c r="X50" s="123"/>
      <c r="Y50" s="123"/>
      <c r="Z50" s="123"/>
      <c r="AA50" s="123"/>
    </row>
    <row r="51" spans="1:27" ht="13.5">
      <c r="A51" s="189" t="s">
        <v>230</v>
      </c>
      <c r="B51" s="123"/>
      <c r="C51" s="123"/>
      <c r="D51" s="123"/>
      <c r="E51" s="123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3"/>
      <c r="R51" s="123"/>
      <c r="S51" s="123"/>
      <c r="T51" s="123"/>
      <c r="U51" s="123"/>
      <c r="V51" s="123"/>
      <c r="W51" s="123"/>
      <c r="X51" s="123"/>
      <c r="Y51" s="123"/>
      <c r="Z51" s="123"/>
      <c r="AA51" s="123"/>
    </row>
    <row r="52" spans="1:27" ht="13.5">
      <c r="A52" s="189" t="s">
        <v>231</v>
      </c>
      <c r="B52" s="123"/>
      <c r="C52" s="123"/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123"/>
      <c r="T52" s="123"/>
      <c r="U52" s="123"/>
      <c r="V52" s="123"/>
      <c r="W52" s="123"/>
      <c r="X52" s="123"/>
      <c r="Y52" s="123"/>
      <c r="Z52" s="123"/>
      <c r="AA52" s="123"/>
    </row>
    <row r="53" spans="1:27" ht="13.5">
      <c r="A53" s="189" t="s">
        <v>232</v>
      </c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</row>
    <row r="54" spans="1:27" ht="13.5">
      <c r="A54" s="189" t="s">
        <v>233</v>
      </c>
      <c r="B54" s="123"/>
      <c r="C54" s="123"/>
      <c r="D54" s="123"/>
      <c r="E54" s="123"/>
      <c r="F54" s="123"/>
      <c r="G54" s="123"/>
      <c r="H54" s="123"/>
      <c r="I54" s="123"/>
      <c r="J54" s="123"/>
      <c r="K54" s="123"/>
      <c r="L54" s="123"/>
      <c r="M54" s="123"/>
      <c r="N54" s="123"/>
      <c r="O54" s="123"/>
      <c r="P54" s="123"/>
      <c r="Q54" s="123"/>
      <c r="R54" s="123"/>
      <c r="S54" s="123"/>
      <c r="T54" s="123"/>
      <c r="U54" s="123"/>
      <c r="V54" s="123"/>
      <c r="W54" s="123"/>
      <c r="X54" s="123"/>
      <c r="Y54" s="123"/>
      <c r="Z54" s="123"/>
      <c r="AA54" s="123"/>
    </row>
    <row r="55" spans="1:27" ht="13.5">
      <c r="A55" s="189" t="s">
        <v>234</v>
      </c>
      <c r="B55" s="123"/>
      <c r="C55" s="123"/>
      <c r="D55" s="123"/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123"/>
      <c r="T55" s="123"/>
      <c r="U55" s="123"/>
      <c r="V55" s="123"/>
      <c r="W55" s="123"/>
      <c r="X55" s="123"/>
      <c r="Y55" s="123"/>
      <c r="Z55" s="123"/>
      <c r="AA55" s="123"/>
    </row>
    <row r="56" spans="1:27" ht="13.5">
      <c r="A56" s="189" t="s">
        <v>235</v>
      </c>
      <c r="B56" s="123"/>
      <c r="C56" s="123"/>
      <c r="D56" s="123"/>
      <c r="E56" s="123"/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123"/>
      <c r="Q56" s="123"/>
      <c r="R56" s="123"/>
      <c r="S56" s="123"/>
      <c r="T56" s="123"/>
      <c r="U56" s="123"/>
      <c r="V56" s="123"/>
      <c r="W56" s="123"/>
      <c r="X56" s="123"/>
      <c r="Y56" s="123"/>
      <c r="Z56" s="123"/>
      <c r="AA56" s="123"/>
    </row>
    <row r="57" spans="1:27" ht="13.5">
      <c r="A57" s="189" t="s">
        <v>236</v>
      </c>
      <c r="B57" s="123"/>
      <c r="C57" s="123"/>
      <c r="D57" s="123"/>
      <c r="E57" s="123"/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3"/>
      <c r="Q57" s="123"/>
      <c r="R57" s="123"/>
      <c r="S57" s="123"/>
      <c r="T57" s="123"/>
      <c r="U57" s="123"/>
      <c r="V57" s="123"/>
      <c r="W57" s="123"/>
      <c r="X57" s="123"/>
      <c r="Y57" s="123"/>
      <c r="Z57" s="123"/>
      <c r="AA57" s="123"/>
    </row>
    <row r="58" spans="1:27" ht="13.5">
      <c r="A58" s="187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90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90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91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92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92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165" t="s">
        <v>133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</row>
    <row r="2" spans="1:27" ht="24.75" customHeight="1">
      <c r="A2" s="166" t="s">
        <v>1</v>
      </c>
      <c r="B2" s="139" t="s">
        <v>228</v>
      </c>
      <c r="C2" s="126" t="s">
        <v>2</v>
      </c>
      <c r="D2" s="126" t="s">
        <v>3</v>
      </c>
      <c r="E2" s="240" t="s">
        <v>4</v>
      </c>
      <c r="F2" s="241"/>
      <c r="G2" s="242"/>
      <c r="H2" s="242"/>
      <c r="I2" s="242"/>
      <c r="J2" s="242"/>
      <c r="K2" s="242"/>
      <c r="L2" s="242"/>
      <c r="M2" s="241"/>
      <c r="N2" s="242"/>
      <c r="O2" s="242"/>
      <c r="P2" s="242"/>
      <c r="Q2" s="242"/>
      <c r="R2" s="242"/>
      <c r="S2" s="242"/>
      <c r="T2" s="241"/>
      <c r="U2" s="242"/>
      <c r="V2" s="242"/>
      <c r="W2" s="242"/>
      <c r="X2" s="242"/>
      <c r="Y2" s="242"/>
      <c r="Z2" s="242"/>
      <c r="AA2" s="243"/>
    </row>
    <row r="3" spans="1:27" ht="24.75" customHeight="1">
      <c r="A3" s="170" t="s">
        <v>5</v>
      </c>
      <c r="B3" s="171" t="s">
        <v>72</v>
      </c>
      <c r="C3" s="172" t="s">
        <v>6</v>
      </c>
      <c r="D3" s="172" t="s">
        <v>6</v>
      </c>
      <c r="E3" s="52" t="s">
        <v>7</v>
      </c>
      <c r="F3" s="53" t="s">
        <v>8</v>
      </c>
      <c r="G3" s="53" t="s">
        <v>9</v>
      </c>
      <c r="H3" s="53" t="s">
        <v>10</v>
      </c>
      <c r="I3" s="53" t="s">
        <v>11</v>
      </c>
      <c r="J3" s="53" t="s">
        <v>12</v>
      </c>
      <c r="K3" s="53" t="s">
        <v>13</v>
      </c>
      <c r="L3" s="53" t="s">
        <v>14</v>
      </c>
      <c r="M3" s="53" t="s">
        <v>15</v>
      </c>
      <c r="N3" s="53" t="s">
        <v>16</v>
      </c>
      <c r="O3" s="53" t="s">
        <v>17</v>
      </c>
      <c r="P3" s="53" t="s">
        <v>18</v>
      </c>
      <c r="Q3" s="53" t="s">
        <v>19</v>
      </c>
      <c r="R3" s="53" t="s">
        <v>20</v>
      </c>
      <c r="S3" s="53" t="s">
        <v>21</v>
      </c>
      <c r="T3" s="53" t="s">
        <v>22</v>
      </c>
      <c r="U3" s="53" t="s">
        <v>23</v>
      </c>
      <c r="V3" s="53" t="s">
        <v>24</v>
      </c>
      <c r="W3" s="53" t="s">
        <v>25</v>
      </c>
      <c r="X3" s="53" t="s">
        <v>26</v>
      </c>
      <c r="Y3" s="53" t="s">
        <v>27</v>
      </c>
      <c r="Z3" s="53" t="s">
        <v>28</v>
      </c>
      <c r="AA3" s="55" t="s">
        <v>29</v>
      </c>
    </row>
    <row r="4" spans="1:27" ht="13.5">
      <c r="A4" s="151" t="s">
        <v>134</v>
      </c>
      <c r="B4" s="141"/>
      <c r="C4" s="173"/>
      <c r="D4" s="173"/>
      <c r="E4" s="174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95"/>
      <c r="AA4" s="244"/>
    </row>
    <row r="5" spans="1:27" ht="13.5">
      <c r="A5" s="140" t="s">
        <v>74</v>
      </c>
      <c r="B5" s="141"/>
      <c r="C5" s="158">
        <f aca="true" t="shared" si="0" ref="C5:Y5">SUM(C6:C8)</f>
        <v>0</v>
      </c>
      <c r="D5" s="158">
        <f>SUM(D6:D8)</f>
        <v>0</v>
      </c>
      <c r="E5" s="159">
        <f t="shared" si="0"/>
        <v>1194100</v>
      </c>
      <c r="F5" s="105">
        <f t="shared" si="0"/>
        <v>1194100</v>
      </c>
      <c r="G5" s="105">
        <f t="shared" si="0"/>
        <v>0</v>
      </c>
      <c r="H5" s="105">
        <f t="shared" si="0"/>
        <v>0</v>
      </c>
      <c r="I5" s="105">
        <f t="shared" si="0"/>
        <v>0</v>
      </c>
      <c r="J5" s="105">
        <f t="shared" si="0"/>
        <v>0</v>
      </c>
      <c r="K5" s="105">
        <f t="shared" si="0"/>
        <v>0</v>
      </c>
      <c r="L5" s="105">
        <f t="shared" si="0"/>
        <v>0</v>
      </c>
      <c r="M5" s="105">
        <f t="shared" si="0"/>
        <v>0</v>
      </c>
      <c r="N5" s="105">
        <f t="shared" si="0"/>
        <v>0</v>
      </c>
      <c r="O5" s="105">
        <f t="shared" si="0"/>
        <v>0</v>
      </c>
      <c r="P5" s="105">
        <f t="shared" si="0"/>
        <v>0</v>
      </c>
      <c r="Q5" s="105">
        <f t="shared" si="0"/>
        <v>0</v>
      </c>
      <c r="R5" s="105">
        <f t="shared" si="0"/>
        <v>0</v>
      </c>
      <c r="S5" s="105">
        <f t="shared" si="0"/>
        <v>0</v>
      </c>
      <c r="T5" s="105">
        <f t="shared" si="0"/>
        <v>0</v>
      </c>
      <c r="U5" s="105">
        <f t="shared" si="0"/>
        <v>0</v>
      </c>
      <c r="V5" s="105">
        <f t="shared" si="0"/>
        <v>0</v>
      </c>
      <c r="W5" s="105">
        <f t="shared" si="0"/>
        <v>0</v>
      </c>
      <c r="X5" s="105">
        <f t="shared" si="0"/>
        <v>1194100</v>
      </c>
      <c r="Y5" s="105">
        <f t="shared" si="0"/>
        <v>-1194100</v>
      </c>
      <c r="Z5" s="142">
        <f>+IF(X5&lt;&gt;0,+(Y5/X5)*100,0)</f>
        <v>-100</v>
      </c>
      <c r="AA5" s="158">
        <f>SUM(AA6:AA8)</f>
        <v>1194100</v>
      </c>
    </row>
    <row r="6" spans="1:27" ht="13.5">
      <c r="A6" s="143" t="s">
        <v>75</v>
      </c>
      <c r="B6" s="141"/>
      <c r="C6" s="160"/>
      <c r="D6" s="160"/>
      <c r="E6" s="161">
        <v>52100</v>
      </c>
      <c r="F6" s="65">
        <v>52100</v>
      </c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>
        <v>52100</v>
      </c>
      <c r="Y6" s="65">
        <v>-52100</v>
      </c>
      <c r="Z6" s="145">
        <v>-100</v>
      </c>
      <c r="AA6" s="67">
        <v>52100</v>
      </c>
    </row>
    <row r="7" spans="1:27" ht="13.5">
      <c r="A7" s="143" t="s">
        <v>76</v>
      </c>
      <c r="B7" s="141"/>
      <c r="C7" s="162"/>
      <c r="D7" s="162"/>
      <c r="E7" s="163">
        <v>1100000</v>
      </c>
      <c r="F7" s="164">
        <v>1100000</v>
      </c>
      <c r="G7" s="164"/>
      <c r="H7" s="164"/>
      <c r="I7" s="164"/>
      <c r="J7" s="164"/>
      <c r="K7" s="164"/>
      <c r="L7" s="164"/>
      <c r="M7" s="164"/>
      <c r="N7" s="164"/>
      <c r="O7" s="164"/>
      <c r="P7" s="164"/>
      <c r="Q7" s="164"/>
      <c r="R7" s="164"/>
      <c r="S7" s="164"/>
      <c r="T7" s="164"/>
      <c r="U7" s="164"/>
      <c r="V7" s="164"/>
      <c r="W7" s="164"/>
      <c r="X7" s="164">
        <v>1100000</v>
      </c>
      <c r="Y7" s="164">
        <v>-1100000</v>
      </c>
      <c r="Z7" s="146">
        <v>-100</v>
      </c>
      <c r="AA7" s="239">
        <v>1100000</v>
      </c>
    </row>
    <row r="8" spans="1:27" ht="13.5">
      <c r="A8" s="143" t="s">
        <v>77</v>
      </c>
      <c r="B8" s="141"/>
      <c r="C8" s="160"/>
      <c r="D8" s="160"/>
      <c r="E8" s="161">
        <v>42000</v>
      </c>
      <c r="F8" s="65">
        <v>42000</v>
      </c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>
        <v>42000</v>
      </c>
      <c r="Y8" s="65">
        <v>-42000</v>
      </c>
      <c r="Z8" s="145">
        <v>-100</v>
      </c>
      <c r="AA8" s="67">
        <v>42000</v>
      </c>
    </row>
    <row r="9" spans="1:27" ht="13.5">
      <c r="A9" s="140" t="s">
        <v>78</v>
      </c>
      <c r="B9" s="141"/>
      <c r="C9" s="158">
        <f aca="true" t="shared" si="1" ref="C9:Y9">SUM(C10:C14)</f>
        <v>0</v>
      </c>
      <c r="D9" s="158">
        <f>SUM(D10:D14)</f>
        <v>0</v>
      </c>
      <c r="E9" s="159">
        <f t="shared" si="1"/>
        <v>8800000</v>
      </c>
      <c r="F9" s="105">
        <f t="shared" si="1"/>
        <v>8800000</v>
      </c>
      <c r="G9" s="105">
        <f t="shared" si="1"/>
        <v>0</v>
      </c>
      <c r="H9" s="105">
        <f t="shared" si="1"/>
        <v>1727254</v>
      </c>
      <c r="I9" s="105">
        <f t="shared" si="1"/>
        <v>0</v>
      </c>
      <c r="J9" s="105">
        <f t="shared" si="1"/>
        <v>1727254</v>
      </c>
      <c r="K9" s="105">
        <f t="shared" si="1"/>
        <v>294475</v>
      </c>
      <c r="L9" s="105">
        <f t="shared" si="1"/>
        <v>795530</v>
      </c>
      <c r="M9" s="105">
        <f t="shared" si="1"/>
        <v>1721136</v>
      </c>
      <c r="N9" s="105">
        <f t="shared" si="1"/>
        <v>2811141</v>
      </c>
      <c r="O9" s="105">
        <f t="shared" si="1"/>
        <v>0</v>
      </c>
      <c r="P9" s="105">
        <f t="shared" si="1"/>
        <v>1246510</v>
      </c>
      <c r="Q9" s="105">
        <f t="shared" si="1"/>
        <v>1154294</v>
      </c>
      <c r="R9" s="105">
        <f t="shared" si="1"/>
        <v>2400804</v>
      </c>
      <c r="S9" s="105">
        <f t="shared" si="1"/>
        <v>747496</v>
      </c>
      <c r="T9" s="105">
        <f t="shared" si="1"/>
        <v>645331</v>
      </c>
      <c r="U9" s="105">
        <f t="shared" si="1"/>
        <v>0</v>
      </c>
      <c r="V9" s="105">
        <f t="shared" si="1"/>
        <v>1392827</v>
      </c>
      <c r="W9" s="105">
        <f t="shared" si="1"/>
        <v>8332026</v>
      </c>
      <c r="X9" s="105">
        <f t="shared" si="1"/>
        <v>8800000</v>
      </c>
      <c r="Y9" s="105">
        <f t="shared" si="1"/>
        <v>-467974</v>
      </c>
      <c r="Z9" s="142">
        <f>+IF(X9&lt;&gt;0,+(Y9/X9)*100,0)</f>
        <v>-5.317886363636363</v>
      </c>
      <c r="AA9" s="107">
        <f>SUM(AA10:AA14)</f>
        <v>8800000</v>
      </c>
    </row>
    <row r="10" spans="1:27" ht="13.5">
      <c r="A10" s="143" t="s">
        <v>79</v>
      </c>
      <c r="B10" s="141"/>
      <c r="C10" s="160"/>
      <c r="D10" s="160"/>
      <c r="E10" s="161">
        <v>459000</v>
      </c>
      <c r="F10" s="65">
        <v>459000</v>
      </c>
      <c r="G10" s="65"/>
      <c r="H10" s="65"/>
      <c r="I10" s="65"/>
      <c r="J10" s="65"/>
      <c r="K10" s="65"/>
      <c r="L10" s="65"/>
      <c r="M10" s="65">
        <v>576000</v>
      </c>
      <c r="N10" s="65">
        <v>576000</v>
      </c>
      <c r="O10" s="65"/>
      <c r="P10" s="65">
        <v>1005920</v>
      </c>
      <c r="Q10" s="65">
        <v>1129458</v>
      </c>
      <c r="R10" s="65">
        <v>2135378</v>
      </c>
      <c r="S10" s="65">
        <v>747496</v>
      </c>
      <c r="T10" s="65">
        <v>645331</v>
      </c>
      <c r="U10" s="65"/>
      <c r="V10" s="65">
        <v>1392827</v>
      </c>
      <c r="W10" s="65">
        <v>4104205</v>
      </c>
      <c r="X10" s="65">
        <v>459000</v>
      </c>
      <c r="Y10" s="65">
        <v>3645205</v>
      </c>
      <c r="Z10" s="145">
        <v>794.16</v>
      </c>
      <c r="AA10" s="67">
        <v>459000</v>
      </c>
    </row>
    <row r="11" spans="1:27" ht="13.5">
      <c r="A11" s="143" t="s">
        <v>80</v>
      </c>
      <c r="B11" s="141"/>
      <c r="C11" s="160"/>
      <c r="D11" s="160"/>
      <c r="E11" s="161">
        <v>228000</v>
      </c>
      <c r="F11" s="65">
        <v>228000</v>
      </c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>
        <v>228000</v>
      </c>
      <c r="Y11" s="65">
        <v>-228000</v>
      </c>
      <c r="Z11" s="145">
        <v>-100</v>
      </c>
      <c r="AA11" s="67">
        <v>228000</v>
      </c>
    </row>
    <row r="12" spans="1:27" ht="13.5">
      <c r="A12" s="143" t="s">
        <v>81</v>
      </c>
      <c r="B12" s="141"/>
      <c r="C12" s="160"/>
      <c r="D12" s="160"/>
      <c r="E12" s="161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145"/>
      <c r="AA12" s="67"/>
    </row>
    <row r="13" spans="1:27" ht="13.5">
      <c r="A13" s="143" t="s">
        <v>82</v>
      </c>
      <c r="B13" s="141"/>
      <c r="C13" s="160"/>
      <c r="D13" s="160"/>
      <c r="E13" s="161">
        <v>8113000</v>
      </c>
      <c r="F13" s="65">
        <v>8113000</v>
      </c>
      <c r="G13" s="65"/>
      <c r="H13" s="65">
        <v>1727254</v>
      </c>
      <c r="I13" s="65"/>
      <c r="J13" s="65">
        <v>1727254</v>
      </c>
      <c r="K13" s="65">
        <v>294475</v>
      </c>
      <c r="L13" s="65">
        <v>795530</v>
      </c>
      <c r="M13" s="65">
        <v>1145136</v>
      </c>
      <c r="N13" s="65">
        <v>2235141</v>
      </c>
      <c r="O13" s="65"/>
      <c r="P13" s="65">
        <v>240590</v>
      </c>
      <c r="Q13" s="65">
        <v>24836</v>
      </c>
      <c r="R13" s="65">
        <v>265426</v>
      </c>
      <c r="S13" s="65"/>
      <c r="T13" s="65"/>
      <c r="U13" s="65"/>
      <c r="V13" s="65"/>
      <c r="W13" s="65">
        <v>4227821</v>
      </c>
      <c r="X13" s="65">
        <v>8113000</v>
      </c>
      <c r="Y13" s="65">
        <v>-3885179</v>
      </c>
      <c r="Z13" s="145">
        <v>-47.89</v>
      </c>
      <c r="AA13" s="67">
        <v>8113000</v>
      </c>
    </row>
    <row r="14" spans="1:27" ht="13.5">
      <c r="A14" s="143" t="s">
        <v>83</v>
      </c>
      <c r="B14" s="141"/>
      <c r="C14" s="162"/>
      <c r="D14" s="162"/>
      <c r="E14" s="163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W14" s="164"/>
      <c r="X14" s="164"/>
      <c r="Y14" s="164"/>
      <c r="Z14" s="146"/>
      <c r="AA14" s="239"/>
    </row>
    <row r="15" spans="1:27" ht="13.5">
      <c r="A15" s="140" t="s">
        <v>84</v>
      </c>
      <c r="B15" s="147"/>
      <c r="C15" s="158">
        <f aca="true" t="shared" si="2" ref="C15:Y15">SUM(C16:C18)</f>
        <v>0</v>
      </c>
      <c r="D15" s="158">
        <f>SUM(D16:D18)</f>
        <v>0</v>
      </c>
      <c r="E15" s="159">
        <f t="shared" si="2"/>
        <v>15138000</v>
      </c>
      <c r="F15" s="105">
        <f t="shared" si="2"/>
        <v>15138000</v>
      </c>
      <c r="G15" s="105">
        <f t="shared" si="2"/>
        <v>788387</v>
      </c>
      <c r="H15" s="105">
        <f t="shared" si="2"/>
        <v>1845854</v>
      </c>
      <c r="I15" s="105">
        <f t="shared" si="2"/>
        <v>0</v>
      </c>
      <c r="J15" s="105">
        <f t="shared" si="2"/>
        <v>2634241</v>
      </c>
      <c r="K15" s="105">
        <f t="shared" si="2"/>
        <v>3884903</v>
      </c>
      <c r="L15" s="105">
        <f t="shared" si="2"/>
        <v>6754749</v>
      </c>
      <c r="M15" s="105">
        <f t="shared" si="2"/>
        <v>2896255</v>
      </c>
      <c r="N15" s="105">
        <f t="shared" si="2"/>
        <v>13535907</v>
      </c>
      <c r="O15" s="105">
        <f t="shared" si="2"/>
        <v>2378244</v>
      </c>
      <c r="P15" s="105">
        <f t="shared" si="2"/>
        <v>1191073</v>
      </c>
      <c r="Q15" s="105">
        <f t="shared" si="2"/>
        <v>0</v>
      </c>
      <c r="R15" s="105">
        <f t="shared" si="2"/>
        <v>3569317</v>
      </c>
      <c r="S15" s="105">
        <f t="shared" si="2"/>
        <v>0</v>
      </c>
      <c r="T15" s="105">
        <f t="shared" si="2"/>
        <v>1926511</v>
      </c>
      <c r="U15" s="105">
        <f t="shared" si="2"/>
        <v>0</v>
      </c>
      <c r="V15" s="105">
        <f t="shared" si="2"/>
        <v>1926511</v>
      </c>
      <c r="W15" s="105">
        <f t="shared" si="2"/>
        <v>21665976</v>
      </c>
      <c r="X15" s="105">
        <f t="shared" si="2"/>
        <v>15138000</v>
      </c>
      <c r="Y15" s="105">
        <f t="shared" si="2"/>
        <v>6527976</v>
      </c>
      <c r="Z15" s="142">
        <f>+IF(X15&lt;&gt;0,+(Y15/X15)*100,0)</f>
        <v>43.12310741181133</v>
      </c>
      <c r="AA15" s="107">
        <f>SUM(AA16:AA18)</f>
        <v>15138000</v>
      </c>
    </row>
    <row r="16" spans="1:27" ht="13.5">
      <c r="A16" s="143" t="s">
        <v>85</v>
      </c>
      <c r="B16" s="141"/>
      <c r="C16" s="160"/>
      <c r="D16" s="160"/>
      <c r="E16" s="161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145"/>
      <c r="AA16" s="67"/>
    </row>
    <row r="17" spans="1:27" ht="13.5">
      <c r="A17" s="143" t="s">
        <v>86</v>
      </c>
      <c r="B17" s="141"/>
      <c r="C17" s="160"/>
      <c r="D17" s="160"/>
      <c r="E17" s="161">
        <v>15138000</v>
      </c>
      <c r="F17" s="65">
        <v>15138000</v>
      </c>
      <c r="G17" s="65">
        <v>788387</v>
      </c>
      <c r="H17" s="65">
        <v>1845854</v>
      </c>
      <c r="I17" s="65"/>
      <c r="J17" s="65">
        <v>2634241</v>
      </c>
      <c r="K17" s="65">
        <v>3884903</v>
      </c>
      <c r="L17" s="65">
        <v>6754749</v>
      </c>
      <c r="M17" s="65">
        <v>2896255</v>
      </c>
      <c r="N17" s="65">
        <v>13535907</v>
      </c>
      <c r="O17" s="65">
        <v>2378244</v>
      </c>
      <c r="P17" s="65">
        <v>1191073</v>
      </c>
      <c r="Q17" s="65"/>
      <c r="R17" s="65">
        <v>3569317</v>
      </c>
      <c r="S17" s="65"/>
      <c r="T17" s="65">
        <v>1926511</v>
      </c>
      <c r="U17" s="65"/>
      <c r="V17" s="65">
        <v>1926511</v>
      </c>
      <c r="W17" s="65">
        <v>21665976</v>
      </c>
      <c r="X17" s="65">
        <v>15138000</v>
      </c>
      <c r="Y17" s="65">
        <v>6527976</v>
      </c>
      <c r="Z17" s="145">
        <v>43.12</v>
      </c>
      <c r="AA17" s="67">
        <v>15138000</v>
      </c>
    </row>
    <row r="18" spans="1:27" ht="13.5">
      <c r="A18" s="143" t="s">
        <v>87</v>
      </c>
      <c r="B18" s="141"/>
      <c r="C18" s="160"/>
      <c r="D18" s="160"/>
      <c r="E18" s="161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145"/>
      <c r="AA18" s="67"/>
    </row>
    <row r="19" spans="1:27" ht="13.5">
      <c r="A19" s="140" t="s">
        <v>88</v>
      </c>
      <c r="B19" s="147"/>
      <c r="C19" s="158">
        <f aca="true" t="shared" si="3" ref="C19:Y19">SUM(C20:C23)</f>
        <v>0</v>
      </c>
      <c r="D19" s="158">
        <f>SUM(D20:D23)</f>
        <v>0</v>
      </c>
      <c r="E19" s="159">
        <f t="shared" si="3"/>
        <v>43730000</v>
      </c>
      <c r="F19" s="105">
        <f t="shared" si="3"/>
        <v>43730000</v>
      </c>
      <c r="G19" s="105">
        <f t="shared" si="3"/>
        <v>4832168</v>
      </c>
      <c r="H19" s="105">
        <f t="shared" si="3"/>
        <v>3444847</v>
      </c>
      <c r="I19" s="105">
        <f t="shared" si="3"/>
        <v>0</v>
      </c>
      <c r="J19" s="105">
        <f t="shared" si="3"/>
        <v>8277015</v>
      </c>
      <c r="K19" s="105">
        <f t="shared" si="3"/>
        <v>2176249</v>
      </c>
      <c r="L19" s="105">
        <f t="shared" si="3"/>
        <v>0</v>
      </c>
      <c r="M19" s="105">
        <f t="shared" si="3"/>
        <v>609811</v>
      </c>
      <c r="N19" s="105">
        <f t="shared" si="3"/>
        <v>2786060</v>
      </c>
      <c r="O19" s="105">
        <f t="shared" si="3"/>
        <v>0</v>
      </c>
      <c r="P19" s="105">
        <f t="shared" si="3"/>
        <v>358387</v>
      </c>
      <c r="Q19" s="105">
        <f t="shared" si="3"/>
        <v>1279583</v>
      </c>
      <c r="R19" s="105">
        <f t="shared" si="3"/>
        <v>1637970</v>
      </c>
      <c r="S19" s="105">
        <f t="shared" si="3"/>
        <v>1346502</v>
      </c>
      <c r="T19" s="105">
        <f t="shared" si="3"/>
        <v>1082254</v>
      </c>
      <c r="U19" s="105">
        <f t="shared" si="3"/>
        <v>0</v>
      </c>
      <c r="V19" s="105">
        <f t="shared" si="3"/>
        <v>2428756</v>
      </c>
      <c r="W19" s="105">
        <f t="shared" si="3"/>
        <v>15129801</v>
      </c>
      <c r="X19" s="105">
        <f t="shared" si="3"/>
        <v>43730000</v>
      </c>
      <c r="Y19" s="105">
        <f t="shared" si="3"/>
        <v>-28600199</v>
      </c>
      <c r="Z19" s="142">
        <f>+IF(X19&lt;&gt;0,+(Y19/X19)*100,0)</f>
        <v>-65.40178138577636</v>
      </c>
      <c r="AA19" s="107">
        <f>SUM(AA20:AA23)</f>
        <v>43730000</v>
      </c>
    </row>
    <row r="20" spans="1:27" ht="13.5">
      <c r="A20" s="143" t="s">
        <v>89</v>
      </c>
      <c r="B20" s="141"/>
      <c r="C20" s="160"/>
      <c r="D20" s="160"/>
      <c r="E20" s="161">
        <v>2515000</v>
      </c>
      <c r="F20" s="65">
        <v>2515000</v>
      </c>
      <c r="G20" s="65"/>
      <c r="H20" s="65"/>
      <c r="I20" s="65"/>
      <c r="J20" s="65"/>
      <c r="K20" s="65"/>
      <c r="L20" s="65"/>
      <c r="M20" s="65">
        <v>199122</v>
      </c>
      <c r="N20" s="65">
        <v>199122</v>
      </c>
      <c r="O20" s="65"/>
      <c r="P20" s="65"/>
      <c r="Q20" s="65"/>
      <c r="R20" s="65"/>
      <c r="S20" s="65"/>
      <c r="T20" s="65"/>
      <c r="U20" s="65"/>
      <c r="V20" s="65"/>
      <c r="W20" s="65">
        <v>199122</v>
      </c>
      <c r="X20" s="65">
        <v>2515000</v>
      </c>
      <c r="Y20" s="65">
        <v>-2315878</v>
      </c>
      <c r="Z20" s="145">
        <v>-92.08</v>
      </c>
      <c r="AA20" s="67">
        <v>2515000</v>
      </c>
    </row>
    <row r="21" spans="1:27" ht="13.5">
      <c r="A21" s="143" t="s">
        <v>90</v>
      </c>
      <c r="B21" s="141"/>
      <c r="C21" s="160"/>
      <c r="D21" s="160"/>
      <c r="E21" s="161">
        <v>230000</v>
      </c>
      <c r="F21" s="65">
        <v>230000</v>
      </c>
      <c r="G21" s="65">
        <v>2872064</v>
      </c>
      <c r="H21" s="65">
        <v>1820358</v>
      </c>
      <c r="I21" s="65"/>
      <c r="J21" s="65">
        <v>4692422</v>
      </c>
      <c r="K21" s="65">
        <v>464050</v>
      </c>
      <c r="L21" s="65"/>
      <c r="M21" s="65">
        <v>410689</v>
      </c>
      <c r="N21" s="65">
        <v>874739</v>
      </c>
      <c r="O21" s="65"/>
      <c r="P21" s="65"/>
      <c r="Q21" s="65">
        <v>141897</v>
      </c>
      <c r="R21" s="65">
        <v>141897</v>
      </c>
      <c r="S21" s="65"/>
      <c r="T21" s="65">
        <v>88285</v>
      </c>
      <c r="U21" s="65"/>
      <c r="V21" s="65">
        <v>88285</v>
      </c>
      <c r="W21" s="65">
        <v>5797343</v>
      </c>
      <c r="X21" s="65">
        <v>230000</v>
      </c>
      <c r="Y21" s="65">
        <v>5567343</v>
      </c>
      <c r="Z21" s="145">
        <v>2420.58</v>
      </c>
      <c r="AA21" s="67">
        <v>230000</v>
      </c>
    </row>
    <row r="22" spans="1:27" ht="13.5">
      <c r="A22" s="143" t="s">
        <v>91</v>
      </c>
      <c r="B22" s="141"/>
      <c r="C22" s="162"/>
      <c r="D22" s="162"/>
      <c r="E22" s="163">
        <v>36250000</v>
      </c>
      <c r="F22" s="164">
        <v>36250000</v>
      </c>
      <c r="G22" s="164">
        <v>1960104</v>
      </c>
      <c r="H22" s="164">
        <v>1624489</v>
      </c>
      <c r="I22" s="164"/>
      <c r="J22" s="164">
        <v>3584593</v>
      </c>
      <c r="K22" s="164">
        <v>1712199</v>
      </c>
      <c r="L22" s="164"/>
      <c r="M22" s="164"/>
      <c r="N22" s="164">
        <v>1712199</v>
      </c>
      <c r="O22" s="164"/>
      <c r="P22" s="164">
        <v>358387</v>
      </c>
      <c r="Q22" s="164">
        <v>1137686</v>
      </c>
      <c r="R22" s="164">
        <v>1496073</v>
      </c>
      <c r="S22" s="164">
        <v>1346502</v>
      </c>
      <c r="T22" s="164">
        <v>993969</v>
      </c>
      <c r="U22" s="164"/>
      <c r="V22" s="164">
        <v>2340471</v>
      </c>
      <c r="W22" s="164">
        <v>9133336</v>
      </c>
      <c r="X22" s="164">
        <v>36250000</v>
      </c>
      <c r="Y22" s="164">
        <v>-27116664</v>
      </c>
      <c r="Z22" s="146">
        <v>-74.8</v>
      </c>
      <c r="AA22" s="239">
        <v>36250000</v>
      </c>
    </row>
    <row r="23" spans="1:27" ht="13.5">
      <c r="A23" s="143" t="s">
        <v>92</v>
      </c>
      <c r="B23" s="141"/>
      <c r="C23" s="160"/>
      <c r="D23" s="160"/>
      <c r="E23" s="161">
        <v>4735000</v>
      </c>
      <c r="F23" s="65">
        <v>4735000</v>
      </c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>
        <v>4735000</v>
      </c>
      <c r="Y23" s="65">
        <v>-4735000</v>
      </c>
      <c r="Z23" s="145">
        <v>-100</v>
      </c>
      <c r="AA23" s="67">
        <v>4735000</v>
      </c>
    </row>
    <row r="24" spans="1:27" ht="13.5">
      <c r="A24" s="140" t="s">
        <v>93</v>
      </c>
      <c r="B24" s="147"/>
      <c r="C24" s="158"/>
      <c r="D24" s="158"/>
      <c r="E24" s="159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42"/>
      <c r="AA24" s="107"/>
    </row>
    <row r="25" spans="1:27" ht="13.5">
      <c r="A25" s="153" t="s">
        <v>135</v>
      </c>
      <c r="B25" s="154" t="s">
        <v>99</v>
      </c>
      <c r="C25" s="232">
        <f aca="true" t="shared" si="4" ref="C25:Y25">+C5+C9+C15+C19+C24</f>
        <v>0</v>
      </c>
      <c r="D25" s="232">
        <f>+D5+D9+D15+D19+D24</f>
        <v>0</v>
      </c>
      <c r="E25" s="245">
        <f t="shared" si="4"/>
        <v>68862100</v>
      </c>
      <c r="F25" s="234">
        <f t="shared" si="4"/>
        <v>68862100</v>
      </c>
      <c r="G25" s="234">
        <f t="shared" si="4"/>
        <v>5620555</v>
      </c>
      <c r="H25" s="234">
        <f t="shared" si="4"/>
        <v>7017955</v>
      </c>
      <c r="I25" s="234">
        <f t="shared" si="4"/>
        <v>0</v>
      </c>
      <c r="J25" s="234">
        <f t="shared" si="4"/>
        <v>12638510</v>
      </c>
      <c r="K25" s="234">
        <f t="shared" si="4"/>
        <v>6355627</v>
      </c>
      <c r="L25" s="234">
        <f t="shared" si="4"/>
        <v>7550279</v>
      </c>
      <c r="M25" s="234">
        <f t="shared" si="4"/>
        <v>5227202</v>
      </c>
      <c r="N25" s="234">
        <f t="shared" si="4"/>
        <v>19133108</v>
      </c>
      <c r="O25" s="234">
        <f t="shared" si="4"/>
        <v>2378244</v>
      </c>
      <c r="P25" s="234">
        <f t="shared" si="4"/>
        <v>2795970</v>
      </c>
      <c r="Q25" s="234">
        <f t="shared" si="4"/>
        <v>2433877</v>
      </c>
      <c r="R25" s="234">
        <f t="shared" si="4"/>
        <v>7608091</v>
      </c>
      <c r="S25" s="234">
        <f t="shared" si="4"/>
        <v>2093998</v>
      </c>
      <c r="T25" s="234">
        <f t="shared" si="4"/>
        <v>3654096</v>
      </c>
      <c r="U25" s="234">
        <f t="shared" si="4"/>
        <v>0</v>
      </c>
      <c r="V25" s="234">
        <f t="shared" si="4"/>
        <v>5748094</v>
      </c>
      <c r="W25" s="234">
        <f t="shared" si="4"/>
        <v>45127803</v>
      </c>
      <c r="X25" s="234">
        <f t="shared" si="4"/>
        <v>68862100</v>
      </c>
      <c r="Y25" s="234">
        <f t="shared" si="4"/>
        <v>-23734297</v>
      </c>
      <c r="Z25" s="246">
        <f>+IF(X25&lt;&gt;0,+(Y25/X25)*100,0)</f>
        <v>-34.46641476225674</v>
      </c>
      <c r="AA25" s="247">
        <f>+AA5+AA9+AA15+AA19+AA24</f>
        <v>68862100</v>
      </c>
    </row>
    <row r="26" spans="1:27" ht="4.5" customHeight="1">
      <c r="A26" s="150"/>
      <c r="B26" s="141"/>
      <c r="C26" s="160"/>
      <c r="D26" s="160"/>
      <c r="E26" s="161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145"/>
      <c r="AA26" s="67"/>
    </row>
    <row r="27" spans="1:27" ht="13.5">
      <c r="A27" s="248" t="s">
        <v>136</v>
      </c>
      <c r="B27" s="152"/>
      <c r="C27" s="160"/>
      <c r="D27" s="160"/>
      <c r="E27" s="161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145"/>
      <c r="AA27" s="67"/>
    </row>
    <row r="28" spans="1:27" ht="13.5">
      <c r="A28" s="249" t="s">
        <v>137</v>
      </c>
      <c r="B28" s="141"/>
      <c r="C28" s="160"/>
      <c r="D28" s="160"/>
      <c r="E28" s="161">
        <v>45388000</v>
      </c>
      <c r="F28" s="65">
        <v>45388000</v>
      </c>
      <c r="G28" s="65"/>
      <c r="H28" s="65">
        <v>126594728</v>
      </c>
      <c r="I28" s="65"/>
      <c r="J28" s="65">
        <v>126594728</v>
      </c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>
        <v>126594728</v>
      </c>
      <c r="X28" s="65">
        <v>45388000</v>
      </c>
      <c r="Y28" s="65">
        <v>81206728</v>
      </c>
      <c r="Z28" s="145">
        <v>178.92</v>
      </c>
      <c r="AA28" s="160">
        <v>45388000</v>
      </c>
    </row>
    <row r="29" spans="1:27" ht="13.5">
      <c r="A29" s="249" t="s">
        <v>138</v>
      </c>
      <c r="B29" s="141"/>
      <c r="C29" s="160"/>
      <c r="D29" s="160"/>
      <c r="E29" s="161">
        <v>8113000</v>
      </c>
      <c r="F29" s="65">
        <v>8113000</v>
      </c>
      <c r="G29" s="65"/>
      <c r="H29" s="65"/>
      <c r="I29" s="65"/>
      <c r="J29" s="65"/>
      <c r="K29" s="65">
        <v>2225521</v>
      </c>
      <c r="L29" s="65">
        <v>2901415</v>
      </c>
      <c r="M29" s="65">
        <v>2029089</v>
      </c>
      <c r="N29" s="65">
        <v>7156025</v>
      </c>
      <c r="O29" s="65">
        <v>502212</v>
      </c>
      <c r="P29" s="65">
        <v>1246510</v>
      </c>
      <c r="Q29" s="65">
        <v>166733</v>
      </c>
      <c r="R29" s="65">
        <v>1915455</v>
      </c>
      <c r="S29" s="65"/>
      <c r="T29" s="65">
        <v>2346511</v>
      </c>
      <c r="U29" s="65"/>
      <c r="V29" s="65">
        <v>2346511</v>
      </c>
      <c r="W29" s="65">
        <v>11417991</v>
      </c>
      <c r="X29" s="65">
        <v>8113000</v>
      </c>
      <c r="Y29" s="65">
        <v>3304991</v>
      </c>
      <c r="Z29" s="145">
        <v>40.74</v>
      </c>
      <c r="AA29" s="67">
        <v>8113000</v>
      </c>
    </row>
    <row r="30" spans="1:27" ht="13.5">
      <c r="A30" s="249" t="s">
        <v>139</v>
      </c>
      <c r="B30" s="141"/>
      <c r="C30" s="162"/>
      <c r="D30" s="162"/>
      <c r="E30" s="163"/>
      <c r="F30" s="164"/>
      <c r="G30" s="164"/>
      <c r="H30" s="164"/>
      <c r="I30" s="164"/>
      <c r="J30" s="164"/>
      <c r="K30" s="164"/>
      <c r="L30" s="164"/>
      <c r="M30" s="164"/>
      <c r="N30" s="164"/>
      <c r="O30" s="164"/>
      <c r="P30" s="164"/>
      <c r="Q30" s="164"/>
      <c r="R30" s="164"/>
      <c r="S30" s="164"/>
      <c r="T30" s="164"/>
      <c r="U30" s="164"/>
      <c r="V30" s="164"/>
      <c r="W30" s="164"/>
      <c r="X30" s="164"/>
      <c r="Y30" s="164"/>
      <c r="Z30" s="146"/>
      <c r="AA30" s="239"/>
    </row>
    <row r="31" spans="1:27" ht="13.5">
      <c r="A31" s="250" t="s">
        <v>140</v>
      </c>
      <c r="B31" s="141"/>
      <c r="C31" s="160"/>
      <c r="D31" s="160"/>
      <c r="E31" s="161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145"/>
      <c r="AA31" s="67"/>
    </row>
    <row r="32" spans="1:27" ht="13.5">
      <c r="A32" s="251" t="s">
        <v>46</v>
      </c>
      <c r="B32" s="141" t="s">
        <v>94</v>
      </c>
      <c r="C32" s="225">
        <f aca="true" t="shared" si="5" ref="C32:Y32">SUM(C28:C31)</f>
        <v>0</v>
      </c>
      <c r="D32" s="225">
        <f>SUM(D28:D31)</f>
        <v>0</v>
      </c>
      <c r="E32" s="226">
        <f t="shared" si="5"/>
        <v>53501000</v>
      </c>
      <c r="F32" s="82">
        <f t="shared" si="5"/>
        <v>53501000</v>
      </c>
      <c r="G32" s="82">
        <f t="shared" si="5"/>
        <v>0</v>
      </c>
      <c r="H32" s="82">
        <f t="shared" si="5"/>
        <v>126594728</v>
      </c>
      <c r="I32" s="82">
        <f t="shared" si="5"/>
        <v>0</v>
      </c>
      <c r="J32" s="82">
        <f t="shared" si="5"/>
        <v>126594728</v>
      </c>
      <c r="K32" s="82">
        <f t="shared" si="5"/>
        <v>2225521</v>
      </c>
      <c r="L32" s="82">
        <f t="shared" si="5"/>
        <v>2901415</v>
      </c>
      <c r="M32" s="82">
        <f t="shared" si="5"/>
        <v>2029089</v>
      </c>
      <c r="N32" s="82">
        <f t="shared" si="5"/>
        <v>7156025</v>
      </c>
      <c r="O32" s="82">
        <f t="shared" si="5"/>
        <v>502212</v>
      </c>
      <c r="P32" s="82">
        <f t="shared" si="5"/>
        <v>1246510</v>
      </c>
      <c r="Q32" s="82">
        <f t="shared" si="5"/>
        <v>166733</v>
      </c>
      <c r="R32" s="82">
        <f t="shared" si="5"/>
        <v>1915455</v>
      </c>
      <c r="S32" s="82">
        <f t="shared" si="5"/>
        <v>0</v>
      </c>
      <c r="T32" s="82">
        <f t="shared" si="5"/>
        <v>2346511</v>
      </c>
      <c r="U32" s="82">
        <f t="shared" si="5"/>
        <v>0</v>
      </c>
      <c r="V32" s="82">
        <f t="shared" si="5"/>
        <v>2346511</v>
      </c>
      <c r="W32" s="82">
        <f t="shared" si="5"/>
        <v>138012719</v>
      </c>
      <c r="X32" s="82">
        <f t="shared" si="5"/>
        <v>53501000</v>
      </c>
      <c r="Y32" s="82">
        <f t="shared" si="5"/>
        <v>84511719</v>
      </c>
      <c r="Z32" s="227">
        <f>+IF(X32&lt;&gt;0,+(Y32/X32)*100,0)</f>
        <v>157.96287732939572</v>
      </c>
      <c r="AA32" s="84">
        <f>SUM(AA28:AA31)</f>
        <v>53501000</v>
      </c>
    </row>
    <row r="33" spans="1:27" ht="13.5">
      <c r="A33" s="252" t="s">
        <v>51</v>
      </c>
      <c r="B33" s="141" t="s">
        <v>141</v>
      </c>
      <c r="C33" s="160"/>
      <c r="D33" s="160"/>
      <c r="E33" s="161">
        <v>6000000</v>
      </c>
      <c r="F33" s="65">
        <v>6000000</v>
      </c>
      <c r="G33" s="65">
        <v>5620567</v>
      </c>
      <c r="H33" s="65">
        <v>3243585</v>
      </c>
      <c r="I33" s="65"/>
      <c r="J33" s="65">
        <v>8864152</v>
      </c>
      <c r="K33" s="65">
        <v>6388107</v>
      </c>
      <c r="L33" s="65">
        <v>4648844</v>
      </c>
      <c r="M33" s="65">
        <v>3198113</v>
      </c>
      <c r="N33" s="65">
        <v>14235064</v>
      </c>
      <c r="O33" s="65">
        <v>1876032</v>
      </c>
      <c r="P33" s="65">
        <v>1549460</v>
      </c>
      <c r="Q33" s="65">
        <v>2267144</v>
      </c>
      <c r="R33" s="65">
        <v>5692636</v>
      </c>
      <c r="S33" s="65">
        <v>2093998</v>
      </c>
      <c r="T33" s="65">
        <v>1307585</v>
      </c>
      <c r="U33" s="65"/>
      <c r="V33" s="65">
        <v>3401583</v>
      </c>
      <c r="W33" s="65">
        <v>32193435</v>
      </c>
      <c r="X33" s="65">
        <v>6000000</v>
      </c>
      <c r="Y33" s="65">
        <v>26193435</v>
      </c>
      <c r="Z33" s="145">
        <v>436.56</v>
      </c>
      <c r="AA33" s="67">
        <v>6000000</v>
      </c>
    </row>
    <row r="34" spans="1:27" ht="13.5">
      <c r="A34" s="252" t="s">
        <v>52</v>
      </c>
      <c r="B34" s="141" t="s">
        <v>126</v>
      </c>
      <c r="C34" s="160"/>
      <c r="D34" s="160"/>
      <c r="E34" s="161">
        <v>8100000</v>
      </c>
      <c r="F34" s="65">
        <v>8100000</v>
      </c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>
        <v>8100000</v>
      </c>
      <c r="Y34" s="65">
        <v>-8100000</v>
      </c>
      <c r="Z34" s="145">
        <v>-100</v>
      </c>
      <c r="AA34" s="67">
        <v>8100000</v>
      </c>
    </row>
    <row r="35" spans="1:27" ht="13.5">
      <c r="A35" s="252" t="s">
        <v>53</v>
      </c>
      <c r="B35" s="141"/>
      <c r="C35" s="160"/>
      <c r="D35" s="160"/>
      <c r="E35" s="161">
        <v>1261100</v>
      </c>
      <c r="F35" s="65">
        <v>1261100</v>
      </c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>
        <v>1261100</v>
      </c>
      <c r="Y35" s="65">
        <v>-1261100</v>
      </c>
      <c r="Z35" s="145">
        <v>-100</v>
      </c>
      <c r="AA35" s="67">
        <v>1261100</v>
      </c>
    </row>
    <row r="36" spans="1:27" ht="13.5">
      <c r="A36" s="253" t="s">
        <v>142</v>
      </c>
      <c r="B36" s="154" t="s">
        <v>132</v>
      </c>
      <c r="C36" s="237">
        <f aca="true" t="shared" si="6" ref="C36:Y36">SUM(C32:C35)</f>
        <v>0</v>
      </c>
      <c r="D36" s="237">
        <f>SUM(D32:D35)</f>
        <v>0</v>
      </c>
      <c r="E36" s="233">
        <f t="shared" si="6"/>
        <v>68862100</v>
      </c>
      <c r="F36" s="235">
        <f t="shared" si="6"/>
        <v>68862100</v>
      </c>
      <c r="G36" s="235">
        <f t="shared" si="6"/>
        <v>5620567</v>
      </c>
      <c r="H36" s="235">
        <f t="shared" si="6"/>
        <v>129838313</v>
      </c>
      <c r="I36" s="235">
        <f t="shared" si="6"/>
        <v>0</v>
      </c>
      <c r="J36" s="235">
        <f t="shared" si="6"/>
        <v>135458880</v>
      </c>
      <c r="K36" s="235">
        <f t="shared" si="6"/>
        <v>8613628</v>
      </c>
      <c r="L36" s="235">
        <f t="shared" si="6"/>
        <v>7550259</v>
      </c>
      <c r="M36" s="235">
        <f t="shared" si="6"/>
        <v>5227202</v>
      </c>
      <c r="N36" s="235">
        <f t="shared" si="6"/>
        <v>21391089</v>
      </c>
      <c r="O36" s="235">
        <f t="shared" si="6"/>
        <v>2378244</v>
      </c>
      <c r="P36" s="235">
        <f t="shared" si="6"/>
        <v>2795970</v>
      </c>
      <c r="Q36" s="235">
        <f t="shared" si="6"/>
        <v>2433877</v>
      </c>
      <c r="R36" s="235">
        <f t="shared" si="6"/>
        <v>7608091</v>
      </c>
      <c r="S36" s="235">
        <f t="shared" si="6"/>
        <v>2093998</v>
      </c>
      <c r="T36" s="235">
        <f t="shared" si="6"/>
        <v>3654096</v>
      </c>
      <c r="U36" s="235">
        <f t="shared" si="6"/>
        <v>0</v>
      </c>
      <c r="V36" s="235">
        <f t="shared" si="6"/>
        <v>5748094</v>
      </c>
      <c r="W36" s="235">
        <f t="shared" si="6"/>
        <v>170206154</v>
      </c>
      <c r="X36" s="235">
        <f t="shared" si="6"/>
        <v>68862100</v>
      </c>
      <c r="Y36" s="235">
        <f t="shared" si="6"/>
        <v>101344054</v>
      </c>
      <c r="Z36" s="236">
        <f>+IF(X36&lt;&gt;0,+(Y36/X36)*100,0)</f>
        <v>147.1695664233301</v>
      </c>
      <c r="AA36" s="254">
        <f>SUM(AA32:AA35)</f>
        <v>68862100</v>
      </c>
    </row>
    <row r="37" spans="1:27" ht="13.5">
      <c r="A37" s="155" t="s">
        <v>223</v>
      </c>
      <c r="B37" s="184"/>
      <c r="C37" s="184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Y37" s="184"/>
      <c r="Z37" s="184"/>
      <c r="AA37" s="184"/>
    </row>
    <row r="38" spans="1:27" ht="13.5">
      <c r="A38" s="123" t="s">
        <v>237</v>
      </c>
      <c r="B38" s="123"/>
      <c r="C38" s="123"/>
      <c r="D38" s="123"/>
      <c r="E38" s="123"/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123"/>
      <c r="T38" s="123"/>
      <c r="U38" s="123"/>
      <c r="V38" s="123"/>
      <c r="W38" s="123"/>
      <c r="X38" s="123"/>
      <c r="Y38" s="123"/>
      <c r="Z38" s="123"/>
      <c r="AA38" s="123"/>
    </row>
    <row r="39" spans="1:27" ht="13.5">
      <c r="A39" s="123" t="s">
        <v>238</v>
      </c>
      <c r="B39" s="123"/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23"/>
      <c r="U39" s="123"/>
      <c r="V39" s="123"/>
      <c r="W39" s="123"/>
      <c r="X39" s="123"/>
      <c r="Y39" s="123"/>
      <c r="Z39" s="123"/>
      <c r="AA39" s="123"/>
    </row>
    <row r="40" spans="1:27" ht="13.5">
      <c r="A40" s="123" t="s">
        <v>239</v>
      </c>
      <c r="B40" s="123"/>
      <c r="C40" s="123"/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123"/>
      <c r="T40" s="123"/>
      <c r="U40" s="123"/>
      <c r="V40" s="123"/>
      <c r="W40" s="123"/>
      <c r="X40" s="123"/>
      <c r="Y40" s="123"/>
      <c r="Z40" s="123"/>
      <c r="AA40" s="123"/>
    </row>
    <row r="41" spans="1:27" ht="13.5">
      <c r="A41" s="123" t="s">
        <v>240</v>
      </c>
      <c r="B41" s="123"/>
      <c r="C41" s="123"/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123"/>
      <c r="T41" s="123"/>
      <c r="U41" s="123"/>
      <c r="V41" s="123"/>
      <c r="W41" s="123"/>
      <c r="X41" s="123"/>
      <c r="Y41" s="123"/>
      <c r="Z41" s="123"/>
      <c r="AA41" s="123"/>
    </row>
    <row r="42" spans="1:27" ht="13.5">
      <c r="A42" s="123" t="s">
        <v>241</v>
      </c>
      <c r="B42" s="123"/>
      <c r="C42" s="123"/>
      <c r="D42" s="123"/>
      <c r="E42" s="123"/>
      <c r="F42" s="123"/>
      <c r="G42" s="123"/>
      <c r="H42" s="123"/>
      <c r="I42" s="123"/>
      <c r="J42" s="123"/>
      <c r="K42" s="123"/>
      <c r="L42" s="123"/>
      <c r="M42" s="123"/>
      <c r="N42" s="123"/>
      <c r="O42" s="123"/>
      <c r="P42" s="123"/>
      <c r="Q42" s="123"/>
      <c r="R42" s="123"/>
      <c r="S42" s="123"/>
      <c r="T42" s="123"/>
      <c r="U42" s="123"/>
      <c r="V42" s="123"/>
      <c r="W42" s="123"/>
      <c r="X42" s="123"/>
      <c r="Y42" s="123"/>
      <c r="Z42" s="123"/>
      <c r="AA42" s="123"/>
    </row>
    <row r="43" spans="1:27" ht="13.5">
      <c r="A43" s="123" t="s">
        <v>242</v>
      </c>
      <c r="B43" s="123"/>
      <c r="C43" s="123"/>
      <c r="D43" s="123"/>
      <c r="E43" s="123"/>
      <c r="F43" s="123"/>
      <c r="G43" s="123"/>
      <c r="H43" s="123"/>
      <c r="I43" s="123"/>
      <c r="J43" s="123"/>
      <c r="K43" s="123"/>
      <c r="L43" s="123"/>
      <c r="M43" s="123"/>
      <c r="N43" s="123"/>
      <c r="O43" s="123"/>
      <c r="P43" s="123"/>
      <c r="Q43" s="123"/>
      <c r="R43" s="123"/>
      <c r="S43" s="123"/>
      <c r="T43" s="123"/>
      <c r="U43" s="123"/>
      <c r="V43" s="123"/>
      <c r="W43" s="123"/>
      <c r="X43" s="123"/>
      <c r="Y43" s="123"/>
      <c r="Z43" s="123"/>
      <c r="AA43" s="123"/>
    </row>
    <row r="44" spans="1:27" ht="13.5">
      <c r="A44" s="123" t="s">
        <v>243</v>
      </c>
      <c r="B44" s="123"/>
      <c r="C44" s="123"/>
      <c r="D44" s="123"/>
      <c r="E44" s="123"/>
      <c r="F44" s="123"/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23"/>
      <c r="R44" s="123"/>
      <c r="S44" s="123"/>
      <c r="T44" s="123"/>
      <c r="U44" s="123"/>
      <c r="V44" s="123"/>
      <c r="W44" s="123"/>
      <c r="X44" s="123"/>
      <c r="Y44" s="123"/>
      <c r="Z44" s="123"/>
      <c r="AA44" s="123"/>
    </row>
    <row r="45" spans="1:27" ht="13.5">
      <c r="A45" s="123" t="s">
        <v>244</v>
      </c>
      <c r="B45" s="123"/>
      <c r="C45" s="123"/>
      <c r="D45" s="123"/>
      <c r="E45" s="123"/>
      <c r="F45" s="123"/>
      <c r="G45" s="123"/>
      <c r="H45" s="123"/>
      <c r="I45" s="123"/>
      <c r="J45" s="123"/>
      <c r="K45" s="123"/>
      <c r="L45" s="123"/>
      <c r="M45" s="123"/>
      <c r="N45" s="123"/>
      <c r="O45" s="123"/>
      <c r="P45" s="123"/>
      <c r="Q45" s="123"/>
      <c r="R45" s="123"/>
      <c r="S45" s="123"/>
      <c r="T45" s="123"/>
      <c r="U45" s="123"/>
      <c r="V45" s="123"/>
      <c r="W45" s="123"/>
      <c r="X45" s="123"/>
      <c r="Y45" s="123"/>
      <c r="Z45" s="123"/>
      <c r="AA45" s="123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255" t="s">
        <v>143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</row>
    <row r="2" spans="1:27" ht="24.75" customHeight="1">
      <c r="A2" s="166" t="s">
        <v>1</v>
      </c>
      <c r="B2" s="139" t="s">
        <v>228</v>
      </c>
      <c r="C2" s="126" t="s">
        <v>2</v>
      </c>
      <c r="D2" s="126" t="s">
        <v>3</v>
      </c>
      <c r="E2" s="193" t="s">
        <v>4</v>
      </c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9"/>
    </row>
    <row r="3" spans="1:27" ht="24.75" customHeight="1">
      <c r="A3" s="170" t="s">
        <v>5</v>
      </c>
      <c r="B3" s="256"/>
      <c r="C3" s="172" t="s">
        <v>6</v>
      </c>
      <c r="D3" s="172" t="s">
        <v>6</v>
      </c>
      <c r="E3" s="52" t="s">
        <v>7</v>
      </c>
      <c r="F3" s="53" t="s">
        <v>8</v>
      </c>
      <c r="G3" s="53" t="s">
        <v>9</v>
      </c>
      <c r="H3" s="53" t="s">
        <v>10</v>
      </c>
      <c r="I3" s="53" t="s">
        <v>11</v>
      </c>
      <c r="J3" s="53" t="s">
        <v>12</v>
      </c>
      <c r="K3" s="53" t="s">
        <v>13</v>
      </c>
      <c r="L3" s="53" t="s">
        <v>14</v>
      </c>
      <c r="M3" s="53" t="s">
        <v>15</v>
      </c>
      <c r="N3" s="53" t="s">
        <v>16</v>
      </c>
      <c r="O3" s="53" t="s">
        <v>17</v>
      </c>
      <c r="P3" s="53" t="s">
        <v>18</v>
      </c>
      <c r="Q3" s="53" t="s">
        <v>19</v>
      </c>
      <c r="R3" s="53" t="s">
        <v>20</v>
      </c>
      <c r="S3" s="53" t="s">
        <v>21</v>
      </c>
      <c r="T3" s="53" t="s">
        <v>22</v>
      </c>
      <c r="U3" s="53" t="s">
        <v>23</v>
      </c>
      <c r="V3" s="53" t="s">
        <v>24</v>
      </c>
      <c r="W3" s="53" t="s">
        <v>25</v>
      </c>
      <c r="X3" s="53" t="s">
        <v>26</v>
      </c>
      <c r="Y3" s="53" t="s">
        <v>27</v>
      </c>
      <c r="Z3" s="53" t="s">
        <v>28</v>
      </c>
      <c r="AA3" s="55" t="s">
        <v>29</v>
      </c>
    </row>
    <row r="4" spans="1:27" ht="13.5">
      <c r="A4" s="257" t="s">
        <v>144</v>
      </c>
      <c r="B4" s="258"/>
      <c r="C4" s="259"/>
      <c r="D4" s="259"/>
      <c r="E4" s="260"/>
      <c r="F4" s="261"/>
      <c r="G4" s="261"/>
      <c r="H4" s="261"/>
      <c r="I4" s="261"/>
      <c r="J4" s="261"/>
      <c r="K4" s="261"/>
      <c r="L4" s="261"/>
      <c r="M4" s="261"/>
      <c r="N4" s="261"/>
      <c r="O4" s="261"/>
      <c r="P4" s="261"/>
      <c r="Q4" s="261"/>
      <c r="R4" s="261"/>
      <c r="S4" s="261"/>
      <c r="T4" s="261"/>
      <c r="U4" s="261"/>
      <c r="V4" s="261"/>
      <c r="W4" s="261"/>
      <c r="X4" s="261"/>
      <c r="Y4" s="261"/>
      <c r="Z4" s="262"/>
      <c r="AA4" s="263"/>
    </row>
    <row r="5" spans="1:27" ht="13.5">
      <c r="A5" s="257" t="s">
        <v>145</v>
      </c>
      <c r="B5" s="197"/>
      <c r="C5" s="160"/>
      <c r="D5" s="160"/>
      <c r="E5" s="64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145"/>
      <c r="AA5" s="67"/>
    </row>
    <row r="6" spans="1:27" ht="13.5">
      <c r="A6" s="264" t="s">
        <v>146</v>
      </c>
      <c r="B6" s="197"/>
      <c r="C6" s="160"/>
      <c r="D6" s="160"/>
      <c r="E6" s="64">
        <v>25000</v>
      </c>
      <c r="F6" s="65">
        <v>25000</v>
      </c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>
        <v>25000</v>
      </c>
      <c r="Y6" s="65">
        <v>-25000</v>
      </c>
      <c r="Z6" s="145">
        <v>-100</v>
      </c>
      <c r="AA6" s="67">
        <v>25000</v>
      </c>
    </row>
    <row r="7" spans="1:27" ht="13.5">
      <c r="A7" s="264" t="s">
        <v>147</v>
      </c>
      <c r="B7" s="197" t="s">
        <v>72</v>
      </c>
      <c r="C7" s="160"/>
      <c r="D7" s="160"/>
      <c r="E7" s="64">
        <v>8738700</v>
      </c>
      <c r="F7" s="65">
        <v>8738700</v>
      </c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>
        <v>8738700</v>
      </c>
      <c r="Y7" s="65">
        <v>-8738700</v>
      </c>
      <c r="Z7" s="145">
        <v>-100</v>
      </c>
      <c r="AA7" s="67">
        <v>8738700</v>
      </c>
    </row>
    <row r="8" spans="1:27" ht="13.5">
      <c r="A8" s="264" t="s">
        <v>148</v>
      </c>
      <c r="B8" s="197" t="s">
        <v>72</v>
      </c>
      <c r="C8" s="160"/>
      <c r="D8" s="160"/>
      <c r="E8" s="64">
        <v>30340000</v>
      </c>
      <c r="F8" s="65">
        <v>30340000</v>
      </c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>
        <v>30340000</v>
      </c>
      <c r="Y8" s="65">
        <v>-30340000</v>
      </c>
      <c r="Z8" s="145">
        <v>-100</v>
      </c>
      <c r="AA8" s="67">
        <v>30340000</v>
      </c>
    </row>
    <row r="9" spans="1:27" ht="13.5">
      <c r="A9" s="264" t="s">
        <v>149</v>
      </c>
      <c r="B9" s="197"/>
      <c r="C9" s="160"/>
      <c r="D9" s="160"/>
      <c r="E9" s="64">
        <v>1224750</v>
      </c>
      <c r="F9" s="65">
        <v>1224750</v>
      </c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>
        <v>1224750</v>
      </c>
      <c r="Y9" s="65">
        <v>-1224750</v>
      </c>
      <c r="Z9" s="145">
        <v>-100</v>
      </c>
      <c r="AA9" s="67">
        <v>1224750</v>
      </c>
    </row>
    <row r="10" spans="1:27" ht="13.5">
      <c r="A10" s="264" t="s">
        <v>150</v>
      </c>
      <c r="B10" s="197"/>
      <c r="C10" s="160"/>
      <c r="D10" s="160"/>
      <c r="E10" s="64">
        <v>1500000</v>
      </c>
      <c r="F10" s="65">
        <v>1500000</v>
      </c>
      <c r="G10" s="164"/>
      <c r="H10" s="164"/>
      <c r="I10" s="164"/>
      <c r="J10" s="65"/>
      <c r="K10" s="164"/>
      <c r="L10" s="164"/>
      <c r="M10" s="65"/>
      <c r="N10" s="164"/>
      <c r="O10" s="164"/>
      <c r="P10" s="164"/>
      <c r="Q10" s="65"/>
      <c r="R10" s="164"/>
      <c r="S10" s="164"/>
      <c r="T10" s="65"/>
      <c r="U10" s="164"/>
      <c r="V10" s="164"/>
      <c r="W10" s="164"/>
      <c r="X10" s="65">
        <v>1500000</v>
      </c>
      <c r="Y10" s="164">
        <v>-1500000</v>
      </c>
      <c r="Z10" s="146">
        <v>-100</v>
      </c>
      <c r="AA10" s="239">
        <v>1500000</v>
      </c>
    </row>
    <row r="11" spans="1:27" ht="13.5">
      <c r="A11" s="264" t="s">
        <v>151</v>
      </c>
      <c r="B11" s="197" t="s">
        <v>96</v>
      </c>
      <c r="C11" s="160"/>
      <c r="D11" s="160"/>
      <c r="E11" s="64">
        <v>385000</v>
      </c>
      <c r="F11" s="65">
        <v>385000</v>
      </c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>
        <v>385000</v>
      </c>
      <c r="Y11" s="65">
        <v>-385000</v>
      </c>
      <c r="Z11" s="145">
        <v>-100</v>
      </c>
      <c r="AA11" s="67">
        <v>385000</v>
      </c>
    </row>
    <row r="12" spans="1:27" ht="13.5">
      <c r="A12" s="265" t="s">
        <v>56</v>
      </c>
      <c r="B12" s="266"/>
      <c r="C12" s="177">
        <f aca="true" t="shared" si="0" ref="C12:Y12">SUM(C6:C11)</f>
        <v>0</v>
      </c>
      <c r="D12" s="177">
        <f>SUM(D6:D11)</f>
        <v>0</v>
      </c>
      <c r="E12" s="77">
        <f t="shared" si="0"/>
        <v>42213450</v>
      </c>
      <c r="F12" s="78">
        <f t="shared" si="0"/>
        <v>42213450</v>
      </c>
      <c r="G12" s="78">
        <f t="shared" si="0"/>
        <v>0</v>
      </c>
      <c r="H12" s="78">
        <f t="shared" si="0"/>
        <v>0</v>
      </c>
      <c r="I12" s="78">
        <f t="shared" si="0"/>
        <v>0</v>
      </c>
      <c r="J12" s="78">
        <f t="shared" si="0"/>
        <v>0</v>
      </c>
      <c r="K12" s="78">
        <f t="shared" si="0"/>
        <v>0</v>
      </c>
      <c r="L12" s="78">
        <f t="shared" si="0"/>
        <v>0</v>
      </c>
      <c r="M12" s="78">
        <f t="shared" si="0"/>
        <v>0</v>
      </c>
      <c r="N12" s="78">
        <f t="shared" si="0"/>
        <v>0</v>
      </c>
      <c r="O12" s="78">
        <f t="shared" si="0"/>
        <v>0</v>
      </c>
      <c r="P12" s="78">
        <f t="shared" si="0"/>
        <v>0</v>
      </c>
      <c r="Q12" s="78">
        <f t="shared" si="0"/>
        <v>0</v>
      </c>
      <c r="R12" s="78">
        <f t="shared" si="0"/>
        <v>0</v>
      </c>
      <c r="S12" s="78">
        <f t="shared" si="0"/>
        <v>0</v>
      </c>
      <c r="T12" s="78">
        <f t="shared" si="0"/>
        <v>0</v>
      </c>
      <c r="U12" s="78">
        <f t="shared" si="0"/>
        <v>0</v>
      </c>
      <c r="V12" s="78">
        <f t="shared" si="0"/>
        <v>0</v>
      </c>
      <c r="W12" s="78">
        <f t="shared" si="0"/>
        <v>0</v>
      </c>
      <c r="X12" s="78">
        <f t="shared" si="0"/>
        <v>42213450</v>
      </c>
      <c r="Y12" s="78">
        <f t="shared" si="0"/>
        <v>-42213450</v>
      </c>
      <c r="Z12" s="179">
        <f>+IF(X12&lt;&gt;0,+(Y12/X12)*100,0)</f>
        <v>-100</v>
      </c>
      <c r="AA12" s="79">
        <f>SUM(AA6:AA11)</f>
        <v>42213450</v>
      </c>
    </row>
    <row r="13" spans="1:27" ht="4.5" customHeight="1">
      <c r="A13" s="267"/>
      <c r="B13" s="197"/>
      <c r="C13" s="160"/>
      <c r="D13" s="160"/>
      <c r="E13" s="64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145"/>
      <c r="AA13" s="67"/>
    </row>
    <row r="14" spans="1:27" ht="13.5">
      <c r="A14" s="257" t="s">
        <v>152</v>
      </c>
      <c r="B14" s="197"/>
      <c r="C14" s="160"/>
      <c r="D14" s="160"/>
      <c r="E14" s="64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145"/>
      <c r="AA14" s="67"/>
    </row>
    <row r="15" spans="1:27" ht="13.5">
      <c r="A15" s="264" t="s">
        <v>153</v>
      </c>
      <c r="B15" s="197"/>
      <c r="C15" s="160"/>
      <c r="D15" s="160"/>
      <c r="E15" s="64">
        <v>1000000</v>
      </c>
      <c r="F15" s="65">
        <v>1000000</v>
      </c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>
        <v>1000000</v>
      </c>
      <c r="Y15" s="65">
        <v>-1000000</v>
      </c>
      <c r="Z15" s="145">
        <v>-100</v>
      </c>
      <c r="AA15" s="67">
        <v>1000000</v>
      </c>
    </row>
    <row r="16" spans="1:27" ht="13.5">
      <c r="A16" s="264" t="s">
        <v>154</v>
      </c>
      <c r="B16" s="197"/>
      <c r="C16" s="160"/>
      <c r="D16" s="160"/>
      <c r="E16" s="64">
        <v>250000</v>
      </c>
      <c r="F16" s="65">
        <v>250000</v>
      </c>
      <c r="G16" s="164"/>
      <c r="H16" s="164"/>
      <c r="I16" s="164"/>
      <c r="J16" s="65"/>
      <c r="K16" s="164"/>
      <c r="L16" s="164"/>
      <c r="M16" s="65"/>
      <c r="N16" s="164"/>
      <c r="O16" s="164"/>
      <c r="P16" s="164"/>
      <c r="Q16" s="65"/>
      <c r="R16" s="164"/>
      <c r="S16" s="164"/>
      <c r="T16" s="65"/>
      <c r="U16" s="164"/>
      <c r="V16" s="164"/>
      <c r="W16" s="164"/>
      <c r="X16" s="65">
        <v>250000</v>
      </c>
      <c r="Y16" s="164">
        <v>-250000</v>
      </c>
      <c r="Z16" s="146">
        <v>-100</v>
      </c>
      <c r="AA16" s="239">
        <v>250000</v>
      </c>
    </row>
    <row r="17" spans="1:27" ht="13.5">
      <c r="A17" s="264" t="s">
        <v>155</v>
      </c>
      <c r="B17" s="197"/>
      <c r="C17" s="160"/>
      <c r="D17" s="160"/>
      <c r="E17" s="64">
        <v>7000000</v>
      </c>
      <c r="F17" s="65">
        <v>7000000</v>
      </c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>
        <v>7000000</v>
      </c>
      <c r="Y17" s="65">
        <v>-7000000</v>
      </c>
      <c r="Z17" s="145">
        <v>-100</v>
      </c>
      <c r="AA17" s="67">
        <v>7000000</v>
      </c>
    </row>
    <row r="18" spans="1:27" ht="13.5">
      <c r="A18" s="264" t="s">
        <v>156</v>
      </c>
      <c r="B18" s="197"/>
      <c r="C18" s="160"/>
      <c r="D18" s="160"/>
      <c r="E18" s="64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145"/>
      <c r="AA18" s="67"/>
    </row>
    <row r="19" spans="1:27" ht="13.5">
      <c r="A19" s="264" t="s">
        <v>157</v>
      </c>
      <c r="B19" s="197" t="s">
        <v>99</v>
      </c>
      <c r="C19" s="160"/>
      <c r="D19" s="160"/>
      <c r="E19" s="64">
        <v>548615133</v>
      </c>
      <c r="F19" s="65">
        <v>548615133</v>
      </c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>
        <v>548615133</v>
      </c>
      <c r="Y19" s="65">
        <v>-548615133</v>
      </c>
      <c r="Z19" s="145">
        <v>-100</v>
      </c>
      <c r="AA19" s="67">
        <v>548615133</v>
      </c>
    </row>
    <row r="20" spans="1:27" ht="13.5">
      <c r="A20" s="264" t="s">
        <v>158</v>
      </c>
      <c r="B20" s="197"/>
      <c r="C20" s="160"/>
      <c r="D20" s="160"/>
      <c r="E20" s="64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145"/>
      <c r="AA20" s="67"/>
    </row>
    <row r="21" spans="1:27" ht="13.5">
      <c r="A21" s="264" t="s">
        <v>159</v>
      </c>
      <c r="B21" s="197"/>
      <c r="C21" s="160"/>
      <c r="D21" s="160"/>
      <c r="E21" s="64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145"/>
      <c r="AA21" s="67"/>
    </row>
    <row r="22" spans="1:27" ht="13.5">
      <c r="A22" s="264" t="s">
        <v>160</v>
      </c>
      <c r="B22" s="197"/>
      <c r="C22" s="160"/>
      <c r="D22" s="160"/>
      <c r="E22" s="64">
        <v>175900</v>
      </c>
      <c r="F22" s="65">
        <v>175900</v>
      </c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>
        <v>175900</v>
      </c>
      <c r="Y22" s="65">
        <v>-175900</v>
      </c>
      <c r="Z22" s="145">
        <v>-100</v>
      </c>
      <c r="AA22" s="67">
        <v>175900</v>
      </c>
    </row>
    <row r="23" spans="1:27" ht="13.5">
      <c r="A23" s="264" t="s">
        <v>161</v>
      </c>
      <c r="B23" s="197"/>
      <c r="C23" s="160"/>
      <c r="D23" s="160"/>
      <c r="E23" s="64">
        <v>100000</v>
      </c>
      <c r="F23" s="65">
        <v>100000</v>
      </c>
      <c r="G23" s="164"/>
      <c r="H23" s="164"/>
      <c r="I23" s="164"/>
      <c r="J23" s="65"/>
      <c r="K23" s="164"/>
      <c r="L23" s="164"/>
      <c r="M23" s="65"/>
      <c r="N23" s="164"/>
      <c r="O23" s="164"/>
      <c r="P23" s="164"/>
      <c r="Q23" s="65"/>
      <c r="R23" s="164"/>
      <c r="S23" s="164"/>
      <c r="T23" s="65"/>
      <c r="U23" s="164"/>
      <c r="V23" s="164"/>
      <c r="W23" s="164"/>
      <c r="X23" s="65">
        <v>100000</v>
      </c>
      <c r="Y23" s="164">
        <v>-100000</v>
      </c>
      <c r="Z23" s="146">
        <v>-100</v>
      </c>
      <c r="AA23" s="239">
        <v>100000</v>
      </c>
    </row>
    <row r="24" spans="1:27" ht="13.5">
      <c r="A24" s="265" t="s">
        <v>57</v>
      </c>
      <c r="B24" s="268"/>
      <c r="C24" s="177">
        <f aca="true" t="shared" si="1" ref="C24:Y24">SUM(C15:C23)</f>
        <v>0</v>
      </c>
      <c r="D24" s="177">
        <f>SUM(D15:D23)</f>
        <v>0</v>
      </c>
      <c r="E24" s="81">
        <f t="shared" si="1"/>
        <v>557141033</v>
      </c>
      <c r="F24" s="82">
        <f t="shared" si="1"/>
        <v>557141033</v>
      </c>
      <c r="G24" s="82">
        <f t="shared" si="1"/>
        <v>0</v>
      </c>
      <c r="H24" s="82">
        <f t="shared" si="1"/>
        <v>0</v>
      </c>
      <c r="I24" s="82">
        <f t="shared" si="1"/>
        <v>0</v>
      </c>
      <c r="J24" s="82">
        <f t="shared" si="1"/>
        <v>0</v>
      </c>
      <c r="K24" s="82">
        <f t="shared" si="1"/>
        <v>0</v>
      </c>
      <c r="L24" s="82">
        <f t="shared" si="1"/>
        <v>0</v>
      </c>
      <c r="M24" s="82">
        <f t="shared" si="1"/>
        <v>0</v>
      </c>
      <c r="N24" s="82">
        <f t="shared" si="1"/>
        <v>0</v>
      </c>
      <c r="O24" s="82">
        <f t="shared" si="1"/>
        <v>0</v>
      </c>
      <c r="P24" s="82">
        <f t="shared" si="1"/>
        <v>0</v>
      </c>
      <c r="Q24" s="82">
        <f t="shared" si="1"/>
        <v>0</v>
      </c>
      <c r="R24" s="82">
        <f t="shared" si="1"/>
        <v>0</v>
      </c>
      <c r="S24" s="82">
        <f t="shared" si="1"/>
        <v>0</v>
      </c>
      <c r="T24" s="82">
        <f t="shared" si="1"/>
        <v>0</v>
      </c>
      <c r="U24" s="82">
        <f t="shared" si="1"/>
        <v>0</v>
      </c>
      <c r="V24" s="82">
        <f t="shared" si="1"/>
        <v>0</v>
      </c>
      <c r="W24" s="82">
        <f t="shared" si="1"/>
        <v>0</v>
      </c>
      <c r="X24" s="82">
        <f t="shared" si="1"/>
        <v>557141033</v>
      </c>
      <c r="Y24" s="82">
        <f t="shared" si="1"/>
        <v>-557141033</v>
      </c>
      <c r="Z24" s="227">
        <f>+IF(X24&lt;&gt;0,+(Y24/X24)*100,0)</f>
        <v>-100</v>
      </c>
      <c r="AA24" s="84">
        <f>SUM(AA15:AA23)</f>
        <v>557141033</v>
      </c>
    </row>
    <row r="25" spans="1:27" ht="13.5">
      <c r="A25" s="265" t="s">
        <v>162</v>
      </c>
      <c r="B25" s="266"/>
      <c r="C25" s="177">
        <f aca="true" t="shared" si="2" ref="C25:Y25">+C12+C24</f>
        <v>0</v>
      </c>
      <c r="D25" s="177">
        <f>+D12+D24</f>
        <v>0</v>
      </c>
      <c r="E25" s="77">
        <f t="shared" si="2"/>
        <v>599354483</v>
      </c>
      <c r="F25" s="78">
        <f t="shared" si="2"/>
        <v>599354483</v>
      </c>
      <c r="G25" s="78">
        <f t="shared" si="2"/>
        <v>0</v>
      </c>
      <c r="H25" s="78">
        <f t="shared" si="2"/>
        <v>0</v>
      </c>
      <c r="I25" s="78">
        <f t="shared" si="2"/>
        <v>0</v>
      </c>
      <c r="J25" s="78">
        <f t="shared" si="2"/>
        <v>0</v>
      </c>
      <c r="K25" s="78">
        <f t="shared" si="2"/>
        <v>0</v>
      </c>
      <c r="L25" s="78">
        <f t="shared" si="2"/>
        <v>0</v>
      </c>
      <c r="M25" s="78">
        <f t="shared" si="2"/>
        <v>0</v>
      </c>
      <c r="N25" s="78">
        <f t="shared" si="2"/>
        <v>0</v>
      </c>
      <c r="O25" s="78">
        <f t="shared" si="2"/>
        <v>0</v>
      </c>
      <c r="P25" s="78">
        <f t="shared" si="2"/>
        <v>0</v>
      </c>
      <c r="Q25" s="78">
        <f t="shared" si="2"/>
        <v>0</v>
      </c>
      <c r="R25" s="78">
        <f t="shared" si="2"/>
        <v>0</v>
      </c>
      <c r="S25" s="78">
        <f t="shared" si="2"/>
        <v>0</v>
      </c>
      <c r="T25" s="78">
        <f t="shared" si="2"/>
        <v>0</v>
      </c>
      <c r="U25" s="78">
        <f t="shared" si="2"/>
        <v>0</v>
      </c>
      <c r="V25" s="78">
        <f t="shared" si="2"/>
        <v>0</v>
      </c>
      <c r="W25" s="78">
        <f t="shared" si="2"/>
        <v>0</v>
      </c>
      <c r="X25" s="78">
        <f t="shared" si="2"/>
        <v>599354483</v>
      </c>
      <c r="Y25" s="78">
        <f t="shared" si="2"/>
        <v>-599354483</v>
      </c>
      <c r="Z25" s="179">
        <f>+IF(X25&lt;&gt;0,+(Y25/X25)*100,0)</f>
        <v>-100</v>
      </c>
      <c r="AA25" s="79">
        <f>+AA12+AA24</f>
        <v>599354483</v>
      </c>
    </row>
    <row r="26" spans="1:27" ht="4.5" customHeight="1">
      <c r="A26" s="267"/>
      <c r="B26" s="197"/>
      <c r="C26" s="160"/>
      <c r="D26" s="160"/>
      <c r="E26" s="64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145"/>
      <c r="AA26" s="67"/>
    </row>
    <row r="27" spans="1:27" ht="13.5">
      <c r="A27" s="257" t="s">
        <v>163</v>
      </c>
      <c r="B27" s="197"/>
      <c r="C27" s="160"/>
      <c r="D27" s="160"/>
      <c r="E27" s="64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145"/>
      <c r="AA27" s="67"/>
    </row>
    <row r="28" spans="1:27" ht="13.5">
      <c r="A28" s="257" t="s">
        <v>164</v>
      </c>
      <c r="B28" s="269"/>
      <c r="C28" s="160"/>
      <c r="D28" s="160"/>
      <c r="E28" s="64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145"/>
      <c r="AA28" s="67"/>
    </row>
    <row r="29" spans="1:27" ht="13.5">
      <c r="A29" s="264" t="s">
        <v>165</v>
      </c>
      <c r="B29" s="197" t="s">
        <v>72</v>
      </c>
      <c r="C29" s="160"/>
      <c r="D29" s="160"/>
      <c r="E29" s="64">
        <v>2500000</v>
      </c>
      <c r="F29" s="65">
        <v>2500000</v>
      </c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>
        <v>2500000</v>
      </c>
      <c r="Y29" s="65">
        <v>-2500000</v>
      </c>
      <c r="Z29" s="145">
        <v>-100</v>
      </c>
      <c r="AA29" s="67">
        <v>2500000</v>
      </c>
    </row>
    <row r="30" spans="1:27" ht="13.5">
      <c r="A30" s="264" t="s">
        <v>52</v>
      </c>
      <c r="B30" s="197" t="s">
        <v>94</v>
      </c>
      <c r="C30" s="160"/>
      <c r="D30" s="160"/>
      <c r="E30" s="64">
        <v>2850000</v>
      </c>
      <c r="F30" s="65">
        <v>2850000</v>
      </c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>
        <v>2850000</v>
      </c>
      <c r="Y30" s="65">
        <v>-2850000</v>
      </c>
      <c r="Z30" s="145">
        <v>-100</v>
      </c>
      <c r="AA30" s="67">
        <v>2850000</v>
      </c>
    </row>
    <row r="31" spans="1:27" ht="13.5">
      <c r="A31" s="264" t="s">
        <v>166</v>
      </c>
      <c r="B31" s="197"/>
      <c r="C31" s="160"/>
      <c r="D31" s="160"/>
      <c r="E31" s="64">
        <v>550000</v>
      </c>
      <c r="F31" s="65">
        <v>550000</v>
      </c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>
        <v>550000</v>
      </c>
      <c r="Y31" s="65">
        <v>-550000</v>
      </c>
      <c r="Z31" s="145">
        <v>-100</v>
      </c>
      <c r="AA31" s="67">
        <v>550000</v>
      </c>
    </row>
    <row r="32" spans="1:27" ht="13.5">
      <c r="A32" s="264" t="s">
        <v>167</v>
      </c>
      <c r="B32" s="197" t="s">
        <v>94</v>
      </c>
      <c r="C32" s="160"/>
      <c r="D32" s="160"/>
      <c r="E32" s="64">
        <v>562013103</v>
      </c>
      <c r="F32" s="65">
        <v>562013103</v>
      </c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>
        <v>562013103</v>
      </c>
      <c r="Y32" s="65">
        <v>-562013103</v>
      </c>
      <c r="Z32" s="145">
        <v>-100</v>
      </c>
      <c r="AA32" s="67">
        <v>562013103</v>
      </c>
    </row>
    <row r="33" spans="1:27" ht="13.5">
      <c r="A33" s="264" t="s">
        <v>168</v>
      </c>
      <c r="B33" s="197"/>
      <c r="C33" s="160"/>
      <c r="D33" s="160"/>
      <c r="E33" s="64">
        <v>3850000</v>
      </c>
      <c r="F33" s="65">
        <v>3850000</v>
      </c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>
        <v>3850000</v>
      </c>
      <c r="Y33" s="65">
        <v>-3850000</v>
      </c>
      <c r="Z33" s="145">
        <v>-100</v>
      </c>
      <c r="AA33" s="67">
        <v>3850000</v>
      </c>
    </row>
    <row r="34" spans="1:27" ht="13.5">
      <c r="A34" s="265" t="s">
        <v>58</v>
      </c>
      <c r="B34" s="266"/>
      <c r="C34" s="177">
        <f aca="true" t="shared" si="3" ref="C34:Y34">SUM(C29:C33)</f>
        <v>0</v>
      </c>
      <c r="D34" s="177">
        <f>SUM(D29:D33)</f>
        <v>0</v>
      </c>
      <c r="E34" s="77">
        <f t="shared" si="3"/>
        <v>571763103</v>
      </c>
      <c r="F34" s="78">
        <f t="shared" si="3"/>
        <v>571763103</v>
      </c>
      <c r="G34" s="78">
        <f t="shared" si="3"/>
        <v>0</v>
      </c>
      <c r="H34" s="78">
        <f t="shared" si="3"/>
        <v>0</v>
      </c>
      <c r="I34" s="78">
        <f t="shared" si="3"/>
        <v>0</v>
      </c>
      <c r="J34" s="78">
        <f t="shared" si="3"/>
        <v>0</v>
      </c>
      <c r="K34" s="78">
        <f t="shared" si="3"/>
        <v>0</v>
      </c>
      <c r="L34" s="78">
        <f t="shared" si="3"/>
        <v>0</v>
      </c>
      <c r="M34" s="78">
        <f t="shared" si="3"/>
        <v>0</v>
      </c>
      <c r="N34" s="78">
        <f t="shared" si="3"/>
        <v>0</v>
      </c>
      <c r="O34" s="78">
        <f t="shared" si="3"/>
        <v>0</v>
      </c>
      <c r="P34" s="78">
        <f t="shared" si="3"/>
        <v>0</v>
      </c>
      <c r="Q34" s="78">
        <f t="shared" si="3"/>
        <v>0</v>
      </c>
      <c r="R34" s="78">
        <f t="shared" si="3"/>
        <v>0</v>
      </c>
      <c r="S34" s="78">
        <f t="shared" si="3"/>
        <v>0</v>
      </c>
      <c r="T34" s="78">
        <f t="shared" si="3"/>
        <v>0</v>
      </c>
      <c r="U34" s="78">
        <f t="shared" si="3"/>
        <v>0</v>
      </c>
      <c r="V34" s="78">
        <f t="shared" si="3"/>
        <v>0</v>
      </c>
      <c r="W34" s="78">
        <f t="shared" si="3"/>
        <v>0</v>
      </c>
      <c r="X34" s="78">
        <f t="shared" si="3"/>
        <v>571763103</v>
      </c>
      <c r="Y34" s="78">
        <f t="shared" si="3"/>
        <v>-571763103</v>
      </c>
      <c r="Z34" s="179">
        <f>+IF(X34&lt;&gt;0,+(Y34/X34)*100,0)</f>
        <v>-100</v>
      </c>
      <c r="AA34" s="79">
        <f>SUM(AA29:AA33)</f>
        <v>571763103</v>
      </c>
    </row>
    <row r="35" spans="1:27" ht="4.5" customHeight="1">
      <c r="A35" s="267"/>
      <c r="B35" s="197"/>
      <c r="C35" s="160"/>
      <c r="D35" s="160"/>
      <c r="E35" s="64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145"/>
      <c r="AA35" s="67"/>
    </row>
    <row r="36" spans="1:27" ht="13.5">
      <c r="A36" s="257" t="s">
        <v>169</v>
      </c>
      <c r="B36" s="197"/>
      <c r="C36" s="160"/>
      <c r="D36" s="160"/>
      <c r="E36" s="64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145"/>
      <c r="AA36" s="67"/>
    </row>
    <row r="37" spans="1:27" ht="13.5">
      <c r="A37" s="264" t="s">
        <v>52</v>
      </c>
      <c r="B37" s="197"/>
      <c r="C37" s="160"/>
      <c r="D37" s="160"/>
      <c r="E37" s="64">
        <v>8156000</v>
      </c>
      <c r="F37" s="65">
        <v>8156000</v>
      </c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>
        <v>8156000</v>
      </c>
      <c r="Y37" s="65">
        <v>-8156000</v>
      </c>
      <c r="Z37" s="145">
        <v>-100</v>
      </c>
      <c r="AA37" s="67">
        <v>8156000</v>
      </c>
    </row>
    <row r="38" spans="1:27" ht="13.5">
      <c r="A38" s="264" t="s">
        <v>168</v>
      </c>
      <c r="B38" s="197"/>
      <c r="C38" s="160"/>
      <c r="D38" s="160"/>
      <c r="E38" s="64">
        <v>224500</v>
      </c>
      <c r="F38" s="65">
        <v>224500</v>
      </c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>
        <v>224500</v>
      </c>
      <c r="Y38" s="65">
        <v>-224500</v>
      </c>
      <c r="Z38" s="145">
        <v>-100</v>
      </c>
      <c r="AA38" s="67">
        <v>224500</v>
      </c>
    </row>
    <row r="39" spans="1:27" ht="13.5">
      <c r="A39" s="265" t="s">
        <v>59</v>
      </c>
      <c r="B39" s="268"/>
      <c r="C39" s="177">
        <f aca="true" t="shared" si="4" ref="C39:Y39">SUM(C37:C38)</f>
        <v>0</v>
      </c>
      <c r="D39" s="177">
        <f>SUM(D37:D38)</f>
        <v>0</v>
      </c>
      <c r="E39" s="81">
        <f t="shared" si="4"/>
        <v>8380500</v>
      </c>
      <c r="F39" s="82">
        <f t="shared" si="4"/>
        <v>8380500</v>
      </c>
      <c r="G39" s="82">
        <f t="shared" si="4"/>
        <v>0</v>
      </c>
      <c r="H39" s="82">
        <f t="shared" si="4"/>
        <v>0</v>
      </c>
      <c r="I39" s="82">
        <f t="shared" si="4"/>
        <v>0</v>
      </c>
      <c r="J39" s="82">
        <f t="shared" si="4"/>
        <v>0</v>
      </c>
      <c r="K39" s="82">
        <f t="shared" si="4"/>
        <v>0</v>
      </c>
      <c r="L39" s="82">
        <f t="shared" si="4"/>
        <v>0</v>
      </c>
      <c r="M39" s="82">
        <f t="shared" si="4"/>
        <v>0</v>
      </c>
      <c r="N39" s="82">
        <f t="shared" si="4"/>
        <v>0</v>
      </c>
      <c r="O39" s="82">
        <f t="shared" si="4"/>
        <v>0</v>
      </c>
      <c r="P39" s="82">
        <f t="shared" si="4"/>
        <v>0</v>
      </c>
      <c r="Q39" s="82">
        <f t="shared" si="4"/>
        <v>0</v>
      </c>
      <c r="R39" s="82">
        <f t="shared" si="4"/>
        <v>0</v>
      </c>
      <c r="S39" s="82">
        <f t="shared" si="4"/>
        <v>0</v>
      </c>
      <c r="T39" s="82">
        <f t="shared" si="4"/>
        <v>0</v>
      </c>
      <c r="U39" s="82">
        <f t="shared" si="4"/>
        <v>0</v>
      </c>
      <c r="V39" s="82">
        <f t="shared" si="4"/>
        <v>0</v>
      </c>
      <c r="W39" s="82">
        <f t="shared" si="4"/>
        <v>0</v>
      </c>
      <c r="X39" s="82">
        <f t="shared" si="4"/>
        <v>8380500</v>
      </c>
      <c r="Y39" s="82">
        <f t="shared" si="4"/>
        <v>-8380500</v>
      </c>
      <c r="Z39" s="227">
        <f>+IF(X39&lt;&gt;0,+(Y39/X39)*100,0)</f>
        <v>-100</v>
      </c>
      <c r="AA39" s="84">
        <f>SUM(AA37:AA38)</f>
        <v>8380500</v>
      </c>
    </row>
    <row r="40" spans="1:27" ht="13.5">
      <c r="A40" s="265" t="s">
        <v>170</v>
      </c>
      <c r="B40" s="266"/>
      <c r="C40" s="177">
        <f aca="true" t="shared" si="5" ref="C40:Y40">+C34+C39</f>
        <v>0</v>
      </c>
      <c r="D40" s="177">
        <f>+D34+D39</f>
        <v>0</v>
      </c>
      <c r="E40" s="77">
        <f t="shared" si="5"/>
        <v>580143603</v>
      </c>
      <c r="F40" s="78">
        <f t="shared" si="5"/>
        <v>580143603</v>
      </c>
      <c r="G40" s="78">
        <f t="shared" si="5"/>
        <v>0</v>
      </c>
      <c r="H40" s="78">
        <f t="shared" si="5"/>
        <v>0</v>
      </c>
      <c r="I40" s="78">
        <f t="shared" si="5"/>
        <v>0</v>
      </c>
      <c r="J40" s="78">
        <f t="shared" si="5"/>
        <v>0</v>
      </c>
      <c r="K40" s="78">
        <f t="shared" si="5"/>
        <v>0</v>
      </c>
      <c r="L40" s="78">
        <f t="shared" si="5"/>
        <v>0</v>
      </c>
      <c r="M40" s="78">
        <f t="shared" si="5"/>
        <v>0</v>
      </c>
      <c r="N40" s="78">
        <f t="shared" si="5"/>
        <v>0</v>
      </c>
      <c r="O40" s="78">
        <f t="shared" si="5"/>
        <v>0</v>
      </c>
      <c r="P40" s="78">
        <f t="shared" si="5"/>
        <v>0</v>
      </c>
      <c r="Q40" s="78">
        <f t="shared" si="5"/>
        <v>0</v>
      </c>
      <c r="R40" s="78">
        <f t="shared" si="5"/>
        <v>0</v>
      </c>
      <c r="S40" s="78">
        <f t="shared" si="5"/>
        <v>0</v>
      </c>
      <c r="T40" s="78">
        <f t="shared" si="5"/>
        <v>0</v>
      </c>
      <c r="U40" s="78">
        <f t="shared" si="5"/>
        <v>0</v>
      </c>
      <c r="V40" s="78">
        <f t="shared" si="5"/>
        <v>0</v>
      </c>
      <c r="W40" s="78">
        <f t="shared" si="5"/>
        <v>0</v>
      </c>
      <c r="X40" s="78">
        <f t="shared" si="5"/>
        <v>580143603</v>
      </c>
      <c r="Y40" s="78">
        <f t="shared" si="5"/>
        <v>-580143603</v>
      </c>
      <c r="Z40" s="179">
        <f>+IF(X40&lt;&gt;0,+(Y40/X40)*100,0)</f>
        <v>-100</v>
      </c>
      <c r="AA40" s="79">
        <f>+AA34+AA39</f>
        <v>580143603</v>
      </c>
    </row>
    <row r="41" spans="1:27" ht="4.5" customHeight="1">
      <c r="A41" s="267"/>
      <c r="B41" s="197"/>
      <c r="C41" s="160"/>
      <c r="D41" s="160"/>
      <c r="E41" s="64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145"/>
      <c r="AA41" s="67"/>
    </row>
    <row r="42" spans="1:27" ht="13.5">
      <c r="A42" s="270" t="s">
        <v>171</v>
      </c>
      <c r="B42" s="271" t="s">
        <v>141</v>
      </c>
      <c r="C42" s="272">
        <f aca="true" t="shared" si="6" ref="C42:Y42">+C25-C40</f>
        <v>0</v>
      </c>
      <c r="D42" s="272">
        <f>+D25-D40</f>
        <v>0</v>
      </c>
      <c r="E42" s="273">
        <f t="shared" si="6"/>
        <v>19210880</v>
      </c>
      <c r="F42" s="274">
        <f t="shared" si="6"/>
        <v>19210880</v>
      </c>
      <c r="G42" s="274">
        <f t="shared" si="6"/>
        <v>0</v>
      </c>
      <c r="H42" s="274">
        <f t="shared" si="6"/>
        <v>0</v>
      </c>
      <c r="I42" s="274">
        <f t="shared" si="6"/>
        <v>0</v>
      </c>
      <c r="J42" s="274">
        <f t="shared" si="6"/>
        <v>0</v>
      </c>
      <c r="K42" s="274">
        <f t="shared" si="6"/>
        <v>0</v>
      </c>
      <c r="L42" s="274">
        <f t="shared" si="6"/>
        <v>0</v>
      </c>
      <c r="M42" s="274">
        <f t="shared" si="6"/>
        <v>0</v>
      </c>
      <c r="N42" s="274">
        <f t="shared" si="6"/>
        <v>0</v>
      </c>
      <c r="O42" s="274">
        <f t="shared" si="6"/>
        <v>0</v>
      </c>
      <c r="P42" s="274">
        <f t="shared" si="6"/>
        <v>0</v>
      </c>
      <c r="Q42" s="274">
        <f t="shared" si="6"/>
        <v>0</v>
      </c>
      <c r="R42" s="274">
        <f t="shared" si="6"/>
        <v>0</v>
      </c>
      <c r="S42" s="274">
        <f t="shared" si="6"/>
        <v>0</v>
      </c>
      <c r="T42" s="274">
        <f t="shared" si="6"/>
        <v>0</v>
      </c>
      <c r="U42" s="274">
        <f t="shared" si="6"/>
        <v>0</v>
      </c>
      <c r="V42" s="274">
        <f t="shared" si="6"/>
        <v>0</v>
      </c>
      <c r="W42" s="274">
        <f t="shared" si="6"/>
        <v>0</v>
      </c>
      <c r="X42" s="274">
        <f t="shared" si="6"/>
        <v>19210880</v>
      </c>
      <c r="Y42" s="274">
        <f t="shared" si="6"/>
        <v>-19210880</v>
      </c>
      <c r="Z42" s="275">
        <f>+IF(X42&lt;&gt;0,+(Y42/X42)*100,0)</f>
        <v>-100</v>
      </c>
      <c r="AA42" s="276">
        <f>+AA25-AA40</f>
        <v>19210880</v>
      </c>
    </row>
    <row r="43" spans="1:27" ht="4.5" customHeight="1">
      <c r="A43" s="267"/>
      <c r="B43" s="197"/>
      <c r="C43" s="160"/>
      <c r="D43" s="160"/>
      <c r="E43" s="64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144"/>
      <c r="AA43" s="67"/>
    </row>
    <row r="44" spans="1:27" ht="13.5">
      <c r="A44" s="257" t="s">
        <v>172</v>
      </c>
      <c r="B44" s="197"/>
      <c r="C44" s="160"/>
      <c r="D44" s="160"/>
      <c r="E44" s="64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144"/>
      <c r="AA44" s="67"/>
    </row>
    <row r="45" spans="1:27" ht="13.5">
      <c r="A45" s="264" t="s">
        <v>173</v>
      </c>
      <c r="B45" s="197"/>
      <c r="C45" s="160"/>
      <c r="D45" s="160"/>
      <c r="E45" s="64">
        <v>-2050000</v>
      </c>
      <c r="F45" s="65">
        <v>-2050000</v>
      </c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>
        <v>-2050000</v>
      </c>
      <c r="Y45" s="65">
        <v>2050000</v>
      </c>
      <c r="Z45" s="144">
        <v>-100</v>
      </c>
      <c r="AA45" s="67">
        <v>-2050000</v>
      </c>
    </row>
    <row r="46" spans="1:27" ht="13.5">
      <c r="A46" s="264" t="s">
        <v>174</v>
      </c>
      <c r="B46" s="197" t="s">
        <v>94</v>
      </c>
      <c r="C46" s="160"/>
      <c r="D46" s="160"/>
      <c r="E46" s="64">
        <v>20060880</v>
      </c>
      <c r="F46" s="65">
        <v>20060880</v>
      </c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>
        <v>20060880</v>
      </c>
      <c r="Y46" s="65">
        <v>-20060880</v>
      </c>
      <c r="Z46" s="144">
        <v>-100</v>
      </c>
      <c r="AA46" s="67">
        <v>20060880</v>
      </c>
    </row>
    <row r="47" spans="1:27" ht="13.5">
      <c r="A47" s="264" t="s">
        <v>175</v>
      </c>
      <c r="B47" s="197"/>
      <c r="C47" s="160"/>
      <c r="D47" s="160"/>
      <c r="E47" s="64">
        <v>1200000</v>
      </c>
      <c r="F47" s="65">
        <v>1200000</v>
      </c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>
        <v>1200000</v>
      </c>
      <c r="Y47" s="65">
        <v>-1200000</v>
      </c>
      <c r="Z47" s="144">
        <v>-100</v>
      </c>
      <c r="AA47" s="67">
        <v>1200000</v>
      </c>
    </row>
    <row r="48" spans="1:27" ht="13.5">
      <c r="A48" s="277" t="s">
        <v>176</v>
      </c>
      <c r="B48" s="278" t="s">
        <v>141</v>
      </c>
      <c r="C48" s="232">
        <f aca="true" t="shared" si="7" ref="C48:Y48">SUM(C45:C47)</f>
        <v>0</v>
      </c>
      <c r="D48" s="232">
        <f>SUM(D45:D47)</f>
        <v>0</v>
      </c>
      <c r="E48" s="279">
        <f t="shared" si="7"/>
        <v>19210880</v>
      </c>
      <c r="F48" s="234">
        <f t="shared" si="7"/>
        <v>19210880</v>
      </c>
      <c r="G48" s="234">
        <f t="shared" si="7"/>
        <v>0</v>
      </c>
      <c r="H48" s="234">
        <f t="shared" si="7"/>
        <v>0</v>
      </c>
      <c r="I48" s="234">
        <f t="shared" si="7"/>
        <v>0</v>
      </c>
      <c r="J48" s="234">
        <f t="shared" si="7"/>
        <v>0</v>
      </c>
      <c r="K48" s="234">
        <f t="shared" si="7"/>
        <v>0</v>
      </c>
      <c r="L48" s="234">
        <f t="shared" si="7"/>
        <v>0</v>
      </c>
      <c r="M48" s="234">
        <f t="shared" si="7"/>
        <v>0</v>
      </c>
      <c r="N48" s="234">
        <f t="shared" si="7"/>
        <v>0</v>
      </c>
      <c r="O48" s="234">
        <f t="shared" si="7"/>
        <v>0</v>
      </c>
      <c r="P48" s="234">
        <f t="shared" si="7"/>
        <v>0</v>
      </c>
      <c r="Q48" s="234">
        <f t="shared" si="7"/>
        <v>0</v>
      </c>
      <c r="R48" s="234">
        <f t="shared" si="7"/>
        <v>0</v>
      </c>
      <c r="S48" s="234">
        <f t="shared" si="7"/>
        <v>0</v>
      </c>
      <c r="T48" s="234">
        <f t="shared" si="7"/>
        <v>0</v>
      </c>
      <c r="U48" s="234">
        <f t="shared" si="7"/>
        <v>0</v>
      </c>
      <c r="V48" s="234">
        <f t="shared" si="7"/>
        <v>0</v>
      </c>
      <c r="W48" s="234">
        <f t="shared" si="7"/>
        <v>0</v>
      </c>
      <c r="X48" s="234">
        <f t="shared" si="7"/>
        <v>19210880</v>
      </c>
      <c r="Y48" s="234">
        <f t="shared" si="7"/>
        <v>-19210880</v>
      </c>
      <c r="Z48" s="280">
        <f>+IF(X48&lt;&gt;0,+(Y48/X48)*100,0)</f>
        <v>-100</v>
      </c>
      <c r="AA48" s="247">
        <f>SUM(AA45:AA47)</f>
        <v>19210880</v>
      </c>
    </row>
    <row r="49" spans="1:27" ht="13.5">
      <c r="A49" s="123" t="s">
        <v>223</v>
      </c>
      <c r="B49" s="123"/>
      <c r="C49" s="123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123"/>
      <c r="T49" s="123"/>
      <c r="U49" s="123"/>
      <c r="V49" s="123"/>
      <c r="W49" s="123"/>
      <c r="X49" s="123"/>
      <c r="Y49" s="123"/>
      <c r="Z49" s="123"/>
      <c r="AA49" s="123"/>
    </row>
    <row r="50" spans="1:27" ht="13.5">
      <c r="A50" s="123" t="s">
        <v>245</v>
      </c>
      <c r="B50" s="123"/>
      <c r="C50" s="123"/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3"/>
      <c r="T50" s="123"/>
      <c r="U50" s="123"/>
      <c r="V50" s="123"/>
      <c r="W50" s="123"/>
      <c r="X50" s="123"/>
      <c r="Y50" s="123"/>
      <c r="Z50" s="123"/>
      <c r="AA50" s="123"/>
    </row>
    <row r="51" spans="1:27" ht="13.5">
      <c r="A51" s="123" t="s">
        <v>246</v>
      </c>
      <c r="B51" s="123"/>
      <c r="C51" s="123"/>
      <c r="D51" s="123"/>
      <c r="E51" s="123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3"/>
      <c r="R51" s="123"/>
      <c r="S51" s="123"/>
      <c r="T51" s="123"/>
      <c r="U51" s="123"/>
      <c r="V51" s="123"/>
      <c r="W51" s="123"/>
      <c r="X51" s="123"/>
      <c r="Y51" s="123"/>
      <c r="Z51" s="123"/>
      <c r="AA51" s="123"/>
    </row>
    <row r="52" spans="1:27" ht="13.5">
      <c r="A52" s="123" t="s">
        <v>247</v>
      </c>
      <c r="B52" s="123"/>
      <c r="C52" s="123"/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123"/>
      <c r="T52" s="123"/>
      <c r="U52" s="123"/>
      <c r="V52" s="123"/>
      <c r="W52" s="123"/>
      <c r="X52" s="123"/>
      <c r="Y52" s="123"/>
      <c r="Z52" s="123"/>
      <c r="AA52" s="123"/>
    </row>
    <row r="53" spans="1:27" ht="13.5">
      <c r="A53" s="123" t="s">
        <v>248</v>
      </c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</row>
    <row r="54" spans="1:27" ht="13.5">
      <c r="A54" s="123" t="s">
        <v>249</v>
      </c>
      <c r="B54" s="123"/>
      <c r="C54" s="123"/>
      <c r="D54" s="123"/>
      <c r="E54" s="123"/>
      <c r="F54" s="123"/>
      <c r="G54" s="123"/>
      <c r="H54" s="123"/>
      <c r="I54" s="123"/>
      <c r="J54" s="123"/>
      <c r="K54" s="123"/>
      <c r="L54" s="123"/>
      <c r="M54" s="123"/>
      <c r="N54" s="123"/>
      <c r="O54" s="123"/>
      <c r="P54" s="123"/>
      <c r="Q54" s="123"/>
      <c r="R54" s="123"/>
      <c r="S54" s="123"/>
      <c r="T54" s="123"/>
      <c r="U54" s="123"/>
      <c r="V54" s="123"/>
      <c r="W54" s="123"/>
      <c r="X54" s="123"/>
      <c r="Y54" s="123"/>
      <c r="Z54" s="123"/>
      <c r="AA54" s="12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255" t="s">
        <v>177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</row>
    <row r="2" spans="1:27" ht="24.75" customHeight="1">
      <c r="A2" s="166" t="s">
        <v>1</v>
      </c>
      <c r="B2" s="139" t="s">
        <v>228</v>
      </c>
      <c r="C2" s="126" t="s">
        <v>2</v>
      </c>
      <c r="D2" s="126" t="s">
        <v>3</v>
      </c>
      <c r="E2" s="167" t="s">
        <v>4</v>
      </c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9"/>
    </row>
    <row r="3" spans="1:27" ht="24.75" customHeight="1">
      <c r="A3" s="170" t="s">
        <v>5</v>
      </c>
      <c r="B3" s="256"/>
      <c r="C3" s="55" t="s">
        <v>6</v>
      </c>
      <c r="D3" s="55" t="s">
        <v>6</v>
      </c>
      <c r="E3" s="54" t="s">
        <v>7</v>
      </c>
      <c r="F3" s="53" t="s">
        <v>8</v>
      </c>
      <c r="G3" s="53" t="s">
        <v>9</v>
      </c>
      <c r="H3" s="53" t="s">
        <v>10</v>
      </c>
      <c r="I3" s="53" t="s">
        <v>11</v>
      </c>
      <c r="J3" s="53" t="s">
        <v>12</v>
      </c>
      <c r="K3" s="53" t="s">
        <v>13</v>
      </c>
      <c r="L3" s="53" t="s">
        <v>14</v>
      </c>
      <c r="M3" s="53" t="s">
        <v>15</v>
      </c>
      <c r="N3" s="53" t="s">
        <v>16</v>
      </c>
      <c r="O3" s="53" t="s">
        <v>17</v>
      </c>
      <c r="P3" s="53" t="s">
        <v>18</v>
      </c>
      <c r="Q3" s="53" t="s">
        <v>19</v>
      </c>
      <c r="R3" s="53" t="s">
        <v>20</v>
      </c>
      <c r="S3" s="53" t="s">
        <v>21</v>
      </c>
      <c r="T3" s="53" t="s">
        <v>22</v>
      </c>
      <c r="U3" s="53" t="s">
        <v>23</v>
      </c>
      <c r="V3" s="53" t="s">
        <v>24</v>
      </c>
      <c r="W3" s="53" t="s">
        <v>25</v>
      </c>
      <c r="X3" s="53" t="s">
        <v>26</v>
      </c>
      <c r="Y3" s="53" t="s">
        <v>27</v>
      </c>
      <c r="Z3" s="53" t="s">
        <v>28</v>
      </c>
      <c r="AA3" s="55" t="s">
        <v>29</v>
      </c>
    </row>
    <row r="4" spans="1:27" ht="13.5">
      <c r="A4" s="257" t="s">
        <v>178</v>
      </c>
      <c r="B4" s="258"/>
      <c r="C4" s="259"/>
      <c r="D4" s="259"/>
      <c r="E4" s="260"/>
      <c r="F4" s="261"/>
      <c r="G4" s="261"/>
      <c r="H4" s="261"/>
      <c r="I4" s="261"/>
      <c r="J4" s="261"/>
      <c r="K4" s="261"/>
      <c r="L4" s="261"/>
      <c r="M4" s="261"/>
      <c r="N4" s="261"/>
      <c r="O4" s="261"/>
      <c r="P4" s="261"/>
      <c r="Q4" s="261"/>
      <c r="R4" s="261"/>
      <c r="S4" s="261"/>
      <c r="T4" s="261"/>
      <c r="U4" s="261"/>
      <c r="V4" s="261"/>
      <c r="W4" s="261"/>
      <c r="X4" s="261"/>
      <c r="Y4" s="261"/>
      <c r="Z4" s="262"/>
      <c r="AA4" s="263"/>
    </row>
    <row r="5" spans="1:27" ht="13.5">
      <c r="A5" s="257" t="s">
        <v>179</v>
      </c>
      <c r="B5" s="197"/>
      <c r="C5" s="160"/>
      <c r="D5" s="160"/>
      <c r="E5" s="64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145"/>
      <c r="AA5" s="67"/>
    </row>
    <row r="6" spans="1:27" ht="13.5">
      <c r="A6" s="264" t="s">
        <v>180</v>
      </c>
      <c r="B6" s="197"/>
      <c r="C6" s="160">
        <v>58082159</v>
      </c>
      <c r="D6" s="160">
        <v>131078201</v>
      </c>
      <c r="E6" s="64">
        <v>75209592</v>
      </c>
      <c r="F6" s="65">
        <v>75209592</v>
      </c>
      <c r="G6" s="65">
        <v>20922915</v>
      </c>
      <c r="H6" s="65">
        <v>3158475</v>
      </c>
      <c r="I6" s="65">
        <v>11189002</v>
      </c>
      <c r="J6" s="65">
        <v>35270392</v>
      </c>
      <c r="K6" s="65">
        <v>7048859</v>
      </c>
      <c r="L6" s="65">
        <v>12066446</v>
      </c>
      <c r="M6" s="65">
        <v>19877920</v>
      </c>
      <c r="N6" s="65">
        <v>38993225</v>
      </c>
      <c r="O6" s="65">
        <v>5971721</v>
      </c>
      <c r="P6" s="65">
        <v>22311406</v>
      </c>
      <c r="Q6" s="65">
        <v>10535369</v>
      </c>
      <c r="R6" s="65">
        <v>38818496</v>
      </c>
      <c r="S6" s="65">
        <v>5234799</v>
      </c>
      <c r="T6" s="65">
        <v>12761289</v>
      </c>
      <c r="U6" s="65"/>
      <c r="V6" s="65">
        <v>17996088</v>
      </c>
      <c r="W6" s="65">
        <v>131078201</v>
      </c>
      <c r="X6" s="65">
        <v>75209592</v>
      </c>
      <c r="Y6" s="65">
        <v>55868609</v>
      </c>
      <c r="Z6" s="145">
        <v>74.28</v>
      </c>
      <c r="AA6" s="67">
        <v>75209592</v>
      </c>
    </row>
    <row r="7" spans="1:27" ht="13.5">
      <c r="A7" s="264" t="s">
        <v>181</v>
      </c>
      <c r="B7" s="197" t="s">
        <v>72</v>
      </c>
      <c r="C7" s="160">
        <v>48211881</v>
      </c>
      <c r="D7" s="160">
        <v>877000</v>
      </c>
      <c r="E7" s="64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>
        <v>877000</v>
      </c>
      <c r="R7" s="65">
        <v>877000</v>
      </c>
      <c r="S7" s="65"/>
      <c r="T7" s="65"/>
      <c r="U7" s="65"/>
      <c r="V7" s="65"/>
      <c r="W7" s="65">
        <v>877000</v>
      </c>
      <c r="X7" s="65"/>
      <c r="Y7" s="65">
        <v>877000</v>
      </c>
      <c r="Z7" s="145"/>
      <c r="AA7" s="67"/>
    </row>
    <row r="8" spans="1:27" ht="13.5">
      <c r="A8" s="264" t="s">
        <v>182</v>
      </c>
      <c r="B8" s="197" t="s">
        <v>72</v>
      </c>
      <c r="C8" s="160"/>
      <c r="D8" s="160">
        <v>28448857</v>
      </c>
      <c r="E8" s="64">
        <v>11880000</v>
      </c>
      <c r="F8" s="65">
        <v>11880000</v>
      </c>
      <c r="G8" s="65">
        <v>24184319</v>
      </c>
      <c r="H8" s="65">
        <v>1726954</v>
      </c>
      <c r="I8" s="65">
        <v>302443</v>
      </c>
      <c r="J8" s="65">
        <v>26213716</v>
      </c>
      <c r="K8" s="65">
        <v>294475</v>
      </c>
      <c r="L8" s="65">
        <v>795530</v>
      </c>
      <c r="M8" s="65">
        <v>1145136</v>
      </c>
      <c r="N8" s="65">
        <v>2235141</v>
      </c>
      <c r="O8" s="65"/>
      <c r="P8" s="65"/>
      <c r="Q8" s="65"/>
      <c r="R8" s="65"/>
      <c r="S8" s="65"/>
      <c r="T8" s="65"/>
      <c r="U8" s="65"/>
      <c r="V8" s="65"/>
      <c r="W8" s="65">
        <v>28448857</v>
      </c>
      <c r="X8" s="65">
        <v>11880000</v>
      </c>
      <c r="Y8" s="65">
        <v>16568857</v>
      </c>
      <c r="Z8" s="145">
        <v>139.47</v>
      </c>
      <c r="AA8" s="67">
        <v>11880000</v>
      </c>
    </row>
    <row r="9" spans="1:27" ht="13.5">
      <c r="A9" s="264" t="s">
        <v>183</v>
      </c>
      <c r="B9" s="197"/>
      <c r="C9" s="160"/>
      <c r="D9" s="160">
        <v>77836</v>
      </c>
      <c r="E9" s="64">
        <v>66996</v>
      </c>
      <c r="F9" s="65">
        <v>66996</v>
      </c>
      <c r="G9" s="65">
        <v>2647</v>
      </c>
      <c r="H9" s="65">
        <v>3958</v>
      </c>
      <c r="I9" s="65"/>
      <c r="J9" s="65">
        <v>6605</v>
      </c>
      <c r="K9" s="65"/>
      <c r="L9" s="65">
        <v>8883</v>
      </c>
      <c r="M9" s="65">
        <v>13869</v>
      </c>
      <c r="N9" s="65">
        <v>22752</v>
      </c>
      <c r="O9" s="65">
        <v>12935</v>
      </c>
      <c r="P9" s="65">
        <v>12397</v>
      </c>
      <c r="Q9" s="65">
        <v>1950</v>
      </c>
      <c r="R9" s="65">
        <v>27282</v>
      </c>
      <c r="S9" s="65">
        <v>16815</v>
      </c>
      <c r="T9" s="65">
        <v>4382</v>
      </c>
      <c r="U9" s="65"/>
      <c r="V9" s="65">
        <v>21197</v>
      </c>
      <c r="W9" s="65">
        <v>77836</v>
      </c>
      <c r="X9" s="65">
        <v>66996</v>
      </c>
      <c r="Y9" s="65">
        <v>10840</v>
      </c>
      <c r="Z9" s="145">
        <v>16.18</v>
      </c>
      <c r="AA9" s="67">
        <v>66996</v>
      </c>
    </row>
    <row r="10" spans="1:27" ht="13.5">
      <c r="A10" s="264" t="s">
        <v>184</v>
      </c>
      <c r="B10" s="197"/>
      <c r="C10" s="160"/>
      <c r="D10" s="160"/>
      <c r="E10" s="64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145"/>
      <c r="AA10" s="67"/>
    </row>
    <row r="11" spans="1:27" ht="13.5">
      <c r="A11" s="257" t="s">
        <v>185</v>
      </c>
      <c r="B11" s="197"/>
      <c r="C11" s="160"/>
      <c r="D11" s="160"/>
      <c r="E11" s="64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145"/>
      <c r="AA11" s="67"/>
    </row>
    <row r="12" spans="1:27" ht="13.5">
      <c r="A12" s="264" t="s">
        <v>186</v>
      </c>
      <c r="B12" s="197"/>
      <c r="C12" s="160">
        <v>-26946490</v>
      </c>
      <c r="D12" s="160">
        <v>-123163159</v>
      </c>
      <c r="E12" s="64">
        <v>-39705984</v>
      </c>
      <c r="F12" s="65">
        <v>-39705984</v>
      </c>
      <c r="G12" s="65">
        <v>-11141743</v>
      </c>
      <c r="H12" s="65">
        <v>-3796729</v>
      </c>
      <c r="I12" s="65">
        <v>-9519541</v>
      </c>
      <c r="J12" s="65">
        <v>-24458013</v>
      </c>
      <c r="K12" s="65">
        <v>-8278311</v>
      </c>
      <c r="L12" s="65">
        <v>-13020552</v>
      </c>
      <c r="M12" s="65">
        <v>-21894073</v>
      </c>
      <c r="N12" s="65">
        <v>-43192936</v>
      </c>
      <c r="O12" s="65">
        <v>-6726207</v>
      </c>
      <c r="P12" s="65">
        <v>-16472742</v>
      </c>
      <c r="Q12" s="65">
        <v>-4876713</v>
      </c>
      <c r="R12" s="65">
        <v>-28075662</v>
      </c>
      <c r="S12" s="65">
        <v>-13848961</v>
      </c>
      <c r="T12" s="65">
        <v>-13587587</v>
      </c>
      <c r="U12" s="65"/>
      <c r="V12" s="65">
        <v>-27436548</v>
      </c>
      <c r="W12" s="65">
        <v>-123163159</v>
      </c>
      <c r="X12" s="65">
        <v>-39705984</v>
      </c>
      <c r="Y12" s="65">
        <v>-83457175</v>
      </c>
      <c r="Z12" s="145">
        <v>210.19</v>
      </c>
      <c r="AA12" s="67">
        <v>-39705984</v>
      </c>
    </row>
    <row r="13" spans="1:27" ht="13.5">
      <c r="A13" s="264" t="s">
        <v>40</v>
      </c>
      <c r="B13" s="197"/>
      <c r="C13" s="160">
        <v>-44076325</v>
      </c>
      <c r="D13" s="160"/>
      <c r="E13" s="64">
        <v>-1118016</v>
      </c>
      <c r="F13" s="65">
        <v>-1118016</v>
      </c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>
        <v>-1118016</v>
      </c>
      <c r="Y13" s="65">
        <v>1118016</v>
      </c>
      <c r="Z13" s="145">
        <v>-100</v>
      </c>
      <c r="AA13" s="67">
        <v>-1118016</v>
      </c>
    </row>
    <row r="14" spans="1:27" ht="13.5">
      <c r="A14" s="264" t="s">
        <v>42</v>
      </c>
      <c r="B14" s="197" t="s">
        <v>72</v>
      </c>
      <c r="C14" s="160"/>
      <c r="D14" s="160"/>
      <c r="E14" s="64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145"/>
      <c r="AA14" s="67"/>
    </row>
    <row r="15" spans="1:27" ht="13.5">
      <c r="A15" s="265" t="s">
        <v>187</v>
      </c>
      <c r="B15" s="266"/>
      <c r="C15" s="177">
        <f aca="true" t="shared" si="0" ref="C15:Y15">SUM(C6:C14)</f>
        <v>35271225</v>
      </c>
      <c r="D15" s="177">
        <f>SUM(D6:D14)</f>
        <v>37318735</v>
      </c>
      <c r="E15" s="77">
        <f t="shared" si="0"/>
        <v>46332588</v>
      </c>
      <c r="F15" s="78">
        <f t="shared" si="0"/>
        <v>46332588</v>
      </c>
      <c r="G15" s="78">
        <f t="shared" si="0"/>
        <v>33968138</v>
      </c>
      <c r="H15" s="78">
        <f t="shared" si="0"/>
        <v>1092658</v>
      </c>
      <c r="I15" s="78">
        <f t="shared" si="0"/>
        <v>1971904</v>
      </c>
      <c r="J15" s="78">
        <f t="shared" si="0"/>
        <v>37032700</v>
      </c>
      <c r="K15" s="78">
        <f t="shared" si="0"/>
        <v>-934977</v>
      </c>
      <c r="L15" s="78">
        <f t="shared" si="0"/>
        <v>-149693</v>
      </c>
      <c r="M15" s="78">
        <f t="shared" si="0"/>
        <v>-857148</v>
      </c>
      <c r="N15" s="78">
        <f t="shared" si="0"/>
        <v>-1941818</v>
      </c>
      <c r="O15" s="78">
        <f t="shared" si="0"/>
        <v>-741551</v>
      </c>
      <c r="P15" s="78">
        <f t="shared" si="0"/>
        <v>5851061</v>
      </c>
      <c r="Q15" s="78">
        <f t="shared" si="0"/>
        <v>6537606</v>
      </c>
      <c r="R15" s="78">
        <f t="shared" si="0"/>
        <v>11647116</v>
      </c>
      <c r="S15" s="78">
        <f t="shared" si="0"/>
        <v>-8597347</v>
      </c>
      <c r="T15" s="78">
        <f t="shared" si="0"/>
        <v>-821916</v>
      </c>
      <c r="U15" s="78">
        <f t="shared" si="0"/>
        <v>0</v>
      </c>
      <c r="V15" s="78">
        <f t="shared" si="0"/>
        <v>-9419263</v>
      </c>
      <c r="W15" s="78">
        <f t="shared" si="0"/>
        <v>37318735</v>
      </c>
      <c r="X15" s="78">
        <f t="shared" si="0"/>
        <v>46332588</v>
      </c>
      <c r="Y15" s="78">
        <f t="shared" si="0"/>
        <v>-9013853</v>
      </c>
      <c r="Z15" s="179">
        <f>+IF(X15&lt;&gt;0,+(Y15/X15)*100,0)</f>
        <v>-19.454671947096934</v>
      </c>
      <c r="AA15" s="79">
        <f>SUM(AA6:AA14)</f>
        <v>46332588</v>
      </c>
    </row>
    <row r="16" spans="1:27" ht="4.5" customHeight="1">
      <c r="A16" s="267"/>
      <c r="B16" s="197"/>
      <c r="C16" s="160"/>
      <c r="D16" s="160"/>
      <c r="E16" s="64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145"/>
      <c r="AA16" s="67"/>
    </row>
    <row r="17" spans="1:27" ht="13.5">
      <c r="A17" s="257" t="s">
        <v>188</v>
      </c>
      <c r="B17" s="197"/>
      <c r="C17" s="160"/>
      <c r="D17" s="160"/>
      <c r="E17" s="64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145"/>
      <c r="AA17" s="67"/>
    </row>
    <row r="18" spans="1:27" ht="13.5">
      <c r="A18" s="257" t="s">
        <v>179</v>
      </c>
      <c r="B18" s="197"/>
      <c r="C18" s="158"/>
      <c r="D18" s="158"/>
      <c r="E18" s="104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42"/>
      <c r="AA18" s="107"/>
    </row>
    <row r="19" spans="1:27" ht="13.5">
      <c r="A19" s="264" t="s">
        <v>189</v>
      </c>
      <c r="B19" s="197"/>
      <c r="C19" s="160"/>
      <c r="D19" s="160">
        <v>15879911</v>
      </c>
      <c r="E19" s="64">
        <v>24996</v>
      </c>
      <c r="F19" s="65">
        <v>24996</v>
      </c>
      <c r="G19" s="164"/>
      <c r="H19" s="164">
        <v>2128267</v>
      </c>
      <c r="I19" s="164">
        <v>4063250</v>
      </c>
      <c r="J19" s="65">
        <v>6191517</v>
      </c>
      <c r="K19" s="164">
        <v>2258001</v>
      </c>
      <c r="L19" s="164">
        <v>4688772</v>
      </c>
      <c r="M19" s="65">
        <v>2516570</v>
      </c>
      <c r="N19" s="164">
        <v>9463343</v>
      </c>
      <c r="O19" s="164"/>
      <c r="P19" s="164"/>
      <c r="Q19" s="65">
        <v>225051</v>
      </c>
      <c r="R19" s="164">
        <v>225051</v>
      </c>
      <c r="S19" s="164"/>
      <c r="T19" s="65"/>
      <c r="U19" s="164"/>
      <c r="V19" s="164"/>
      <c r="W19" s="164">
        <v>15879911</v>
      </c>
      <c r="X19" s="65">
        <v>24996</v>
      </c>
      <c r="Y19" s="164">
        <v>15854915</v>
      </c>
      <c r="Z19" s="146">
        <v>63429.81</v>
      </c>
      <c r="AA19" s="239">
        <v>24996</v>
      </c>
    </row>
    <row r="20" spans="1:27" ht="13.5">
      <c r="A20" s="264" t="s">
        <v>190</v>
      </c>
      <c r="B20" s="197"/>
      <c r="C20" s="160"/>
      <c r="D20" s="160"/>
      <c r="E20" s="281">
        <v>-4545000</v>
      </c>
      <c r="F20" s="164">
        <v>-4545000</v>
      </c>
      <c r="G20" s="65"/>
      <c r="H20" s="65"/>
      <c r="I20" s="65"/>
      <c r="J20" s="65"/>
      <c r="K20" s="65"/>
      <c r="L20" s="65"/>
      <c r="M20" s="164"/>
      <c r="N20" s="65"/>
      <c r="O20" s="65"/>
      <c r="P20" s="65"/>
      <c r="Q20" s="65"/>
      <c r="R20" s="65"/>
      <c r="S20" s="65"/>
      <c r="T20" s="164"/>
      <c r="U20" s="65"/>
      <c r="V20" s="65"/>
      <c r="W20" s="65"/>
      <c r="X20" s="65">
        <v>-4545000</v>
      </c>
      <c r="Y20" s="65">
        <v>4545000</v>
      </c>
      <c r="Z20" s="145">
        <v>-100</v>
      </c>
      <c r="AA20" s="67">
        <v>-4545000</v>
      </c>
    </row>
    <row r="21" spans="1:27" ht="13.5">
      <c r="A21" s="264" t="s">
        <v>191</v>
      </c>
      <c r="B21" s="197"/>
      <c r="C21" s="162"/>
      <c r="D21" s="162"/>
      <c r="E21" s="64"/>
      <c r="F21" s="65"/>
      <c r="G21" s="164"/>
      <c r="H21" s="164"/>
      <c r="I21" s="164"/>
      <c r="J21" s="65"/>
      <c r="K21" s="164"/>
      <c r="L21" s="164"/>
      <c r="M21" s="65"/>
      <c r="N21" s="164"/>
      <c r="O21" s="164"/>
      <c r="P21" s="164"/>
      <c r="Q21" s="65"/>
      <c r="R21" s="164"/>
      <c r="S21" s="164"/>
      <c r="T21" s="65"/>
      <c r="U21" s="164"/>
      <c r="V21" s="164"/>
      <c r="W21" s="164"/>
      <c r="X21" s="65"/>
      <c r="Y21" s="164"/>
      <c r="Z21" s="146"/>
      <c r="AA21" s="239"/>
    </row>
    <row r="22" spans="1:27" ht="13.5">
      <c r="A22" s="264" t="s">
        <v>192</v>
      </c>
      <c r="B22" s="197"/>
      <c r="C22" s="160">
        <v>3590181</v>
      </c>
      <c r="D22" s="160">
        <v>25083222</v>
      </c>
      <c r="E22" s="64"/>
      <c r="F22" s="65"/>
      <c r="G22" s="65"/>
      <c r="H22" s="65">
        <v>2994399</v>
      </c>
      <c r="I22" s="65">
        <v>1297249</v>
      </c>
      <c r="J22" s="65">
        <v>4291648</v>
      </c>
      <c r="K22" s="65">
        <v>3803152</v>
      </c>
      <c r="L22" s="65">
        <v>2065959</v>
      </c>
      <c r="M22" s="65">
        <v>1566278</v>
      </c>
      <c r="N22" s="65">
        <v>7435389</v>
      </c>
      <c r="O22" s="65">
        <v>2378243</v>
      </c>
      <c r="P22" s="65">
        <v>2795970</v>
      </c>
      <c r="Q22" s="65">
        <v>2433877</v>
      </c>
      <c r="R22" s="65">
        <v>7608090</v>
      </c>
      <c r="S22" s="65">
        <v>2093998</v>
      </c>
      <c r="T22" s="65">
        <v>3654097</v>
      </c>
      <c r="U22" s="65"/>
      <c r="V22" s="65">
        <v>5748095</v>
      </c>
      <c r="W22" s="65">
        <v>25083222</v>
      </c>
      <c r="X22" s="65"/>
      <c r="Y22" s="65">
        <v>25083222</v>
      </c>
      <c r="Z22" s="145"/>
      <c r="AA22" s="67"/>
    </row>
    <row r="23" spans="1:27" ht="13.5">
      <c r="A23" s="257" t="s">
        <v>185</v>
      </c>
      <c r="B23" s="197"/>
      <c r="C23" s="160"/>
      <c r="D23" s="160"/>
      <c r="E23" s="64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145"/>
      <c r="AA23" s="67"/>
    </row>
    <row r="24" spans="1:27" ht="13.5">
      <c r="A24" s="264" t="s">
        <v>193</v>
      </c>
      <c r="B24" s="197"/>
      <c r="C24" s="160">
        <v>-31623709</v>
      </c>
      <c r="D24" s="160">
        <v>-79843845</v>
      </c>
      <c r="E24" s="64">
        <v>-68862000</v>
      </c>
      <c r="F24" s="65">
        <v>-68862000</v>
      </c>
      <c r="G24" s="65">
        <v>-34673971</v>
      </c>
      <c r="H24" s="65">
        <v>-7017654</v>
      </c>
      <c r="I24" s="65">
        <v>-5662942</v>
      </c>
      <c r="J24" s="65">
        <v>-47354567</v>
      </c>
      <c r="K24" s="65">
        <v>-6355629</v>
      </c>
      <c r="L24" s="65">
        <v>-7550261</v>
      </c>
      <c r="M24" s="65">
        <v>-5227203</v>
      </c>
      <c r="N24" s="65">
        <v>-19133093</v>
      </c>
      <c r="O24" s="65">
        <v>-2378243</v>
      </c>
      <c r="P24" s="65">
        <v>-2795970</v>
      </c>
      <c r="Q24" s="65">
        <v>-2433877</v>
      </c>
      <c r="R24" s="65">
        <v>-7608090</v>
      </c>
      <c r="S24" s="65">
        <v>-2093998</v>
      </c>
      <c r="T24" s="65">
        <v>-3654097</v>
      </c>
      <c r="U24" s="65"/>
      <c r="V24" s="65">
        <v>-5748095</v>
      </c>
      <c r="W24" s="65">
        <v>-79843845</v>
      </c>
      <c r="X24" s="65">
        <v>-68862000</v>
      </c>
      <c r="Y24" s="65">
        <v>-10981845</v>
      </c>
      <c r="Z24" s="145">
        <v>15.95</v>
      </c>
      <c r="AA24" s="67">
        <v>-68862000</v>
      </c>
    </row>
    <row r="25" spans="1:27" ht="13.5">
      <c r="A25" s="265" t="s">
        <v>194</v>
      </c>
      <c r="B25" s="266"/>
      <c r="C25" s="177">
        <f aca="true" t="shared" si="1" ref="C25:Y25">SUM(C19:C24)</f>
        <v>-28033528</v>
      </c>
      <c r="D25" s="177">
        <f>SUM(D19:D24)</f>
        <v>-38880712</v>
      </c>
      <c r="E25" s="77">
        <f t="shared" si="1"/>
        <v>-73382004</v>
      </c>
      <c r="F25" s="78">
        <f t="shared" si="1"/>
        <v>-73382004</v>
      </c>
      <c r="G25" s="78">
        <f t="shared" si="1"/>
        <v>-34673971</v>
      </c>
      <c r="H25" s="78">
        <f t="shared" si="1"/>
        <v>-1894988</v>
      </c>
      <c r="I25" s="78">
        <f t="shared" si="1"/>
        <v>-302443</v>
      </c>
      <c r="J25" s="78">
        <f t="shared" si="1"/>
        <v>-36871402</v>
      </c>
      <c r="K25" s="78">
        <f t="shared" si="1"/>
        <v>-294476</v>
      </c>
      <c r="L25" s="78">
        <f t="shared" si="1"/>
        <v>-795530</v>
      </c>
      <c r="M25" s="78">
        <f t="shared" si="1"/>
        <v>-1144355</v>
      </c>
      <c r="N25" s="78">
        <f t="shared" si="1"/>
        <v>-2234361</v>
      </c>
      <c r="O25" s="78">
        <f t="shared" si="1"/>
        <v>0</v>
      </c>
      <c r="P25" s="78">
        <f t="shared" si="1"/>
        <v>0</v>
      </c>
      <c r="Q25" s="78">
        <f t="shared" si="1"/>
        <v>225051</v>
      </c>
      <c r="R25" s="78">
        <f t="shared" si="1"/>
        <v>225051</v>
      </c>
      <c r="S25" s="78">
        <f t="shared" si="1"/>
        <v>0</v>
      </c>
      <c r="T25" s="78">
        <f t="shared" si="1"/>
        <v>0</v>
      </c>
      <c r="U25" s="78">
        <f t="shared" si="1"/>
        <v>0</v>
      </c>
      <c r="V25" s="78">
        <f t="shared" si="1"/>
        <v>0</v>
      </c>
      <c r="W25" s="78">
        <f t="shared" si="1"/>
        <v>-38880712</v>
      </c>
      <c r="X25" s="78">
        <f t="shared" si="1"/>
        <v>-73382004</v>
      </c>
      <c r="Y25" s="78">
        <f t="shared" si="1"/>
        <v>34501292</v>
      </c>
      <c r="Z25" s="179">
        <f>+IF(X25&lt;&gt;0,+(Y25/X25)*100,0)</f>
        <v>-47.016012263715226</v>
      </c>
      <c r="AA25" s="79">
        <f>SUM(AA19:AA24)</f>
        <v>-73382004</v>
      </c>
    </row>
    <row r="26" spans="1:27" ht="4.5" customHeight="1">
      <c r="A26" s="267"/>
      <c r="B26" s="197"/>
      <c r="C26" s="160"/>
      <c r="D26" s="160"/>
      <c r="E26" s="64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145"/>
      <c r="AA26" s="67"/>
    </row>
    <row r="27" spans="1:27" ht="13.5">
      <c r="A27" s="257" t="s">
        <v>195</v>
      </c>
      <c r="B27" s="197"/>
      <c r="C27" s="160"/>
      <c r="D27" s="160"/>
      <c r="E27" s="64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145"/>
      <c r="AA27" s="67"/>
    </row>
    <row r="28" spans="1:27" ht="13.5">
      <c r="A28" s="257" t="s">
        <v>179</v>
      </c>
      <c r="B28" s="197"/>
      <c r="C28" s="160"/>
      <c r="D28" s="160"/>
      <c r="E28" s="64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145"/>
      <c r="AA28" s="67"/>
    </row>
    <row r="29" spans="1:27" ht="13.5">
      <c r="A29" s="264" t="s">
        <v>196</v>
      </c>
      <c r="B29" s="197"/>
      <c r="C29" s="160"/>
      <c r="D29" s="160"/>
      <c r="E29" s="64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145"/>
      <c r="AA29" s="67"/>
    </row>
    <row r="30" spans="1:27" ht="13.5">
      <c r="A30" s="264" t="s">
        <v>197</v>
      </c>
      <c r="B30" s="197"/>
      <c r="C30" s="160"/>
      <c r="D30" s="160"/>
      <c r="E30" s="64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145"/>
      <c r="AA30" s="67"/>
    </row>
    <row r="31" spans="1:27" ht="13.5">
      <c r="A31" s="264" t="s">
        <v>198</v>
      </c>
      <c r="B31" s="197"/>
      <c r="C31" s="160"/>
      <c r="D31" s="160"/>
      <c r="E31" s="64"/>
      <c r="F31" s="65"/>
      <c r="G31" s="65"/>
      <c r="H31" s="164"/>
      <c r="I31" s="164"/>
      <c r="J31" s="164"/>
      <c r="K31" s="65"/>
      <c r="L31" s="65"/>
      <c r="M31" s="65"/>
      <c r="N31" s="65"/>
      <c r="O31" s="164"/>
      <c r="P31" s="164"/>
      <c r="Q31" s="164"/>
      <c r="R31" s="65"/>
      <c r="S31" s="65"/>
      <c r="T31" s="65"/>
      <c r="U31" s="65"/>
      <c r="V31" s="164"/>
      <c r="W31" s="164"/>
      <c r="X31" s="164"/>
      <c r="Y31" s="65"/>
      <c r="Z31" s="145"/>
      <c r="AA31" s="67"/>
    </row>
    <row r="32" spans="1:27" ht="13.5">
      <c r="A32" s="257" t="s">
        <v>185</v>
      </c>
      <c r="B32" s="197"/>
      <c r="C32" s="160"/>
      <c r="D32" s="160"/>
      <c r="E32" s="64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145"/>
      <c r="AA32" s="67"/>
    </row>
    <row r="33" spans="1:27" ht="13.5">
      <c r="A33" s="264" t="s">
        <v>199</v>
      </c>
      <c r="B33" s="197"/>
      <c r="C33" s="160"/>
      <c r="D33" s="160"/>
      <c r="E33" s="64">
        <v>-13730004</v>
      </c>
      <c r="F33" s="65">
        <v>-13730004</v>
      </c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>
        <v>-13730004</v>
      </c>
      <c r="Y33" s="65">
        <v>13730004</v>
      </c>
      <c r="Z33" s="145">
        <v>-100</v>
      </c>
      <c r="AA33" s="67">
        <v>-13730004</v>
      </c>
    </row>
    <row r="34" spans="1:27" ht="13.5">
      <c r="A34" s="265" t="s">
        <v>200</v>
      </c>
      <c r="B34" s="266"/>
      <c r="C34" s="177">
        <f aca="true" t="shared" si="2" ref="C34:Y34">SUM(C29:C33)</f>
        <v>0</v>
      </c>
      <c r="D34" s="177">
        <f>SUM(D29:D33)</f>
        <v>0</v>
      </c>
      <c r="E34" s="77">
        <f t="shared" si="2"/>
        <v>-13730004</v>
      </c>
      <c r="F34" s="78">
        <f t="shared" si="2"/>
        <v>-13730004</v>
      </c>
      <c r="G34" s="78">
        <f t="shared" si="2"/>
        <v>0</v>
      </c>
      <c r="H34" s="78">
        <f t="shared" si="2"/>
        <v>0</v>
      </c>
      <c r="I34" s="78">
        <f t="shared" si="2"/>
        <v>0</v>
      </c>
      <c r="J34" s="78">
        <f t="shared" si="2"/>
        <v>0</v>
      </c>
      <c r="K34" s="78">
        <f t="shared" si="2"/>
        <v>0</v>
      </c>
      <c r="L34" s="78">
        <f t="shared" si="2"/>
        <v>0</v>
      </c>
      <c r="M34" s="78">
        <f t="shared" si="2"/>
        <v>0</v>
      </c>
      <c r="N34" s="78">
        <f t="shared" si="2"/>
        <v>0</v>
      </c>
      <c r="O34" s="78">
        <f t="shared" si="2"/>
        <v>0</v>
      </c>
      <c r="P34" s="78">
        <f t="shared" si="2"/>
        <v>0</v>
      </c>
      <c r="Q34" s="78">
        <f t="shared" si="2"/>
        <v>0</v>
      </c>
      <c r="R34" s="78">
        <f t="shared" si="2"/>
        <v>0</v>
      </c>
      <c r="S34" s="78">
        <f t="shared" si="2"/>
        <v>0</v>
      </c>
      <c r="T34" s="78">
        <f t="shared" si="2"/>
        <v>0</v>
      </c>
      <c r="U34" s="78">
        <f t="shared" si="2"/>
        <v>0</v>
      </c>
      <c r="V34" s="78">
        <f t="shared" si="2"/>
        <v>0</v>
      </c>
      <c r="W34" s="78">
        <f t="shared" si="2"/>
        <v>0</v>
      </c>
      <c r="X34" s="78">
        <f t="shared" si="2"/>
        <v>-13730004</v>
      </c>
      <c r="Y34" s="78">
        <f t="shared" si="2"/>
        <v>13730004</v>
      </c>
      <c r="Z34" s="179">
        <f>+IF(X34&lt;&gt;0,+(Y34/X34)*100,0)</f>
        <v>-100</v>
      </c>
      <c r="AA34" s="79">
        <f>SUM(AA29:AA33)</f>
        <v>-13730004</v>
      </c>
    </row>
    <row r="35" spans="1:27" ht="4.5" customHeight="1">
      <c r="A35" s="267"/>
      <c r="B35" s="197"/>
      <c r="C35" s="160"/>
      <c r="D35" s="160"/>
      <c r="E35" s="64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145"/>
      <c r="AA35" s="67"/>
    </row>
    <row r="36" spans="1:27" ht="13.5">
      <c r="A36" s="257" t="s">
        <v>201</v>
      </c>
      <c r="B36" s="197"/>
      <c r="C36" s="158">
        <f aca="true" t="shared" si="3" ref="C36:Y36">+C15+C25+C34</f>
        <v>7237697</v>
      </c>
      <c r="D36" s="158">
        <f>+D15+D25+D34</f>
        <v>-1561977</v>
      </c>
      <c r="E36" s="104">
        <f t="shared" si="3"/>
        <v>-40779420</v>
      </c>
      <c r="F36" s="105">
        <f t="shared" si="3"/>
        <v>-40779420</v>
      </c>
      <c r="G36" s="105">
        <f t="shared" si="3"/>
        <v>-705833</v>
      </c>
      <c r="H36" s="105">
        <f t="shared" si="3"/>
        <v>-802330</v>
      </c>
      <c r="I36" s="105">
        <f t="shared" si="3"/>
        <v>1669461</v>
      </c>
      <c r="J36" s="105">
        <f t="shared" si="3"/>
        <v>161298</v>
      </c>
      <c r="K36" s="105">
        <f t="shared" si="3"/>
        <v>-1229453</v>
      </c>
      <c r="L36" s="105">
        <f t="shared" si="3"/>
        <v>-945223</v>
      </c>
      <c r="M36" s="105">
        <f t="shared" si="3"/>
        <v>-2001503</v>
      </c>
      <c r="N36" s="105">
        <f t="shared" si="3"/>
        <v>-4176179</v>
      </c>
      <c r="O36" s="105">
        <f t="shared" si="3"/>
        <v>-741551</v>
      </c>
      <c r="P36" s="105">
        <f t="shared" si="3"/>
        <v>5851061</v>
      </c>
      <c r="Q36" s="105">
        <f t="shared" si="3"/>
        <v>6762657</v>
      </c>
      <c r="R36" s="105">
        <f t="shared" si="3"/>
        <v>11872167</v>
      </c>
      <c r="S36" s="105">
        <f t="shared" si="3"/>
        <v>-8597347</v>
      </c>
      <c r="T36" s="105">
        <f t="shared" si="3"/>
        <v>-821916</v>
      </c>
      <c r="U36" s="105">
        <f t="shared" si="3"/>
        <v>0</v>
      </c>
      <c r="V36" s="105">
        <f t="shared" si="3"/>
        <v>-9419263</v>
      </c>
      <c r="W36" s="105">
        <f t="shared" si="3"/>
        <v>-1561977</v>
      </c>
      <c r="X36" s="105">
        <f t="shared" si="3"/>
        <v>-40779420</v>
      </c>
      <c r="Y36" s="105">
        <f t="shared" si="3"/>
        <v>39217443</v>
      </c>
      <c r="Z36" s="142">
        <f>+IF(X36&lt;&gt;0,+(Y36/X36)*100,0)</f>
        <v>-96.16969294806057</v>
      </c>
      <c r="AA36" s="107">
        <f>+AA15+AA25+AA34</f>
        <v>-40779420</v>
      </c>
    </row>
    <row r="37" spans="1:27" ht="13.5">
      <c r="A37" s="264" t="s">
        <v>202</v>
      </c>
      <c r="B37" s="197" t="s">
        <v>96</v>
      </c>
      <c r="C37" s="158">
        <v>-1043085</v>
      </c>
      <c r="D37" s="158">
        <v>2362098</v>
      </c>
      <c r="E37" s="104"/>
      <c r="F37" s="105"/>
      <c r="G37" s="105">
        <v>2362098</v>
      </c>
      <c r="H37" s="105">
        <v>1656265</v>
      </c>
      <c r="I37" s="105">
        <v>853935</v>
      </c>
      <c r="J37" s="105">
        <v>2362098</v>
      </c>
      <c r="K37" s="105">
        <v>2523396</v>
      </c>
      <c r="L37" s="105">
        <v>1293943</v>
      </c>
      <c r="M37" s="105">
        <v>348720</v>
      </c>
      <c r="N37" s="105">
        <v>2523396</v>
      </c>
      <c r="O37" s="105">
        <v>-1652783</v>
      </c>
      <c r="P37" s="105">
        <v>-2394334</v>
      </c>
      <c r="Q37" s="105">
        <v>3456727</v>
      </c>
      <c r="R37" s="105">
        <v>-1652783</v>
      </c>
      <c r="S37" s="105">
        <v>10219384</v>
      </c>
      <c r="T37" s="105">
        <v>1622037</v>
      </c>
      <c r="U37" s="105">
        <v>800121</v>
      </c>
      <c r="V37" s="105">
        <v>10219384</v>
      </c>
      <c r="W37" s="105">
        <v>2362098</v>
      </c>
      <c r="X37" s="105"/>
      <c r="Y37" s="105">
        <v>2362098</v>
      </c>
      <c r="Z37" s="142"/>
      <c r="AA37" s="107"/>
    </row>
    <row r="38" spans="1:27" ht="13.5">
      <c r="A38" s="282" t="s">
        <v>203</v>
      </c>
      <c r="B38" s="271" t="s">
        <v>96</v>
      </c>
      <c r="C38" s="272">
        <v>6194612</v>
      </c>
      <c r="D38" s="272">
        <v>800121</v>
      </c>
      <c r="E38" s="273">
        <v>-40779420</v>
      </c>
      <c r="F38" s="274">
        <v>-40779420</v>
      </c>
      <c r="G38" s="274">
        <v>1656265</v>
      </c>
      <c r="H38" s="274">
        <v>853935</v>
      </c>
      <c r="I38" s="274">
        <v>2523396</v>
      </c>
      <c r="J38" s="274">
        <v>2523396</v>
      </c>
      <c r="K38" s="274">
        <v>1293943</v>
      </c>
      <c r="L38" s="274">
        <v>348720</v>
      </c>
      <c r="M38" s="274">
        <v>-1652783</v>
      </c>
      <c r="N38" s="274">
        <v>-1652783</v>
      </c>
      <c r="O38" s="274">
        <v>-2394334</v>
      </c>
      <c r="P38" s="274">
        <v>3456727</v>
      </c>
      <c r="Q38" s="274">
        <v>10219384</v>
      </c>
      <c r="R38" s="274">
        <v>10219384</v>
      </c>
      <c r="S38" s="274">
        <v>1622037</v>
      </c>
      <c r="T38" s="274">
        <v>800121</v>
      </c>
      <c r="U38" s="274">
        <v>800121</v>
      </c>
      <c r="V38" s="274">
        <v>800121</v>
      </c>
      <c r="W38" s="274">
        <v>800121</v>
      </c>
      <c r="X38" s="274">
        <v>-40779420</v>
      </c>
      <c r="Y38" s="274">
        <v>41579541</v>
      </c>
      <c r="Z38" s="275">
        <v>-101.96</v>
      </c>
      <c r="AA38" s="276">
        <v>-40779420</v>
      </c>
    </row>
    <row r="39" spans="1:27" ht="13.5">
      <c r="A39" s="123" t="s">
        <v>223</v>
      </c>
      <c r="B39" s="123"/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23"/>
      <c r="U39" s="123"/>
      <c r="V39" s="123"/>
      <c r="W39" s="123"/>
      <c r="X39" s="123"/>
      <c r="Y39" s="123"/>
      <c r="Z39" s="123"/>
      <c r="AA39" s="123"/>
    </row>
    <row r="40" spans="1:27" ht="13.5">
      <c r="A40" s="123" t="s">
        <v>250</v>
      </c>
      <c r="B40" s="123"/>
      <c r="C40" s="123"/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123"/>
      <c r="T40" s="123"/>
      <c r="U40" s="123"/>
      <c r="V40" s="123"/>
      <c r="W40" s="123"/>
      <c r="X40" s="123"/>
      <c r="Y40" s="123"/>
      <c r="Z40" s="123"/>
      <c r="AA40" s="123"/>
    </row>
    <row r="41" spans="1:27" ht="13.5">
      <c r="A41" s="123" t="s">
        <v>251</v>
      </c>
      <c r="B41" s="123"/>
      <c r="C41" s="123"/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123"/>
      <c r="T41" s="123"/>
      <c r="U41" s="123"/>
      <c r="V41" s="123"/>
      <c r="W41" s="123"/>
      <c r="X41" s="123"/>
      <c r="Y41" s="123"/>
      <c r="Z41" s="123"/>
      <c r="AA41" s="12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2012-08-02T08:25:56Z</dcterms:created>
  <dcterms:modified xsi:type="dcterms:W3CDTF">2012-08-02T08:25:56Z</dcterms:modified>
  <cp:category/>
  <cp:version/>
  <cp:contentType/>
  <cp:contentStatus/>
</cp:coreProperties>
</file>