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<sst xmlns="http://schemas.openxmlformats.org/spreadsheetml/2006/main" count="536" uniqueCount="252">
  <si>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Witzenberg(WC022)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</si>
  <si>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</si>
  <si>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</si>
  <si>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</si>
  <si>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</si>
  <si>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</si>
  <si>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</si>
  <si>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</si>
  <si>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</si>
  <si>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</si>
  <si>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</si>
  <si>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</si>
  <si>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</si>
  <si>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</si>
  <si>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</si>
  <si>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</si>
  <si>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</si>
  <si>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</si>
  <si>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</si>
  <si>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</si>
  <si>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</si>
  <si>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</si>
  <si>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</si>
  <si>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</si>
  <si>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</si>
  <si>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</si>
  <si>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</si>
  <si>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</si>
  <si>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</si>
  <si>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</si>
  <si>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</si>
  <si>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</si>
  <si>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</si>
  <si>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</si>
  <si>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</si>
  <si>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</si>
  <si>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</si>
  <si>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</si>
  <si>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</si>
  <si>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</si>
  <si>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</si>
  <si>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</si>
  <si>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</si>
  <si>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</si>
  <si>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</si>
  <si>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</si>
  <si>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</si>
  <si>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</si>
  <si>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</si>
  <si>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</si>
  <si>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</si>
  <si>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</si>
  <si>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</si>
  <si>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</si>
  <si>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</si>
  <si>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</si>
  <si>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</si>
  <si>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</si>
  <si>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</si>
  <si>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</si>
  <si>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</si>
  <si>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</si>
  <si>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</si>
  <si>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</si>
  <si>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</si>
  <si>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</si>
  <si>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</si>
  <si>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</si>
  <si>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</si>
  <si>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</si>
  <si>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Witzenberg(WC022)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</si>
  <si>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</si>
  <si>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</si>
  <si>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</si>
  <si>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</si>
  <si>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</si>
  <si>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</si>
  <si>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</si>
  <si>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</si>
  <si>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</si>
  <si>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</si>
  <si>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</si>
  <si>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</si>
  <si>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</si>
  <si>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</si>
  <si>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</si>
  <si>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</si>
  <si>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</si>
  <si>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</si>
  <si>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</si>
  <si>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</si>
  <si>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</si>
  <si>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</si>
  <si>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</si>
  <si>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</si>
  <si>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</si>
  <si>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</si>
  <si>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</si>
  <si>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</si>
  <si>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</si>
  <si>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Witzenberg(WC022)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</si>
  <si>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</si>
  <si>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</si>
  <si>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</si>
  <si>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</si>
  <si>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</si>
  <si>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</si>
  <si>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</si>
  <si>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</si>
  <si>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</si>
  <si>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</si>
  <si>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</si>
  <si>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</si>
  <si>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</si>
  <si>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</si>
  <si>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</si>
  <si>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</si>
  <si>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</si>
  <si>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</si>
  <si>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</si>
  <si>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</si>
  <si>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</si>
  <si>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</si>
  <si>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</si>
  <si>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</si>
  <si>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</si>
  <si>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</si>
  <si>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</si>
  <si>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</si>
  <si>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</si>
  <si>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</si>
  <si>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</si>
  <si>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</si>
  <si>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Witzenberg(WC022)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</si>
  <si>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</si>
  <si>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</si>
  <si>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</si>
  <si>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</si>
  <si>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</si>
  <si>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</si>
  <si>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</si>
  <si>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</si>
  <si>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</si>
  <si>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Witzenberg(WC022)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</si>
  <si>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</si>
  <si>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</si>
  <si>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</si>
  <si>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</si>
  <si>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</si>
  <si>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</si>
  <si>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</si>
  <si>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</si>
  <si>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</si>
  <si>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</si>
  <si>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</si>
  <si>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</si>
  <si>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</si>
  <si>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</si>
  <si>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</si>
  <si>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</si>
  <si>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</si>
  <si>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</si>
  <si>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</si>
  <si>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</si>
  <si>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</si>
  <si>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</si>
  <si>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</si>
  <si>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</si>
  <si>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</si>
  <si>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</si>
  <si>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</si>
  <si>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</si>
  <si>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</si>
  <si>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</si>
  <si>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</si>
  <si>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</si>
  <si>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</si>
  <si>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Witzenberg(WC022)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</si>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</sst>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31888035</v>
      </c>
      <c r="C5" s="19"/>
      <c r="D5" s="64">
        <v>42448342</v>
      </c>
      <c r="E5" s="65">
        <v>42448342</v>
      </c>
      <c r="F5" s="65">
        <v>38004830</v>
      </c>
      <c r="G5" s="65">
        <v>56255</v>
      </c>
      <c r="H5" s="65">
        <v>45618</v>
      </c>
      <c r="I5" s="65">
        <v>38106703</v>
      </c>
      <c r="J5" s="65">
        <v>122176</v>
      </c>
      <c r="K5" s="65">
        <v>87324</v>
      </c>
      <c r="L5" s="65">
        <v>113805</v>
      </c>
      <c r="M5" s="65">
        <v>323305</v>
      </c>
      <c r="N5" s="65">
        <v>111238</v>
      </c>
      <c r="O5" s="65">
        <v>106415</v>
      </c>
      <c r="P5" s="65">
        <v>280973</v>
      </c>
      <c r="Q5" s="65">
        <v>498626</v>
      </c>
      <c r="R5" s="65">
        <v>94386</v>
      </c>
      <c r="S5" s="65">
        <v>102785</v>
      </c>
      <c r="T5" s="65">
        <v>-264340</v>
      </c>
      <c r="U5" s="65">
        <v>-67169</v>
      </c>
      <c r="V5" s="65">
        <v>38861465</v>
      </c>
      <c r="W5" s="65">
        <v>42448342</v>
      </c>
      <c r="X5" s="65">
        <v>-3586877</v>
      </c>
      <c r="Y5" s="66">
        <v>-8.45</v>
      </c>
      <c r="Z5" s="67">
        <v>42448342</v>
      </c>
    </row>
    <row r="6" spans="1:26" ht="13.5">
      <c r="A6" s="63" t="s">
        <v>32</v>
      </c>
      <c r="B6" s="19">
        <v>155168131</v>
      </c>
      <c r="C6" s="19"/>
      <c r="D6" s="64">
        <v>178484087</v>
      </c>
      <c r="E6" s="65">
        <v>178484087</v>
      </c>
      <c r="F6" s="65">
        <v>16053746</v>
      </c>
      <c r="G6" s="65">
        <v>5441109</v>
      </c>
      <c r="H6" s="65">
        <v>14310097</v>
      </c>
      <c r="I6" s="65">
        <v>35804952</v>
      </c>
      <c r="J6" s="65">
        <v>14455550</v>
      </c>
      <c r="K6" s="65">
        <v>10499124</v>
      </c>
      <c r="L6" s="65">
        <v>12029559</v>
      </c>
      <c r="M6" s="65">
        <v>36984233</v>
      </c>
      <c r="N6" s="65">
        <v>14671004</v>
      </c>
      <c r="O6" s="65">
        <v>14739200</v>
      </c>
      <c r="P6" s="65">
        <v>16112820</v>
      </c>
      <c r="Q6" s="65">
        <v>45523024</v>
      </c>
      <c r="R6" s="65">
        <v>17342393</v>
      </c>
      <c r="S6" s="65">
        <v>25820966</v>
      </c>
      <c r="T6" s="65">
        <v>6975436</v>
      </c>
      <c r="U6" s="65">
        <v>50138795</v>
      </c>
      <c r="V6" s="65">
        <v>168451004</v>
      </c>
      <c r="W6" s="65">
        <v>178484087</v>
      </c>
      <c r="X6" s="65">
        <v>-10033083</v>
      </c>
      <c r="Y6" s="66">
        <v>-5.62</v>
      </c>
      <c r="Z6" s="67">
        <v>178484087</v>
      </c>
    </row>
    <row r="7" spans="1:26" ht="13.5">
      <c r="A7" s="63" t="s">
        <v>33</v>
      </c>
      <c r="B7" s="19">
        <v>2892870</v>
      </c>
      <c r="C7" s="19"/>
      <c r="D7" s="64">
        <v>1846488</v>
      </c>
      <c r="E7" s="65">
        <v>1846488</v>
      </c>
      <c r="F7" s="65">
        <v>45215</v>
      </c>
      <c r="G7" s="65">
        <v>97042</v>
      </c>
      <c r="H7" s="65">
        <v>196588</v>
      </c>
      <c r="I7" s="65">
        <v>338845</v>
      </c>
      <c r="J7" s="65">
        <v>89435</v>
      </c>
      <c r="K7" s="65">
        <v>38788</v>
      </c>
      <c r="L7" s="65">
        <v>22261</v>
      </c>
      <c r="M7" s="65">
        <v>150484</v>
      </c>
      <c r="N7" s="65">
        <v>381813</v>
      </c>
      <c r="O7" s="65">
        <v>96286</v>
      </c>
      <c r="P7" s="65">
        <v>43426</v>
      </c>
      <c r="Q7" s="65">
        <v>521525</v>
      </c>
      <c r="R7" s="65">
        <v>326427</v>
      </c>
      <c r="S7" s="65">
        <v>271330</v>
      </c>
      <c r="T7" s="65">
        <v>241942</v>
      </c>
      <c r="U7" s="65">
        <v>839699</v>
      </c>
      <c r="V7" s="65">
        <v>1850553</v>
      </c>
      <c r="W7" s="65">
        <v>1846488</v>
      </c>
      <c r="X7" s="65">
        <v>4065</v>
      </c>
      <c r="Y7" s="66">
        <v>0.22</v>
      </c>
      <c r="Z7" s="67">
        <v>1846488</v>
      </c>
    </row>
    <row r="8" spans="1:26" ht="13.5">
      <c r="A8" s="63" t="s">
        <v>34</v>
      </c>
      <c r="B8" s="19">
        <v>53668175</v>
      </c>
      <c r="C8" s="19"/>
      <c r="D8" s="64">
        <v>48731701</v>
      </c>
      <c r="E8" s="65">
        <v>49199616</v>
      </c>
      <c r="F8" s="65">
        <v>40561000</v>
      </c>
      <c r="G8" s="65">
        <v>0</v>
      </c>
      <c r="H8" s="65">
        <v>0</v>
      </c>
      <c r="I8" s="65">
        <v>40561000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2360823</v>
      </c>
      <c r="P8" s="65">
        <v>-9964348</v>
      </c>
      <c r="Q8" s="65">
        <v>-7603525</v>
      </c>
      <c r="R8" s="65">
        <v>3312425</v>
      </c>
      <c r="S8" s="65">
        <v>3641467</v>
      </c>
      <c r="T8" s="65">
        <v>2259814</v>
      </c>
      <c r="U8" s="65">
        <v>9213706</v>
      </c>
      <c r="V8" s="65">
        <v>42171181</v>
      </c>
      <c r="W8" s="65">
        <v>49199616</v>
      </c>
      <c r="X8" s="65">
        <v>-7028435</v>
      </c>
      <c r="Y8" s="66">
        <v>-14.29</v>
      </c>
      <c r="Z8" s="67">
        <v>49199616</v>
      </c>
    </row>
    <row r="9" spans="1:26" ht="13.5">
      <c r="A9" s="63" t="s">
        <v>35</v>
      </c>
      <c r="B9" s="19">
        <v>17607808</v>
      </c>
      <c r="C9" s="19"/>
      <c r="D9" s="64">
        <v>18664937</v>
      </c>
      <c r="E9" s="65">
        <v>18664937</v>
      </c>
      <c r="F9" s="65">
        <v>1163787</v>
      </c>
      <c r="G9" s="65">
        <v>1420073</v>
      </c>
      <c r="H9" s="65">
        <v>1355382</v>
      </c>
      <c r="I9" s="65">
        <v>3939242</v>
      </c>
      <c r="J9" s="65">
        <v>1621640</v>
      </c>
      <c r="K9" s="65">
        <v>1389703</v>
      </c>
      <c r="L9" s="65">
        <v>1652264</v>
      </c>
      <c r="M9" s="65">
        <v>4663607</v>
      </c>
      <c r="N9" s="65">
        <v>2002685</v>
      </c>
      <c r="O9" s="65">
        <v>1553900</v>
      </c>
      <c r="P9" s="65">
        <v>1477672</v>
      </c>
      <c r="Q9" s="65">
        <v>5034257</v>
      </c>
      <c r="R9" s="65">
        <v>2482183</v>
      </c>
      <c r="S9" s="65">
        <v>1535385</v>
      </c>
      <c r="T9" s="65">
        <v>1967233</v>
      </c>
      <c r="U9" s="65">
        <v>5984801</v>
      </c>
      <c r="V9" s="65">
        <v>19621907</v>
      </c>
      <c r="W9" s="65">
        <v>18664937</v>
      </c>
      <c r="X9" s="65">
        <v>956970</v>
      </c>
      <c r="Y9" s="66">
        <v>5.13</v>
      </c>
      <c r="Z9" s="67">
        <v>18664937</v>
      </c>
    </row>
    <row r="10" spans="1:26" ht="25.5">
      <c r="A10" s="68" t="s">
        <v>213</v>
      </c>
      <c r="B10" s="69">
        <f>SUM(B5:B9)</f>
        <v>261225019</v>
      </c>
      <c r="C10" s="69">
        <f>SUM(C5:C9)</f>
        <v>0</v>
      </c>
      <c r="D10" s="70">
        <f aca="true" t="shared" si="0" ref="D10:Z10">SUM(D5:D9)</f>
        <v>290175555</v>
      </c>
      <c r="E10" s="71">
        <f t="shared" si="0"/>
        <v>290643470</v>
      </c>
      <c r="F10" s="71">
        <f t="shared" si="0"/>
        <v>95828578</v>
      </c>
      <c r="G10" s="71">
        <f t="shared" si="0"/>
        <v>7014479</v>
      </c>
      <c r="H10" s="71">
        <f t="shared" si="0"/>
        <v>15907685</v>
      </c>
      <c r="I10" s="71">
        <f t="shared" si="0"/>
        <v>118750742</v>
      </c>
      <c r="J10" s="71">
        <f t="shared" si="0"/>
        <v>16288801</v>
      </c>
      <c r="K10" s="71">
        <f t="shared" si="0"/>
        <v>12014939</v>
      </c>
      <c r="L10" s="71">
        <f t="shared" si="0"/>
        <v>13817889</v>
      </c>
      <c r="M10" s="71">
        <f t="shared" si="0"/>
        <v>42121629</v>
      </c>
      <c r="N10" s="71">
        <f t="shared" si="0"/>
        <v>17166740</v>
      </c>
      <c r="O10" s="71">
        <f t="shared" si="0"/>
        <v>18856624</v>
      </c>
      <c r="P10" s="71">
        <f t="shared" si="0"/>
        <v>7950543</v>
      </c>
      <c r="Q10" s="71">
        <f t="shared" si="0"/>
        <v>43973907</v>
      </c>
      <c r="R10" s="71">
        <f t="shared" si="0"/>
        <v>23557814</v>
      </c>
      <c r="S10" s="71">
        <f t="shared" si="0"/>
        <v>31371933</v>
      </c>
      <c r="T10" s="71">
        <f t="shared" si="0"/>
        <v>11180085</v>
      </c>
      <c r="U10" s="71">
        <f t="shared" si="0"/>
        <v>66109832</v>
      </c>
      <c r="V10" s="71">
        <f t="shared" si="0"/>
        <v>270956110</v>
      </c>
      <c r="W10" s="71">
        <f t="shared" si="0"/>
        <v>290643470</v>
      </c>
      <c r="X10" s="71">
        <f t="shared" si="0"/>
        <v>-19687360</v>
      </c>
      <c r="Y10" s="72">
        <f>+IF(W10&lt;&gt;0,(X10/W10)*100,0)</f>
        <v>-6.773714888554007</v>
      </c>
      <c r="Z10" s="73">
        <f t="shared" si="0"/>
        <v>290643470</v>
      </c>
    </row>
    <row r="11" spans="1:26" ht="13.5">
      <c r="A11" s="63" t="s">
        <v>37</v>
      </c>
      <c r="B11" s="19">
        <v>80394710</v>
      </c>
      <c r="C11" s="19"/>
      <c r="D11" s="64">
        <v>96419023</v>
      </c>
      <c r="E11" s="65">
        <v>96510926</v>
      </c>
      <c r="F11" s="65">
        <v>6818940</v>
      </c>
      <c r="G11" s="65">
        <v>7306149</v>
      </c>
      <c r="H11" s="65">
        <v>10104451</v>
      </c>
      <c r="I11" s="65">
        <v>24229540</v>
      </c>
      <c r="J11" s="65">
        <v>7602942</v>
      </c>
      <c r="K11" s="65">
        <v>7864991</v>
      </c>
      <c r="L11" s="65">
        <v>8425733</v>
      </c>
      <c r="M11" s="65">
        <v>23893666</v>
      </c>
      <c r="N11" s="65">
        <v>7092117</v>
      </c>
      <c r="O11" s="65">
        <v>8124182</v>
      </c>
      <c r="P11" s="65">
        <v>7163725</v>
      </c>
      <c r="Q11" s="65">
        <v>22380024</v>
      </c>
      <c r="R11" s="65">
        <v>7470357</v>
      </c>
      <c r="S11" s="65">
        <v>7394259</v>
      </c>
      <c r="T11" s="65">
        <v>7466207</v>
      </c>
      <c r="U11" s="65">
        <v>22330823</v>
      </c>
      <c r="V11" s="65">
        <v>92834053</v>
      </c>
      <c r="W11" s="65">
        <v>96510926</v>
      </c>
      <c r="X11" s="65">
        <v>-3676873</v>
      </c>
      <c r="Y11" s="66">
        <v>-3.81</v>
      </c>
      <c r="Z11" s="67">
        <v>96510926</v>
      </c>
    </row>
    <row r="12" spans="1:26" ht="13.5">
      <c r="A12" s="63" t="s">
        <v>38</v>
      </c>
      <c r="B12" s="19">
        <v>5577034</v>
      </c>
      <c r="C12" s="19"/>
      <c r="D12" s="64">
        <v>6579815</v>
      </c>
      <c r="E12" s="65">
        <v>6579815</v>
      </c>
      <c r="F12" s="65">
        <v>546515</v>
      </c>
      <c r="G12" s="65">
        <v>531117</v>
      </c>
      <c r="H12" s="65">
        <v>531117</v>
      </c>
      <c r="I12" s="65">
        <v>1608749</v>
      </c>
      <c r="J12" s="65">
        <v>531982</v>
      </c>
      <c r="K12" s="65">
        <v>532438</v>
      </c>
      <c r="L12" s="65">
        <v>530503</v>
      </c>
      <c r="M12" s="65">
        <v>1594923</v>
      </c>
      <c r="N12" s="65">
        <v>527996</v>
      </c>
      <c r="O12" s="65">
        <v>709014</v>
      </c>
      <c r="P12" s="65">
        <v>521339</v>
      </c>
      <c r="Q12" s="65">
        <v>1758349</v>
      </c>
      <c r="R12" s="65">
        <v>568340</v>
      </c>
      <c r="S12" s="65">
        <v>554066</v>
      </c>
      <c r="T12" s="65">
        <v>554505</v>
      </c>
      <c r="U12" s="65">
        <v>1676911</v>
      </c>
      <c r="V12" s="65">
        <v>6638932</v>
      </c>
      <c r="W12" s="65">
        <v>6579815</v>
      </c>
      <c r="X12" s="65">
        <v>59117</v>
      </c>
      <c r="Y12" s="66">
        <v>0.9</v>
      </c>
      <c r="Z12" s="67">
        <v>6579815</v>
      </c>
    </row>
    <row r="13" spans="1:26" ht="13.5">
      <c r="A13" s="63" t="s">
        <v>214</v>
      </c>
      <c r="B13" s="19">
        <v>8789312</v>
      </c>
      <c r="C13" s="19"/>
      <c r="D13" s="64">
        <v>15884067</v>
      </c>
      <c r="E13" s="65">
        <v>15884067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15884067</v>
      </c>
      <c r="X13" s="65">
        <v>-15884067</v>
      </c>
      <c r="Y13" s="66">
        <v>-100</v>
      </c>
      <c r="Z13" s="67">
        <v>15884067</v>
      </c>
    </row>
    <row r="14" spans="1:26" ht="13.5">
      <c r="A14" s="63" t="s">
        <v>40</v>
      </c>
      <c r="B14" s="19">
        <v>10441828</v>
      </c>
      <c r="C14" s="19"/>
      <c r="D14" s="64">
        <v>9785138</v>
      </c>
      <c r="E14" s="65">
        <v>9785138</v>
      </c>
      <c r="F14" s="65">
        <v>1</v>
      </c>
      <c r="G14" s="65">
        <v>-1491605</v>
      </c>
      <c r="H14" s="65">
        <v>2826117</v>
      </c>
      <c r="I14" s="65">
        <v>1334513</v>
      </c>
      <c r="J14" s="65">
        <v>5</v>
      </c>
      <c r="K14" s="65">
        <v>355893</v>
      </c>
      <c r="L14" s="65">
        <v>332379</v>
      </c>
      <c r="M14" s="65">
        <v>688277</v>
      </c>
      <c r="N14" s="65">
        <v>7025</v>
      </c>
      <c r="O14" s="65">
        <v>18761</v>
      </c>
      <c r="P14" s="65">
        <v>3067535</v>
      </c>
      <c r="Q14" s="65">
        <v>3093321</v>
      </c>
      <c r="R14" s="65">
        <v>379695</v>
      </c>
      <c r="S14" s="65">
        <v>379650</v>
      </c>
      <c r="T14" s="65">
        <v>959409</v>
      </c>
      <c r="U14" s="65">
        <v>1718754</v>
      </c>
      <c r="V14" s="65">
        <v>6834865</v>
      </c>
      <c r="W14" s="65">
        <v>9785138</v>
      </c>
      <c r="X14" s="65">
        <v>-2950273</v>
      </c>
      <c r="Y14" s="66">
        <v>-30.15</v>
      </c>
      <c r="Z14" s="67">
        <v>9785138</v>
      </c>
    </row>
    <row r="15" spans="1:26" ht="13.5">
      <c r="A15" s="63" t="s">
        <v>41</v>
      </c>
      <c r="B15" s="19">
        <v>79826385</v>
      </c>
      <c r="C15" s="19"/>
      <c r="D15" s="64">
        <v>96315356</v>
      </c>
      <c r="E15" s="65">
        <v>96315356</v>
      </c>
      <c r="F15" s="65">
        <v>0</v>
      </c>
      <c r="G15" s="65">
        <v>11430180</v>
      </c>
      <c r="H15" s="65">
        <v>11241558</v>
      </c>
      <c r="I15" s="65">
        <v>22671738</v>
      </c>
      <c r="J15" s="65">
        <v>6182688</v>
      </c>
      <c r="K15" s="65">
        <v>5984575</v>
      </c>
      <c r="L15" s="65">
        <v>6018324</v>
      </c>
      <c r="M15" s="65">
        <v>18185587</v>
      </c>
      <c r="N15" s="65">
        <v>6057373</v>
      </c>
      <c r="O15" s="65">
        <v>7680538</v>
      </c>
      <c r="P15" s="65">
        <v>8209837</v>
      </c>
      <c r="Q15" s="65">
        <v>21947748</v>
      </c>
      <c r="R15" s="65">
        <v>9531516</v>
      </c>
      <c r="S15" s="65">
        <v>8245494</v>
      </c>
      <c r="T15" s="65">
        <v>8603962</v>
      </c>
      <c r="U15" s="65">
        <v>26380972</v>
      </c>
      <c r="V15" s="65">
        <v>89186045</v>
      </c>
      <c r="W15" s="65">
        <v>96315356</v>
      </c>
      <c r="X15" s="65">
        <v>-7129311</v>
      </c>
      <c r="Y15" s="66">
        <v>-7.4</v>
      </c>
      <c r="Z15" s="67">
        <v>96315356</v>
      </c>
    </row>
    <row r="16" spans="1:26" ht="13.5">
      <c r="A16" s="74" t="s">
        <v>42</v>
      </c>
      <c r="B16" s="19">
        <v>1077518</v>
      </c>
      <c r="C16" s="19"/>
      <c r="D16" s="64">
        <v>1037750</v>
      </c>
      <c r="E16" s="65">
        <v>1037750</v>
      </c>
      <c r="F16" s="65">
        <v>162638</v>
      </c>
      <c r="G16" s="65">
        <v>31375</v>
      </c>
      <c r="H16" s="65">
        <v>64677</v>
      </c>
      <c r="I16" s="65">
        <v>258690</v>
      </c>
      <c r="J16" s="65">
        <v>139159</v>
      </c>
      <c r="K16" s="65">
        <v>25763</v>
      </c>
      <c r="L16" s="65">
        <v>31804</v>
      </c>
      <c r="M16" s="65">
        <v>196726</v>
      </c>
      <c r="N16" s="65">
        <v>131938</v>
      </c>
      <c r="O16" s="65">
        <v>60765</v>
      </c>
      <c r="P16" s="65">
        <v>34326</v>
      </c>
      <c r="Q16" s="65">
        <v>227029</v>
      </c>
      <c r="R16" s="65">
        <v>213062</v>
      </c>
      <c r="S16" s="65">
        <v>69064</v>
      </c>
      <c r="T16" s="65">
        <v>151700</v>
      </c>
      <c r="U16" s="65">
        <v>433826</v>
      </c>
      <c r="V16" s="65">
        <v>1116271</v>
      </c>
      <c r="W16" s="65">
        <v>1037750</v>
      </c>
      <c r="X16" s="65">
        <v>78521</v>
      </c>
      <c r="Y16" s="66">
        <v>7.57</v>
      </c>
      <c r="Z16" s="67">
        <v>1037750</v>
      </c>
    </row>
    <row r="17" spans="1:26" ht="13.5">
      <c r="A17" s="63" t="s">
        <v>43</v>
      </c>
      <c r="B17" s="19">
        <v>79922685</v>
      </c>
      <c r="C17" s="19"/>
      <c r="D17" s="64">
        <v>61220884</v>
      </c>
      <c r="E17" s="65">
        <v>61063250</v>
      </c>
      <c r="F17" s="65">
        <v>3154243</v>
      </c>
      <c r="G17" s="65">
        <v>14070249</v>
      </c>
      <c r="H17" s="65">
        <v>3599570</v>
      </c>
      <c r="I17" s="65">
        <v>20824062</v>
      </c>
      <c r="J17" s="65">
        <v>4201882</v>
      </c>
      <c r="K17" s="65">
        <v>3963256</v>
      </c>
      <c r="L17" s="65">
        <v>8683115</v>
      </c>
      <c r="M17" s="65">
        <v>16848253</v>
      </c>
      <c r="N17" s="65">
        <v>4303690</v>
      </c>
      <c r="O17" s="65">
        <v>8253305</v>
      </c>
      <c r="P17" s="65">
        <v>6404933</v>
      </c>
      <c r="Q17" s="65">
        <v>18961928</v>
      </c>
      <c r="R17" s="65">
        <v>2896146</v>
      </c>
      <c r="S17" s="65">
        <v>4746972</v>
      </c>
      <c r="T17" s="65">
        <v>6064072</v>
      </c>
      <c r="U17" s="65">
        <v>13707190</v>
      </c>
      <c r="V17" s="65">
        <v>70341433</v>
      </c>
      <c r="W17" s="65">
        <v>61063250</v>
      </c>
      <c r="X17" s="65">
        <v>9278183</v>
      </c>
      <c r="Y17" s="66">
        <v>15.19</v>
      </c>
      <c r="Z17" s="67">
        <v>61063250</v>
      </c>
    </row>
    <row r="18" spans="1:26" ht="13.5">
      <c r="A18" s="75" t="s">
        <v>44</v>
      </c>
      <c r="B18" s="76">
        <f>SUM(B11:B17)</f>
        <v>266029472</v>
      </c>
      <c r="C18" s="76">
        <f>SUM(C11:C17)</f>
        <v>0</v>
      </c>
      <c r="D18" s="77">
        <f aca="true" t="shared" si="1" ref="D18:Z18">SUM(D11:D17)</f>
        <v>287242033</v>
      </c>
      <c r="E18" s="78">
        <f t="shared" si="1"/>
        <v>287176302</v>
      </c>
      <c r="F18" s="78">
        <f t="shared" si="1"/>
        <v>10682337</v>
      </c>
      <c r="G18" s="78">
        <f t="shared" si="1"/>
        <v>31877465</v>
      </c>
      <c r="H18" s="78">
        <f t="shared" si="1"/>
        <v>28367490</v>
      </c>
      <c r="I18" s="78">
        <f t="shared" si="1"/>
        <v>70927292</v>
      </c>
      <c r="J18" s="78">
        <f t="shared" si="1"/>
        <v>18658658</v>
      </c>
      <c r="K18" s="78">
        <f t="shared" si="1"/>
        <v>18726916</v>
      </c>
      <c r="L18" s="78">
        <f t="shared" si="1"/>
        <v>24021858</v>
      </c>
      <c r="M18" s="78">
        <f t="shared" si="1"/>
        <v>61407432</v>
      </c>
      <c r="N18" s="78">
        <f t="shared" si="1"/>
        <v>18120139</v>
      </c>
      <c r="O18" s="78">
        <f t="shared" si="1"/>
        <v>24846565</v>
      </c>
      <c r="P18" s="78">
        <f t="shared" si="1"/>
        <v>25401695</v>
      </c>
      <c r="Q18" s="78">
        <f t="shared" si="1"/>
        <v>68368399</v>
      </c>
      <c r="R18" s="78">
        <f t="shared" si="1"/>
        <v>21059116</v>
      </c>
      <c r="S18" s="78">
        <f t="shared" si="1"/>
        <v>21389505</v>
      </c>
      <c r="T18" s="78">
        <f t="shared" si="1"/>
        <v>23799855</v>
      </c>
      <c r="U18" s="78">
        <f t="shared" si="1"/>
        <v>66248476</v>
      </c>
      <c r="V18" s="78">
        <f t="shared" si="1"/>
        <v>266951599</v>
      </c>
      <c r="W18" s="78">
        <f t="shared" si="1"/>
        <v>287176302</v>
      </c>
      <c r="X18" s="78">
        <f t="shared" si="1"/>
        <v>-20224703</v>
      </c>
      <c r="Y18" s="72">
        <f>+IF(W18&lt;&gt;0,(X18/W18)*100,0)</f>
        <v>-7.042608620261431</v>
      </c>
      <c r="Z18" s="79">
        <f t="shared" si="1"/>
        <v>287176302</v>
      </c>
    </row>
    <row r="19" spans="1:26" ht="13.5">
      <c r="A19" s="75" t="s">
        <v>45</v>
      </c>
      <c r="B19" s="80">
        <f>+B10-B18</f>
        <v>-4804453</v>
      </c>
      <c r="C19" s="80">
        <f>+C10-C18</f>
        <v>0</v>
      </c>
      <c r="D19" s="81">
        <f aca="true" t="shared" si="2" ref="D19:Z19">+D10-D18</f>
        <v>2933522</v>
      </c>
      <c r="E19" s="82">
        <f t="shared" si="2"/>
        <v>3467168</v>
      </c>
      <c r="F19" s="82">
        <f t="shared" si="2"/>
        <v>85146241</v>
      </c>
      <c r="G19" s="82">
        <f t="shared" si="2"/>
        <v>-24862986</v>
      </c>
      <c r="H19" s="82">
        <f t="shared" si="2"/>
        <v>-12459805</v>
      </c>
      <c r="I19" s="82">
        <f t="shared" si="2"/>
        <v>47823450</v>
      </c>
      <c r="J19" s="82">
        <f t="shared" si="2"/>
        <v>-2369857</v>
      </c>
      <c r="K19" s="82">
        <f t="shared" si="2"/>
        <v>-6711977</v>
      </c>
      <c r="L19" s="82">
        <f t="shared" si="2"/>
        <v>-10203969</v>
      </c>
      <c r="M19" s="82">
        <f t="shared" si="2"/>
        <v>-19285803</v>
      </c>
      <c r="N19" s="82">
        <f t="shared" si="2"/>
        <v>-953399</v>
      </c>
      <c r="O19" s="82">
        <f t="shared" si="2"/>
        <v>-5989941</v>
      </c>
      <c r="P19" s="82">
        <f t="shared" si="2"/>
        <v>-17451152</v>
      </c>
      <c r="Q19" s="82">
        <f t="shared" si="2"/>
        <v>-24394492</v>
      </c>
      <c r="R19" s="82">
        <f t="shared" si="2"/>
        <v>2498698</v>
      </c>
      <c r="S19" s="82">
        <f t="shared" si="2"/>
        <v>9982428</v>
      </c>
      <c r="T19" s="82">
        <f t="shared" si="2"/>
        <v>-12619770</v>
      </c>
      <c r="U19" s="82">
        <f t="shared" si="2"/>
        <v>-138644</v>
      </c>
      <c r="V19" s="82">
        <f t="shared" si="2"/>
        <v>4004511</v>
      </c>
      <c r="W19" s="82">
        <f>IF(E10=E18,0,W10-W18)</f>
        <v>3467168</v>
      </c>
      <c r="X19" s="82">
        <f t="shared" si="2"/>
        <v>537343</v>
      </c>
      <c r="Y19" s="83">
        <f>+IF(W19&lt;&gt;0,(X19/W19)*100,0)</f>
        <v>15.498037591486769</v>
      </c>
      <c r="Z19" s="84">
        <f t="shared" si="2"/>
        <v>3467168</v>
      </c>
    </row>
    <row r="20" spans="1:26" ht="13.5">
      <c r="A20" s="63" t="s">
        <v>46</v>
      </c>
      <c r="B20" s="19">
        <v>46706733</v>
      </c>
      <c r="C20" s="19"/>
      <c r="D20" s="64">
        <v>57360391</v>
      </c>
      <c r="E20" s="65">
        <v>54522105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16690624</v>
      </c>
      <c r="P20" s="65">
        <v>5903018</v>
      </c>
      <c r="Q20" s="65">
        <v>22593642</v>
      </c>
      <c r="R20" s="65">
        <v>2804739</v>
      </c>
      <c r="S20" s="65">
        <v>12483811</v>
      </c>
      <c r="T20" s="65">
        <v>11207086</v>
      </c>
      <c r="U20" s="65">
        <v>26495636</v>
      </c>
      <c r="V20" s="65">
        <v>49089278</v>
      </c>
      <c r="W20" s="65">
        <v>54522105</v>
      </c>
      <c r="X20" s="65">
        <v>-5432827</v>
      </c>
      <c r="Y20" s="66">
        <v>-9.96</v>
      </c>
      <c r="Z20" s="67">
        <v>54522105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41902280</v>
      </c>
      <c r="C22" s="91">
        <f>SUM(C19:C21)</f>
        <v>0</v>
      </c>
      <c r="D22" s="92">
        <f aca="true" t="shared" si="3" ref="D22:Z22">SUM(D19:D21)</f>
        <v>60293913</v>
      </c>
      <c r="E22" s="93">
        <f t="shared" si="3"/>
        <v>57989273</v>
      </c>
      <c r="F22" s="93">
        <f t="shared" si="3"/>
        <v>85146241</v>
      </c>
      <c r="G22" s="93">
        <f t="shared" si="3"/>
        <v>-24862986</v>
      </c>
      <c r="H22" s="93">
        <f t="shared" si="3"/>
        <v>-12459805</v>
      </c>
      <c r="I22" s="93">
        <f t="shared" si="3"/>
        <v>47823450</v>
      </c>
      <c r="J22" s="93">
        <f t="shared" si="3"/>
        <v>-2369857</v>
      </c>
      <c r="K22" s="93">
        <f t="shared" si="3"/>
        <v>-6711977</v>
      </c>
      <c r="L22" s="93">
        <f t="shared" si="3"/>
        <v>-10203969</v>
      </c>
      <c r="M22" s="93">
        <f t="shared" si="3"/>
        <v>-19285803</v>
      </c>
      <c r="N22" s="93">
        <f t="shared" si="3"/>
        <v>-953399</v>
      </c>
      <c r="O22" s="93">
        <f t="shared" si="3"/>
        <v>10700683</v>
      </c>
      <c r="P22" s="93">
        <f t="shared" si="3"/>
        <v>-11548134</v>
      </c>
      <c r="Q22" s="93">
        <f t="shared" si="3"/>
        <v>-1800850</v>
      </c>
      <c r="R22" s="93">
        <f t="shared" si="3"/>
        <v>5303437</v>
      </c>
      <c r="S22" s="93">
        <f t="shared" si="3"/>
        <v>22466239</v>
      </c>
      <c r="T22" s="93">
        <f t="shared" si="3"/>
        <v>-1412684</v>
      </c>
      <c r="U22" s="93">
        <f t="shared" si="3"/>
        <v>26356992</v>
      </c>
      <c r="V22" s="93">
        <f t="shared" si="3"/>
        <v>53093789</v>
      </c>
      <c r="W22" s="93">
        <f t="shared" si="3"/>
        <v>57989273</v>
      </c>
      <c r="X22" s="93">
        <f t="shared" si="3"/>
        <v>-4895484</v>
      </c>
      <c r="Y22" s="94">
        <f>+IF(W22&lt;&gt;0,(X22/W22)*100,0)</f>
        <v>-8.442050997949224</v>
      </c>
      <c r="Z22" s="95">
        <f t="shared" si="3"/>
        <v>57989273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41902280</v>
      </c>
      <c r="C24" s="80">
        <f>SUM(C22:C23)</f>
        <v>0</v>
      </c>
      <c r="D24" s="81">
        <f aca="true" t="shared" si="4" ref="D24:Z24">SUM(D22:D23)</f>
        <v>60293913</v>
      </c>
      <c r="E24" s="82">
        <f t="shared" si="4"/>
        <v>57989273</v>
      </c>
      <c r="F24" s="82">
        <f t="shared" si="4"/>
        <v>85146241</v>
      </c>
      <c r="G24" s="82">
        <f t="shared" si="4"/>
        <v>-24862986</v>
      </c>
      <c r="H24" s="82">
        <f t="shared" si="4"/>
        <v>-12459805</v>
      </c>
      <c r="I24" s="82">
        <f t="shared" si="4"/>
        <v>47823450</v>
      </c>
      <c r="J24" s="82">
        <f t="shared" si="4"/>
        <v>-2369857</v>
      </c>
      <c r="K24" s="82">
        <f t="shared" si="4"/>
        <v>-6711977</v>
      </c>
      <c r="L24" s="82">
        <f t="shared" si="4"/>
        <v>-10203969</v>
      </c>
      <c r="M24" s="82">
        <f t="shared" si="4"/>
        <v>-19285803</v>
      </c>
      <c r="N24" s="82">
        <f t="shared" si="4"/>
        <v>-953399</v>
      </c>
      <c r="O24" s="82">
        <f t="shared" si="4"/>
        <v>10700683</v>
      </c>
      <c r="P24" s="82">
        <f t="shared" si="4"/>
        <v>-11548134</v>
      </c>
      <c r="Q24" s="82">
        <f t="shared" si="4"/>
        <v>-1800850</v>
      </c>
      <c r="R24" s="82">
        <f t="shared" si="4"/>
        <v>5303437</v>
      </c>
      <c r="S24" s="82">
        <f t="shared" si="4"/>
        <v>22466239</v>
      </c>
      <c r="T24" s="82">
        <f t="shared" si="4"/>
        <v>-1412684</v>
      </c>
      <c r="U24" s="82">
        <f t="shared" si="4"/>
        <v>26356992</v>
      </c>
      <c r="V24" s="82">
        <f t="shared" si="4"/>
        <v>53093789</v>
      </c>
      <c r="W24" s="82">
        <f t="shared" si="4"/>
        <v>57989273</v>
      </c>
      <c r="X24" s="82">
        <f t="shared" si="4"/>
        <v>-4895484</v>
      </c>
      <c r="Y24" s="83">
        <f>+IF(W24&lt;&gt;0,(X24/W24)*100,0)</f>
        <v>-8.442050997949224</v>
      </c>
      <c r="Z24" s="84">
        <f t="shared" si="4"/>
        <v>57989273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61985958</v>
      </c>
      <c r="C27" s="22"/>
      <c r="D27" s="104">
        <v>67696534</v>
      </c>
      <c r="E27" s="105">
        <v>75826047</v>
      </c>
      <c r="F27" s="105">
        <v>73261</v>
      </c>
      <c r="G27" s="105">
        <v>786122</v>
      </c>
      <c r="H27" s="105">
        <v>1688806</v>
      </c>
      <c r="I27" s="105">
        <v>2548189</v>
      </c>
      <c r="J27" s="105">
        <v>716304</v>
      </c>
      <c r="K27" s="105">
        <v>5071470</v>
      </c>
      <c r="L27" s="105">
        <v>3813241</v>
      </c>
      <c r="M27" s="105">
        <v>9601015</v>
      </c>
      <c r="N27" s="105">
        <v>6530566</v>
      </c>
      <c r="O27" s="105">
        <v>1797210</v>
      </c>
      <c r="P27" s="105">
        <v>7152341</v>
      </c>
      <c r="Q27" s="105">
        <v>15480117</v>
      </c>
      <c r="R27" s="105">
        <v>3408760</v>
      </c>
      <c r="S27" s="105">
        <v>14235411</v>
      </c>
      <c r="T27" s="105">
        <v>12403379</v>
      </c>
      <c r="U27" s="105">
        <v>30047550</v>
      </c>
      <c r="V27" s="105">
        <v>57676871</v>
      </c>
      <c r="W27" s="105">
        <v>75826047</v>
      </c>
      <c r="X27" s="105">
        <v>-18149176</v>
      </c>
      <c r="Y27" s="106">
        <v>-23.94</v>
      </c>
      <c r="Z27" s="107">
        <v>75826047</v>
      </c>
    </row>
    <row r="28" spans="1:26" ht="13.5">
      <c r="A28" s="108" t="s">
        <v>46</v>
      </c>
      <c r="B28" s="19">
        <v>47984127</v>
      </c>
      <c r="C28" s="19"/>
      <c r="D28" s="64">
        <v>53373531</v>
      </c>
      <c r="E28" s="65">
        <v>59452939</v>
      </c>
      <c r="F28" s="65">
        <v>72700</v>
      </c>
      <c r="G28" s="65">
        <v>377856</v>
      </c>
      <c r="H28" s="65">
        <v>1125661</v>
      </c>
      <c r="I28" s="65">
        <v>1576217</v>
      </c>
      <c r="J28" s="65">
        <v>617909</v>
      </c>
      <c r="K28" s="65">
        <v>4917578</v>
      </c>
      <c r="L28" s="65">
        <v>3339699</v>
      </c>
      <c r="M28" s="65">
        <v>8875186</v>
      </c>
      <c r="N28" s="65">
        <v>4088750</v>
      </c>
      <c r="O28" s="65">
        <v>1138503</v>
      </c>
      <c r="P28" s="65">
        <v>6316580</v>
      </c>
      <c r="Q28" s="65">
        <v>11543833</v>
      </c>
      <c r="R28" s="65">
        <v>1895554</v>
      </c>
      <c r="S28" s="65">
        <v>12283143</v>
      </c>
      <c r="T28" s="65">
        <v>11566398</v>
      </c>
      <c r="U28" s="65">
        <v>25745095</v>
      </c>
      <c r="V28" s="65">
        <v>47740331</v>
      </c>
      <c r="W28" s="65">
        <v>59452939</v>
      </c>
      <c r="X28" s="65">
        <v>-11712608</v>
      </c>
      <c r="Y28" s="66">
        <v>-19.7</v>
      </c>
      <c r="Z28" s="67">
        <v>59452939</v>
      </c>
    </row>
    <row r="29" spans="1:26" ht="13.5">
      <c r="A29" s="63" t="s">
        <v>218</v>
      </c>
      <c r="B29" s="19">
        <v>0</v>
      </c>
      <c r="C29" s="19"/>
      <c r="D29" s="64">
        <v>1755402</v>
      </c>
      <c r="E29" s="65">
        <v>7887980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7887980</v>
      </c>
      <c r="X29" s="65">
        <v>-7887980</v>
      </c>
      <c r="Y29" s="66">
        <v>-100</v>
      </c>
      <c r="Z29" s="67">
        <v>7887980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14001831</v>
      </c>
      <c r="C31" s="19"/>
      <c r="D31" s="64">
        <v>12567601</v>
      </c>
      <c r="E31" s="65">
        <v>8485128</v>
      </c>
      <c r="F31" s="65">
        <v>561</v>
      </c>
      <c r="G31" s="65">
        <v>408266</v>
      </c>
      <c r="H31" s="65">
        <v>563145</v>
      </c>
      <c r="I31" s="65">
        <v>971972</v>
      </c>
      <c r="J31" s="65">
        <v>98395</v>
      </c>
      <c r="K31" s="65">
        <v>153892</v>
      </c>
      <c r="L31" s="65">
        <v>473542</v>
      </c>
      <c r="M31" s="65">
        <v>725829</v>
      </c>
      <c r="N31" s="65">
        <v>2441816</v>
      </c>
      <c r="O31" s="65">
        <v>658707</v>
      </c>
      <c r="P31" s="65">
        <v>835761</v>
      </c>
      <c r="Q31" s="65">
        <v>3936284</v>
      </c>
      <c r="R31" s="65">
        <v>1513206</v>
      </c>
      <c r="S31" s="65">
        <v>1952268</v>
      </c>
      <c r="T31" s="65">
        <v>836981</v>
      </c>
      <c r="U31" s="65">
        <v>4302455</v>
      </c>
      <c r="V31" s="65">
        <v>9936540</v>
      </c>
      <c r="W31" s="65">
        <v>8485128</v>
      </c>
      <c r="X31" s="65">
        <v>1451412</v>
      </c>
      <c r="Y31" s="66">
        <v>17.11</v>
      </c>
      <c r="Z31" s="67">
        <v>8485128</v>
      </c>
    </row>
    <row r="32" spans="1:26" ht="13.5">
      <c r="A32" s="75" t="s">
        <v>54</v>
      </c>
      <c r="B32" s="22">
        <f>SUM(B28:B31)</f>
        <v>61985958</v>
      </c>
      <c r="C32" s="22">
        <f>SUM(C28:C31)</f>
        <v>0</v>
      </c>
      <c r="D32" s="104">
        <f aca="true" t="shared" si="5" ref="D32:Z32">SUM(D28:D31)</f>
        <v>67696534</v>
      </c>
      <c r="E32" s="105">
        <f t="shared" si="5"/>
        <v>75826047</v>
      </c>
      <c r="F32" s="105">
        <f t="shared" si="5"/>
        <v>73261</v>
      </c>
      <c r="G32" s="105">
        <f t="shared" si="5"/>
        <v>786122</v>
      </c>
      <c r="H32" s="105">
        <f t="shared" si="5"/>
        <v>1688806</v>
      </c>
      <c r="I32" s="105">
        <f t="shared" si="5"/>
        <v>2548189</v>
      </c>
      <c r="J32" s="105">
        <f t="shared" si="5"/>
        <v>716304</v>
      </c>
      <c r="K32" s="105">
        <f t="shared" si="5"/>
        <v>5071470</v>
      </c>
      <c r="L32" s="105">
        <f t="shared" si="5"/>
        <v>3813241</v>
      </c>
      <c r="M32" s="105">
        <f t="shared" si="5"/>
        <v>9601015</v>
      </c>
      <c r="N32" s="105">
        <f t="shared" si="5"/>
        <v>6530566</v>
      </c>
      <c r="O32" s="105">
        <f t="shared" si="5"/>
        <v>1797210</v>
      </c>
      <c r="P32" s="105">
        <f t="shared" si="5"/>
        <v>7152341</v>
      </c>
      <c r="Q32" s="105">
        <f t="shared" si="5"/>
        <v>15480117</v>
      </c>
      <c r="R32" s="105">
        <f t="shared" si="5"/>
        <v>3408760</v>
      </c>
      <c r="S32" s="105">
        <f t="shared" si="5"/>
        <v>14235411</v>
      </c>
      <c r="T32" s="105">
        <f t="shared" si="5"/>
        <v>12403379</v>
      </c>
      <c r="U32" s="105">
        <f t="shared" si="5"/>
        <v>30047550</v>
      </c>
      <c r="V32" s="105">
        <f t="shared" si="5"/>
        <v>57676871</v>
      </c>
      <c r="W32" s="105">
        <f t="shared" si="5"/>
        <v>75826047</v>
      </c>
      <c r="X32" s="105">
        <f t="shared" si="5"/>
        <v>-18149176</v>
      </c>
      <c r="Y32" s="106">
        <f>+IF(W32&lt;&gt;0,(X32/W32)*100,0)</f>
        <v>-23.935279126445824</v>
      </c>
      <c r="Z32" s="107">
        <f t="shared" si="5"/>
        <v>75826047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70209167</v>
      </c>
      <c r="C35" s="19"/>
      <c r="D35" s="64">
        <v>66924687</v>
      </c>
      <c r="E35" s="65">
        <v>66924687</v>
      </c>
      <c r="F35" s="65">
        <v>106573265</v>
      </c>
      <c r="G35" s="65">
        <v>80953008</v>
      </c>
      <c r="H35" s="65">
        <v>67039205</v>
      </c>
      <c r="I35" s="65">
        <v>254565478</v>
      </c>
      <c r="J35" s="65">
        <v>65558245</v>
      </c>
      <c r="K35" s="65">
        <v>58249702</v>
      </c>
      <c r="L35" s="65">
        <v>59499840</v>
      </c>
      <c r="M35" s="65">
        <v>183307787</v>
      </c>
      <c r="N35" s="65">
        <v>58582771</v>
      </c>
      <c r="O35" s="65">
        <v>57262132</v>
      </c>
      <c r="P35" s="65">
        <v>84403308</v>
      </c>
      <c r="Q35" s="65">
        <v>200248211</v>
      </c>
      <c r="R35" s="65">
        <v>80262585</v>
      </c>
      <c r="S35" s="65">
        <v>78859224</v>
      </c>
      <c r="T35" s="65">
        <v>59976324</v>
      </c>
      <c r="U35" s="65">
        <v>219098133</v>
      </c>
      <c r="V35" s="65">
        <v>857219609</v>
      </c>
      <c r="W35" s="65">
        <v>66924687</v>
      </c>
      <c r="X35" s="65">
        <v>790294922</v>
      </c>
      <c r="Y35" s="66">
        <v>1180.87</v>
      </c>
      <c r="Z35" s="67">
        <v>66924687</v>
      </c>
    </row>
    <row r="36" spans="1:26" ht="13.5">
      <c r="A36" s="63" t="s">
        <v>57</v>
      </c>
      <c r="B36" s="19">
        <v>205992765</v>
      </c>
      <c r="C36" s="19"/>
      <c r="D36" s="64">
        <v>268769683</v>
      </c>
      <c r="E36" s="65">
        <v>268769683</v>
      </c>
      <c r="F36" s="65">
        <v>208386358</v>
      </c>
      <c r="G36" s="65">
        <v>209176002</v>
      </c>
      <c r="H36" s="65">
        <v>210864299</v>
      </c>
      <c r="I36" s="65">
        <v>628426659</v>
      </c>
      <c r="J36" s="65">
        <v>211619917</v>
      </c>
      <c r="K36" s="65">
        <v>214365971</v>
      </c>
      <c r="L36" s="65">
        <v>218166223</v>
      </c>
      <c r="M36" s="65">
        <v>644152111</v>
      </c>
      <c r="N36" s="65">
        <v>224696273</v>
      </c>
      <c r="O36" s="65">
        <v>226492958</v>
      </c>
      <c r="P36" s="65">
        <v>233644772</v>
      </c>
      <c r="Q36" s="65">
        <v>684834003</v>
      </c>
      <c r="R36" s="65">
        <v>237052995</v>
      </c>
      <c r="S36" s="65">
        <v>251287868</v>
      </c>
      <c r="T36" s="65">
        <v>271433674</v>
      </c>
      <c r="U36" s="65">
        <v>759774537</v>
      </c>
      <c r="V36" s="65">
        <v>2717187310</v>
      </c>
      <c r="W36" s="65">
        <v>268769683</v>
      </c>
      <c r="X36" s="65">
        <v>2448417627</v>
      </c>
      <c r="Y36" s="66">
        <v>910.97</v>
      </c>
      <c r="Z36" s="67">
        <v>268769683</v>
      </c>
    </row>
    <row r="37" spans="1:26" ht="13.5">
      <c r="A37" s="63" t="s">
        <v>58</v>
      </c>
      <c r="B37" s="19">
        <v>64659613</v>
      </c>
      <c r="C37" s="19"/>
      <c r="D37" s="64">
        <v>71251190</v>
      </c>
      <c r="E37" s="65">
        <v>71251190</v>
      </c>
      <c r="F37" s="65">
        <v>5853225</v>
      </c>
      <c r="G37" s="65">
        <v>5239775</v>
      </c>
      <c r="H37" s="65">
        <v>7400490</v>
      </c>
      <c r="I37" s="65">
        <v>18493490</v>
      </c>
      <c r="J37" s="65">
        <v>10315958</v>
      </c>
      <c r="K37" s="65">
        <v>10690197</v>
      </c>
      <c r="L37" s="65">
        <v>26474191</v>
      </c>
      <c r="M37" s="65">
        <v>47480346</v>
      </c>
      <c r="N37" s="65">
        <v>32707014</v>
      </c>
      <c r="O37" s="65">
        <v>21725457</v>
      </c>
      <c r="P37" s="65">
        <v>69557576</v>
      </c>
      <c r="Q37" s="65">
        <v>123990047</v>
      </c>
      <c r="R37" s="65">
        <v>63036491</v>
      </c>
      <c r="S37" s="65">
        <v>53607941</v>
      </c>
      <c r="T37" s="65">
        <v>56088614</v>
      </c>
      <c r="U37" s="65">
        <v>172733046</v>
      </c>
      <c r="V37" s="65">
        <v>362696929</v>
      </c>
      <c r="W37" s="65">
        <v>71251190</v>
      </c>
      <c r="X37" s="65">
        <v>291445739</v>
      </c>
      <c r="Y37" s="66">
        <v>409.04</v>
      </c>
      <c r="Z37" s="67">
        <v>71251190</v>
      </c>
    </row>
    <row r="38" spans="1:26" ht="13.5">
      <c r="A38" s="63" t="s">
        <v>59</v>
      </c>
      <c r="B38" s="19">
        <v>114051515</v>
      </c>
      <c r="C38" s="19"/>
      <c r="D38" s="64">
        <v>97252067</v>
      </c>
      <c r="E38" s="65">
        <v>97252067</v>
      </c>
      <c r="F38" s="65">
        <v>121044177</v>
      </c>
      <c r="G38" s="65">
        <v>121757475</v>
      </c>
      <c r="H38" s="65">
        <v>119871657</v>
      </c>
      <c r="I38" s="65">
        <v>362673309</v>
      </c>
      <c r="J38" s="65">
        <v>120084535</v>
      </c>
      <c r="K38" s="65">
        <v>125989574</v>
      </c>
      <c r="L38" s="65">
        <v>125486277</v>
      </c>
      <c r="M38" s="65">
        <v>371560386</v>
      </c>
      <c r="N38" s="65">
        <v>125869582</v>
      </c>
      <c r="O38" s="65">
        <v>126291180</v>
      </c>
      <c r="P38" s="65">
        <v>124300569</v>
      </c>
      <c r="Q38" s="65">
        <v>376461331</v>
      </c>
      <c r="R38" s="65">
        <v>124786720</v>
      </c>
      <c r="S38" s="65">
        <v>124660935</v>
      </c>
      <c r="T38" s="65">
        <v>124772202</v>
      </c>
      <c r="U38" s="65">
        <v>374219857</v>
      </c>
      <c r="V38" s="65">
        <v>1484914883</v>
      </c>
      <c r="W38" s="65">
        <v>97252067</v>
      </c>
      <c r="X38" s="65">
        <v>1387662816</v>
      </c>
      <c r="Y38" s="66">
        <v>1426.87</v>
      </c>
      <c r="Z38" s="67">
        <v>97252067</v>
      </c>
    </row>
    <row r="39" spans="1:26" ht="13.5">
      <c r="A39" s="63" t="s">
        <v>60</v>
      </c>
      <c r="B39" s="19">
        <v>97490804</v>
      </c>
      <c r="C39" s="19"/>
      <c r="D39" s="64">
        <v>170069400</v>
      </c>
      <c r="E39" s="65">
        <v>170069400</v>
      </c>
      <c r="F39" s="65">
        <v>188062221</v>
      </c>
      <c r="G39" s="65">
        <v>163131760</v>
      </c>
      <c r="H39" s="65">
        <v>150631357</v>
      </c>
      <c r="I39" s="65">
        <v>501825338</v>
      </c>
      <c r="J39" s="65">
        <v>146777669</v>
      </c>
      <c r="K39" s="65">
        <v>135935902</v>
      </c>
      <c r="L39" s="65">
        <v>125705595</v>
      </c>
      <c r="M39" s="65">
        <v>408419166</v>
      </c>
      <c r="N39" s="65">
        <v>124702448</v>
      </c>
      <c r="O39" s="65">
        <v>135738453</v>
      </c>
      <c r="P39" s="65">
        <v>124189935</v>
      </c>
      <c r="Q39" s="65">
        <v>384630836</v>
      </c>
      <c r="R39" s="65">
        <v>129492369</v>
      </c>
      <c r="S39" s="65">
        <v>151878216</v>
      </c>
      <c r="T39" s="65">
        <v>150549182</v>
      </c>
      <c r="U39" s="65">
        <v>431919767</v>
      </c>
      <c r="V39" s="65">
        <v>1726795107</v>
      </c>
      <c r="W39" s="65">
        <v>170069400</v>
      </c>
      <c r="X39" s="65">
        <v>1556725707</v>
      </c>
      <c r="Y39" s="66">
        <v>915.35</v>
      </c>
      <c r="Z39" s="67">
        <v>170069400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66596718</v>
      </c>
      <c r="C42" s="19">
        <v>68485275</v>
      </c>
      <c r="D42" s="64">
        <v>76756700</v>
      </c>
      <c r="E42" s="65">
        <v>76756700</v>
      </c>
      <c r="F42" s="65">
        <v>14707628</v>
      </c>
      <c r="G42" s="65">
        <v>2955249</v>
      </c>
      <c r="H42" s="65">
        <v>-7101518</v>
      </c>
      <c r="I42" s="65">
        <v>10561359</v>
      </c>
      <c r="J42" s="65">
        <v>4424117</v>
      </c>
      <c r="K42" s="65">
        <v>-1079564</v>
      </c>
      <c r="L42" s="65">
        <v>8415277</v>
      </c>
      <c r="M42" s="65">
        <v>11759830</v>
      </c>
      <c r="N42" s="65">
        <v>8804955</v>
      </c>
      <c r="O42" s="65">
        <v>317854</v>
      </c>
      <c r="P42" s="65">
        <v>35411878</v>
      </c>
      <c r="Q42" s="65">
        <v>44534687</v>
      </c>
      <c r="R42" s="65">
        <v>-1340702</v>
      </c>
      <c r="S42" s="65">
        <v>3308121</v>
      </c>
      <c r="T42" s="65">
        <v>-338020</v>
      </c>
      <c r="U42" s="65">
        <v>1629399</v>
      </c>
      <c r="V42" s="65">
        <v>68485275</v>
      </c>
      <c r="W42" s="65">
        <v>76756700</v>
      </c>
      <c r="X42" s="65">
        <v>-8271425</v>
      </c>
      <c r="Y42" s="66">
        <v>-10.78</v>
      </c>
      <c r="Z42" s="67">
        <v>76756700</v>
      </c>
    </row>
    <row r="43" spans="1:26" ht="13.5">
      <c r="A43" s="63" t="s">
        <v>63</v>
      </c>
      <c r="B43" s="19">
        <v>-61142564</v>
      </c>
      <c r="C43" s="19">
        <v>-56806391</v>
      </c>
      <c r="D43" s="64">
        <v>-68032000</v>
      </c>
      <c r="E43" s="65">
        <v>-68032000</v>
      </c>
      <c r="F43" s="65">
        <v>-3937101</v>
      </c>
      <c r="G43" s="65">
        <v>-395094</v>
      </c>
      <c r="H43" s="65">
        <v>-10694002</v>
      </c>
      <c r="I43" s="65">
        <v>-15026197</v>
      </c>
      <c r="J43" s="65">
        <v>-1275970</v>
      </c>
      <c r="K43" s="65">
        <v>-4812662</v>
      </c>
      <c r="L43" s="65">
        <v>-9127301</v>
      </c>
      <c r="M43" s="65">
        <v>-15215933</v>
      </c>
      <c r="N43" s="65">
        <v>-6317912</v>
      </c>
      <c r="O43" s="65">
        <v>-1418582</v>
      </c>
      <c r="P43" s="65">
        <v>-21878673</v>
      </c>
      <c r="Q43" s="65">
        <v>-29615167</v>
      </c>
      <c r="R43" s="65">
        <v>-5935755</v>
      </c>
      <c r="S43" s="65">
        <v>9716036</v>
      </c>
      <c r="T43" s="65">
        <v>-729375</v>
      </c>
      <c r="U43" s="65">
        <v>3050906</v>
      </c>
      <c r="V43" s="65">
        <v>-56806391</v>
      </c>
      <c r="W43" s="65">
        <v>-68032000</v>
      </c>
      <c r="X43" s="65">
        <v>11225609</v>
      </c>
      <c r="Y43" s="66">
        <v>-16.5</v>
      </c>
      <c r="Z43" s="67">
        <v>-68032000</v>
      </c>
    </row>
    <row r="44" spans="1:26" ht="13.5">
      <c r="A44" s="63" t="s">
        <v>64</v>
      </c>
      <c r="B44" s="19">
        <v>122552</v>
      </c>
      <c r="C44" s="19">
        <v>-7454279</v>
      </c>
      <c r="D44" s="64">
        <v>-7224000</v>
      </c>
      <c r="E44" s="65">
        <v>-7224000</v>
      </c>
      <c r="F44" s="65">
        <v>5083</v>
      </c>
      <c r="G44" s="65">
        <v>9903</v>
      </c>
      <c r="H44" s="65">
        <v>-2398830</v>
      </c>
      <c r="I44" s="65">
        <v>-2383844</v>
      </c>
      <c r="J44" s="65">
        <v>11187</v>
      </c>
      <c r="K44" s="65">
        <v>-256235</v>
      </c>
      <c r="L44" s="65">
        <v>-982283</v>
      </c>
      <c r="M44" s="65">
        <v>-1227331</v>
      </c>
      <c r="N44" s="65">
        <v>14465</v>
      </c>
      <c r="O44" s="65">
        <v>-76783</v>
      </c>
      <c r="P44" s="65">
        <v>-2474279</v>
      </c>
      <c r="Q44" s="65">
        <v>-2536597</v>
      </c>
      <c r="R44" s="65">
        <v>8161</v>
      </c>
      <c r="S44" s="65">
        <v>-608365</v>
      </c>
      <c r="T44" s="65">
        <v>-706303</v>
      </c>
      <c r="U44" s="65">
        <v>-1306507</v>
      </c>
      <c r="V44" s="65">
        <v>-7454279</v>
      </c>
      <c r="W44" s="65">
        <v>-7224000</v>
      </c>
      <c r="X44" s="65">
        <v>-230279</v>
      </c>
      <c r="Y44" s="66">
        <v>3.19</v>
      </c>
      <c r="Z44" s="67">
        <v>-7224000</v>
      </c>
    </row>
    <row r="45" spans="1:26" ht="13.5">
      <c r="A45" s="75" t="s">
        <v>65</v>
      </c>
      <c r="B45" s="22">
        <v>10252346</v>
      </c>
      <c r="C45" s="22">
        <v>14476951</v>
      </c>
      <c r="D45" s="104">
        <v>31503700</v>
      </c>
      <c r="E45" s="105">
        <v>31503700</v>
      </c>
      <c r="F45" s="105">
        <v>21027956</v>
      </c>
      <c r="G45" s="105">
        <v>23598014</v>
      </c>
      <c r="H45" s="105">
        <v>3403664</v>
      </c>
      <c r="I45" s="105">
        <v>3403664</v>
      </c>
      <c r="J45" s="105">
        <v>6562998</v>
      </c>
      <c r="K45" s="105">
        <v>414537</v>
      </c>
      <c r="L45" s="105">
        <v>-1279770</v>
      </c>
      <c r="M45" s="105">
        <v>-1279770</v>
      </c>
      <c r="N45" s="105">
        <v>1221738</v>
      </c>
      <c r="O45" s="105">
        <v>44227</v>
      </c>
      <c r="P45" s="105">
        <v>11103153</v>
      </c>
      <c r="Q45" s="105">
        <v>11103153</v>
      </c>
      <c r="R45" s="105">
        <v>3834857</v>
      </c>
      <c r="S45" s="105">
        <v>16250649</v>
      </c>
      <c r="T45" s="105">
        <v>14476951</v>
      </c>
      <c r="U45" s="105">
        <v>14476951</v>
      </c>
      <c r="V45" s="105">
        <v>14476951</v>
      </c>
      <c r="W45" s="105">
        <v>31503700</v>
      </c>
      <c r="X45" s="105">
        <v>-17026749</v>
      </c>
      <c r="Y45" s="106">
        <v>-54.05</v>
      </c>
      <c r="Z45" s="107">
        <v>31503700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19569911</v>
      </c>
      <c r="C49" s="57"/>
      <c r="D49" s="134">
        <v>1619634</v>
      </c>
      <c r="E49" s="59">
        <v>1643957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86277924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11002320</v>
      </c>
      <c r="C51" s="57"/>
      <c r="D51" s="134">
        <v>13952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11056194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94.86219317483325</v>
      </c>
      <c r="C58" s="5">
        <f>IF(C67=0,0,+(C76/C67)*100)</f>
        <v>0</v>
      </c>
      <c r="D58" s="6">
        <f aca="true" t="shared" si="6" ref="D58:Z58">IF(D67=0,0,+(D76/D67)*100)</f>
        <v>95.84444961570054</v>
      </c>
      <c r="E58" s="7">
        <f t="shared" si="6"/>
        <v>95.84444961570054</v>
      </c>
      <c r="F58" s="7">
        <f t="shared" si="6"/>
        <v>28.875782510849685</v>
      </c>
      <c r="G58" s="7">
        <f t="shared" si="6"/>
        <v>402.7481420169135</v>
      </c>
      <c r="H58" s="7">
        <f t="shared" si="6"/>
        <v>132.26637297661634</v>
      </c>
      <c r="I58" s="7">
        <f t="shared" si="6"/>
        <v>77.71274008672283</v>
      </c>
      <c r="J58" s="7">
        <f t="shared" si="6"/>
        <v>129.88555647291392</v>
      </c>
      <c r="K58" s="7">
        <f t="shared" si="6"/>
        <v>148.33288045874943</v>
      </c>
      <c r="L58" s="7">
        <f t="shared" si="6"/>
        <v>103.4522975686267</v>
      </c>
      <c r="M58" s="7">
        <f t="shared" si="6"/>
        <v>126.43316196002128</v>
      </c>
      <c r="N58" s="7">
        <f t="shared" si="6"/>
        <v>103.4992780902904</v>
      </c>
      <c r="O58" s="7">
        <f t="shared" si="6"/>
        <v>96.75857637870334</v>
      </c>
      <c r="P58" s="7">
        <f t="shared" si="6"/>
        <v>100.17700938616272</v>
      </c>
      <c r="Q58" s="7">
        <f t="shared" si="6"/>
        <v>100.13319000877597</v>
      </c>
      <c r="R58" s="7">
        <f t="shared" si="6"/>
        <v>110.01085565472111</v>
      </c>
      <c r="S58" s="7">
        <f t="shared" si="6"/>
        <v>85.31416984274759</v>
      </c>
      <c r="T58" s="7">
        <f t="shared" si="6"/>
        <v>301.7973878741964</v>
      </c>
      <c r="U58" s="7">
        <f t="shared" si="6"/>
        <v>123.79865277861539</v>
      </c>
      <c r="V58" s="7">
        <f t="shared" si="6"/>
        <v>102.64419866099269</v>
      </c>
      <c r="W58" s="7">
        <f t="shared" si="6"/>
        <v>95.84444961570054</v>
      </c>
      <c r="X58" s="7">
        <f t="shared" si="6"/>
        <v>0</v>
      </c>
      <c r="Y58" s="7">
        <f t="shared" si="6"/>
        <v>0</v>
      </c>
      <c r="Z58" s="8">
        <f t="shared" si="6"/>
        <v>95.84444961570054</v>
      </c>
    </row>
    <row r="59" spans="1:26" ht="13.5">
      <c r="A59" s="37" t="s">
        <v>31</v>
      </c>
      <c r="B59" s="9">
        <f aca="true" t="shared" si="7" ref="B59:Z66">IF(B68=0,0,+(B77/B68)*100)</f>
        <v>85.72910003570777</v>
      </c>
      <c r="C59" s="9">
        <f t="shared" si="7"/>
        <v>0</v>
      </c>
      <c r="D59" s="2">
        <f t="shared" si="7"/>
        <v>88.45354053788658</v>
      </c>
      <c r="E59" s="10">
        <f t="shared" si="7"/>
        <v>88.45354053788658</v>
      </c>
      <c r="F59" s="10">
        <f t="shared" si="7"/>
        <v>3.8830392076609805</v>
      </c>
      <c r="G59" s="10">
        <f t="shared" si="7"/>
        <v>-79227.81509284867</v>
      </c>
      <c r="H59" s="10">
        <f t="shared" si="7"/>
        <v>-26188.576305102702</v>
      </c>
      <c r="I59" s="10">
        <f t="shared" si="7"/>
        <v>31.48496852805918</v>
      </c>
      <c r="J59" s="10">
        <f t="shared" si="7"/>
        <v>-49585.444253512585</v>
      </c>
      <c r="K59" s="10">
        <f t="shared" si="7"/>
        <v>-7511.584414110169</v>
      </c>
      <c r="L59" s="10">
        <f t="shared" si="7"/>
        <v>55912.730015082954</v>
      </c>
      <c r="M59" s="10">
        <f t="shared" si="7"/>
        <v>-22493.966280043045</v>
      </c>
      <c r="N59" s="10">
        <f t="shared" si="7"/>
        <v>94434.63046757164</v>
      </c>
      <c r="O59" s="10">
        <f t="shared" si="7"/>
        <v>41453.17267300464</v>
      </c>
      <c r="P59" s="10">
        <f t="shared" si="7"/>
        <v>930.2023181856223</v>
      </c>
      <c r="Q59" s="10">
        <f t="shared" si="7"/>
        <v>3408.5844780978987</v>
      </c>
      <c r="R59" s="10">
        <f t="shared" si="7"/>
        <v>66104.24146427315</v>
      </c>
      <c r="S59" s="10">
        <f t="shared" si="7"/>
        <v>5547.760120127636</v>
      </c>
      <c r="T59" s="10">
        <f t="shared" si="7"/>
        <v>-729.8775584981323</v>
      </c>
      <c r="U59" s="10">
        <f t="shared" si="7"/>
        <v>-2987.4082573267733</v>
      </c>
      <c r="V59" s="10">
        <f t="shared" si="7"/>
        <v>94.68531602773147</v>
      </c>
      <c r="W59" s="10">
        <f t="shared" si="7"/>
        <v>88.45354053788658</v>
      </c>
      <c r="X59" s="10">
        <f t="shared" si="7"/>
        <v>0</v>
      </c>
      <c r="Y59" s="10">
        <f t="shared" si="7"/>
        <v>0</v>
      </c>
      <c r="Z59" s="11">
        <f t="shared" si="7"/>
        <v>88.45354053788658</v>
      </c>
    </row>
    <row r="60" spans="1:26" ht="13.5">
      <c r="A60" s="38" t="s">
        <v>32</v>
      </c>
      <c r="B60" s="12">
        <f t="shared" si="7"/>
        <v>98.75262530551457</v>
      </c>
      <c r="C60" s="12">
        <f t="shared" si="7"/>
        <v>0</v>
      </c>
      <c r="D60" s="3">
        <f t="shared" si="7"/>
        <v>97.48320028104243</v>
      </c>
      <c r="E60" s="13">
        <f t="shared" si="7"/>
        <v>97.48320028104243</v>
      </c>
      <c r="F60" s="13">
        <f t="shared" si="7"/>
        <v>88.24487443615963</v>
      </c>
      <c r="G60" s="13">
        <f t="shared" si="7"/>
        <v>310.1726504651901</v>
      </c>
      <c r="H60" s="13">
        <f t="shared" si="7"/>
        <v>103.23872018477583</v>
      </c>
      <c r="I60" s="13">
        <f t="shared" si="7"/>
        <v>127.9627493984631</v>
      </c>
      <c r="J60" s="13">
        <f t="shared" si="7"/>
        <v>98.21175949721733</v>
      </c>
      <c r="K60" s="13">
        <f t="shared" si="7"/>
        <v>124.82779515700548</v>
      </c>
      <c r="L60" s="13">
        <f t="shared" si="7"/>
        <v>90.51381684066723</v>
      </c>
      <c r="M60" s="13">
        <f t="shared" si="7"/>
        <v>103.26370158872837</v>
      </c>
      <c r="N60" s="13">
        <f t="shared" si="7"/>
        <v>84.07231025224995</v>
      </c>
      <c r="O60" s="13">
        <f t="shared" si="7"/>
        <v>86.47318036257056</v>
      </c>
      <c r="P60" s="13">
        <f t="shared" si="7"/>
        <v>92.21125786795857</v>
      </c>
      <c r="Q60" s="13">
        <f t="shared" si="7"/>
        <v>87.73042186301157</v>
      </c>
      <c r="R60" s="13">
        <f t="shared" si="7"/>
        <v>90.13801036569753</v>
      </c>
      <c r="S60" s="13">
        <f t="shared" si="7"/>
        <v>79.4847295798306</v>
      </c>
      <c r="T60" s="13">
        <f t="shared" si="7"/>
        <v>272.56038188867336</v>
      </c>
      <c r="U60" s="13">
        <f t="shared" si="7"/>
        <v>110.03074166421432</v>
      </c>
      <c r="V60" s="13">
        <f t="shared" si="7"/>
        <v>106.32997948768532</v>
      </c>
      <c r="W60" s="13">
        <f t="shared" si="7"/>
        <v>97.48320028104243</v>
      </c>
      <c r="X60" s="13">
        <f t="shared" si="7"/>
        <v>0</v>
      </c>
      <c r="Y60" s="13">
        <f t="shared" si="7"/>
        <v>0</v>
      </c>
      <c r="Z60" s="14">
        <f t="shared" si="7"/>
        <v>97.48320028104243</v>
      </c>
    </row>
    <row r="61" spans="1:26" ht="13.5">
      <c r="A61" s="39" t="s">
        <v>103</v>
      </c>
      <c r="B61" s="12">
        <f t="shared" si="7"/>
        <v>82.60799642045691</v>
      </c>
      <c r="C61" s="12">
        <f t="shared" si="7"/>
        <v>0</v>
      </c>
      <c r="D61" s="3">
        <f t="shared" si="7"/>
        <v>99.50011435658138</v>
      </c>
      <c r="E61" s="13">
        <f t="shared" si="7"/>
        <v>99.50011435658138</v>
      </c>
      <c r="F61" s="13">
        <f t="shared" si="7"/>
        <v>71.26223772429044</v>
      </c>
      <c r="G61" s="13">
        <f t="shared" si="7"/>
        <v>303.6012486248816</v>
      </c>
      <c r="H61" s="13">
        <f t="shared" si="7"/>
        <v>84.7759960909016</v>
      </c>
      <c r="I61" s="13">
        <f t="shared" si="7"/>
        <v>107.72311137995052</v>
      </c>
      <c r="J61" s="13">
        <f t="shared" si="7"/>
        <v>80.65578715739224</v>
      </c>
      <c r="K61" s="13">
        <f t="shared" si="7"/>
        <v>113.21436067248523</v>
      </c>
      <c r="L61" s="13">
        <f t="shared" si="7"/>
        <v>80.17947641520799</v>
      </c>
      <c r="M61" s="13">
        <f t="shared" si="7"/>
        <v>88.83506804473186</v>
      </c>
      <c r="N61" s="13">
        <f t="shared" si="7"/>
        <v>70.49108037808602</v>
      </c>
      <c r="O61" s="13">
        <f t="shared" si="7"/>
        <v>69.92062912327198</v>
      </c>
      <c r="P61" s="13">
        <f t="shared" si="7"/>
        <v>77.80247545293403</v>
      </c>
      <c r="Q61" s="13">
        <f t="shared" si="7"/>
        <v>72.99716602184664</v>
      </c>
      <c r="R61" s="13">
        <f t="shared" si="7"/>
        <v>76.57053045394237</v>
      </c>
      <c r="S61" s="13">
        <f t="shared" si="7"/>
        <v>53.920831530395574</v>
      </c>
      <c r="T61" s="13">
        <f t="shared" si="7"/>
        <v>399.81575025946785</v>
      </c>
      <c r="U61" s="13">
        <f t="shared" si="7"/>
        <v>87.92211258888693</v>
      </c>
      <c r="V61" s="13">
        <f t="shared" si="7"/>
        <v>88.52675929910961</v>
      </c>
      <c r="W61" s="13">
        <f t="shared" si="7"/>
        <v>99.50011435658138</v>
      </c>
      <c r="X61" s="13">
        <f t="shared" si="7"/>
        <v>0</v>
      </c>
      <c r="Y61" s="13">
        <f t="shared" si="7"/>
        <v>0</v>
      </c>
      <c r="Z61" s="14">
        <f t="shared" si="7"/>
        <v>99.50011435658138</v>
      </c>
    </row>
    <row r="62" spans="1:26" ht="13.5">
      <c r="A62" s="39" t="s">
        <v>104</v>
      </c>
      <c r="B62" s="12">
        <f t="shared" si="7"/>
        <v>91.7333450954757</v>
      </c>
      <c r="C62" s="12">
        <f t="shared" si="7"/>
        <v>0</v>
      </c>
      <c r="D62" s="3">
        <f t="shared" si="7"/>
        <v>87.50388357085353</v>
      </c>
      <c r="E62" s="13">
        <f t="shared" si="7"/>
        <v>87.50388357085353</v>
      </c>
      <c r="F62" s="13">
        <f t="shared" si="7"/>
        <v>95.21496754813221</v>
      </c>
      <c r="G62" s="13">
        <f t="shared" si="7"/>
        <v>44641.70627970978</v>
      </c>
      <c r="H62" s="13">
        <f t="shared" si="7"/>
        <v>84.90965589796431</v>
      </c>
      <c r="I62" s="13">
        <f t="shared" si="7"/>
        <v>137.94396079496764</v>
      </c>
      <c r="J62" s="13">
        <f t="shared" si="7"/>
        <v>91.2054056708429</v>
      </c>
      <c r="K62" s="13">
        <f t="shared" si="7"/>
        <v>83.67456603490476</v>
      </c>
      <c r="L62" s="13">
        <f t="shared" si="7"/>
        <v>89.95721173540825</v>
      </c>
      <c r="M62" s="13">
        <f t="shared" si="7"/>
        <v>88.09450819356154</v>
      </c>
      <c r="N62" s="13">
        <f t="shared" si="7"/>
        <v>72.56041666373763</v>
      </c>
      <c r="O62" s="13">
        <f t="shared" si="7"/>
        <v>93.87844887968274</v>
      </c>
      <c r="P62" s="13">
        <f t="shared" si="7"/>
        <v>92.28959384862951</v>
      </c>
      <c r="Q62" s="13">
        <f t="shared" si="7"/>
        <v>85.46403835824938</v>
      </c>
      <c r="R62" s="13">
        <f t="shared" si="7"/>
        <v>91.44977521012966</v>
      </c>
      <c r="S62" s="13">
        <f t="shared" si="7"/>
        <v>109.49321331570884</v>
      </c>
      <c r="T62" s="13">
        <f t="shared" si="7"/>
        <v>107.52477219017078</v>
      </c>
      <c r="U62" s="13">
        <f t="shared" si="7"/>
        <v>102.30096625974608</v>
      </c>
      <c r="V62" s="13">
        <f t="shared" si="7"/>
        <v>98.8577985028558</v>
      </c>
      <c r="W62" s="13">
        <f t="shared" si="7"/>
        <v>87.50388357085353</v>
      </c>
      <c r="X62" s="13">
        <f t="shared" si="7"/>
        <v>0</v>
      </c>
      <c r="Y62" s="13">
        <f t="shared" si="7"/>
        <v>0</v>
      </c>
      <c r="Z62" s="14">
        <f t="shared" si="7"/>
        <v>87.50388357085353</v>
      </c>
    </row>
    <row r="63" spans="1:26" ht="13.5">
      <c r="A63" s="39" t="s">
        <v>105</v>
      </c>
      <c r="B63" s="12">
        <f t="shared" si="7"/>
        <v>122.01761336055368</v>
      </c>
      <c r="C63" s="12">
        <f t="shared" si="7"/>
        <v>0</v>
      </c>
      <c r="D63" s="3">
        <f t="shared" si="7"/>
        <v>89.00098540212133</v>
      </c>
      <c r="E63" s="13">
        <f t="shared" si="7"/>
        <v>89.00098540212133</v>
      </c>
      <c r="F63" s="13">
        <f t="shared" si="7"/>
        <v>117.32638863753175</v>
      </c>
      <c r="G63" s="13">
        <f t="shared" si="7"/>
        <v>176.5610776763951</v>
      </c>
      <c r="H63" s="13">
        <f t="shared" si="7"/>
        <v>133.82132898599107</v>
      </c>
      <c r="I63" s="13">
        <f t="shared" si="7"/>
        <v>141.0557098496745</v>
      </c>
      <c r="J63" s="13">
        <f t="shared" si="7"/>
        <v>142.55436929033428</v>
      </c>
      <c r="K63" s="13">
        <f t="shared" si="7"/>
        <v>163.07431653877998</v>
      </c>
      <c r="L63" s="13">
        <f t="shared" si="7"/>
        <v>119.78116775611282</v>
      </c>
      <c r="M63" s="13">
        <f t="shared" si="7"/>
        <v>141.28921014826284</v>
      </c>
      <c r="N63" s="13">
        <f t="shared" si="7"/>
        <v>125.47967803823525</v>
      </c>
      <c r="O63" s="13">
        <f t="shared" si="7"/>
        <v>127.98205981597089</v>
      </c>
      <c r="P63" s="13">
        <f t="shared" si="7"/>
        <v>136.99888124087454</v>
      </c>
      <c r="Q63" s="13">
        <f t="shared" si="7"/>
        <v>130.13475958261233</v>
      </c>
      <c r="R63" s="13">
        <f t="shared" si="7"/>
        <v>134.30683095140267</v>
      </c>
      <c r="S63" s="13">
        <f t="shared" si="7"/>
        <v>138.89196206929816</v>
      </c>
      <c r="T63" s="13">
        <f t="shared" si="7"/>
        <v>142.33999166144685</v>
      </c>
      <c r="U63" s="13">
        <f t="shared" si="7"/>
        <v>138.51635151419</v>
      </c>
      <c r="V63" s="13">
        <f t="shared" si="7"/>
        <v>137.6079051050362</v>
      </c>
      <c r="W63" s="13">
        <f t="shared" si="7"/>
        <v>89.00098540212133</v>
      </c>
      <c r="X63" s="13">
        <f t="shared" si="7"/>
        <v>0</v>
      </c>
      <c r="Y63" s="13">
        <f t="shared" si="7"/>
        <v>0</v>
      </c>
      <c r="Z63" s="14">
        <f t="shared" si="7"/>
        <v>89.00098540212133</v>
      </c>
    </row>
    <row r="64" spans="1:26" ht="13.5">
      <c r="A64" s="39" t="s">
        <v>106</v>
      </c>
      <c r="B64" s="12">
        <f t="shared" si="7"/>
        <v>121.8375602220148</v>
      </c>
      <c r="C64" s="12">
        <f t="shared" si="7"/>
        <v>0</v>
      </c>
      <c r="D64" s="3">
        <f t="shared" si="7"/>
        <v>88.0017352919499</v>
      </c>
      <c r="E64" s="13">
        <f t="shared" si="7"/>
        <v>88.0017352919499</v>
      </c>
      <c r="F64" s="13">
        <f t="shared" si="7"/>
        <v>131.01445511422185</v>
      </c>
      <c r="G64" s="13">
        <f t="shared" si="7"/>
        <v>144.84362799258147</v>
      </c>
      <c r="H64" s="13">
        <f t="shared" si="7"/>
        <v>133.20000792032155</v>
      </c>
      <c r="I64" s="13">
        <f t="shared" si="7"/>
        <v>136.33915681877764</v>
      </c>
      <c r="J64" s="13">
        <f t="shared" si="7"/>
        <v>127.36283724618455</v>
      </c>
      <c r="K64" s="13">
        <f t="shared" si="7"/>
        <v>130.7090764903595</v>
      </c>
      <c r="L64" s="13">
        <f t="shared" si="7"/>
        <v>105.34386896857015</v>
      </c>
      <c r="M64" s="13">
        <f t="shared" si="7"/>
        <v>120.86824755748091</v>
      </c>
      <c r="N64" s="13">
        <f t="shared" si="7"/>
        <v>122.71034030692817</v>
      </c>
      <c r="O64" s="13">
        <f t="shared" si="7"/>
        <v>115.0780785130096</v>
      </c>
      <c r="P64" s="13">
        <f t="shared" si="7"/>
        <v>119.05791163072708</v>
      </c>
      <c r="Q64" s="13">
        <f t="shared" si="7"/>
        <v>118.92639112387484</v>
      </c>
      <c r="R64" s="13">
        <f t="shared" si="7"/>
        <v>111.5947967524846</v>
      </c>
      <c r="S64" s="13">
        <f t="shared" si="7"/>
        <v>117.662272565201</v>
      </c>
      <c r="T64" s="13">
        <f t="shared" si="7"/>
        <v>112.12861941157885</v>
      </c>
      <c r="U64" s="13">
        <f t="shared" si="7"/>
        <v>113.7977593033668</v>
      </c>
      <c r="V64" s="13">
        <f t="shared" si="7"/>
        <v>122.22615415837043</v>
      </c>
      <c r="W64" s="13">
        <f t="shared" si="7"/>
        <v>88.0017352919499</v>
      </c>
      <c r="X64" s="13">
        <f t="shared" si="7"/>
        <v>0</v>
      </c>
      <c r="Y64" s="13">
        <f t="shared" si="7"/>
        <v>0</v>
      </c>
      <c r="Z64" s="14">
        <f t="shared" si="7"/>
        <v>88.0017352919499</v>
      </c>
    </row>
    <row r="65" spans="1:26" ht="13.5">
      <c r="A65" s="39" t="s">
        <v>107</v>
      </c>
      <c r="B65" s="12">
        <f t="shared" si="7"/>
        <v>2208.819710461764</v>
      </c>
      <c r="C65" s="12">
        <f t="shared" si="7"/>
        <v>0</v>
      </c>
      <c r="D65" s="3">
        <f t="shared" si="7"/>
        <v>-167.19396235586166</v>
      </c>
      <c r="E65" s="13">
        <f t="shared" si="7"/>
        <v>-167.19396235586166</v>
      </c>
      <c r="F65" s="13">
        <f t="shared" si="7"/>
        <v>3794.237042406669</v>
      </c>
      <c r="G65" s="13">
        <f t="shared" si="7"/>
        <v>-14757.542364071109</v>
      </c>
      <c r="H65" s="13">
        <f t="shared" si="7"/>
        <v>-20375.59960841899</v>
      </c>
      <c r="I65" s="13">
        <f t="shared" si="7"/>
        <v>33732.56091734353</v>
      </c>
      <c r="J65" s="13">
        <f t="shared" si="7"/>
        <v>1878.230842804096</v>
      </c>
      <c r="K65" s="13">
        <f t="shared" si="7"/>
        <v>5431.106257799965</v>
      </c>
      <c r="L65" s="13">
        <f t="shared" si="7"/>
        <v>1518.5793224953952</v>
      </c>
      <c r="M65" s="13">
        <f t="shared" si="7"/>
        <v>2475.081430476094</v>
      </c>
      <c r="N65" s="13">
        <f t="shared" si="7"/>
        <v>1981.2259356229783</v>
      </c>
      <c r="O65" s="13">
        <f t="shared" si="7"/>
        <v>754.881703117313</v>
      </c>
      <c r="P65" s="13">
        <f t="shared" si="7"/>
        <v>1496.4928480018143</v>
      </c>
      <c r="Q65" s="13">
        <f t="shared" si="7"/>
        <v>1195.1798723668605</v>
      </c>
      <c r="R65" s="13">
        <f t="shared" si="7"/>
        <v>13581.163434903046</v>
      </c>
      <c r="S65" s="13">
        <f t="shared" si="7"/>
        <v>7067.861385776689</v>
      </c>
      <c r="T65" s="13">
        <f t="shared" si="7"/>
        <v>3984.36979306638</v>
      </c>
      <c r="U65" s="13">
        <f t="shared" si="7"/>
        <v>5750.54127594833</v>
      </c>
      <c r="V65" s="13">
        <f t="shared" si="7"/>
        <v>3658.5480425267874</v>
      </c>
      <c r="W65" s="13">
        <f t="shared" si="7"/>
        <v>-167.19396235586166</v>
      </c>
      <c r="X65" s="13">
        <f t="shared" si="7"/>
        <v>0</v>
      </c>
      <c r="Y65" s="13">
        <f t="shared" si="7"/>
        <v>0</v>
      </c>
      <c r="Z65" s="14">
        <f t="shared" si="7"/>
        <v>-167.19396235586166</v>
      </c>
    </row>
    <row r="66" spans="1:26" ht="13.5">
      <c r="A66" s="40" t="s">
        <v>110</v>
      </c>
      <c r="B66" s="15">
        <f t="shared" si="7"/>
        <v>16.344769001021152</v>
      </c>
      <c r="C66" s="15">
        <f t="shared" si="7"/>
        <v>0</v>
      </c>
      <c r="D66" s="4">
        <f t="shared" si="7"/>
        <v>100.00658173918234</v>
      </c>
      <c r="E66" s="16">
        <f t="shared" si="7"/>
        <v>100.00658173918234</v>
      </c>
      <c r="F66" s="16">
        <f t="shared" si="7"/>
        <v>11.072191148358343</v>
      </c>
      <c r="G66" s="16">
        <f t="shared" si="7"/>
        <v>35.706050720289205</v>
      </c>
      <c r="H66" s="16">
        <f t="shared" si="7"/>
        <v>16.37021042627798</v>
      </c>
      <c r="I66" s="16">
        <f t="shared" si="7"/>
        <v>21.1318798604803</v>
      </c>
      <c r="J66" s="16">
        <f t="shared" si="7"/>
        <v>18.735031213600493</v>
      </c>
      <c r="K66" s="16">
        <f t="shared" si="7"/>
        <v>29.08118809839294</v>
      </c>
      <c r="L66" s="16">
        <f t="shared" si="7"/>
        <v>16.997409021316688</v>
      </c>
      <c r="M66" s="16">
        <f t="shared" si="7"/>
        <v>20.422933797884497</v>
      </c>
      <c r="N66" s="16">
        <f t="shared" si="7"/>
        <v>17.12404602175086</v>
      </c>
      <c r="O66" s="16">
        <f t="shared" si="7"/>
        <v>14.2266241474826</v>
      </c>
      <c r="P66" s="16">
        <f t="shared" si="7"/>
        <v>13.758350069079464</v>
      </c>
      <c r="Q66" s="16">
        <f t="shared" si="7"/>
        <v>14.920919724758146</v>
      </c>
      <c r="R66" s="16">
        <f t="shared" si="7"/>
        <v>22.080937253628903</v>
      </c>
      <c r="S66" s="16">
        <f t="shared" si="7"/>
        <v>14.891241117025785</v>
      </c>
      <c r="T66" s="16">
        <f t="shared" si="7"/>
        <v>18.378245292309785</v>
      </c>
      <c r="U66" s="16">
        <f t="shared" si="7"/>
        <v>18.459555597417662</v>
      </c>
      <c r="V66" s="16">
        <f t="shared" si="7"/>
        <v>18.442842059626933</v>
      </c>
      <c r="W66" s="16">
        <f t="shared" si="7"/>
        <v>100.00658173918234</v>
      </c>
      <c r="X66" s="16">
        <f t="shared" si="7"/>
        <v>0</v>
      </c>
      <c r="Y66" s="16">
        <f t="shared" si="7"/>
        <v>0</v>
      </c>
      <c r="Z66" s="17">
        <f t="shared" si="7"/>
        <v>100.00658173918234</v>
      </c>
    </row>
    <row r="67" spans="1:26" ht="13.5" hidden="1">
      <c r="A67" s="41" t="s">
        <v>221</v>
      </c>
      <c r="B67" s="24">
        <v>190375803</v>
      </c>
      <c r="C67" s="24"/>
      <c r="D67" s="25">
        <v>224162172</v>
      </c>
      <c r="E67" s="26">
        <v>224162172</v>
      </c>
      <c r="F67" s="26">
        <v>54265861</v>
      </c>
      <c r="G67" s="26">
        <v>5708475</v>
      </c>
      <c r="H67" s="26">
        <v>14567739</v>
      </c>
      <c r="I67" s="26">
        <v>74542075</v>
      </c>
      <c r="J67" s="26">
        <v>14751293</v>
      </c>
      <c r="K67" s="26">
        <v>10657844</v>
      </c>
      <c r="L67" s="26">
        <v>12372514</v>
      </c>
      <c r="M67" s="26">
        <v>37781651</v>
      </c>
      <c r="N67" s="26">
        <v>14994950</v>
      </c>
      <c r="O67" s="26">
        <v>15173333</v>
      </c>
      <c r="P67" s="26">
        <v>16655049</v>
      </c>
      <c r="Q67" s="26">
        <v>46823332</v>
      </c>
      <c r="R67" s="26">
        <v>17693083</v>
      </c>
      <c r="S67" s="26">
        <v>26195019</v>
      </c>
      <c r="T67" s="26">
        <v>7034041</v>
      </c>
      <c r="U67" s="26">
        <v>50922143</v>
      </c>
      <c r="V67" s="26">
        <v>210069201</v>
      </c>
      <c r="W67" s="26">
        <v>224162172</v>
      </c>
      <c r="X67" s="26"/>
      <c r="Y67" s="25"/>
      <c r="Z67" s="27">
        <v>224162172</v>
      </c>
    </row>
    <row r="68" spans="1:26" ht="13.5" hidden="1">
      <c r="A68" s="37" t="s">
        <v>31</v>
      </c>
      <c r="B68" s="19">
        <v>31141680</v>
      </c>
      <c r="C68" s="19"/>
      <c r="D68" s="20">
        <v>41773342</v>
      </c>
      <c r="E68" s="21">
        <v>41773342</v>
      </c>
      <c r="F68" s="21">
        <v>37943758</v>
      </c>
      <c r="G68" s="21">
        <v>-7593</v>
      </c>
      <c r="H68" s="21">
        <v>-16991</v>
      </c>
      <c r="I68" s="21">
        <v>37919174</v>
      </c>
      <c r="J68" s="21">
        <v>-9893</v>
      </c>
      <c r="K68" s="21">
        <v>-35237</v>
      </c>
      <c r="L68" s="21">
        <v>3315</v>
      </c>
      <c r="M68" s="21">
        <v>-41815</v>
      </c>
      <c r="N68" s="21">
        <v>3315</v>
      </c>
      <c r="O68" s="21">
        <v>4523</v>
      </c>
      <c r="P68" s="21">
        <v>191184</v>
      </c>
      <c r="Q68" s="21">
        <v>199022</v>
      </c>
      <c r="R68" s="21">
        <v>5682</v>
      </c>
      <c r="S68" s="21">
        <v>31966</v>
      </c>
      <c r="T68" s="21">
        <v>-294753</v>
      </c>
      <c r="U68" s="21">
        <v>-257105</v>
      </c>
      <c r="V68" s="21">
        <v>37819276</v>
      </c>
      <c r="W68" s="21">
        <v>41773342</v>
      </c>
      <c r="X68" s="21"/>
      <c r="Y68" s="20"/>
      <c r="Z68" s="23">
        <v>41773342</v>
      </c>
    </row>
    <row r="69" spans="1:26" ht="13.5" hidden="1">
      <c r="A69" s="38" t="s">
        <v>32</v>
      </c>
      <c r="B69" s="19">
        <v>155168131</v>
      </c>
      <c r="C69" s="19"/>
      <c r="D69" s="20">
        <v>178484087</v>
      </c>
      <c r="E69" s="21">
        <v>178484087</v>
      </c>
      <c r="F69" s="21">
        <v>16053746</v>
      </c>
      <c r="G69" s="21">
        <v>5441109</v>
      </c>
      <c r="H69" s="21">
        <v>14310097</v>
      </c>
      <c r="I69" s="21">
        <v>35804952</v>
      </c>
      <c r="J69" s="21">
        <v>14455550</v>
      </c>
      <c r="K69" s="21">
        <v>10499124</v>
      </c>
      <c r="L69" s="21">
        <v>12029559</v>
      </c>
      <c r="M69" s="21">
        <v>36984233</v>
      </c>
      <c r="N69" s="21">
        <v>14671004</v>
      </c>
      <c r="O69" s="21">
        <v>14739200</v>
      </c>
      <c r="P69" s="21">
        <v>16112820</v>
      </c>
      <c r="Q69" s="21">
        <v>45523024</v>
      </c>
      <c r="R69" s="21">
        <v>17342393</v>
      </c>
      <c r="S69" s="21">
        <v>25820966</v>
      </c>
      <c r="T69" s="21">
        <v>6975436</v>
      </c>
      <c r="U69" s="21">
        <v>50138795</v>
      </c>
      <c r="V69" s="21">
        <v>168451004</v>
      </c>
      <c r="W69" s="21">
        <v>178484087</v>
      </c>
      <c r="X69" s="21"/>
      <c r="Y69" s="20"/>
      <c r="Z69" s="23">
        <v>178484087</v>
      </c>
    </row>
    <row r="70" spans="1:26" ht="13.5" hidden="1">
      <c r="A70" s="39" t="s">
        <v>103</v>
      </c>
      <c r="B70" s="19">
        <v>106346534</v>
      </c>
      <c r="C70" s="19"/>
      <c r="D70" s="20">
        <v>126914427</v>
      </c>
      <c r="E70" s="21">
        <v>126914427</v>
      </c>
      <c r="F70" s="21">
        <v>11978330</v>
      </c>
      <c r="G70" s="21">
        <v>3457884</v>
      </c>
      <c r="H70" s="21">
        <v>10484259</v>
      </c>
      <c r="I70" s="21">
        <v>25920473</v>
      </c>
      <c r="J70" s="21">
        <v>10601336</v>
      </c>
      <c r="K70" s="21">
        <v>6327336</v>
      </c>
      <c r="L70" s="21">
        <v>7803588</v>
      </c>
      <c r="M70" s="21">
        <v>24732260</v>
      </c>
      <c r="N70" s="21">
        <v>9567558</v>
      </c>
      <c r="O70" s="21">
        <v>10075736</v>
      </c>
      <c r="P70" s="21">
        <v>11440573</v>
      </c>
      <c r="Q70" s="21">
        <v>31083867</v>
      </c>
      <c r="R70" s="21">
        <v>12870731</v>
      </c>
      <c r="S70" s="21">
        <v>21501944</v>
      </c>
      <c r="T70" s="21">
        <v>2812487</v>
      </c>
      <c r="U70" s="21">
        <v>37185162</v>
      </c>
      <c r="V70" s="21">
        <v>118921762</v>
      </c>
      <c r="W70" s="21">
        <v>126914427</v>
      </c>
      <c r="X70" s="21"/>
      <c r="Y70" s="20"/>
      <c r="Z70" s="23">
        <v>126914427</v>
      </c>
    </row>
    <row r="71" spans="1:26" ht="13.5" hidden="1">
      <c r="A71" s="39" t="s">
        <v>104</v>
      </c>
      <c r="B71" s="19">
        <v>23351755</v>
      </c>
      <c r="C71" s="19"/>
      <c r="D71" s="20">
        <v>27622774</v>
      </c>
      <c r="E71" s="21">
        <v>27622774</v>
      </c>
      <c r="F71" s="21">
        <v>1869538</v>
      </c>
      <c r="G71" s="21">
        <v>3997</v>
      </c>
      <c r="H71" s="21">
        <v>1847824</v>
      </c>
      <c r="I71" s="21">
        <v>3721359</v>
      </c>
      <c r="J71" s="21">
        <v>1792044</v>
      </c>
      <c r="K71" s="21">
        <v>2132660</v>
      </c>
      <c r="L71" s="21">
        <v>2067623</v>
      </c>
      <c r="M71" s="21">
        <v>5992327</v>
      </c>
      <c r="N71" s="21">
        <v>2845076</v>
      </c>
      <c r="O71" s="21">
        <v>2407086</v>
      </c>
      <c r="P71" s="21">
        <v>2411170</v>
      </c>
      <c r="Q71" s="21">
        <v>7663332</v>
      </c>
      <c r="R71" s="21">
        <v>2302150</v>
      </c>
      <c r="S71" s="21">
        <v>2087249</v>
      </c>
      <c r="T71" s="21">
        <v>1908390</v>
      </c>
      <c r="U71" s="21">
        <v>6297789</v>
      </c>
      <c r="V71" s="21">
        <v>23674807</v>
      </c>
      <c r="W71" s="21">
        <v>27622774</v>
      </c>
      <c r="X71" s="21"/>
      <c r="Y71" s="20"/>
      <c r="Z71" s="23">
        <v>27622774</v>
      </c>
    </row>
    <row r="72" spans="1:26" ht="13.5" hidden="1">
      <c r="A72" s="39" t="s">
        <v>105</v>
      </c>
      <c r="B72" s="19">
        <v>12271707</v>
      </c>
      <c r="C72" s="19"/>
      <c r="D72" s="20">
        <v>11531333</v>
      </c>
      <c r="E72" s="21">
        <v>11531333</v>
      </c>
      <c r="F72" s="21">
        <v>1105112</v>
      </c>
      <c r="G72" s="21">
        <v>927180</v>
      </c>
      <c r="H72" s="21">
        <v>925623</v>
      </c>
      <c r="I72" s="21">
        <v>2957915</v>
      </c>
      <c r="J72" s="21">
        <v>926718</v>
      </c>
      <c r="K72" s="21">
        <v>937288</v>
      </c>
      <c r="L72" s="21">
        <v>1003874</v>
      </c>
      <c r="M72" s="21">
        <v>2867880</v>
      </c>
      <c r="N72" s="21">
        <v>1093546</v>
      </c>
      <c r="O72" s="21">
        <v>998429</v>
      </c>
      <c r="P72" s="21">
        <v>1054740</v>
      </c>
      <c r="Q72" s="21">
        <v>3146715</v>
      </c>
      <c r="R72" s="21">
        <v>1010035</v>
      </c>
      <c r="S72" s="21">
        <v>1015958</v>
      </c>
      <c r="T72" s="21">
        <v>1012166</v>
      </c>
      <c r="U72" s="21">
        <v>3038159</v>
      </c>
      <c r="V72" s="21">
        <v>12010669</v>
      </c>
      <c r="W72" s="21">
        <v>11531333</v>
      </c>
      <c r="X72" s="21"/>
      <c r="Y72" s="20"/>
      <c r="Z72" s="23">
        <v>11531333</v>
      </c>
    </row>
    <row r="73" spans="1:26" ht="13.5" hidden="1">
      <c r="A73" s="39" t="s">
        <v>106</v>
      </c>
      <c r="B73" s="19">
        <v>12579702</v>
      </c>
      <c r="C73" s="19"/>
      <c r="D73" s="20">
        <v>13337237</v>
      </c>
      <c r="E73" s="21">
        <v>13337237</v>
      </c>
      <c r="F73" s="21">
        <v>1070417</v>
      </c>
      <c r="G73" s="21">
        <v>1061667</v>
      </c>
      <c r="H73" s="21">
        <v>1060563</v>
      </c>
      <c r="I73" s="21">
        <v>3192647</v>
      </c>
      <c r="J73" s="21">
        <v>1064356</v>
      </c>
      <c r="K73" s="21">
        <v>1079404</v>
      </c>
      <c r="L73" s="21">
        <v>1129500</v>
      </c>
      <c r="M73" s="21">
        <v>3273260</v>
      </c>
      <c r="N73" s="21">
        <v>1125866</v>
      </c>
      <c r="O73" s="21">
        <v>1146154</v>
      </c>
      <c r="P73" s="21">
        <v>1144606</v>
      </c>
      <c r="Q73" s="21">
        <v>3416626</v>
      </c>
      <c r="R73" s="21">
        <v>1151896</v>
      </c>
      <c r="S73" s="21">
        <v>1161102</v>
      </c>
      <c r="T73" s="21">
        <v>1167973</v>
      </c>
      <c r="U73" s="21">
        <v>3480971</v>
      </c>
      <c r="V73" s="21">
        <v>13363504</v>
      </c>
      <c r="W73" s="21">
        <v>13337237</v>
      </c>
      <c r="X73" s="21"/>
      <c r="Y73" s="20"/>
      <c r="Z73" s="23">
        <v>13337237</v>
      </c>
    </row>
    <row r="74" spans="1:26" ht="13.5" hidden="1">
      <c r="A74" s="39" t="s">
        <v>107</v>
      </c>
      <c r="B74" s="19">
        <v>618433</v>
      </c>
      <c r="C74" s="19"/>
      <c r="D74" s="20">
        <v>-921684</v>
      </c>
      <c r="E74" s="21">
        <v>-921684</v>
      </c>
      <c r="F74" s="21">
        <v>30349</v>
      </c>
      <c r="G74" s="21">
        <v>-9619</v>
      </c>
      <c r="H74" s="21">
        <v>-8172</v>
      </c>
      <c r="I74" s="21">
        <v>12558</v>
      </c>
      <c r="J74" s="21">
        <v>71096</v>
      </c>
      <c r="K74" s="21">
        <v>22436</v>
      </c>
      <c r="L74" s="21">
        <v>24974</v>
      </c>
      <c r="M74" s="21">
        <v>118506</v>
      </c>
      <c r="N74" s="21">
        <v>38958</v>
      </c>
      <c r="O74" s="21">
        <v>111795</v>
      </c>
      <c r="P74" s="21">
        <v>61731</v>
      </c>
      <c r="Q74" s="21">
        <v>212484</v>
      </c>
      <c r="R74" s="21">
        <v>7581</v>
      </c>
      <c r="S74" s="21">
        <v>54713</v>
      </c>
      <c r="T74" s="21">
        <v>74420</v>
      </c>
      <c r="U74" s="21">
        <v>136714</v>
      </c>
      <c r="V74" s="21">
        <v>480262</v>
      </c>
      <c r="W74" s="21">
        <v>-921684</v>
      </c>
      <c r="X74" s="21"/>
      <c r="Y74" s="20"/>
      <c r="Z74" s="23">
        <v>-921684</v>
      </c>
    </row>
    <row r="75" spans="1:26" ht="13.5" hidden="1">
      <c r="A75" s="40" t="s">
        <v>110</v>
      </c>
      <c r="B75" s="28">
        <v>4065992</v>
      </c>
      <c r="C75" s="28"/>
      <c r="D75" s="29">
        <v>3904743</v>
      </c>
      <c r="E75" s="30">
        <v>3904743</v>
      </c>
      <c r="F75" s="30">
        <v>268357</v>
      </c>
      <c r="G75" s="30">
        <v>274959</v>
      </c>
      <c r="H75" s="30">
        <v>274633</v>
      </c>
      <c r="I75" s="30">
        <v>817949</v>
      </c>
      <c r="J75" s="30">
        <v>305636</v>
      </c>
      <c r="K75" s="30">
        <v>193957</v>
      </c>
      <c r="L75" s="30">
        <v>339640</v>
      </c>
      <c r="M75" s="30">
        <v>839233</v>
      </c>
      <c r="N75" s="30">
        <v>320631</v>
      </c>
      <c r="O75" s="30">
        <v>429610</v>
      </c>
      <c r="P75" s="30">
        <v>351045</v>
      </c>
      <c r="Q75" s="30">
        <v>1101286</v>
      </c>
      <c r="R75" s="30">
        <v>345008</v>
      </c>
      <c r="S75" s="30">
        <v>342087</v>
      </c>
      <c r="T75" s="30">
        <v>353358</v>
      </c>
      <c r="U75" s="30">
        <v>1040453</v>
      </c>
      <c r="V75" s="30">
        <v>3798921</v>
      </c>
      <c r="W75" s="30">
        <v>3904743</v>
      </c>
      <c r="X75" s="30"/>
      <c r="Y75" s="29"/>
      <c r="Z75" s="31">
        <v>3904743</v>
      </c>
    </row>
    <row r="76" spans="1:26" ht="13.5" hidden="1">
      <c r="A76" s="42" t="s">
        <v>222</v>
      </c>
      <c r="B76" s="32">
        <v>180594662</v>
      </c>
      <c r="C76" s="32">
        <v>215623848</v>
      </c>
      <c r="D76" s="33">
        <v>214847000</v>
      </c>
      <c r="E76" s="34">
        <v>214847000</v>
      </c>
      <c r="F76" s="34">
        <v>15669692</v>
      </c>
      <c r="G76" s="34">
        <v>22990777</v>
      </c>
      <c r="H76" s="34">
        <v>19268220</v>
      </c>
      <c r="I76" s="34">
        <v>57928689</v>
      </c>
      <c r="J76" s="34">
        <v>19159799</v>
      </c>
      <c r="K76" s="34">
        <v>15809087</v>
      </c>
      <c r="L76" s="34">
        <v>12799650</v>
      </c>
      <c r="M76" s="34">
        <v>47768536</v>
      </c>
      <c r="N76" s="34">
        <v>15519665</v>
      </c>
      <c r="O76" s="34">
        <v>14681501</v>
      </c>
      <c r="P76" s="34">
        <v>16684530</v>
      </c>
      <c r="Q76" s="34">
        <v>46885696</v>
      </c>
      <c r="R76" s="34">
        <v>19464312</v>
      </c>
      <c r="S76" s="34">
        <v>22348063</v>
      </c>
      <c r="T76" s="34">
        <v>21228552</v>
      </c>
      <c r="U76" s="34">
        <v>63040927</v>
      </c>
      <c r="V76" s="34">
        <v>215623848</v>
      </c>
      <c r="W76" s="34">
        <v>214847000</v>
      </c>
      <c r="X76" s="34"/>
      <c r="Y76" s="33"/>
      <c r="Z76" s="35">
        <v>214847000</v>
      </c>
    </row>
    <row r="77" spans="1:26" ht="13.5" hidden="1">
      <c r="A77" s="37" t="s">
        <v>31</v>
      </c>
      <c r="B77" s="19">
        <v>26697482</v>
      </c>
      <c r="C77" s="19">
        <v>35809301</v>
      </c>
      <c r="D77" s="20">
        <v>36950000</v>
      </c>
      <c r="E77" s="21">
        <v>36950000</v>
      </c>
      <c r="F77" s="21">
        <v>1473371</v>
      </c>
      <c r="G77" s="21">
        <v>6015768</v>
      </c>
      <c r="H77" s="21">
        <v>4449701</v>
      </c>
      <c r="I77" s="21">
        <v>11938840</v>
      </c>
      <c r="J77" s="21">
        <v>4905488</v>
      </c>
      <c r="K77" s="21">
        <v>2646857</v>
      </c>
      <c r="L77" s="21">
        <v>1853507</v>
      </c>
      <c r="M77" s="21">
        <v>9405852</v>
      </c>
      <c r="N77" s="21">
        <v>3130508</v>
      </c>
      <c r="O77" s="21">
        <v>1874927</v>
      </c>
      <c r="P77" s="21">
        <v>1778398</v>
      </c>
      <c r="Q77" s="21">
        <v>6783833</v>
      </c>
      <c r="R77" s="21">
        <v>3756043</v>
      </c>
      <c r="S77" s="21">
        <v>1773397</v>
      </c>
      <c r="T77" s="21">
        <v>2151336</v>
      </c>
      <c r="U77" s="21">
        <v>7680776</v>
      </c>
      <c r="V77" s="21">
        <v>35809301</v>
      </c>
      <c r="W77" s="21">
        <v>36950000</v>
      </c>
      <c r="X77" s="21"/>
      <c r="Y77" s="20"/>
      <c r="Z77" s="23">
        <v>36950000</v>
      </c>
    </row>
    <row r="78" spans="1:26" ht="13.5" hidden="1">
      <c r="A78" s="38" t="s">
        <v>32</v>
      </c>
      <c r="B78" s="19">
        <v>153232603</v>
      </c>
      <c r="C78" s="19">
        <v>179113918</v>
      </c>
      <c r="D78" s="20">
        <v>173992000</v>
      </c>
      <c r="E78" s="21">
        <v>173992000</v>
      </c>
      <c r="F78" s="21">
        <v>14166608</v>
      </c>
      <c r="G78" s="21">
        <v>16876832</v>
      </c>
      <c r="H78" s="21">
        <v>14773561</v>
      </c>
      <c r="I78" s="21">
        <v>45817001</v>
      </c>
      <c r="J78" s="21">
        <v>14197050</v>
      </c>
      <c r="K78" s="21">
        <v>13105825</v>
      </c>
      <c r="L78" s="21">
        <v>10888413</v>
      </c>
      <c r="M78" s="21">
        <v>38191288</v>
      </c>
      <c r="N78" s="21">
        <v>12334252</v>
      </c>
      <c r="O78" s="21">
        <v>12745455</v>
      </c>
      <c r="P78" s="21">
        <v>14857834</v>
      </c>
      <c r="Q78" s="21">
        <v>39937541</v>
      </c>
      <c r="R78" s="21">
        <v>15632088</v>
      </c>
      <c r="S78" s="21">
        <v>20523725</v>
      </c>
      <c r="T78" s="21">
        <v>19012275</v>
      </c>
      <c r="U78" s="21">
        <v>55168088</v>
      </c>
      <c r="V78" s="21">
        <v>179113918</v>
      </c>
      <c r="W78" s="21">
        <v>173992000</v>
      </c>
      <c r="X78" s="21"/>
      <c r="Y78" s="20"/>
      <c r="Z78" s="23">
        <v>173992000</v>
      </c>
    </row>
    <row r="79" spans="1:26" ht="13.5" hidden="1">
      <c r="A79" s="39" t="s">
        <v>103</v>
      </c>
      <c r="B79" s="19">
        <v>87850741</v>
      </c>
      <c r="C79" s="19">
        <v>105277582</v>
      </c>
      <c r="D79" s="20">
        <v>126280000</v>
      </c>
      <c r="E79" s="21">
        <v>126280000</v>
      </c>
      <c r="F79" s="21">
        <v>8536026</v>
      </c>
      <c r="G79" s="21">
        <v>10498179</v>
      </c>
      <c r="H79" s="21">
        <v>8888135</v>
      </c>
      <c r="I79" s="21">
        <v>27922340</v>
      </c>
      <c r="J79" s="21">
        <v>8550591</v>
      </c>
      <c r="K79" s="21">
        <v>7163453</v>
      </c>
      <c r="L79" s="21">
        <v>6256876</v>
      </c>
      <c r="M79" s="21">
        <v>21970920</v>
      </c>
      <c r="N79" s="21">
        <v>6744275</v>
      </c>
      <c r="O79" s="21">
        <v>7045018</v>
      </c>
      <c r="P79" s="21">
        <v>8901049</v>
      </c>
      <c r="Q79" s="21">
        <v>22690342</v>
      </c>
      <c r="R79" s="21">
        <v>9855187</v>
      </c>
      <c r="S79" s="21">
        <v>11594027</v>
      </c>
      <c r="T79" s="21">
        <v>11244766</v>
      </c>
      <c r="U79" s="21">
        <v>32693980</v>
      </c>
      <c r="V79" s="21">
        <v>105277582</v>
      </c>
      <c r="W79" s="21">
        <v>126280000</v>
      </c>
      <c r="X79" s="21"/>
      <c r="Y79" s="20"/>
      <c r="Z79" s="23">
        <v>126280000</v>
      </c>
    </row>
    <row r="80" spans="1:26" ht="13.5" hidden="1">
      <c r="A80" s="39" t="s">
        <v>104</v>
      </c>
      <c r="B80" s="19">
        <v>21421346</v>
      </c>
      <c r="C80" s="19">
        <v>23404393</v>
      </c>
      <c r="D80" s="20">
        <v>24171000</v>
      </c>
      <c r="E80" s="21">
        <v>24171000</v>
      </c>
      <c r="F80" s="21">
        <v>1780080</v>
      </c>
      <c r="G80" s="21">
        <v>1784329</v>
      </c>
      <c r="H80" s="21">
        <v>1568981</v>
      </c>
      <c r="I80" s="21">
        <v>5133390</v>
      </c>
      <c r="J80" s="21">
        <v>1634441</v>
      </c>
      <c r="K80" s="21">
        <v>1784494</v>
      </c>
      <c r="L80" s="21">
        <v>1859976</v>
      </c>
      <c r="M80" s="21">
        <v>5278911</v>
      </c>
      <c r="N80" s="21">
        <v>2064399</v>
      </c>
      <c r="O80" s="21">
        <v>2259735</v>
      </c>
      <c r="P80" s="21">
        <v>2225259</v>
      </c>
      <c r="Q80" s="21">
        <v>6549393</v>
      </c>
      <c r="R80" s="21">
        <v>2105311</v>
      </c>
      <c r="S80" s="21">
        <v>2285396</v>
      </c>
      <c r="T80" s="21">
        <v>2051992</v>
      </c>
      <c r="U80" s="21">
        <v>6442699</v>
      </c>
      <c r="V80" s="21">
        <v>23404393</v>
      </c>
      <c r="W80" s="21">
        <v>24171000</v>
      </c>
      <c r="X80" s="21"/>
      <c r="Y80" s="20"/>
      <c r="Z80" s="23">
        <v>24171000</v>
      </c>
    </row>
    <row r="81" spans="1:26" ht="13.5" hidden="1">
      <c r="A81" s="39" t="s">
        <v>105</v>
      </c>
      <c r="B81" s="19">
        <v>14973644</v>
      </c>
      <c r="C81" s="19">
        <v>16527630</v>
      </c>
      <c r="D81" s="20">
        <v>10263000</v>
      </c>
      <c r="E81" s="21">
        <v>10263000</v>
      </c>
      <c r="F81" s="21">
        <v>1296588</v>
      </c>
      <c r="G81" s="21">
        <v>1637039</v>
      </c>
      <c r="H81" s="21">
        <v>1238681</v>
      </c>
      <c r="I81" s="21">
        <v>4172308</v>
      </c>
      <c r="J81" s="21">
        <v>1321077</v>
      </c>
      <c r="K81" s="21">
        <v>1528476</v>
      </c>
      <c r="L81" s="21">
        <v>1202452</v>
      </c>
      <c r="M81" s="21">
        <v>4052005</v>
      </c>
      <c r="N81" s="21">
        <v>1372178</v>
      </c>
      <c r="O81" s="21">
        <v>1277810</v>
      </c>
      <c r="P81" s="21">
        <v>1444982</v>
      </c>
      <c r="Q81" s="21">
        <v>4094970</v>
      </c>
      <c r="R81" s="21">
        <v>1356546</v>
      </c>
      <c r="S81" s="21">
        <v>1411084</v>
      </c>
      <c r="T81" s="21">
        <v>1440717</v>
      </c>
      <c r="U81" s="21">
        <v>4208347</v>
      </c>
      <c r="V81" s="21">
        <v>16527630</v>
      </c>
      <c r="W81" s="21">
        <v>10263000</v>
      </c>
      <c r="X81" s="21"/>
      <c r="Y81" s="20"/>
      <c r="Z81" s="23">
        <v>10263000</v>
      </c>
    </row>
    <row r="82" spans="1:26" ht="13.5" hidden="1">
      <c r="A82" s="39" t="s">
        <v>106</v>
      </c>
      <c r="B82" s="19">
        <v>15326802</v>
      </c>
      <c r="C82" s="19">
        <v>16333697</v>
      </c>
      <c r="D82" s="20">
        <v>11737000</v>
      </c>
      <c r="E82" s="21">
        <v>11737000</v>
      </c>
      <c r="F82" s="21">
        <v>1402401</v>
      </c>
      <c r="G82" s="21">
        <v>1537757</v>
      </c>
      <c r="H82" s="21">
        <v>1412670</v>
      </c>
      <c r="I82" s="21">
        <v>4352828</v>
      </c>
      <c r="J82" s="21">
        <v>1355594</v>
      </c>
      <c r="K82" s="21">
        <v>1410879</v>
      </c>
      <c r="L82" s="21">
        <v>1189859</v>
      </c>
      <c r="M82" s="21">
        <v>3956332</v>
      </c>
      <c r="N82" s="21">
        <v>1381554</v>
      </c>
      <c r="O82" s="21">
        <v>1318972</v>
      </c>
      <c r="P82" s="21">
        <v>1362744</v>
      </c>
      <c r="Q82" s="21">
        <v>4063270</v>
      </c>
      <c r="R82" s="21">
        <v>1285456</v>
      </c>
      <c r="S82" s="21">
        <v>1366179</v>
      </c>
      <c r="T82" s="21">
        <v>1309632</v>
      </c>
      <c r="U82" s="21">
        <v>3961267</v>
      </c>
      <c r="V82" s="21">
        <v>16333697</v>
      </c>
      <c r="W82" s="21">
        <v>11737000</v>
      </c>
      <c r="X82" s="21"/>
      <c r="Y82" s="20"/>
      <c r="Z82" s="23">
        <v>11737000</v>
      </c>
    </row>
    <row r="83" spans="1:26" ht="13.5" hidden="1">
      <c r="A83" s="39" t="s">
        <v>107</v>
      </c>
      <c r="B83" s="19">
        <v>13660070</v>
      </c>
      <c r="C83" s="19">
        <v>17570616</v>
      </c>
      <c r="D83" s="20">
        <v>1541000</v>
      </c>
      <c r="E83" s="21">
        <v>1541000</v>
      </c>
      <c r="F83" s="21">
        <v>1151513</v>
      </c>
      <c r="G83" s="21">
        <v>1419528</v>
      </c>
      <c r="H83" s="21">
        <v>1665094</v>
      </c>
      <c r="I83" s="21">
        <v>4236135</v>
      </c>
      <c r="J83" s="21">
        <v>1335347</v>
      </c>
      <c r="K83" s="21">
        <v>1218523</v>
      </c>
      <c r="L83" s="21">
        <v>379250</v>
      </c>
      <c r="M83" s="21">
        <v>2933120</v>
      </c>
      <c r="N83" s="21">
        <v>771846</v>
      </c>
      <c r="O83" s="21">
        <v>843920</v>
      </c>
      <c r="P83" s="21">
        <v>923800</v>
      </c>
      <c r="Q83" s="21">
        <v>2539566</v>
      </c>
      <c r="R83" s="21">
        <v>1029588</v>
      </c>
      <c r="S83" s="21">
        <v>3867039</v>
      </c>
      <c r="T83" s="21">
        <v>2965168</v>
      </c>
      <c r="U83" s="21">
        <v>7861795</v>
      </c>
      <c r="V83" s="21">
        <v>17570616</v>
      </c>
      <c r="W83" s="21">
        <v>1541000</v>
      </c>
      <c r="X83" s="21"/>
      <c r="Y83" s="20"/>
      <c r="Z83" s="23">
        <v>1541000</v>
      </c>
    </row>
    <row r="84" spans="1:26" ht="13.5" hidden="1">
      <c r="A84" s="40" t="s">
        <v>110</v>
      </c>
      <c r="B84" s="28">
        <v>664577</v>
      </c>
      <c r="C84" s="28">
        <v>700629</v>
      </c>
      <c r="D84" s="29">
        <v>3905000</v>
      </c>
      <c r="E84" s="30">
        <v>3905000</v>
      </c>
      <c r="F84" s="30">
        <v>29713</v>
      </c>
      <c r="G84" s="30">
        <v>98177</v>
      </c>
      <c r="H84" s="30">
        <v>44958</v>
      </c>
      <c r="I84" s="30">
        <v>172848</v>
      </c>
      <c r="J84" s="30">
        <v>57261</v>
      </c>
      <c r="K84" s="30">
        <v>56405</v>
      </c>
      <c r="L84" s="30">
        <v>57730</v>
      </c>
      <c r="M84" s="30">
        <v>171396</v>
      </c>
      <c r="N84" s="30">
        <v>54905</v>
      </c>
      <c r="O84" s="30">
        <v>61119</v>
      </c>
      <c r="P84" s="30">
        <v>48298</v>
      </c>
      <c r="Q84" s="30">
        <v>164322</v>
      </c>
      <c r="R84" s="30">
        <v>76181</v>
      </c>
      <c r="S84" s="30">
        <v>50941</v>
      </c>
      <c r="T84" s="30">
        <v>64941</v>
      </c>
      <c r="U84" s="30">
        <v>192063</v>
      </c>
      <c r="V84" s="30">
        <v>700629</v>
      </c>
      <c r="W84" s="30">
        <v>3905000</v>
      </c>
      <c r="X84" s="30"/>
      <c r="Y84" s="29"/>
      <c r="Z84" s="31">
        <v>3905000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50440577</v>
      </c>
      <c r="D5" s="158">
        <f>SUM(D6:D8)</f>
        <v>0</v>
      </c>
      <c r="E5" s="159">
        <f t="shared" si="0"/>
        <v>55200131</v>
      </c>
      <c r="F5" s="105">
        <f t="shared" si="0"/>
        <v>55200131</v>
      </c>
      <c r="G5" s="105">
        <f t="shared" si="0"/>
        <v>39570910</v>
      </c>
      <c r="H5" s="105">
        <f t="shared" si="0"/>
        <v>168889</v>
      </c>
      <c r="I5" s="105">
        <f t="shared" si="0"/>
        <v>300395</v>
      </c>
      <c r="J5" s="105">
        <f t="shared" si="0"/>
        <v>40040194</v>
      </c>
      <c r="K5" s="105">
        <f t="shared" si="0"/>
        <v>352883</v>
      </c>
      <c r="L5" s="105">
        <f t="shared" si="0"/>
        <v>99103</v>
      </c>
      <c r="M5" s="105">
        <f t="shared" si="0"/>
        <v>570641</v>
      </c>
      <c r="N5" s="105">
        <f t="shared" si="0"/>
        <v>1022627</v>
      </c>
      <c r="O5" s="105">
        <f t="shared" si="0"/>
        <v>604815</v>
      </c>
      <c r="P5" s="105">
        <f t="shared" si="0"/>
        <v>1593362</v>
      </c>
      <c r="Q5" s="105">
        <f t="shared" si="0"/>
        <v>205017</v>
      </c>
      <c r="R5" s="105">
        <f t="shared" si="0"/>
        <v>2403194</v>
      </c>
      <c r="S5" s="105">
        <f t="shared" si="0"/>
        <v>1555947</v>
      </c>
      <c r="T5" s="105">
        <f t="shared" si="0"/>
        <v>639649</v>
      </c>
      <c r="U5" s="105">
        <f t="shared" si="0"/>
        <v>111250</v>
      </c>
      <c r="V5" s="105">
        <f t="shared" si="0"/>
        <v>2306846</v>
      </c>
      <c r="W5" s="105">
        <f t="shared" si="0"/>
        <v>45772861</v>
      </c>
      <c r="X5" s="105">
        <f t="shared" si="0"/>
        <v>55200131</v>
      </c>
      <c r="Y5" s="105">
        <f t="shared" si="0"/>
        <v>-9427270</v>
      </c>
      <c r="Z5" s="142">
        <f>+IF(X5&lt;&gt;0,+(Y5/X5)*100,0)</f>
        <v>-17.07834715102397</v>
      </c>
      <c r="AA5" s="158">
        <f>SUM(AA6:AA8)</f>
        <v>55200131</v>
      </c>
    </row>
    <row r="6" spans="1:27" ht="13.5">
      <c r="A6" s="143" t="s">
        <v>75</v>
      </c>
      <c r="B6" s="141"/>
      <c r="C6" s="160">
        <v>1182300</v>
      </c>
      <c r="D6" s="160"/>
      <c r="E6" s="161">
        <v>1384000</v>
      </c>
      <c r="F6" s="65">
        <v>1384000</v>
      </c>
      <c r="G6" s="65">
        <v>1384000</v>
      </c>
      <c r="H6" s="65"/>
      <c r="I6" s="65"/>
      <c r="J6" s="65">
        <v>1384000</v>
      </c>
      <c r="K6" s="65"/>
      <c r="L6" s="65">
        <v>12500</v>
      </c>
      <c r="M6" s="65">
        <v>20350</v>
      </c>
      <c r="N6" s="65">
        <v>32850</v>
      </c>
      <c r="O6" s="65">
        <v>-2222</v>
      </c>
      <c r="P6" s="65"/>
      <c r="Q6" s="65">
        <v>-348644</v>
      </c>
      <c r="R6" s="65">
        <v>-350866</v>
      </c>
      <c r="S6" s="65">
        <v>114923</v>
      </c>
      <c r="T6" s="65">
        <v>114923</v>
      </c>
      <c r="U6" s="65">
        <v>72719</v>
      </c>
      <c r="V6" s="65">
        <v>302565</v>
      </c>
      <c r="W6" s="65">
        <v>1368549</v>
      </c>
      <c r="X6" s="65">
        <v>1384000</v>
      </c>
      <c r="Y6" s="65">
        <v>-15451</v>
      </c>
      <c r="Z6" s="145">
        <v>-1.12</v>
      </c>
      <c r="AA6" s="160">
        <v>1384000</v>
      </c>
    </row>
    <row r="7" spans="1:27" ht="13.5">
      <c r="A7" s="143" t="s">
        <v>76</v>
      </c>
      <c r="B7" s="141"/>
      <c r="C7" s="162">
        <v>44775309</v>
      </c>
      <c r="D7" s="162"/>
      <c r="E7" s="163">
        <v>50363295</v>
      </c>
      <c r="F7" s="164">
        <v>50363295</v>
      </c>
      <c r="G7" s="164">
        <v>38069767</v>
      </c>
      <c r="H7" s="164">
        <v>143914</v>
      </c>
      <c r="I7" s="164">
        <v>274620</v>
      </c>
      <c r="J7" s="164">
        <v>38488301</v>
      </c>
      <c r="K7" s="164">
        <v>242165</v>
      </c>
      <c r="L7" s="164">
        <v>45853</v>
      </c>
      <c r="M7" s="164">
        <v>139328</v>
      </c>
      <c r="N7" s="164">
        <v>427346</v>
      </c>
      <c r="O7" s="164">
        <v>573768</v>
      </c>
      <c r="P7" s="164">
        <v>1454219</v>
      </c>
      <c r="Q7" s="164">
        <v>525922</v>
      </c>
      <c r="R7" s="164">
        <v>2553909</v>
      </c>
      <c r="S7" s="164">
        <v>1413285</v>
      </c>
      <c r="T7" s="164">
        <v>483829</v>
      </c>
      <c r="U7" s="164"/>
      <c r="V7" s="164">
        <v>1897114</v>
      </c>
      <c r="W7" s="164">
        <v>43366670</v>
      </c>
      <c r="X7" s="164">
        <v>50363295</v>
      </c>
      <c r="Y7" s="164">
        <v>-6996625</v>
      </c>
      <c r="Z7" s="146">
        <v>-13.89</v>
      </c>
      <c r="AA7" s="162">
        <v>50363295</v>
      </c>
    </row>
    <row r="8" spans="1:27" ht="13.5">
      <c r="A8" s="143" t="s">
        <v>77</v>
      </c>
      <c r="B8" s="141"/>
      <c r="C8" s="160">
        <v>4482968</v>
      </c>
      <c r="D8" s="160"/>
      <c r="E8" s="161">
        <v>3452836</v>
      </c>
      <c r="F8" s="65">
        <v>3452836</v>
      </c>
      <c r="G8" s="65">
        <v>117143</v>
      </c>
      <c r="H8" s="65">
        <v>24975</v>
      </c>
      <c r="I8" s="65">
        <v>25775</v>
      </c>
      <c r="J8" s="65">
        <v>167893</v>
      </c>
      <c r="K8" s="65">
        <v>110718</v>
      </c>
      <c r="L8" s="65">
        <v>40750</v>
      </c>
      <c r="M8" s="65">
        <v>410963</v>
      </c>
      <c r="N8" s="65">
        <v>562431</v>
      </c>
      <c r="O8" s="65">
        <v>33269</v>
      </c>
      <c r="P8" s="65">
        <v>139143</v>
      </c>
      <c r="Q8" s="65">
        <v>27739</v>
      </c>
      <c r="R8" s="65">
        <v>200151</v>
      </c>
      <c r="S8" s="65">
        <v>27739</v>
      </c>
      <c r="T8" s="65">
        <v>40897</v>
      </c>
      <c r="U8" s="65">
        <v>38531</v>
      </c>
      <c r="V8" s="65">
        <v>107167</v>
      </c>
      <c r="W8" s="65">
        <v>1037642</v>
      </c>
      <c r="X8" s="65">
        <v>3452836</v>
      </c>
      <c r="Y8" s="65">
        <v>-2415194</v>
      </c>
      <c r="Z8" s="145">
        <v>-69.95</v>
      </c>
      <c r="AA8" s="160">
        <v>3452836</v>
      </c>
    </row>
    <row r="9" spans="1:27" ht="13.5">
      <c r="A9" s="140" t="s">
        <v>78</v>
      </c>
      <c r="B9" s="141"/>
      <c r="C9" s="158">
        <f aca="true" t="shared" si="1" ref="C9:Y9">SUM(C10:C14)</f>
        <v>54708400</v>
      </c>
      <c r="D9" s="158">
        <f>SUM(D10:D14)</f>
        <v>0</v>
      </c>
      <c r="E9" s="159">
        <f t="shared" si="1"/>
        <v>51850043</v>
      </c>
      <c r="F9" s="105">
        <f t="shared" si="1"/>
        <v>52317958</v>
      </c>
      <c r="G9" s="105">
        <f t="shared" si="1"/>
        <v>39626314</v>
      </c>
      <c r="H9" s="105">
        <f t="shared" si="1"/>
        <v>700424</v>
      </c>
      <c r="I9" s="105">
        <f t="shared" si="1"/>
        <v>708529</v>
      </c>
      <c r="J9" s="105">
        <f t="shared" si="1"/>
        <v>41035267</v>
      </c>
      <c r="K9" s="105">
        <f t="shared" si="1"/>
        <v>714029</v>
      </c>
      <c r="L9" s="105">
        <f t="shared" si="1"/>
        <v>709235</v>
      </c>
      <c r="M9" s="105">
        <f t="shared" si="1"/>
        <v>617594</v>
      </c>
      <c r="N9" s="105">
        <f t="shared" si="1"/>
        <v>2040858</v>
      </c>
      <c r="O9" s="105">
        <f t="shared" si="1"/>
        <v>1248702</v>
      </c>
      <c r="P9" s="105">
        <f t="shared" si="1"/>
        <v>2571278</v>
      </c>
      <c r="Q9" s="105">
        <f t="shared" si="1"/>
        <v>-7548082</v>
      </c>
      <c r="R9" s="105">
        <f t="shared" si="1"/>
        <v>-3728102</v>
      </c>
      <c r="S9" s="105">
        <f t="shared" si="1"/>
        <v>4879342</v>
      </c>
      <c r="T9" s="105">
        <f t="shared" si="1"/>
        <v>4707083</v>
      </c>
      <c r="U9" s="105">
        <f t="shared" si="1"/>
        <v>1892529</v>
      </c>
      <c r="V9" s="105">
        <f t="shared" si="1"/>
        <v>11478954</v>
      </c>
      <c r="W9" s="105">
        <f t="shared" si="1"/>
        <v>50826977</v>
      </c>
      <c r="X9" s="105">
        <f t="shared" si="1"/>
        <v>52317958</v>
      </c>
      <c r="Y9" s="105">
        <f t="shared" si="1"/>
        <v>-1490981</v>
      </c>
      <c r="Z9" s="142">
        <f>+IF(X9&lt;&gt;0,+(Y9/X9)*100,0)</f>
        <v>-2.849845553987409</v>
      </c>
      <c r="AA9" s="158">
        <f>SUM(AA10:AA14)</f>
        <v>52317958</v>
      </c>
    </row>
    <row r="10" spans="1:27" ht="13.5">
      <c r="A10" s="143" t="s">
        <v>79</v>
      </c>
      <c r="B10" s="141"/>
      <c r="C10" s="160">
        <v>36714008</v>
      </c>
      <c r="D10" s="160"/>
      <c r="E10" s="161">
        <v>40278210</v>
      </c>
      <c r="F10" s="65">
        <v>40746125</v>
      </c>
      <c r="G10" s="65">
        <v>39217300</v>
      </c>
      <c r="H10" s="65">
        <v>58720</v>
      </c>
      <c r="I10" s="65">
        <v>45034</v>
      </c>
      <c r="J10" s="65">
        <v>39321054</v>
      </c>
      <c r="K10" s="65">
        <v>57259</v>
      </c>
      <c r="L10" s="65">
        <v>49041</v>
      </c>
      <c r="M10" s="65">
        <v>36103</v>
      </c>
      <c r="N10" s="65">
        <v>142403</v>
      </c>
      <c r="O10" s="65">
        <v>37850</v>
      </c>
      <c r="P10" s="65">
        <v>38050</v>
      </c>
      <c r="Q10" s="65">
        <v>-9752649</v>
      </c>
      <c r="R10" s="65">
        <v>-9676749</v>
      </c>
      <c r="S10" s="65">
        <v>3302350</v>
      </c>
      <c r="T10" s="65">
        <v>3306616</v>
      </c>
      <c r="U10" s="65">
        <v>2099994</v>
      </c>
      <c r="V10" s="65">
        <v>8708960</v>
      </c>
      <c r="W10" s="65">
        <v>38495668</v>
      </c>
      <c r="X10" s="65">
        <v>40746125</v>
      </c>
      <c r="Y10" s="65">
        <v>-2250457</v>
      </c>
      <c r="Z10" s="145">
        <v>-5.52</v>
      </c>
      <c r="AA10" s="160">
        <v>40746125</v>
      </c>
    </row>
    <row r="11" spans="1:27" ht="13.5">
      <c r="A11" s="143" t="s">
        <v>80</v>
      </c>
      <c r="B11" s="141"/>
      <c r="C11" s="160">
        <v>9448113</v>
      </c>
      <c r="D11" s="160"/>
      <c r="E11" s="161">
        <v>9212407</v>
      </c>
      <c r="F11" s="65">
        <v>9212407</v>
      </c>
      <c r="G11" s="65">
        <v>353404</v>
      </c>
      <c r="H11" s="65">
        <v>557850</v>
      </c>
      <c r="I11" s="65">
        <v>582702</v>
      </c>
      <c r="J11" s="65">
        <v>1493956</v>
      </c>
      <c r="K11" s="65">
        <v>546233</v>
      </c>
      <c r="L11" s="65">
        <v>535134</v>
      </c>
      <c r="M11" s="65">
        <v>495089</v>
      </c>
      <c r="N11" s="65">
        <v>1576456</v>
      </c>
      <c r="O11" s="65">
        <v>1015460</v>
      </c>
      <c r="P11" s="65">
        <v>1396007</v>
      </c>
      <c r="Q11" s="65">
        <v>2042613</v>
      </c>
      <c r="R11" s="65">
        <v>4454080</v>
      </c>
      <c r="S11" s="65">
        <v>1476902</v>
      </c>
      <c r="T11" s="65">
        <v>1263713</v>
      </c>
      <c r="U11" s="65">
        <v>-329377</v>
      </c>
      <c r="V11" s="65">
        <v>2411238</v>
      </c>
      <c r="W11" s="65">
        <v>9935730</v>
      </c>
      <c r="X11" s="65">
        <v>9212407</v>
      </c>
      <c r="Y11" s="65">
        <v>723323</v>
      </c>
      <c r="Z11" s="145">
        <v>7.85</v>
      </c>
      <c r="AA11" s="160">
        <v>9212407</v>
      </c>
    </row>
    <row r="12" spans="1:27" ht="13.5">
      <c r="A12" s="143" t="s">
        <v>81</v>
      </c>
      <c r="B12" s="141"/>
      <c r="C12" s="160">
        <v>693803</v>
      </c>
      <c r="D12" s="160"/>
      <c r="E12" s="161">
        <v>2037690</v>
      </c>
      <c r="F12" s="65">
        <v>2037690</v>
      </c>
      <c r="G12" s="65">
        <v>12490</v>
      </c>
      <c r="H12" s="65">
        <v>41825</v>
      </c>
      <c r="I12" s="65">
        <v>38833</v>
      </c>
      <c r="J12" s="65">
        <v>93148</v>
      </c>
      <c r="K12" s="65">
        <v>68300</v>
      </c>
      <c r="L12" s="65">
        <v>82115</v>
      </c>
      <c r="M12" s="65">
        <v>40380</v>
      </c>
      <c r="N12" s="65">
        <v>190795</v>
      </c>
      <c r="O12" s="65">
        <v>149790</v>
      </c>
      <c r="P12" s="65">
        <v>78258</v>
      </c>
      <c r="Q12" s="65">
        <v>111347</v>
      </c>
      <c r="R12" s="65">
        <v>339395</v>
      </c>
      <c r="S12" s="65">
        <v>49365</v>
      </c>
      <c r="T12" s="65">
        <v>94232</v>
      </c>
      <c r="U12" s="65">
        <v>74078</v>
      </c>
      <c r="V12" s="65">
        <v>217675</v>
      </c>
      <c r="W12" s="65">
        <v>841013</v>
      </c>
      <c r="X12" s="65">
        <v>2037690</v>
      </c>
      <c r="Y12" s="65">
        <v>-1196677</v>
      </c>
      <c r="Z12" s="145">
        <v>-58.73</v>
      </c>
      <c r="AA12" s="160">
        <v>2037690</v>
      </c>
    </row>
    <row r="13" spans="1:27" ht="13.5">
      <c r="A13" s="143" t="s">
        <v>82</v>
      </c>
      <c r="B13" s="141"/>
      <c r="C13" s="160">
        <v>7852476</v>
      </c>
      <c r="D13" s="160"/>
      <c r="E13" s="161">
        <v>321736</v>
      </c>
      <c r="F13" s="65">
        <v>321736</v>
      </c>
      <c r="G13" s="65">
        <v>43120</v>
      </c>
      <c r="H13" s="65">
        <v>42029</v>
      </c>
      <c r="I13" s="65">
        <v>41960</v>
      </c>
      <c r="J13" s="65">
        <v>127109</v>
      </c>
      <c r="K13" s="65">
        <v>42237</v>
      </c>
      <c r="L13" s="65">
        <v>42945</v>
      </c>
      <c r="M13" s="65">
        <v>46022</v>
      </c>
      <c r="N13" s="65">
        <v>131204</v>
      </c>
      <c r="O13" s="65">
        <v>45602</v>
      </c>
      <c r="P13" s="65">
        <v>1058963</v>
      </c>
      <c r="Q13" s="65">
        <v>50607</v>
      </c>
      <c r="R13" s="65">
        <v>1155172</v>
      </c>
      <c r="S13" s="65">
        <v>50725</v>
      </c>
      <c r="T13" s="65">
        <v>42522</v>
      </c>
      <c r="U13" s="65">
        <v>47834</v>
      </c>
      <c r="V13" s="65">
        <v>141081</v>
      </c>
      <c r="W13" s="65">
        <v>1554566</v>
      </c>
      <c r="X13" s="65">
        <v>321736</v>
      </c>
      <c r="Y13" s="65">
        <v>1232830</v>
      </c>
      <c r="Z13" s="145">
        <v>383.18</v>
      </c>
      <c r="AA13" s="160">
        <v>321736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19966347</v>
      </c>
      <c r="D15" s="158">
        <f>SUM(D16:D18)</f>
        <v>0</v>
      </c>
      <c r="E15" s="159">
        <f t="shared" si="2"/>
        <v>17720777</v>
      </c>
      <c r="F15" s="105">
        <f t="shared" si="2"/>
        <v>17720777</v>
      </c>
      <c r="G15" s="105">
        <f t="shared" si="2"/>
        <v>283742</v>
      </c>
      <c r="H15" s="105">
        <f t="shared" si="2"/>
        <v>279781</v>
      </c>
      <c r="I15" s="105">
        <f t="shared" si="2"/>
        <v>271594</v>
      </c>
      <c r="J15" s="105">
        <f t="shared" si="2"/>
        <v>835117</v>
      </c>
      <c r="K15" s="105">
        <f t="shared" si="2"/>
        <v>337738</v>
      </c>
      <c r="L15" s="105">
        <f t="shared" si="2"/>
        <v>332801</v>
      </c>
      <c r="M15" s="105">
        <f t="shared" si="2"/>
        <v>204342</v>
      </c>
      <c r="N15" s="105">
        <f t="shared" si="2"/>
        <v>874881</v>
      </c>
      <c r="O15" s="105">
        <f t="shared" si="2"/>
        <v>336231</v>
      </c>
      <c r="P15" s="105">
        <f t="shared" si="2"/>
        <v>8933797</v>
      </c>
      <c r="Q15" s="105">
        <f t="shared" si="2"/>
        <v>2013991</v>
      </c>
      <c r="R15" s="105">
        <f t="shared" si="2"/>
        <v>11284019</v>
      </c>
      <c r="S15" s="105">
        <f t="shared" si="2"/>
        <v>194495</v>
      </c>
      <c r="T15" s="105">
        <f t="shared" si="2"/>
        <v>2615610</v>
      </c>
      <c r="U15" s="105">
        <f t="shared" si="2"/>
        <v>4631591</v>
      </c>
      <c r="V15" s="105">
        <f t="shared" si="2"/>
        <v>7441696</v>
      </c>
      <c r="W15" s="105">
        <f t="shared" si="2"/>
        <v>20435713</v>
      </c>
      <c r="X15" s="105">
        <f t="shared" si="2"/>
        <v>17720777</v>
      </c>
      <c r="Y15" s="105">
        <f t="shared" si="2"/>
        <v>2714936</v>
      </c>
      <c r="Z15" s="142">
        <f>+IF(X15&lt;&gt;0,+(Y15/X15)*100,0)</f>
        <v>15.32063746414731</v>
      </c>
      <c r="AA15" s="158">
        <f>SUM(AA16:AA18)</f>
        <v>17720777</v>
      </c>
    </row>
    <row r="16" spans="1:27" ht="13.5">
      <c r="A16" s="143" t="s">
        <v>85</v>
      </c>
      <c r="B16" s="141"/>
      <c r="C16" s="160">
        <v>1025036</v>
      </c>
      <c r="D16" s="160"/>
      <c r="E16" s="161">
        <v>1052956</v>
      </c>
      <c r="F16" s="65">
        <v>1052956</v>
      </c>
      <c r="G16" s="65">
        <v>88816</v>
      </c>
      <c r="H16" s="65">
        <v>27541</v>
      </c>
      <c r="I16" s="65">
        <v>30165</v>
      </c>
      <c r="J16" s="65">
        <v>146522</v>
      </c>
      <c r="K16" s="65">
        <v>103205</v>
      </c>
      <c r="L16" s="65">
        <v>54348</v>
      </c>
      <c r="M16" s="65">
        <v>51299</v>
      </c>
      <c r="N16" s="65">
        <v>208852</v>
      </c>
      <c r="O16" s="65">
        <v>55182</v>
      </c>
      <c r="P16" s="65">
        <v>189092</v>
      </c>
      <c r="Q16" s="65">
        <v>92981</v>
      </c>
      <c r="R16" s="65">
        <v>337255</v>
      </c>
      <c r="S16" s="65">
        <v>33070</v>
      </c>
      <c r="T16" s="65">
        <v>304980</v>
      </c>
      <c r="U16" s="65">
        <v>183195</v>
      </c>
      <c r="V16" s="65">
        <v>521245</v>
      </c>
      <c r="W16" s="65">
        <v>1213874</v>
      </c>
      <c r="X16" s="65">
        <v>1052956</v>
      </c>
      <c r="Y16" s="65">
        <v>160918</v>
      </c>
      <c r="Z16" s="145">
        <v>15.28</v>
      </c>
      <c r="AA16" s="160">
        <v>1052956</v>
      </c>
    </row>
    <row r="17" spans="1:27" ht="13.5">
      <c r="A17" s="143" t="s">
        <v>86</v>
      </c>
      <c r="B17" s="141"/>
      <c r="C17" s="160">
        <v>18941311</v>
      </c>
      <c r="D17" s="160"/>
      <c r="E17" s="161">
        <v>16667821</v>
      </c>
      <c r="F17" s="65">
        <v>16667821</v>
      </c>
      <c r="G17" s="65">
        <v>194926</v>
      </c>
      <c r="H17" s="65">
        <v>252240</v>
      </c>
      <c r="I17" s="65">
        <v>241429</v>
      </c>
      <c r="J17" s="65">
        <v>688595</v>
      </c>
      <c r="K17" s="65">
        <v>234533</v>
      </c>
      <c r="L17" s="65">
        <v>278453</v>
      </c>
      <c r="M17" s="65">
        <v>153043</v>
      </c>
      <c r="N17" s="65">
        <v>666029</v>
      </c>
      <c r="O17" s="65">
        <v>281049</v>
      </c>
      <c r="P17" s="65">
        <v>8744705</v>
      </c>
      <c r="Q17" s="65">
        <v>1921010</v>
      </c>
      <c r="R17" s="65">
        <v>10946764</v>
      </c>
      <c r="S17" s="65">
        <v>161425</v>
      </c>
      <c r="T17" s="65">
        <v>2310630</v>
      </c>
      <c r="U17" s="65">
        <v>4448396</v>
      </c>
      <c r="V17" s="65">
        <v>6920451</v>
      </c>
      <c r="W17" s="65">
        <v>19221839</v>
      </c>
      <c r="X17" s="65">
        <v>16667821</v>
      </c>
      <c r="Y17" s="65">
        <v>2554018</v>
      </c>
      <c r="Z17" s="145">
        <v>15.32</v>
      </c>
      <c r="AA17" s="160">
        <v>16667821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182816428</v>
      </c>
      <c r="D19" s="158">
        <f>SUM(D20:D23)</f>
        <v>0</v>
      </c>
      <c r="E19" s="159">
        <f t="shared" si="3"/>
        <v>222764995</v>
      </c>
      <c r="F19" s="105">
        <f t="shared" si="3"/>
        <v>219926709</v>
      </c>
      <c r="G19" s="105">
        <f t="shared" si="3"/>
        <v>16347612</v>
      </c>
      <c r="H19" s="105">
        <f t="shared" si="3"/>
        <v>5865385</v>
      </c>
      <c r="I19" s="105">
        <f t="shared" si="3"/>
        <v>14627167</v>
      </c>
      <c r="J19" s="105">
        <f t="shared" si="3"/>
        <v>36840164</v>
      </c>
      <c r="K19" s="105">
        <f t="shared" si="3"/>
        <v>14884151</v>
      </c>
      <c r="L19" s="105">
        <f t="shared" si="3"/>
        <v>10873800</v>
      </c>
      <c r="M19" s="105">
        <f t="shared" si="3"/>
        <v>12425312</v>
      </c>
      <c r="N19" s="105">
        <f t="shared" si="3"/>
        <v>38183263</v>
      </c>
      <c r="O19" s="105">
        <f t="shared" si="3"/>
        <v>14976992</v>
      </c>
      <c r="P19" s="105">
        <f t="shared" si="3"/>
        <v>22448811</v>
      </c>
      <c r="Q19" s="105">
        <f t="shared" si="3"/>
        <v>19182635</v>
      </c>
      <c r="R19" s="105">
        <f t="shared" si="3"/>
        <v>56608438</v>
      </c>
      <c r="S19" s="105">
        <f t="shared" si="3"/>
        <v>19732769</v>
      </c>
      <c r="T19" s="105">
        <f t="shared" si="3"/>
        <v>35893402</v>
      </c>
      <c r="U19" s="105">
        <f t="shared" si="3"/>
        <v>15751801</v>
      </c>
      <c r="V19" s="105">
        <f t="shared" si="3"/>
        <v>71377972</v>
      </c>
      <c r="W19" s="105">
        <f t="shared" si="3"/>
        <v>203009837</v>
      </c>
      <c r="X19" s="105">
        <f t="shared" si="3"/>
        <v>219926709</v>
      </c>
      <c r="Y19" s="105">
        <f t="shared" si="3"/>
        <v>-16916872</v>
      </c>
      <c r="Z19" s="142">
        <f>+IF(X19&lt;&gt;0,+(Y19/X19)*100,0)</f>
        <v>-7.692049809193479</v>
      </c>
      <c r="AA19" s="158">
        <f>SUM(AA20:AA23)</f>
        <v>219926709</v>
      </c>
    </row>
    <row r="20" spans="1:27" ht="13.5">
      <c r="A20" s="143" t="s">
        <v>89</v>
      </c>
      <c r="B20" s="141"/>
      <c r="C20" s="160">
        <v>108346928</v>
      </c>
      <c r="D20" s="160"/>
      <c r="E20" s="161">
        <v>127344553</v>
      </c>
      <c r="F20" s="65">
        <v>127344553</v>
      </c>
      <c r="G20" s="65">
        <v>11996084</v>
      </c>
      <c r="H20" s="65">
        <v>3479374</v>
      </c>
      <c r="I20" s="65">
        <v>10505090</v>
      </c>
      <c r="J20" s="65">
        <v>25980548</v>
      </c>
      <c r="K20" s="65">
        <v>10628309</v>
      </c>
      <c r="L20" s="65">
        <v>6348217</v>
      </c>
      <c r="M20" s="65">
        <v>7843398</v>
      </c>
      <c r="N20" s="65">
        <v>24819924</v>
      </c>
      <c r="O20" s="65">
        <v>9586752</v>
      </c>
      <c r="P20" s="65">
        <v>10141534</v>
      </c>
      <c r="Q20" s="65">
        <v>11467285</v>
      </c>
      <c r="R20" s="65">
        <v>31195571</v>
      </c>
      <c r="S20" s="65">
        <v>12908247</v>
      </c>
      <c r="T20" s="65">
        <v>22829174</v>
      </c>
      <c r="U20" s="65">
        <v>3048260</v>
      </c>
      <c r="V20" s="65">
        <v>38785681</v>
      </c>
      <c r="W20" s="65">
        <v>120781724</v>
      </c>
      <c r="X20" s="65">
        <v>127344553</v>
      </c>
      <c r="Y20" s="65">
        <v>-6562829</v>
      </c>
      <c r="Z20" s="145">
        <v>-5.15</v>
      </c>
      <c r="AA20" s="160">
        <v>127344553</v>
      </c>
    </row>
    <row r="21" spans="1:27" ht="13.5">
      <c r="A21" s="143" t="s">
        <v>90</v>
      </c>
      <c r="B21" s="141"/>
      <c r="C21" s="160">
        <v>39682874</v>
      </c>
      <c r="D21" s="160"/>
      <c r="E21" s="161">
        <v>53024159</v>
      </c>
      <c r="F21" s="65">
        <v>52225873</v>
      </c>
      <c r="G21" s="65">
        <v>1972443</v>
      </c>
      <c r="H21" s="65">
        <v>110981</v>
      </c>
      <c r="I21" s="65">
        <v>1960069</v>
      </c>
      <c r="J21" s="65">
        <v>4043493</v>
      </c>
      <c r="K21" s="65">
        <v>1914006</v>
      </c>
      <c r="L21" s="65">
        <v>2254033</v>
      </c>
      <c r="M21" s="65">
        <v>2199455</v>
      </c>
      <c r="N21" s="65">
        <v>6367494</v>
      </c>
      <c r="O21" s="65">
        <v>2973505</v>
      </c>
      <c r="P21" s="65">
        <v>6719102</v>
      </c>
      <c r="Q21" s="65">
        <v>5266469</v>
      </c>
      <c r="R21" s="65">
        <v>14959076</v>
      </c>
      <c r="S21" s="65">
        <v>3963034</v>
      </c>
      <c r="T21" s="65">
        <v>6200999</v>
      </c>
      <c r="U21" s="65">
        <v>7078354</v>
      </c>
      <c r="V21" s="65">
        <v>17242387</v>
      </c>
      <c r="W21" s="65">
        <v>42612450</v>
      </c>
      <c r="X21" s="65">
        <v>52225873</v>
      </c>
      <c r="Y21" s="65">
        <v>-9613423</v>
      </c>
      <c r="Z21" s="145">
        <v>-18.41</v>
      </c>
      <c r="AA21" s="160">
        <v>52225873</v>
      </c>
    </row>
    <row r="22" spans="1:27" ht="13.5">
      <c r="A22" s="143" t="s">
        <v>91</v>
      </c>
      <c r="B22" s="141"/>
      <c r="C22" s="162">
        <v>19271073</v>
      </c>
      <c r="D22" s="162"/>
      <c r="E22" s="163">
        <v>27627248</v>
      </c>
      <c r="F22" s="164">
        <v>25587248</v>
      </c>
      <c r="G22" s="164">
        <v>1239849</v>
      </c>
      <c r="H22" s="164">
        <v>1014486</v>
      </c>
      <c r="I22" s="164">
        <v>972829</v>
      </c>
      <c r="J22" s="164">
        <v>3227164</v>
      </c>
      <c r="K22" s="164">
        <v>1153720</v>
      </c>
      <c r="L22" s="164">
        <v>1079784</v>
      </c>
      <c r="M22" s="164">
        <v>1127891</v>
      </c>
      <c r="N22" s="164">
        <v>3361395</v>
      </c>
      <c r="O22" s="164">
        <v>1163907</v>
      </c>
      <c r="P22" s="164">
        <v>4277175</v>
      </c>
      <c r="Q22" s="164">
        <v>1180752</v>
      </c>
      <c r="R22" s="164">
        <v>6621834</v>
      </c>
      <c r="S22" s="164">
        <v>1571241</v>
      </c>
      <c r="T22" s="164">
        <v>5464359</v>
      </c>
      <c r="U22" s="164">
        <v>4227019</v>
      </c>
      <c r="V22" s="164">
        <v>11262619</v>
      </c>
      <c r="W22" s="164">
        <v>24473012</v>
      </c>
      <c r="X22" s="164">
        <v>25587248</v>
      </c>
      <c r="Y22" s="164">
        <v>-1114236</v>
      </c>
      <c r="Z22" s="146">
        <v>-4.35</v>
      </c>
      <c r="AA22" s="162">
        <v>25587248</v>
      </c>
    </row>
    <row r="23" spans="1:27" ht="13.5">
      <c r="A23" s="143" t="s">
        <v>92</v>
      </c>
      <c r="B23" s="141"/>
      <c r="C23" s="160">
        <v>15515553</v>
      </c>
      <c r="D23" s="160"/>
      <c r="E23" s="161">
        <v>14769035</v>
      </c>
      <c r="F23" s="65">
        <v>14769035</v>
      </c>
      <c r="G23" s="65">
        <v>1139236</v>
      </c>
      <c r="H23" s="65">
        <v>1260544</v>
      </c>
      <c r="I23" s="65">
        <v>1189179</v>
      </c>
      <c r="J23" s="65">
        <v>3588959</v>
      </c>
      <c r="K23" s="65">
        <v>1188116</v>
      </c>
      <c r="L23" s="65">
        <v>1191766</v>
      </c>
      <c r="M23" s="65">
        <v>1254568</v>
      </c>
      <c r="N23" s="65">
        <v>3634450</v>
      </c>
      <c r="O23" s="65">
        <v>1252828</v>
      </c>
      <c r="P23" s="65">
        <v>1311000</v>
      </c>
      <c r="Q23" s="65">
        <v>1268129</v>
      </c>
      <c r="R23" s="65">
        <v>3831957</v>
      </c>
      <c r="S23" s="65">
        <v>1290247</v>
      </c>
      <c r="T23" s="65">
        <v>1398870</v>
      </c>
      <c r="U23" s="65">
        <v>1398168</v>
      </c>
      <c r="V23" s="65">
        <v>4087285</v>
      </c>
      <c r="W23" s="65">
        <v>15142651</v>
      </c>
      <c r="X23" s="65">
        <v>14769035</v>
      </c>
      <c r="Y23" s="65">
        <v>373616</v>
      </c>
      <c r="Z23" s="145">
        <v>2.53</v>
      </c>
      <c r="AA23" s="160">
        <v>14769035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307931752</v>
      </c>
      <c r="D25" s="177">
        <f>+D5+D9+D15+D19+D24</f>
        <v>0</v>
      </c>
      <c r="E25" s="178">
        <f t="shared" si="4"/>
        <v>347535946</v>
      </c>
      <c r="F25" s="78">
        <f t="shared" si="4"/>
        <v>345165575</v>
      </c>
      <c r="G25" s="78">
        <f t="shared" si="4"/>
        <v>95828578</v>
      </c>
      <c r="H25" s="78">
        <f t="shared" si="4"/>
        <v>7014479</v>
      </c>
      <c r="I25" s="78">
        <f t="shared" si="4"/>
        <v>15907685</v>
      </c>
      <c r="J25" s="78">
        <f t="shared" si="4"/>
        <v>118750742</v>
      </c>
      <c r="K25" s="78">
        <f t="shared" si="4"/>
        <v>16288801</v>
      </c>
      <c r="L25" s="78">
        <f t="shared" si="4"/>
        <v>12014939</v>
      </c>
      <c r="M25" s="78">
        <f t="shared" si="4"/>
        <v>13817889</v>
      </c>
      <c r="N25" s="78">
        <f t="shared" si="4"/>
        <v>42121629</v>
      </c>
      <c r="O25" s="78">
        <f t="shared" si="4"/>
        <v>17166740</v>
      </c>
      <c r="P25" s="78">
        <f t="shared" si="4"/>
        <v>35547248</v>
      </c>
      <c r="Q25" s="78">
        <f t="shared" si="4"/>
        <v>13853561</v>
      </c>
      <c r="R25" s="78">
        <f t="shared" si="4"/>
        <v>66567549</v>
      </c>
      <c r="S25" s="78">
        <f t="shared" si="4"/>
        <v>26362553</v>
      </c>
      <c r="T25" s="78">
        <f t="shared" si="4"/>
        <v>43855744</v>
      </c>
      <c r="U25" s="78">
        <f t="shared" si="4"/>
        <v>22387171</v>
      </c>
      <c r="V25" s="78">
        <f t="shared" si="4"/>
        <v>92605468</v>
      </c>
      <c r="W25" s="78">
        <f t="shared" si="4"/>
        <v>320045388</v>
      </c>
      <c r="X25" s="78">
        <f t="shared" si="4"/>
        <v>345165575</v>
      </c>
      <c r="Y25" s="78">
        <f t="shared" si="4"/>
        <v>-25120187</v>
      </c>
      <c r="Z25" s="179">
        <f>+IF(X25&lt;&gt;0,+(Y25/X25)*100,0)</f>
        <v>-7.277720844554096</v>
      </c>
      <c r="AA25" s="177">
        <f>+AA5+AA9+AA15+AA19+AA24</f>
        <v>345165575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70560115</v>
      </c>
      <c r="D28" s="158">
        <f>SUM(D29:D31)</f>
        <v>0</v>
      </c>
      <c r="E28" s="159">
        <f t="shared" si="5"/>
        <v>60269726</v>
      </c>
      <c r="F28" s="105">
        <f t="shared" si="5"/>
        <v>60278768</v>
      </c>
      <c r="G28" s="105">
        <f t="shared" si="5"/>
        <v>4039117</v>
      </c>
      <c r="H28" s="105">
        <f t="shared" si="5"/>
        <v>6962583</v>
      </c>
      <c r="I28" s="105">
        <f t="shared" si="5"/>
        <v>6982421</v>
      </c>
      <c r="J28" s="105">
        <f t="shared" si="5"/>
        <v>17984121</v>
      </c>
      <c r="K28" s="105">
        <f t="shared" si="5"/>
        <v>5045213</v>
      </c>
      <c r="L28" s="105">
        <f t="shared" si="5"/>
        <v>4715298</v>
      </c>
      <c r="M28" s="105">
        <f t="shared" si="5"/>
        <v>7083128</v>
      </c>
      <c r="N28" s="105">
        <f t="shared" si="5"/>
        <v>16843639</v>
      </c>
      <c r="O28" s="105">
        <f t="shared" si="5"/>
        <v>3592182</v>
      </c>
      <c r="P28" s="105">
        <f t="shared" si="5"/>
        <v>6390349</v>
      </c>
      <c r="Q28" s="105">
        <f t="shared" si="5"/>
        <v>4691893</v>
      </c>
      <c r="R28" s="105">
        <f t="shared" si="5"/>
        <v>14674424</v>
      </c>
      <c r="S28" s="105">
        <f t="shared" si="5"/>
        <v>4303853</v>
      </c>
      <c r="T28" s="105">
        <f t="shared" si="5"/>
        <v>4421605</v>
      </c>
      <c r="U28" s="105">
        <f t="shared" si="5"/>
        <v>5693788</v>
      </c>
      <c r="V28" s="105">
        <f t="shared" si="5"/>
        <v>14419246</v>
      </c>
      <c r="W28" s="105">
        <f t="shared" si="5"/>
        <v>63921430</v>
      </c>
      <c r="X28" s="105">
        <f t="shared" si="5"/>
        <v>60278768</v>
      </c>
      <c r="Y28" s="105">
        <f t="shared" si="5"/>
        <v>3642662</v>
      </c>
      <c r="Z28" s="142">
        <f>+IF(X28&lt;&gt;0,+(Y28/X28)*100,0)</f>
        <v>6.043026625892553</v>
      </c>
      <c r="AA28" s="158">
        <f>SUM(AA29:AA31)</f>
        <v>60278768</v>
      </c>
    </row>
    <row r="29" spans="1:27" ht="13.5">
      <c r="A29" s="143" t="s">
        <v>75</v>
      </c>
      <c r="B29" s="141"/>
      <c r="C29" s="160">
        <v>10028091</v>
      </c>
      <c r="D29" s="160"/>
      <c r="E29" s="161">
        <v>10735721</v>
      </c>
      <c r="F29" s="65">
        <v>10735725</v>
      </c>
      <c r="G29" s="65">
        <v>1265385</v>
      </c>
      <c r="H29" s="65">
        <v>872266</v>
      </c>
      <c r="I29" s="65">
        <v>980250</v>
      </c>
      <c r="J29" s="65">
        <v>3117901</v>
      </c>
      <c r="K29" s="65">
        <v>920160</v>
      </c>
      <c r="L29" s="65">
        <v>915067</v>
      </c>
      <c r="M29" s="65">
        <v>902322</v>
      </c>
      <c r="N29" s="65">
        <v>2737549</v>
      </c>
      <c r="O29" s="65">
        <v>880372</v>
      </c>
      <c r="P29" s="65">
        <v>984457</v>
      </c>
      <c r="Q29" s="65">
        <v>808415</v>
      </c>
      <c r="R29" s="65">
        <v>2673244</v>
      </c>
      <c r="S29" s="65">
        <v>976129</v>
      </c>
      <c r="T29" s="65">
        <v>846321</v>
      </c>
      <c r="U29" s="65">
        <v>891564</v>
      </c>
      <c r="V29" s="65">
        <v>2714014</v>
      </c>
      <c r="W29" s="65">
        <v>11242708</v>
      </c>
      <c r="X29" s="65">
        <v>10735725</v>
      </c>
      <c r="Y29" s="65">
        <v>506983</v>
      </c>
      <c r="Z29" s="145">
        <v>4.72</v>
      </c>
      <c r="AA29" s="160">
        <v>10735725</v>
      </c>
    </row>
    <row r="30" spans="1:27" ht="13.5">
      <c r="A30" s="143" t="s">
        <v>76</v>
      </c>
      <c r="B30" s="141"/>
      <c r="C30" s="162">
        <v>25503685</v>
      </c>
      <c r="D30" s="162"/>
      <c r="E30" s="163">
        <v>23448302</v>
      </c>
      <c r="F30" s="164">
        <v>23487314</v>
      </c>
      <c r="G30" s="164">
        <v>1246579</v>
      </c>
      <c r="H30" s="164">
        <v>3901673</v>
      </c>
      <c r="I30" s="164">
        <v>2038695</v>
      </c>
      <c r="J30" s="164">
        <v>7186947</v>
      </c>
      <c r="K30" s="164">
        <v>1990951</v>
      </c>
      <c r="L30" s="164">
        <v>1978612</v>
      </c>
      <c r="M30" s="164">
        <v>3897726</v>
      </c>
      <c r="N30" s="164">
        <v>7867289</v>
      </c>
      <c r="O30" s="164">
        <v>1326197</v>
      </c>
      <c r="P30" s="164">
        <v>3095727</v>
      </c>
      <c r="Q30" s="164">
        <v>1859533</v>
      </c>
      <c r="R30" s="164">
        <v>6281457</v>
      </c>
      <c r="S30" s="164">
        <v>1436055</v>
      </c>
      <c r="T30" s="164">
        <v>1478980</v>
      </c>
      <c r="U30" s="164">
        <v>320503</v>
      </c>
      <c r="V30" s="164">
        <v>3235538</v>
      </c>
      <c r="W30" s="164">
        <v>24571231</v>
      </c>
      <c r="X30" s="164">
        <v>23487314</v>
      </c>
      <c r="Y30" s="164">
        <v>1083917</v>
      </c>
      <c r="Z30" s="146">
        <v>4.61</v>
      </c>
      <c r="AA30" s="162">
        <v>23487314</v>
      </c>
    </row>
    <row r="31" spans="1:27" ht="13.5">
      <c r="A31" s="143" t="s">
        <v>77</v>
      </c>
      <c r="B31" s="141"/>
      <c r="C31" s="160">
        <v>35028339</v>
      </c>
      <c r="D31" s="160"/>
      <c r="E31" s="161">
        <v>26085703</v>
      </c>
      <c r="F31" s="65">
        <v>26055729</v>
      </c>
      <c r="G31" s="65">
        <v>1527153</v>
      </c>
      <c r="H31" s="65">
        <v>2188644</v>
      </c>
      <c r="I31" s="65">
        <v>3963476</v>
      </c>
      <c r="J31" s="65">
        <v>7679273</v>
      </c>
      <c r="K31" s="65">
        <v>2134102</v>
      </c>
      <c r="L31" s="65">
        <v>1821619</v>
      </c>
      <c r="M31" s="65">
        <v>2283080</v>
      </c>
      <c r="N31" s="65">
        <v>6238801</v>
      </c>
      <c r="O31" s="65">
        <v>1385613</v>
      </c>
      <c r="P31" s="65">
        <v>2310165</v>
      </c>
      <c r="Q31" s="65">
        <v>2023945</v>
      </c>
      <c r="R31" s="65">
        <v>5719723</v>
      </c>
      <c r="S31" s="65">
        <v>1891669</v>
      </c>
      <c r="T31" s="65">
        <v>2096304</v>
      </c>
      <c r="U31" s="65">
        <v>4481721</v>
      </c>
      <c r="V31" s="65">
        <v>8469694</v>
      </c>
      <c r="W31" s="65">
        <v>28107491</v>
      </c>
      <c r="X31" s="65">
        <v>26055729</v>
      </c>
      <c r="Y31" s="65">
        <v>2051762</v>
      </c>
      <c r="Z31" s="145">
        <v>7.87</v>
      </c>
      <c r="AA31" s="160">
        <v>26055729</v>
      </c>
    </row>
    <row r="32" spans="1:27" ht="13.5">
      <c r="A32" s="140" t="s">
        <v>78</v>
      </c>
      <c r="B32" s="141"/>
      <c r="C32" s="158">
        <f aca="true" t="shared" si="6" ref="C32:Y32">SUM(C33:C37)</f>
        <v>42586990</v>
      </c>
      <c r="D32" s="158">
        <f>SUM(D33:D37)</f>
        <v>0</v>
      </c>
      <c r="E32" s="159">
        <f t="shared" si="6"/>
        <v>40746474</v>
      </c>
      <c r="F32" s="105">
        <f t="shared" si="6"/>
        <v>40681639</v>
      </c>
      <c r="G32" s="105">
        <f t="shared" si="6"/>
        <v>1950825</v>
      </c>
      <c r="H32" s="105">
        <f t="shared" si="6"/>
        <v>2454308</v>
      </c>
      <c r="I32" s="105">
        <f t="shared" si="6"/>
        <v>2985430</v>
      </c>
      <c r="J32" s="105">
        <f t="shared" si="6"/>
        <v>7390563</v>
      </c>
      <c r="K32" s="105">
        <f t="shared" si="6"/>
        <v>2755995</v>
      </c>
      <c r="L32" s="105">
        <f t="shared" si="6"/>
        <v>3136002</v>
      </c>
      <c r="M32" s="105">
        <f t="shared" si="6"/>
        <v>3004024</v>
      </c>
      <c r="N32" s="105">
        <f t="shared" si="6"/>
        <v>8896021</v>
      </c>
      <c r="O32" s="105">
        <f t="shared" si="6"/>
        <v>2894798</v>
      </c>
      <c r="P32" s="105">
        <f t="shared" si="6"/>
        <v>4106956</v>
      </c>
      <c r="Q32" s="105">
        <f t="shared" si="6"/>
        <v>2942958</v>
      </c>
      <c r="R32" s="105">
        <f t="shared" si="6"/>
        <v>9944712</v>
      </c>
      <c r="S32" s="105">
        <f t="shared" si="6"/>
        <v>2787833</v>
      </c>
      <c r="T32" s="105">
        <f t="shared" si="6"/>
        <v>3048114</v>
      </c>
      <c r="U32" s="105">
        <f t="shared" si="6"/>
        <v>3094514</v>
      </c>
      <c r="V32" s="105">
        <f t="shared" si="6"/>
        <v>8930461</v>
      </c>
      <c r="W32" s="105">
        <f t="shared" si="6"/>
        <v>35161757</v>
      </c>
      <c r="X32" s="105">
        <f t="shared" si="6"/>
        <v>40681639</v>
      </c>
      <c r="Y32" s="105">
        <f t="shared" si="6"/>
        <v>-5519882</v>
      </c>
      <c r="Z32" s="142">
        <f>+IF(X32&lt;&gt;0,+(Y32/X32)*100,0)</f>
        <v>-13.568484789907309</v>
      </c>
      <c r="AA32" s="158">
        <f>SUM(AA33:AA37)</f>
        <v>40681639</v>
      </c>
    </row>
    <row r="33" spans="1:27" ht="13.5">
      <c r="A33" s="143" t="s">
        <v>79</v>
      </c>
      <c r="B33" s="141"/>
      <c r="C33" s="160">
        <v>10196264</v>
      </c>
      <c r="D33" s="160"/>
      <c r="E33" s="161">
        <v>13578173</v>
      </c>
      <c r="F33" s="65">
        <v>13564620</v>
      </c>
      <c r="G33" s="65">
        <v>784274</v>
      </c>
      <c r="H33" s="65">
        <v>858328</v>
      </c>
      <c r="I33" s="65">
        <v>1021502</v>
      </c>
      <c r="J33" s="65">
        <v>2664104</v>
      </c>
      <c r="K33" s="65">
        <v>942716</v>
      </c>
      <c r="L33" s="65">
        <v>957509</v>
      </c>
      <c r="M33" s="65">
        <v>945661</v>
      </c>
      <c r="N33" s="65">
        <v>2845886</v>
      </c>
      <c r="O33" s="65">
        <v>878947</v>
      </c>
      <c r="P33" s="65">
        <v>978634</v>
      </c>
      <c r="Q33" s="65">
        <v>939587</v>
      </c>
      <c r="R33" s="65">
        <v>2797168</v>
      </c>
      <c r="S33" s="65">
        <v>956845</v>
      </c>
      <c r="T33" s="65">
        <v>968837</v>
      </c>
      <c r="U33" s="65">
        <v>993211</v>
      </c>
      <c r="V33" s="65">
        <v>2918893</v>
      </c>
      <c r="W33" s="65">
        <v>11226051</v>
      </c>
      <c r="X33" s="65">
        <v>13564620</v>
      </c>
      <c r="Y33" s="65">
        <v>-2338569</v>
      </c>
      <c r="Z33" s="145">
        <v>-17.24</v>
      </c>
      <c r="AA33" s="160">
        <v>13564620</v>
      </c>
    </row>
    <row r="34" spans="1:27" ht="13.5">
      <c r="A34" s="143" t="s">
        <v>80</v>
      </c>
      <c r="B34" s="141"/>
      <c r="C34" s="160">
        <v>14691930</v>
      </c>
      <c r="D34" s="160"/>
      <c r="E34" s="161">
        <v>17787499</v>
      </c>
      <c r="F34" s="65">
        <v>17787522</v>
      </c>
      <c r="G34" s="65">
        <v>793416</v>
      </c>
      <c r="H34" s="65">
        <v>990220</v>
      </c>
      <c r="I34" s="65">
        <v>1207330</v>
      </c>
      <c r="J34" s="65">
        <v>2990966</v>
      </c>
      <c r="K34" s="65">
        <v>1174631</v>
      </c>
      <c r="L34" s="65">
        <v>1457557</v>
      </c>
      <c r="M34" s="65">
        <v>1202348</v>
      </c>
      <c r="N34" s="65">
        <v>3834536</v>
      </c>
      <c r="O34" s="65">
        <v>1211707</v>
      </c>
      <c r="P34" s="65">
        <v>1342455</v>
      </c>
      <c r="Q34" s="65">
        <v>1252416</v>
      </c>
      <c r="R34" s="65">
        <v>3806578</v>
      </c>
      <c r="S34" s="65">
        <v>1147378</v>
      </c>
      <c r="T34" s="65">
        <v>1286328</v>
      </c>
      <c r="U34" s="65">
        <v>1197085</v>
      </c>
      <c r="V34" s="65">
        <v>3630791</v>
      </c>
      <c r="W34" s="65">
        <v>14262871</v>
      </c>
      <c r="X34" s="65">
        <v>17787522</v>
      </c>
      <c r="Y34" s="65">
        <v>-3524651</v>
      </c>
      <c r="Z34" s="145">
        <v>-19.82</v>
      </c>
      <c r="AA34" s="160">
        <v>17787522</v>
      </c>
    </row>
    <row r="35" spans="1:27" ht="13.5">
      <c r="A35" s="143" t="s">
        <v>81</v>
      </c>
      <c r="B35" s="141"/>
      <c r="C35" s="160">
        <v>5321086</v>
      </c>
      <c r="D35" s="160"/>
      <c r="E35" s="161">
        <v>7085604</v>
      </c>
      <c r="F35" s="65">
        <v>7039244</v>
      </c>
      <c r="G35" s="65">
        <v>233558</v>
      </c>
      <c r="H35" s="65">
        <v>412033</v>
      </c>
      <c r="I35" s="65">
        <v>539294</v>
      </c>
      <c r="J35" s="65">
        <v>1184885</v>
      </c>
      <c r="K35" s="65">
        <v>438858</v>
      </c>
      <c r="L35" s="65">
        <v>489253</v>
      </c>
      <c r="M35" s="65">
        <v>643253</v>
      </c>
      <c r="N35" s="65">
        <v>1571364</v>
      </c>
      <c r="O35" s="65">
        <v>557132</v>
      </c>
      <c r="P35" s="65">
        <v>525523</v>
      </c>
      <c r="Q35" s="65">
        <v>524452</v>
      </c>
      <c r="R35" s="65">
        <v>1607107</v>
      </c>
      <c r="S35" s="65">
        <v>473444</v>
      </c>
      <c r="T35" s="65">
        <v>562444</v>
      </c>
      <c r="U35" s="65">
        <v>676243</v>
      </c>
      <c r="V35" s="65">
        <v>1712131</v>
      </c>
      <c r="W35" s="65">
        <v>6075487</v>
      </c>
      <c r="X35" s="65">
        <v>7039244</v>
      </c>
      <c r="Y35" s="65">
        <v>-963757</v>
      </c>
      <c r="Z35" s="145">
        <v>-13.69</v>
      </c>
      <c r="AA35" s="160">
        <v>7039244</v>
      </c>
    </row>
    <row r="36" spans="1:27" ht="13.5">
      <c r="A36" s="143" t="s">
        <v>82</v>
      </c>
      <c r="B36" s="141"/>
      <c r="C36" s="160">
        <v>12377710</v>
      </c>
      <c r="D36" s="160"/>
      <c r="E36" s="161">
        <v>2295198</v>
      </c>
      <c r="F36" s="65">
        <v>2290253</v>
      </c>
      <c r="G36" s="65">
        <v>139577</v>
      </c>
      <c r="H36" s="65">
        <v>193727</v>
      </c>
      <c r="I36" s="65">
        <v>217304</v>
      </c>
      <c r="J36" s="65">
        <v>550608</v>
      </c>
      <c r="K36" s="65">
        <v>199790</v>
      </c>
      <c r="L36" s="65">
        <v>231683</v>
      </c>
      <c r="M36" s="65">
        <v>212762</v>
      </c>
      <c r="N36" s="65">
        <v>644235</v>
      </c>
      <c r="O36" s="65">
        <v>247012</v>
      </c>
      <c r="P36" s="65">
        <v>1260344</v>
      </c>
      <c r="Q36" s="65">
        <v>226503</v>
      </c>
      <c r="R36" s="65">
        <v>1733859</v>
      </c>
      <c r="S36" s="65">
        <v>210166</v>
      </c>
      <c r="T36" s="65">
        <v>230505</v>
      </c>
      <c r="U36" s="65">
        <v>227975</v>
      </c>
      <c r="V36" s="65">
        <v>668646</v>
      </c>
      <c r="W36" s="65">
        <v>3597348</v>
      </c>
      <c r="X36" s="65">
        <v>2290253</v>
      </c>
      <c r="Y36" s="65">
        <v>1307095</v>
      </c>
      <c r="Z36" s="145">
        <v>57.07</v>
      </c>
      <c r="AA36" s="160">
        <v>2290253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14711872</v>
      </c>
      <c r="D38" s="158">
        <f>SUM(D39:D41)</f>
        <v>0</v>
      </c>
      <c r="E38" s="159">
        <f t="shared" si="7"/>
        <v>22091363</v>
      </c>
      <c r="F38" s="105">
        <f t="shared" si="7"/>
        <v>22139087</v>
      </c>
      <c r="G38" s="105">
        <f t="shared" si="7"/>
        <v>726379</v>
      </c>
      <c r="H38" s="105">
        <f t="shared" si="7"/>
        <v>983927</v>
      </c>
      <c r="I38" s="105">
        <f t="shared" si="7"/>
        <v>1249152</v>
      </c>
      <c r="J38" s="105">
        <f t="shared" si="7"/>
        <v>2959458</v>
      </c>
      <c r="K38" s="105">
        <f t="shared" si="7"/>
        <v>980138</v>
      </c>
      <c r="L38" s="105">
        <f t="shared" si="7"/>
        <v>1222984</v>
      </c>
      <c r="M38" s="105">
        <f t="shared" si="7"/>
        <v>1132317</v>
      </c>
      <c r="N38" s="105">
        <f t="shared" si="7"/>
        <v>3335439</v>
      </c>
      <c r="O38" s="105">
        <f t="shared" si="7"/>
        <v>1050696</v>
      </c>
      <c r="P38" s="105">
        <f t="shared" si="7"/>
        <v>2002752</v>
      </c>
      <c r="Q38" s="105">
        <f t="shared" si="7"/>
        <v>2600790</v>
      </c>
      <c r="R38" s="105">
        <f t="shared" si="7"/>
        <v>5654238</v>
      </c>
      <c r="S38" s="105">
        <f t="shared" si="7"/>
        <v>1221971</v>
      </c>
      <c r="T38" s="105">
        <f t="shared" si="7"/>
        <v>1254050</v>
      </c>
      <c r="U38" s="105">
        <f t="shared" si="7"/>
        <v>1561146</v>
      </c>
      <c r="V38" s="105">
        <f t="shared" si="7"/>
        <v>4037167</v>
      </c>
      <c r="W38" s="105">
        <f t="shared" si="7"/>
        <v>15986302</v>
      </c>
      <c r="X38" s="105">
        <f t="shared" si="7"/>
        <v>22139087</v>
      </c>
      <c r="Y38" s="105">
        <f t="shared" si="7"/>
        <v>-6152785</v>
      </c>
      <c r="Z38" s="142">
        <f>+IF(X38&lt;&gt;0,+(Y38/X38)*100,0)</f>
        <v>-27.791502874531364</v>
      </c>
      <c r="AA38" s="158">
        <f>SUM(AA39:AA41)</f>
        <v>22139087</v>
      </c>
    </row>
    <row r="39" spans="1:27" ht="13.5">
      <c r="A39" s="143" t="s">
        <v>85</v>
      </c>
      <c r="B39" s="141"/>
      <c r="C39" s="160">
        <v>4685553</v>
      </c>
      <c r="D39" s="160"/>
      <c r="E39" s="161">
        <v>6264135</v>
      </c>
      <c r="F39" s="65">
        <v>6259152</v>
      </c>
      <c r="G39" s="65">
        <v>296617</v>
      </c>
      <c r="H39" s="65">
        <v>354878</v>
      </c>
      <c r="I39" s="65">
        <v>430572</v>
      </c>
      <c r="J39" s="65">
        <v>1082067</v>
      </c>
      <c r="K39" s="65">
        <v>388038</v>
      </c>
      <c r="L39" s="65">
        <v>500575</v>
      </c>
      <c r="M39" s="65">
        <v>394380</v>
      </c>
      <c r="N39" s="65">
        <v>1282993</v>
      </c>
      <c r="O39" s="65">
        <v>465374</v>
      </c>
      <c r="P39" s="65">
        <v>545588</v>
      </c>
      <c r="Q39" s="65">
        <v>485093</v>
      </c>
      <c r="R39" s="65">
        <v>1496055</v>
      </c>
      <c r="S39" s="65">
        <v>548804</v>
      </c>
      <c r="T39" s="65">
        <v>656504</v>
      </c>
      <c r="U39" s="65">
        <v>586955</v>
      </c>
      <c r="V39" s="65">
        <v>1792263</v>
      </c>
      <c r="W39" s="65">
        <v>5653378</v>
      </c>
      <c r="X39" s="65">
        <v>6259152</v>
      </c>
      <c r="Y39" s="65">
        <v>-605774</v>
      </c>
      <c r="Z39" s="145">
        <v>-9.68</v>
      </c>
      <c r="AA39" s="160">
        <v>6259152</v>
      </c>
    </row>
    <row r="40" spans="1:27" ht="13.5">
      <c r="A40" s="143" t="s">
        <v>86</v>
      </c>
      <c r="B40" s="141"/>
      <c r="C40" s="160">
        <v>9419990</v>
      </c>
      <c r="D40" s="160"/>
      <c r="E40" s="161">
        <v>15123200</v>
      </c>
      <c r="F40" s="65">
        <v>15175903</v>
      </c>
      <c r="G40" s="65">
        <v>381220</v>
      </c>
      <c r="H40" s="65">
        <v>577433</v>
      </c>
      <c r="I40" s="65">
        <v>759078</v>
      </c>
      <c r="J40" s="65">
        <v>1717731</v>
      </c>
      <c r="K40" s="65">
        <v>525784</v>
      </c>
      <c r="L40" s="65">
        <v>667536</v>
      </c>
      <c r="M40" s="65">
        <v>685752</v>
      </c>
      <c r="N40" s="65">
        <v>1879072</v>
      </c>
      <c r="O40" s="65">
        <v>528526</v>
      </c>
      <c r="P40" s="65">
        <v>1396871</v>
      </c>
      <c r="Q40" s="65">
        <v>2055475</v>
      </c>
      <c r="R40" s="65">
        <v>3980872</v>
      </c>
      <c r="S40" s="65">
        <v>625219</v>
      </c>
      <c r="T40" s="65">
        <v>539597</v>
      </c>
      <c r="U40" s="65">
        <v>906069</v>
      </c>
      <c r="V40" s="65">
        <v>2070885</v>
      </c>
      <c r="W40" s="65">
        <v>9648560</v>
      </c>
      <c r="X40" s="65">
        <v>15175903</v>
      </c>
      <c r="Y40" s="65">
        <v>-5527343</v>
      </c>
      <c r="Z40" s="145">
        <v>-36.42</v>
      </c>
      <c r="AA40" s="160">
        <v>15175903</v>
      </c>
    </row>
    <row r="41" spans="1:27" ht="13.5">
      <c r="A41" s="143" t="s">
        <v>87</v>
      </c>
      <c r="B41" s="141"/>
      <c r="C41" s="160">
        <v>606329</v>
      </c>
      <c r="D41" s="160"/>
      <c r="E41" s="161">
        <v>704028</v>
      </c>
      <c r="F41" s="65">
        <v>704032</v>
      </c>
      <c r="G41" s="65">
        <v>48542</v>
      </c>
      <c r="H41" s="65">
        <v>51616</v>
      </c>
      <c r="I41" s="65">
        <v>59502</v>
      </c>
      <c r="J41" s="65">
        <v>159660</v>
      </c>
      <c r="K41" s="65">
        <v>66316</v>
      </c>
      <c r="L41" s="65">
        <v>54873</v>
      </c>
      <c r="M41" s="65">
        <v>52185</v>
      </c>
      <c r="N41" s="65">
        <v>173374</v>
      </c>
      <c r="O41" s="65">
        <v>56796</v>
      </c>
      <c r="P41" s="65">
        <v>60293</v>
      </c>
      <c r="Q41" s="65">
        <v>60222</v>
      </c>
      <c r="R41" s="65">
        <v>177311</v>
      </c>
      <c r="S41" s="65">
        <v>47948</v>
      </c>
      <c r="T41" s="65">
        <v>57949</v>
      </c>
      <c r="U41" s="65">
        <v>68122</v>
      </c>
      <c r="V41" s="65">
        <v>174019</v>
      </c>
      <c r="W41" s="65">
        <v>684364</v>
      </c>
      <c r="X41" s="65">
        <v>704032</v>
      </c>
      <c r="Y41" s="65">
        <v>-19668</v>
      </c>
      <c r="Z41" s="145">
        <v>-2.79</v>
      </c>
      <c r="AA41" s="160">
        <v>704032</v>
      </c>
    </row>
    <row r="42" spans="1:27" ht="13.5">
      <c r="A42" s="140" t="s">
        <v>88</v>
      </c>
      <c r="B42" s="147"/>
      <c r="C42" s="158">
        <f aca="true" t="shared" si="8" ref="C42:Y42">SUM(C43:C46)</f>
        <v>137688846</v>
      </c>
      <c r="D42" s="158">
        <f>SUM(D43:D46)</f>
        <v>0</v>
      </c>
      <c r="E42" s="159">
        <f t="shared" si="8"/>
        <v>163583988</v>
      </c>
      <c r="F42" s="105">
        <f t="shared" si="8"/>
        <v>163526326</v>
      </c>
      <c r="G42" s="105">
        <f t="shared" si="8"/>
        <v>3834078</v>
      </c>
      <c r="H42" s="105">
        <f t="shared" si="8"/>
        <v>21476647</v>
      </c>
      <c r="I42" s="105">
        <f t="shared" si="8"/>
        <v>17150487</v>
      </c>
      <c r="J42" s="105">
        <f t="shared" si="8"/>
        <v>42461212</v>
      </c>
      <c r="K42" s="105">
        <f t="shared" si="8"/>
        <v>9745354</v>
      </c>
      <c r="L42" s="105">
        <f t="shared" si="8"/>
        <v>9652632</v>
      </c>
      <c r="M42" s="105">
        <f t="shared" si="8"/>
        <v>12802389</v>
      </c>
      <c r="N42" s="105">
        <f t="shared" si="8"/>
        <v>32200375</v>
      </c>
      <c r="O42" s="105">
        <f t="shared" si="8"/>
        <v>10450499</v>
      </c>
      <c r="P42" s="105">
        <f t="shared" si="8"/>
        <v>12346501</v>
      </c>
      <c r="Q42" s="105">
        <f t="shared" si="8"/>
        <v>15166047</v>
      </c>
      <c r="R42" s="105">
        <f t="shared" si="8"/>
        <v>37963047</v>
      </c>
      <c r="S42" s="105">
        <f t="shared" si="8"/>
        <v>12613521</v>
      </c>
      <c r="T42" s="105">
        <f t="shared" si="8"/>
        <v>12665723</v>
      </c>
      <c r="U42" s="105">
        <f t="shared" si="8"/>
        <v>13450400</v>
      </c>
      <c r="V42" s="105">
        <f t="shared" si="8"/>
        <v>38729644</v>
      </c>
      <c r="W42" s="105">
        <f t="shared" si="8"/>
        <v>151354278</v>
      </c>
      <c r="X42" s="105">
        <f t="shared" si="8"/>
        <v>163526326</v>
      </c>
      <c r="Y42" s="105">
        <f t="shared" si="8"/>
        <v>-12172048</v>
      </c>
      <c r="Z42" s="142">
        <f>+IF(X42&lt;&gt;0,+(Y42/X42)*100,0)</f>
        <v>-7.44347916188125</v>
      </c>
      <c r="AA42" s="158">
        <f>SUM(AA43:AA46)</f>
        <v>163526326</v>
      </c>
    </row>
    <row r="43" spans="1:27" ht="13.5">
      <c r="A43" s="143" t="s">
        <v>89</v>
      </c>
      <c r="B43" s="141"/>
      <c r="C43" s="160">
        <v>92312611</v>
      </c>
      <c r="D43" s="160"/>
      <c r="E43" s="161">
        <v>111034830</v>
      </c>
      <c r="F43" s="65">
        <v>111034849</v>
      </c>
      <c r="G43" s="65">
        <v>922159</v>
      </c>
      <c r="H43" s="65">
        <v>13056126</v>
      </c>
      <c r="I43" s="65">
        <v>12596046</v>
      </c>
      <c r="J43" s="65">
        <v>26574331</v>
      </c>
      <c r="K43" s="65">
        <v>7089920</v>
      </c>
      <c r="L43" s="65">
        <v>6866917</v>
      </c>
      <c r="M43" s="65">
        <v>7495724</v>
      </c>
      <c r="N43" s="65">
        <v>21452561</v>
      </c>
      <c r="O43" s="65">
        <v>7006209</v>
      </c>
      <c r="P43" s="65">
        <v>8635771</v>
      </c>
      <c r="Q43" s="65">
        <v>9477784</v>
      </c>
      <c r="R43" s="65">
        <v>25119764</v>
      </c>
      <c r="S43" s="65">
        <v>10282950</v>
      </c>
      <c r="T43" s="65">
        <v>9619082</v>
      </c>
      <c r="U43" s="65">
        <v>9675210</v>
      </c>
      <c r="V43" s="65">
        <v>29577242</v>
      </c>
      <c r="W43" s="65">
        <v>102723898</v>
      </c>
      <c r="X43" s="65">
        <v>111034849</v>
      </c>
      <c r="Y43" s="65">
        <v>-8310951</v>
      </c>
      <c r="Z43" s="145">
        <v>-7.48</v>
      </c>
      <c r="AA43" s="160">
        <v>111034849</v>
      </c>
    </row>
    <row r="44" spans="1:27" ht="13.5">
      <c r="A44" s="143" t="s">
        <v>90</v>
      </c>
      <c r="B44" s="141"/>
      <c r="C44" s="160">
        <v>13627239</v>
      </c>
      <c r="D44" s="160"/>
      <c r="E44" s="161">
        <v>17984019</v>
      </c>
      <c r="F44" s="65">
        <v>17959025</v>
      </c>
      <c r="G44" s="65">
        <v>666090</v>
      </c>
      <c r="H44" s="65">
        <v>1916449</v>
      </c>
      <c r="I44" s="65">
        <v>2334863</v>
      </c>
      <c r="J44" s="65">
        <v>4917402</v>
      </c>
      <c r="K44" s="65">
        <v>619790</v>
      </c>
      <c r="L44" s="65">
        <v>686211</v>
      </c>
      <c r="M44" s="65">
        <v>1499971</v>
      </c>
      <c r="N44" s="65">
        <v>2805972</v>
      </c>
      <c r="O44" s="65">
        <v>796062</v>
      </c>
      <c r="P44" s="65">
        <v>839174</v>
      </c>
      <c r="Q44" s="65">
        <v>2626198</v>
      </c>
      <c r="R44" s="65">
        <v>4261434</v>
      </c>
      <c r="S44" s="65">
        <v>318854</v>
      </c>
      <c r="T44" s="65">
        <v>654172</v>
      </c>
      <c r="U44" s="65">
        <v>743672</v>
      </c>
      <c r="V44" s="65">
        <v>1716698</v>
      </c>
      <c r="W44" s="65">
        <v>13701506</v>
      </c>
      <c r="X44" s="65">
        <v>17959025</v>
      </c>
      <c r="Y44" s="65">
        <v>-4257519</v>
      </c>
      <c r="Z44" s="145">
        <v>-23.71</v>
      </c>
      <c r="AA44" s="160">
        <v>17959025</v>
      </c>
    </row>
    <row r="45" spans="1:27" ht="13.5">
      <c r="A45" s="143" t="s">
        <v>91</v>
      </c>
      <c r="B45" s="141"/>
      <c r="C45" s="162">
        <v>14180278</v>
      </c>
      <c r="D45" s="162"/>
      <c r="E45" s="163">
        <v>16019596</v>
      </c>
      <c r="F45" s="164">
        <v>15986901</v>
      </c>
      <c r="G45" s="164">
        <v>952567</v>
      </c>
      <c r="H45" s="164">
        <v>3083664</v>
      </c>
      <c r="I45" s="164">
        <v>1130137</v>
      </c>
      <c r="J45" s="164">
        <v>5166368</v>
      </c>
      <c r="K45" s="164">
        <v>954609</v>
      </c>
      <c r="L45" s="164">
        <v>794316</v>
      </c>
      <c r="M45" s="164">
        <v>1863595</v>
      </c>
      <c r="N45" s="164">
        <v>3612520</v>
      </c>
      <c r="O45" s="164">
        <v>1107440</v>
      </c>
      <c r="P45" s="164">
        <v>1509017</v>
      </c>
      <c r="Q45" s="164">
        <v>1588240</v>
      </c>
      <c r="R45" s="164">
        <v>4204697</v>
      </c>
      <c r="S45" s="164">
        <v>764501</v>
      </c>
      <c r="T45" s="164">
        <v>1000708</v>
      </c>
      <c r="U45" s="164">
        <v>1762450</v>
      </c>
      <c r="V45" s="164">
        <v>3527659</v>
      </c>
      <c r="W45" s="164">
        <v>16511244</v>
      </c>
      <c r="X45" s="164">
        <v>15986901</v>
      </c>
      <c r="Y45" s="164">
        <v>524343</v>
      </c>
      <c r="Z45" s="146">
        <v>3.28</v>
      </c>
      <c r="AA45" s="162">
        <v>15986901</v>
      </c>
    </row>
    <row r="46" spans="1:27" ht="13.5">
      <c r="A46" s="143" t="s">
        <v>92</v>
      </c>
      <c r="B46" s="141"/>
      <c r="C46" s="160">
        <v>17568718</v>
      </c>
      <c r="D46" s="160"/>
      <c r="E46" s="161">
        <v>18545543</v>
      </c>
      <c r="F46" s="65">
        <v>18545551</v>
      </c>
      <c r="G46" s="65">
        <v>1293262</v>
      </c>
      <c r="H46" s="65">
        <v>3420408</v>
      </c>
      <c r="I46" s="65">
        <v>1089441</v>
      </c>
      <c r="J46" s="65">
        <v>5803111</v>
      </c>
      <c r="K46" s="65">
        <v>1081035</v>
      </c>
      <c r="L46" s="65">
        <v>1305188</v>
      </c>
      <c r="M46" s="65">
        <v>1943099</v>
      </c>
      <c r="N46" s="65">
        <v>4329322</v>
      </c>
      <c r="O46" s="65">
        <v>1540788</v>
      </c>
      <c r="P46" s="65">
        <v>1362539</v>
      </c>
      <c r="Q46" s="65">
        <v>1473825</v>
      </c>
      <c r="R46" s="65">
        <v>4377152</v>
      </c>
      <c r="S46" s="65">
        <v>1247216</v>
      </c>
      <c r="T46" s="65">
        <v>1391761</v>
      </c>
      <c r="U46" s="65">
        <v>1269068</v>
      </c>
      <c r="V46" s="65">
        <v>3908045</v>
      </c>
      <c r="W46" s="65">
        <v>18417630</v>
      </c>
      <c r="X46" s="65">
        <v>18545551</v>
      </c>
      <c r="Y46" s="65">
        <v>-127921</v>
      </c>
      <c r="Z46" s="145">
        <v>-0.69</v>
      </c>
      <c r="AA46" s="160">
        <v>18545551</v>
      </c>
    </row>
    <row r="47" spans="1:27" ht="13.5">
      <c r="A47" s="140" t="s">
        <v>93</v>
      </c>
      <c r="B47" s="147" t="s">
        <v>94</v>
      </c>
      <c r="C47" s="158">
        <v>481649</v>
      </c>
      <c r="D47" s="158"/>
      <c r="E47" s="159">
        <v>550482</v>
      </c>
      <c r="F47" s="105">
        <v>550482</v>
      </c>
      <c r="G47" s="105">
        <v>131938</v>
      </c>
      <c r="H47" s="105"/>
      <c r="I47" s="105"/>
      <c r="J47" s="105">
        <v>131938</v>
      </c>
      <c r="K47" s="105">
        <v>131958</v>
      </c>
      <c r="L47" s="105"/>
      <c r="M47" s="105"/>
      <c r="N47" s="105">
        <v>131958</v>
      </c>
      <c r="O47" s="105">
        <v>131964</v>
      </c>
      <c r="P47" s="105">
        <v>7</v>
      </c>
      <c r="Q47" s="105">
        <v>7</v>
      </c>
      <c r="R47" s="105">
        <v>131978</v>
      </c>
      <c r="S47" s="105">
        <v>131938</v>
      </c>
      <c r="T47" s="105">
        <v>13</v>
      </c>
      <c r="U47" s="105">
        <v>7</v>
      </c>
      <c r="V47" s="105">
        <v>131958</v>
      </c>
      <c r="W47" s="105">
        <v>527832</v>
      </c>
      <c r="X47" s="105">
        <v>550482</v>
      </c>
      <c r="Y47" s="105">
        <v>-22650</v>
      </c>
      <c r="Z47" s="142">
        <v>-4.11</v>
      </c>
      <c r="AA47" s="158">
        <v>550482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266029472</v>
      </c>
      <c r="D48" s="177">
        <f>+D28+D32+D38+D42+D47</f>
        <v>0</v>
      </c>
      <c r="E48" s="178">
        <f t="shared" si="9"/>
        <v>287242033</v>
      </c>
      <c r="F48" s="78">
        <f t="shared" si="9"/>
        <v>287176302</v>
      </c>
      <c r="G48" s="78">
        <f t="shared" si="9"/>
        <v>10682337</v>
      </c>
      <c r="H48" s="78">
        <f t="shared" si="9"/>
        <v>31877465</v>
      </c>
      <c r="I48" s="78">
        <f t="shared" si="9"/>
        <v>28367490</v>
      </c>
      <c r="J48" s="78">
        <f t="shared" si="9"/>
        <v>70927292</v>
      </c>
      <c r="K48" s="78">
        <f t="shared" si="9"/>
        <v>18658658</v>
      </c>
      <c r="L48" s="78">
        <f t="shared" si="9"/>
        <v>18726916</v>
      </c>
      <c r="M48" s="78">
        <f t="shared" si="9"/>
        <v>24021858</v>
      </c>
      <c r="N48" s="78">
        <f t="shared" si="9"/>
        <v>61407432</v>
      </c>
      <c r="O48" s="78">
        <f t="shared" si="9"/>
        <v>18120139</v>
      </c>
      <c r="P48" s="78">
        <f t="shared" si="9"/>
        <v>24846565</v>
      </c>
      <c r="Q48" s="78">
        <f t="shared" si="9"/>
        <v>25401695</v>
      </c>
      <c r="R48" s="78">
        <f t="shared" si="9"/>
        <v>68368399</v>
      </c>
      <c r="S48" s="78">
        <f t="shared" si="9"/>
        <v>21059116</v>
      </c>
      <c r="T48" s="78">
        <f t="shared" si="9"/>
        <v>21389505</v>
      </c>
      <c r="U48" s="78">
        <f t="shared" si="9"/>
        <v>23799855</v>
      </c>
      <c r="V48" s="78">
        <f t="shared" si="9"/>
        <v>66248476</v>
      </c>
      <c r="W48" s="78">
        <f t="shared" si="9"/>
        <v>266951599</v>
      </c>
      <c r="X48" s="78">
        <f t="shared" si="9"/>
        <v>287176302</v>
      </c>
      <c r="Y48" s="78">
        <f t="shared" si="9"/>
        <v>-20224703</v>
      </c>
      <c r="Z48" s="179">
        <f>+IF(X48&lt;&gt;0,+(Y48/X48)*100,0)</f>
        <v>-7.042608620261431</v>
      </c>
      <c r="AA48" s="177">
        <f>+AA28+AA32+AA38+AA42+AA47</f>
        <v>287176302</v>
      </c>
    </row>
    <row r="49" spans="1:27" ht="13.5">
      <c r="A49" s="153" t="s">
        <v>49</v>
      </c>
      <c r="B49" s="154"/>
      <c r="C49" s="180">
        <f aca="true" t="shared" si="10" ref="C49:Y49">+C25-C48</f>
        <v>41902280</v>
      </c>
      <c r="D49" s="180">
        <f>+D25-D48</f>
        <v>0</v>
      </c>
      <c r="E49" s="181">
        <f t="shared" si="10"/>
        <v>60293913</v>
      </c>
      <c r="F49" s="182">
        <f t="shared" si="10"/>
        <v>57989273</v>
      </c>
      <c r="G49" s="182">
        <f t="shared" si="10"/>
        <v>85146241</v>
      </c>
      <c r="H49" s="182">
        <f t="shared" si="10"/>
        <v>-24862986</v>
      </c>
      <c r="I49" s="182">
        <f t="shared" si="10"/>
        <v>-12459805</v>
      </c>
      <c r="J49" s="182">
        <f t="shared" si="10"/>
        <v>47823450</v>
      </c>
      <c r="K49" s="182">
        <f t="shared" si="10"/>
        <v>-2369857</v>
      </c>
      <c r="L49" s="182">
        <f t="shared" si="10"/>
        <v>-6711977</v>
      </c>
      <c r="M49" s="182">
        <f t="shared" si="10"/>
        <v>-10203969</v>
      </c>
      <c r="N49" s="182">
        <f t="shared" si="10"/>
        <v>-19285803</v>
      </c>
      <c r="O49" s="182">
        <f t="shared" si="10"/>
        <v>-953399</v>
      </c>
      <c r="P49" s="182">
        <f t="shared" si="10"/>
        <v>10700683</v>
      </c>
      <c r="Q49" s="182">
        <f t="shared" si="10"/>
        <v>-11548134</v>
      </c>
      <c r="R49" s="182">
        <f t="shared" si="10"/>
        <v>-1800850</v>
      </c>
      <c r="S49" s="182">
        <f t="shared" si="10"/>
        <v>5303437</v>
      </c>
      <c r="T49" s="182">
        <f t="shared" si="10"/>
        <v>22466239</v>
      </c>
      <c r="U49" s="182">
        <f t="shared" si="10"/>
        <v>-1412684</v>
      </c>
      <c r="V49" s="182">
        <f t="shared" si="10"/>
        <v>26356992</v>
      </c>
      <c r="W49" s="182">
        <f t="shared" si="10"/>
        <v>53093789</v>
      </c>
      <c r="X49" s="182">
        <f>IF(F25=F48,0,X25-X48)</f>
        <v>57989273</v>
      </c>
      <c r="Y49" s="182">
        <f t="shared" si="10"/>
        <v>-4895484</v>
      </c>
      <c r="Z49" s="183">
        <f>+IF(X49&lt;&gt;0,+(Y49/X49)*100,0)</f>
        <v>-8.442050997949224</v>
      </c>
      <c r="AA49" s="180">
        <f>+AA25-AA48</f>
        <v>57989273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31141680</v>
      </c>
      <c r="D5" s="160"/>
      <c r="E5" s="161">
        <v>41773342</v>
      </c>
      <c r="F5" s="65">
        <v>41773342</v>
      </c>
      <c r="G5" s="65">
        <v>37943758</v>
      </c>
      <c r="H5" s="65">
        <v>-7593</v>
      </c>
      <c r="I5" s="65">
        <v>-16991</v>
      </c>
      <c r="J5" s="65">
        <v>37919174</v>
      </c>
      <c r="K5" s="65">
        <v>-9893</v>
      </c>
      <c r="L5" s="65">
        <v>-35237</v>
      </c>
      <c r="M5" s="65">
        <v>3315</v>
      </c>
      <c r="N5" s="65">
        <v>-41815</v>
      </c>
      <c r="O5" s="65">
        <v>3315</v>
      </c>
      <c r="P5" s="65">
        <v>4523</v>
      </c>
      <c r="Q5" s="65">
        <v>191184</v>
      </c>
      <c r="R5" s="65">
        <v>199022</v>
      </c>
      <c r="S5" s="65">
        <v>5682</v>
      </c>
      <c r="T5" s="65">
        <v>31966</v>
      </c>
      <c r="U5" s="65">
        <v>-294753</v>
      </c>
      <c r="V5" s="65">
        <v>-257105</v>
      </c>
      <c r="W5" s="65">
        <v>37819276</v>
      </c>
      <c r="X5" s="65">
        <v>41773342</v>
      </c>
      <c r="Y5" s="65">
        <v>-3954066</v>
      </c>
      <c r="Z5" s="145">
        <v>-9.47</v>
      </c>
      <c r="AA5" s="160">
        <v>41773342</v>
      </c>
    </row>
    <row r="6" spans="1:27" ht="13.5">
      <c r="A6" s="196" t="s">
        <v>102</v>
      </c>
      <c r="B6" s="197"/>
      <c r="C6" s="160">
        <v>746355</v>
      </c>
      <c r="D6" s="160"/>
      <c r="E6" s="161">
        <v>675000</v>
      </c>
      <c r="F6" s="65">
        <v>675000</v>
      </c>
      <c r="G6" s="65">
        <v>61072</v>
      </c>
      <c r="H6" s="65">
        <v>63848</v>
      </c>
      <c r="I6" s="65">
        <v>62609</v>
      </c>
      <c r="J6" s="65">
        <v>187529</v>
      </c>
      <c r="K6" s="65">
        <v>132069</v>
      </c>
      <c r="L6" s="65">
        <v>122561</v>
      </c>
      <c r="M6" s="65">
        <v>110490</v>
      </c>
      <c r="N6" s="65">
        <v>365120</v>
      </c>
      <c r="O6" s="65">
        <v>107923</v>
      </c>
      <c r="P6" s="65">
        <v>101892</v>
      </c>
      <c r="Q6" s="65">
        <v>89789</v>
      </c>
      <c r="R6" s="65">
        <v>299604</v>
      </c>
      <c r="S6" s="65">
        <v>88704</v>
      </c>
      <c r="T6" s="65">
        <v>70819</v>
      </c>
      <c r="U6" s="65">
        <v>30413</v>
      </c>
      <c r="V6" s="65">
        <v>189936</v>
      </c>
      <c r="W6" s="65">
        <v>1042189</v>
      </c>
      <c r="X6" s="65">
        <v>675000</v>
      </c>
      <c r="Y6" s="65">
        <v>367189</v>
      </c>
      <c r="Z6" s="145">
        <v>54.4</v>
      </c>
      <c r="AA6" s="160">
        <v>675000</v>
      </c>
    </row>
    <row r="7" spans="1:27" ht="13.5">
      <c r="A7" s="198" t="s">
        <v>103</v>
      </c>
      <c r="B7" s="197" t="s">
        <v>96</v>
      </c>
      <c r="C7" s="160">
        <v>106346534</v>
      </c>
      <c r="D7" s="160"/>
      <c r="E7" s="161">
        <v>126914427</v>
      </c>
      <c r="F7" s="65">
        <v>126914427</v>
      </c>
      <c r="G7" s="65">
        <v>11978330</v>
      </c>
      <c r="H7" s="65">
        <v>3457884</v>
      </c>
      <c r="I7" s="65">
        <v>10484259</v>
      </c>
      <c r="J7" s="65">
        <v>25920473</v>
      </c>
      <c r="K7" s="65">
        <v>10601336</v>
      </c>
      <c r="L7" s="65">
        <v>6327336</v>
      </c>
      <c r="M7" s="65">
        <v>7803588</v>
      </c>
      <c r="N7" s="65">
        <v>24732260</v>
      </c>
      <c r="O7" s="65">
        <v>9567558</v>
      </c>
      <c r="P7" s="65">
        <v>10075736</v>
      </c>
      <c r="Q7" s="65">
        <v>11440573</v>
      </c>
      <c r="R7" s="65">
        <v>31083867</v>
      </c>
      <c r="S7" s="65">
        <v>12870731</v>
      </c>
      <c r="T7" s="65">
        <v>21501944</v>
      </c>
      <c r="U7" s="65">
        <v>2812487</v>
      </c>
      <c r="V7" s="65">
        <v>37185162</v>
      </c>
      <c r="W7" s="65">
        <v>118921762</v>
      </c>
      <c r="X7" s="65">
        <v>126914427</v>
      </c>
      <c r="Y7" s="65">
        <v>-7992665</v>
      </c>
      <c r="Z7" s="145">
        <v>-6.3</v>
      </c>
      <c r="AA7" s="160">
        <v>126914427</v>
      </c>
    </row>
    <row r="8" spans="1:27" ht="13.5">
      <c r="A8" s="198" t="s">
        <v>104</v>
      </c>
      <c r="B8" s="197" t="s">
        <v>96</v>
      </c>
      <c r="C8" s="160">
        <v>23351755</v>
      </c>
      <c r="D8" s="160"/>
      <c r="E8" s="161">
        <v>27622774</v>
      </c>
      <c r="F8" s="65">
        <v>27622774</v>
      </c>
      <c r="G8" s="65">
        <v>1869538</v>
      </c>
      <c r="H8" s="65">
        <v>3997</v>
      </c>
      <c r="I8" s="65">
        <v>1847824</v>
      </c>
      <c r="J8" s="65">
        <v>3721359</v>
      </c>
      <c r="K8" s="65">
        <v>1792044</v>
      </c>
      <c r="L8" s="65">
        <v>2132660</v>
      </c>
      <c r="M8" s="65">
        <v>2067623</v>
      </c>
      <c r="N8" s="65">
        <v>5992327</v>
      </c>
      <c r="O8" s="65">
        <v>2845076</v>
      </c>
      <c r="P8" s="65">
        <v>2407086</v>
      </c>
      <c r="Q8" s="65">
        <v>2411170</v>
      </c>
      <c r="R8" s="65">
        <v>7663332</v>
      </c>
      <c r="S8" s="65">
        <v>2302150</v>
      </c>
      <c r="T8" s="65">
        <v>2087249</v>
      </c>
      <c r="U8" s="65">
        <v>1908390</v>
      </c>
      <c r="V8" s="65">
        <v>6297789</v>
      </c>
      <c r="W8" s="65">
        <v>23674807</v>
      </c>
      <c r="X8" s="65">
        <v>27622774</v>
      </c>
      <c r="Y8" s="65">
        <v>-3947967</v>
      </c>
      <c r="Z8" s="145">
        <v>-14.29</v>
      </c>
      <c r="AA8" s="160">
        <v>27622774</v>
      </c>
    </row>
    <row r="9" spans="1:27" ht="13.5">
      <c r="A9" s="198" t="s">
        <v>105</v>
      </c>
      <c r="B9" s="197" t="s">
        <v>96</v>
      </c>
      <c r="C9" s="160">
        <v>12271707</v>
      </c>
      <c r="D9" s="160"/>
      <c r="E9" s="161">
        <v>11531333</v>
      </c>
      <c r="F9" s="65">
        <v>11531333</v>
      </c>
      <c r="G9" s="65">
        <v>1105112</v>
      </c>
      <c r="H9" s="65">
        <v>927180</v>
      </c>
      <c r="I9" s="65">
        <v>925623</v>
      </c>
      <c r="J9" s="65">
        <v>2957915</v>
      </c>
      <c r="K9" s="65">
        <v>926718</v>
      </c>
      <c r="L9" s="65">
        <v>937288</v>
      </c>
      <c r="M9" s="65">
        <v>1003874</v>
      </c>
      <c r="N9" s="65">
        <v>2867880</v>
      </c>
      <c r="O9" s="65">
        <v>1093546</v>
      </c>
      <c r="P9" s="65">
        <v>998429</v>
      </c>
      <c r="Q9" s="65">
        <v>1054740</v>
      </c>
      <c r="R9" s="65">
        <v>3146715</v>
      </c>
      <c r="S9" s="65">
        <v>1010035</v>
      </c>
      <c r="T9" s="65">
        <v>1015958</v>
      </c>
      <c r="U9" s="65">
        <v>1012166</v>
      </c>
      <c r="V9" s="65">
        <v>3038159</v>
      </c>
      <c r="W9" s="65">
        <v>12010669</v>
      </c>
      <c r="X9" s="65">
        <v>11531333</v>
      </c>
      <c r="Y9" s="65">
        <v>479336</v>
      </c>
      <c r="Z9" s="145">
        <v>4.16</v>
      </c>
      <c r="AA9" s="160">
        <v>11531333</v>
      </c>
    </row>
    <row r="10" spans="1:27" ht="13.5">
      <c r="A10" s="198" t="s">
        <v>106</v>
      </c>
      <c r="B10" s="197" t="s">
        <v>96</v>
      </c>
      <c r="C10" s="160">
        <v>12579702</v>
      </c>
      <c r="D10" s="160"/>
      <c r="E10" s="161">
        <v>13337237</v>
      </c>
      <c r="F10" s="59">
        <v>13337237</v>
      </c>
      <c r="G10" s="59">
        <v>1070417</v>
      </c>
      <c r="H10" s="59">
        <v>1061667</v>
      </c>
      <c r="I10" s="59">
        <v>1060563</v>
      </c>
      <c r="J10" s="59">
        <v>3192647</v>
      </c>
      <c r="K10" s="59">
        <v>1064356</v>
      </c>
      <c r="L10" s="59">
        <v>1079404</v>
      </c>
      <c r="M10" s="59">
        <v>1129500</v>
      </c>
      <c r="N10" s="59">
        <v>3273260</v>
      </c>
      <c r="O10" s="59">
        <v>1125866</v>
      </c>
      <c r="P10" s="59">
        <v>1146154</v>
      </c>
      <c r="Q10" s="59">
        <v>1144606</v>
      </c>
      <c r="R10" s="59">
        <v>3416626</v>
      </c>
      <c r="S10" s="59">
        <v>1151896</v>
      </c>
      <c r="T10" s="59">
        <v>1161102</v>
      </c>
      <c r="U10" s="59">
        <v>1167973</v>
      </c>
      <c r="V10" s="59">
        <v>3480971</v>
      </c>
      <c r="W10" s="59">
        <v>13363504</v>
      </c>
      <c r="X10" s="59">
        <v>13337237</v>
      </c>
      <c r="Y10" s="59">
        <v>26267</v>
      </c>
      <c r="Z10" s="199">
        <v>0.2</v>
      </c>
      <c r="AA10" s="135">
        <v>13337237</v>
      </c>
    </row>
    <row r="11" spans="1:27" ht="13.5">
      <c r="A11" s="198" t="s">
        <v>107</v>
      </c>
      <c r="B11" s="200"/>
      <c r="C11" s="160">
        <v>618433</v>
      </c>
      <c r="D11" s="160"/>
      <c r="E11" s="161">
        <v>-921684</v>
      </c>
      <c r="F11" s="65">
        <v>-921684</v>
      </c>
      <c r="G11" s="65">
        <v>30349</v>
      </c>
      <c r="H11" s="65">
        <v>-9619</v>
      </c>
      <c r="I11" s="65">
        <v>-8172</v>
      </c>
      <c r="J11" s="65">
        <v>12558</v>
      </c>
      <c r="K11" s="65">
        <v>71096</v>
      </c>
      <c r="L11" s="65">
        <v>22436</v>
      </c>
      <c r="M11" s="65">
        <v>24974</v>
      </c>
      <c r="N11" s="65">
        <v>118506</v>
      </c>
      <c r="O11" s="65">
        <v>38958</v>
      </c>
      <c r="P11" s="65">
        <v>111795</v>
      </c>
      <c r="Q11" s="65">
        <v>61731</v>
      </c>
      <c r="R11" s="65">
        <v>212484</v>
      </c>
      <c r="S11" s="65">
        <v>7581</v>
      </c>
      <c r="T11" s="65">
        <v>54713</v>
      </c>
      <c r="U11" s="65">
        <v>74420</v>
      </c>
      <c r="V11" s="65">
        <v>136714</v>
      </c>
      <c r="W11" s="65">
        <v>480262</v>
      </c>
      <c r="X11" s="65">
        <v>-921684</v>
      </c>
      <c r="Y11" s="65">
        <v>1401946</v>
      </c>
      <c r="Z11" s="145">
        <v>-152.11</v>
      </c>
      <c r="AA11" s="160">
        <v>-921684</v>
      </c>
    </row>
    <row r="12" spans="1:27" ht="13.5">
      <c r="A12" s="198" t="s">
        <v>108</v>
      </c>
      <c r="B12" s="200"/>
      <c r="C12" s="160">
        <v>6405936</v>
      </c>
      <c r="D12" s="160"/>
      <c r="E12" s="161">
        <v>7282346</v>
      </c>
      <c r="F12" s="65">
        <v>7282346</v>
      </c>
      <c r="G12" s="65">
        <v>385836</v>
      </c>
      <c r="H12" s="65">
        <v>615199</v>
      </c>
      <c r="I12" s="65">
        <v>628926</v>
      </c>
      <c r="J12" s="65">
        <v>1629961</v>
      </c>
      <c r="K12" s="65">
        <v>684120</v>
      </c>
      <c r="L12" s="65">
        <v>581031</v>
      </c>
      <c r="M12" s="65">
        <v>647084</v>
      </c>
      <c r="N12" s="65">
        <v>1912235</v>
      </c>
      <c r="O12" s="65">
        <v>965288</v>
      </c>
      <c r="P12" s="65">
        <v>501153</v>
      </c>
      <c r="Q12" s="65">
        <v>433876</v>
      </c>
      <c r="R12" s="65">
        <v>1900317</v>
      </c>
      <c r="S12" s="65">
        <v>594408</v>
      </c>
      <c r="T12" s="65">
        <v>418645</v>
      </c>
      <c r="U12" s="65">
        <v>403241</v>
      </c>
      <c r="V12" s="65">
        <v>1416294</v>
      </c>
      <c r="W12" s="65">
        <v>6858807</v>
      </c>
      <c r="X12" s="65">
        <v>7282346</v>
      </c>
      <c r="Y12" s="65">
        <v>-423539</v>
      </c>
      <c r="Z12" s="145">
        <v>-5.82</v>
      </c>
      <c r="AA12" s="160">
        <v>7282346</v>
      </c>
    </row>
    <row r="13" spans="1:27" ht="13.5">
      <c r="A13" s="196" t="s">
        <v>109</v>
      </c>
      <c r="B13" s="200"/>
      <c r="C13" s="160">
        <v>2892870</v>
      </c>
      <c r="D13" s="160"/>
      <c r="E13" s="161">
        <v>1846488</v>
      </c>
      <c r="F13" s="65">
        <v>1846488</v>
      </c>
      <c r="G13" s="65">
        <v>45215</v>
      </c>
      <c r="H13" s="65">
        <v>97042</v>
      </c>
      <c r="I13" s="65">
        <v>196588</v>
      </c>
      <c r="J13" s="65">
        <v>338845</v>
      </c>
      <c r="K13" s="65">
        <v>89435</v>
      </c>
      <c r="L13" s="65">
        <v>38788</v>
      </c>
      <c r="M13" s="65">
        <v>22261</v>
      </c>
      <c r="N13" s="65">
        <v>150484</v>
      </c>
      <c r="O13" s="65">
        <v>381813</v>
      </c>
      <c r="P13" s="65">
        <v>96286</v>
      </c>
      <c r="Q13" s="65">
        <v>43426</v>
      </c>
      <c r="R13" s="65">
        <v>521525</v>
      </c>
      <c r="S13" s="65">
        <v>326427</v>
      </c>
      <c r="T13" s="65">
        <v>271330</v>
      </c>
      <c r="U13" s="65">
        <v>241942</v>
      </c>
      <c r="V13" s="65">
        <v>839699</v>
      </c>
      <c r="W13" s="65">
        <v>1850553</v>
      </c>
      <c r="X13" s="65">
        <v>1846488</v>
      </c>
      <c r="Y13" s="65">
        <v>4065</v>
      </c>
      <c r="Z13" s="145">
        <v>0.22</v>
      </c>
      <c r="AA13" s="160">
        <v>1846488</v>
      </c>
    </row>
    <row r="14" spans="1:27" ht="13.5">
      <c r="A14" s="196" t="s">
        <v>110</v>
      </c>
      <c r="B14" s="200"/>
      <c r="C14" s="160">
        <v>4065992</v>
      </c>
      <c r="D14" s="160"/>
      <c r="E14" s="161">
        <v>3904743</v>
      </c>
      <c r="F14" s="65">
        <v>3904743</v>
      </c>
      <c r="G14" s="65">
        <v>268357</v>
      </c>
      <c r="H14" s="65">
        <v>274959</v>
      </c>
      <c r="I14" s="65">
        <v>274633</v>
      </c>
      <c r="J14" s="65">
        <v>817949</v>
      </c>
      <c r="K14" s="65">
        <v>305636</v>
      </c>
      <c r="L14" s="65">
        <v>193957</v>
      </c>
      <c r="M14" s="65">
        <v>339640</v>
      </c>
      <c r="N14" s="65">
        <v>839233</v>
      </c>
      <c r="O14" s="65">
        <v>320631</v>
      </c>
      <c r="P14" s="65">
        <v>429610</v>
      </c>
      <c r="Q14" s="65">
        <v>351045</v>
      </c>
      <c r="R14" s="65">
        <v>1101286</v>
      </c>
      <c r="S14" s="65">
        <v>345008</v>
      </c>
      <c r="T14" s="65">
        <v>342087</v>
      </c>
      <c r="U14" s="65">
        <v>353358</v>
      </c>
      <c r="V14" s="65">
        <v>1040453</v>
      </c>
      <c r="W14" s="65">
        <v>3798921</v>
      </c>
      <c r="X14" s="65">
        <v>3904743</v>
      </c>
      <c r="Y14" s="65">
        <v>-105822</v>
      </c>
      <c r="Z14" s="145">
        <v>-2.71</v>
      </c>
      <c r="AA14" s="160">
        <v>3904743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558976</v>
      </c>
      <c r="D16" s="160"/>
      <c r="E16" s="161">
        <v>2046028</v>
      </c>
      <c r="F16" s="65">
        <v>2046028</v>
      </c>
      <c r="G16" s="65">
        <v>14176</v>
      </c>
      <c r="H16" s="65">
        <v>43916</v>
      </c>
      <c r="I16" s="65">
        <v>39847</v>
      </c>
      <c r="J16" s="65">
        <v>97939</v>
      </c>
      <c r="K16" s="65">
        <v>70090</v>
      </c>
      <c r="L16" s="65">
        <v>83767</v>
      </c>
      <c r="M16" s="65">
        <v>41542</v>
      </c>
      <c r="N16" s="65">
        <v>195399</v>
      </c>
      <c r="O16" s="65">
        <v>150101</v>
      </c>
      <c r="P16" s="65">
        <v>79527</v>
      </c>
      <c r="Q16" s="65">
        <v>111661</v>
      </c>
      <c r="R16" s="65">
        <v>341289</v>
      </c>
      <c r="S16" s="65">
        <v>50235</v>
      </c>
      <c r="T16" s="65">
        <v>95490</v>
      </c>
      <c r="U16" s="65">
        <v>73656</v>
      </c>
      <c r="V16" s="65">
        <v>219381</v>
      </c>
      <c r="W16" s="65">
        <v>854008</v>
      </c>
      <c r="X16" s="65">
        <v>2046028</v>
      </c>
      <c r="Y16" s="65">
        <v>-1192020</v>
      </c>
      <c r="Z16" s="145">
        <v>-58.26</v>
      </c>
      <c r="AA16" s="160">
        <v>2046028</v>
      </c>
    </row>
    <row r="17" spans="1:27" ht="13.5">
      <c r="A17" s="196" t="s">
        <v>113</v>
      </c>
      <c r="B17" s="200"/>
      <c r="C17" s="160">
        <v>193678</v>
      </c>
      <c r="D17" s="160"/>
      <c r="E17" s="161">
        <v>230349</v>
      </c>
      <c r="F17" s="65">
        <v>230349</v>
      </c>
      <c r="G17" s="65">
        <v>36332</v>
      </c>
      <c r="H17" s="65">
        <v>12767</v>
      </c>
      <c r="I17" s="65">
        <v>8988</v>
      </c>
      <c r="J17" s="65">
        <v>58087</v>
      </c>
      <c r="K17" s="65">
        <v>9845</v>
      </c>
      <c r="L17" s="65">
        <v>12482</v>
      </c>
      <c r="M17" s="65">
        <v>7394</v>
      </c>
      <c r="N17" s="65">
        <v>29721</v>
      </c>
      <c r="O17" s="65">
        <v>11007</v>
      </c>
      <c r="P17" s="65">
        <v>9650</v>
      </c>
      <c r="Q17" s="65">
        <v>11795</v>
      </c>
      <c r="R17" s="65">
        <v>32452</v>
      </c>
      <c r="S17" s="65">
        <v>5004</v>
      </c>
      <c r="T17" s="65">
        <v>13093</v>
      </c>
      <c r="U17" s="65">
        <v>28738</v>
      </c>
      <c r="V17" s="65">
        <v>46835</v>
      </c>
      <c r="W17" s="65">
        <v>167095</v>
      </c>
      <c r="X17" s="65">
        <v>230349</v>
      </c>
      <c r="Y17" s="65">
        <v>-63254</v>
      </c>
      <c r="Z17" s="145">
        <v>-27.46</v>
      </c>
      <c r="AA17" s="160">
        <v>230349</v>
      </c>
    </row>
    <row r="18" spans="1:27" ht="13.5">
      <c r="A18" s="198" t="s">
        <v>114</v>
      </c>
      <c r="B18" s="197"/>
      <c r="C18" s="160">
        <v>2666670</v>
      </c>
      <c r="D18" s="160"/>
      <c r="E18" s="161">
        <v>2702124</v>
      </c>
      <c r="F18" s="65">
        <v>2702124</v>
      </c>
      <c r="G18" s="65">
        <v>186726</v>
      </c>
      <c r="H18" s="65">
        <v>242410</v>
      </c>
      <c r="I18" s="65">
        <v>232237</v>
      </c>
      <c r="J18" s="65">
        <v>661373</v>
      </c>
      <c r="K18" s="65">
        <v>226975</v>
      </c>
      <c r="L18" s="65">
        <v>266186</v>
      </c>
      <c r="M18" s="65">
        <v>145880</v>
      </c>
      <c r="N18" s="65">
        <v>639041</v>
      </c>
      <c r="O18" s="65">
        <v>270693</v>
      </c>
      <c r="P18" s="65">
        <v>238626</v>
      </c>
      <c r="Q18" s="65">
        <v>307955</v>
      </c>
      <c r="R18" s="65">
        <v>817274</v>
      </c>
      <c r="S18" s="65">
        <v>157395</v>
      </c>
      <c r="T18" s="65">
        <v>314987</v>
      </c>
      <c r="U18" s="65">
        <v>259135</v>
      </c>
      <c r="V18" s="65">
        <v>731517</v>
      </c>
      <c r="W18" s="65">
        <v>2849205</v>
      </c>
      <c r="X18" s="65">
        <v>2702124</v>
      </c>
      <c r="Y18" s="65">
        <v>147081</v>
      </c>
      <c r="Z18" s="145">
        <v>5.44</v>
      </c>
      <c r="AA18" s="160">
        <v>2702124</v>
      </c>
    </row>
    <row r="19" spans="1:27" ht="13.5">
      <c r="A19" s="196" t="s">
        <v>34</v>
      </c>
      <c r="B19" s="200"/>
      <c r="C19" s="160">
        <v>53668175</v>
      </c>
      <c r="D19" s="160"/>
      <c r="E19" s="161">
        <v>48731701</v>
      </c>
      <c r="F19" s="65">
        <v>49199616</v>
      </c>
      <c r="G19" s="65">
        <v>40561000</v>
      </c>
      <c r="H19" s="65">
        <v>0</v>
      </c>
      <c r="I19" s="65">
        <v>0</v>
      </c>
      <c r="J19" s="65">
        <v>40561000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2360823</v>
      </c>
      <c r="Q19" s="65">
        <v>-9964348</v>
      </c>
      <c r="R19" s="65">
        <v>-7603525</v>
      </c>
      <c r="S19" s="65">
        <v>3312425</v>
      </c>
      <c r="T19" s="65">
        <v>3641467</v>
      </c>
      <c r="U19" s="65">
        <v>2259814</v>
      </c>
      <c r="V19" s="65">
        <v>9213706</v>
      </c>
      <c r="W19" s="65">
        <v>42171181</v>
      </c>
      <c r="X19" s="65">
        <v>49199616</v>
      </c>
      <c r="Y19" s="65">
        <v>-7028435</v>
      </c>
      <c r="Z19" s="145">
        <v>-14.29</v>
      </c>
      <c r="AA19" s="160">
        <v>49199616</v>
      </c>
    </row>
    <row r="20" spans="1:27" ht="13.5">
      <c r="A20" s="196" t="s">
        <v>35</v>
      </c>
      <c r="B20" s="200" t="s">
        <v>96</v>
      </c>
      <c r="C20" s="160">
        <v>3716556</v>
      </c>
      <c r="D20" s="160"/>
      <c r="E20" s="161">
        <v>2497576</v>
      </c>
      <c r="F20" s="59">
        <v>2497576</v>
      </c>
      <c r="G20" s="59">
        <v>272360</v>
      </c>
      <c r="H20" s="59">
        <v>230822</v>
      </c>
      <c r="I20" s="59">
        <v>170751</v>
      </c>
      <c r="J20" s="59">
        <v>673933</v>
      </c>
      <c r="K20" s="59">
        <v>324974</v>
      </c>
      <c r="L20" s="59">
        <v>252280</v>
      </c>
      <c r="M20" s="59">
        <v>470724</v>
      </c>
      <c r="N20" s="59">
        <v>1047978</v>
      </c>
      <c r="O20" s="59">
        <v>284965</v>
      </c>
      <c r="P20" s="59">
        <v>295334</v>
      </c>
      <c r="Q20" s="59">
        <v>261340</v>
      </c>
      <c r="R20" s="59">
        <v>841639</v>
      </c>
      <c r="S20" s="59">
        <v>329555</v>
      </c>
      <c r="T20" s="59">
        <v>351083</v>
      </c>
      <c r="U20" s="59">
        <v>849105</v>
      </c>
      <c r="V20" s="59">
        <v>1529743</v>
      </c>
      <c r="W20" s="59">
        <v>4093293</v>
      </c>
      <c r="X20" s="59">
        <v>2497576</v>
      </c>
      <c r="Y20" s="59">
        <v>1595717</v>
      </c>
      <c r="Z20" s="199">
        <v>63.89</v>
      </c>
      <c r="AA20" s="135">
        <v>2497576</v>
      </c>
    </row>
    <row r="21" spans="1:27" ht="13.5">
      <c r="A21" s="196" t="s">
        <v>115</v>
      </c>
      <c r="B21" s="200"/>
      <c r="C21" s="160">
        <v>0</v>
      </c>
      <c r="D21" s="160"/>
      <c r="E21" s="161">
        <v>1771</v>
      </c>
      <c r="F21" s="65">
        <v>1771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1000578</v>
      </c>
      <c r="T21" s="65">
        <v>0</v>
      </c>
      <c r="U21" s="65">
        <v>0</v>
      </c>
      <c r="V21" s="65">
        <v>1000578</v>
      </c>
      <c r="W21" s="87">
        <v>1000578</v>
      </c>
      <c r="X21" s="65">
        <v>1771</v>
      </c>
      <c r="Y21" s="65">
        <v>998807</v>
      </c>
      <c r="Z21" s="145">
        <v>56397.91</v>
      </c>
      <c r="AA21" s="160">
        <v>1771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261225019</v>
      </c>
      <c r="D22" s="203">
        <f>SUM(D5:D21)</f>
        <v>0</v>
      </c>
      <c r="E22" s="204">
        <f t="shared" si="0"/>
        <v>290175555</v>
      </c>
      <c r="F22" s="205">
        <f t="shared" si="0"/>
        <v>290643470</v>
      </c>
      <c r="G22" s="205">
        <f t="shared" si="0"/>
        <v>95828578</v>
      </c>
      <c r="H22" s="205">
        <f t="shared" si="0"/>
        <v>7014479</v>
      </c>
      <c r="I22" s="205">
        <f t="shared" si="0"/>
        <v>15907685</v>
      </c>
      <c r="J22" s="205">
        <f t="shared" si="0"/>
        <v>118750742</v>
      </c>
      <c r="K22" s="205">
        <f t="shared" si="0"/>
        <v>16288801</v>
      </c>
      <c r="L22" s="205">
        <f t="shared" si="0"/>
        <v>12014939</v>
      </c>
      <c r="M22" s="205">
        <f t="shared" si="0"/>
        <v>13817889</v>
      </c>
      <c r="N22" s="205">
        <f t="shared" si="0"/>
        <v>42121629</v>
      </c>
      <c r="O22" s="205">
        <f t="shared" si="0"/>
        <v>17166740</v>
      </c>
      <c r="P22" s="205">
        <f t="shared" si="0"/>
        <v>18856624</v>
      </c>
      <c r="Q22" s="205">
        <f t="shared" si="0"/>
        <v>7950543</v>
      </c>
      <c r="R22" s="205">
        <f t="shared" si="0"/>
        <v>43973907</v>
      </c>
      <c r="S22" s="205">
        <f t="shared" si="0"/>
        <v>23557814</v>
      </c>
      <c r="T22" s="205">
        <f t="shared" si="0"/>
        <v>31371933</v>
      </c>
      <c r="U22" s="205">
        <f t="shared" si="0"/>
        <v>11180085</v>
      </c>
      <c r="V22" s="205">
        <f t="shared" si="0"/>
        <v>66109832</v>
      </c>
      <c r="W22" s="205">
        <f t="shared" si="0"/>
        <v>270956110</v>
      </c>
      <c r="X22" s="205">
        <f t="shared" si="0"/>
        <v>290643470</v>
      </c>
      <c r="Y22" s="205">
        <f t="shared" si="0"/>
        <v>-19687360</v>
      </c>
      <c r="Z22" s="206">
        <f>+IF(X22&lt;&gt;0,+(Y22/X22)*100,0)</f>
        <v>-6.773714888554007</v>
      </c>
      <c r="AA22" s="203">
        <f>SUM(AA5:AA21)</f>
        <v>290643470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80394710</v>
      </c>
      <c r="D25" s="160"/>
      <c r="E25" s="161">
        <v>96419023</v>
      </c>
      <c r="F25" s="65">
        <v>96510926</v>
      </c>
      <c r="G25" s="65">
        <v>6818940</v>
      </c>
      <c r="H25" s="65">
        <v>7306149</v>
      </c>
      <c r="I25" s="65">
        <v>10104451</v>
      </c>
      <c r="J25" s="65">
        <v>24229540</v>
      </c>
      <c r="K25" s="65">
        <v>7602942</v>
      </c>
      <c r="L25" s="65">
        <v>7864991</v>
      </c>
      <c r="M25" s="65">
        <v>8425733</v>
      </c>
      <c r="N25" s="65">
        <v>23893666</v>
      </c>
      <c r="O25" s="65">
        <v>7092117</v>
      </c>
      <c r="P25" s="65">
        <v>8124182</v>
      </c>
      <c r="Q25" s="65">
        <v>7163725</v>
      </c>
      <c r="R25" s="65">
        <v>22380024</v>
      </c>
      <c r="S25" s="65">
        <v>7470357</v>
      </c>
      <c r="T25" s="65">
        <v>7394259</v>
      </c>
      <c r="U25" s="65">
        <v>7466207</v>
      </c>
      <c r="V25" s="65">
        <v>22330823</v>
      </c>
      <c r="W25" s="65">
        <v>92834053</v>
      </c>
      <c r="X25" s="65">
        <v>96510926</v>
      </c>
      <c r="Y25" s="65">
        <v>-3676873</v>
      </c>
      <c r="Z25" s="145">
        <v>-3.81</v>
      </c>
      <c r="AA25" s="160">
        <v>96510926</v>
      </c>
    </row>
    <row r="26" spans="1:27" ht="13.5">
      <c r="A26" s="198" t="s">
        <v>38</v>
      </c>
      <c r="B26" s="197"/>
      <c r="C26" s="160">
        <v>5577034</v>
      </c>
      <c r="D26" s="160"/>
      <c r="E26" s="161">
        <v>6579815</v>
      </c>
      <c r="F26" s="65">
        <v>6579815</v>
      </c>
      <c r="G26" s="65">
        <v>546515</v>
      </c>
      <c r="H26" s="65">
        <v>531117</v>
      </c>
      <c r="I26" s="65">
        <v>531117</v>
      </c>
      <c r="J26" s="65">
        <v>1608749</v>
      </c>
      <c r="K26" s="65">
        <v>531982</v>
      </c>
      <c r="L26" s="65">
        <v>532438</v>
      </c>
      <c r="M26" s="65">
        <v>530503</v>
      </c>
      <c r="N26" s="65">
        <v>1594923</v>
      </c>
      <c r="O26" s="65">
        <v>527996</v>
      </c>
      <c r="P26" s="65">
        <v>709014</v>
      </c>
      <c r="Q26" s="65">
        <v>521339</v>
      </c>
      <c r="R26" s="65">
        <v>1758349</v>
      </c>
      <c r="S26" s="65">
        <v>568340</v>
      </c>
      <c r="T26" s="65">
        <v>554066</v>
      </c>
      <c r="U26" s="65">
        <v>554505</v>
      </c>
      <c r="V26" s="65">
        <v>1676911</v>
      </c>
      <c r="W26" s="65">
        <v>6638932</v>
      </c>
      <c r="X26" s="65">
        <v>6579815</v>
      </c>
      <c r="Y26" s="65">
        <v>59117</v>
      </c>
      <c r="Z26" s="145">
        <v>0.9</v>
      </c>
      <c r="AA26" s="160">
        <v>6579815</v>
      </c>
    </row>
    <row r="27" spans="1:27" ht="13.5">
      <c r="A27" s="198" t="s">
        <v>118</v>
      </c>
      <c r="B27" s="197" t="s">
        <v>99</v>
      </c>
      <c r="C27" s="160">
        <v>12887170</v>
      </c>
      <c r="D27" s="160"/>
      <c r="E27" s="161">
        <v>9858239</v>
      </c>
      <c r="F27" s="65">
        <v>9858239</v>
      </c>
      <c r="G27" s="65">
        <v>1567855</v>
      </c>
      <c r="H27" s="65">
        <v>11004732</v>
      </c>
      <c r="I27" s="65">
        <v>-613631</v>
      </c>
      <c r="J27" s="65">
        <v>11958956</v>
      </c>
      <c r="K27" s="65">
        <v>512037</v>
      </c>
      <c r="L27" s="65">
        <v>-451854</v>
      </c>
      <c r="M27" s="65">
        <v>4269646</v>
      </c>
      <c r="N27" s="65">
        <v>4329829</v>
      </c>
      <c r="O27" s="65">
        <v>934673</v>
      </c>
      <c r="P27" s="65">
        <v>1393109</v>
      </c>
      <c r="Q27" s="65">
        <v>1429532</v>
      </c>
      <c r="R27" s="65">
        <v>3757314</v>
      </c>
      <c r="S27" s="65">
        <v>-1002763</v>
      </c>
      <c r="T27" s="65">
        <v>437853</v>
      </c>
      <c r="U27" s="65">
        <v>347918</v>
      </c>
      <c r="V27" s="65">
        <v>-216992</v>
      </c>
      <c r="W27" s="65">
        <v>19829107</v>
      </c>
      <c r="X27" s="65">
        <v>9858239</v>
      </c>
      <c r="Y27" s="65">
        <v>9970868</v>
      </c>
      <c r="Z27" s="145">
        <v>101.14</v>
      </c>
      <c r="AA27" s="160">
        <v>9858239</v>
      </c>
    </row>
    <row r="28" spans="1:27" ht="13.5">
      <c r="A28" s="198" t="s">
        <v>39</v>
      </c>
      <c r="B28" s="197" t="s">
        <v>96</v>
      </c>
      <c r="C28" s="160">
        <v>8789312</v>
      </c>
      <c r="D28" s="160"/>
      <c r="E28" s="161">
        <v>15884067</v>
      </c>
      <c r="F28" s="65">
        <v>15884067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15884067</v>
      </c>
      <c r="Y28" s="65">
        <v>-15884067</v>
      </c>
      <c r="Z28" s="145">
        <v>-100</v>
      </c>
      <c r="AA28" s="160">
        <v>15884067</v>
      </c>
    </row>
    <row r="29" spans="1:27" ht="13.5">
      <c r="A29" s="198" t="s">
        <v>40</v>
      </c>
      <c r="B29" s="197"/>
      <c r="C29" s="160">
        <v>10441828</v>
      </c>
      <c r="D29" s="160"/>
      <c r="E29" s="161">
        <v>9785138</v>
      </c>
      <c r="F29" s="65">
        <v>9785138</v>
      </c>
      <c r="G29" s="65">
        <v>1</v>
      </c>
      <c r="H29" s="65">
        <v>-1491605</v>
      </c>
      <c r="I29" s="65">
        <v>2826117</v>
      </c>
      <c r="J29" s="65">
        <v>1334513</v>
      </c>
      <c r="K29" s="65">
        <v>5</v>
      </c>
      <c r="L29" s="65">
        <v>355893</v>
      </c>
      <c r="M29" s="65">
        <v>332379</v>
      </c>
      <c r="N29" s="65">
        <v>688277</v>
      </c>
      <c r="O29" s="65">
        <v>7025</v>
      </c>
      <c r="P29" s="65">
        <v>18761</v>
      </c>
      <c r="Q29" s="65">
        <v>3067535</v>
      </c>
      <c r="R29" s="65">
        <v>3093321</v>
      </c>
      <c r="S29" s="65">
        <v>379695</v>
      </c>
      <c r="T29" s="65">
        <v>379650</v>
      </c>
      <c r="U29" s="65">
        <v>959409</v>
      </c>
      <c r="V29" s="65">
        <v>1718754</v>
      </c>
      <c r="W29" s="65">
        <v>6834865</v>
      </c>
      <c r="X29" s="65">
        <v>9785138</v>
      </c>
      <c r="Y29" s="65">
        <v>-2950273</v>
      </c>
      <c r="Z29" s="145">
        <v>-30.15</v>
      </c>
      <c r="AA29" s="160">
        <v>9785138</v>
      </c>
    </row>
    <row r="30" spans="1:27" ht="13.5">
      <c r="A30" s="198" t="s">
        <v>119</v>
      </c>
      <c r="B30" s="197" t="s">
        <v>96</v>
      </c>
      <c r="C30" s="160">
        <v>79826385</v>
      </c>
      <c r="D30" s="160"/>
      <c r="E30" s="161">
        <v>96315356</v>
      </c>
      <c r="F30" s="65">
        <v>96315356</v>
      </c>
      <c r="G30" s="65">
        <v>0</v>
      </c>
      <c r="H30" s="65">
        <v>11430180</v>
      </c>
      <c r="I30" s="65">
        <v>11241558</v>
      </c>
      <c r="J30" s="65">
        <v>22671738</v>
      </c>
      <c r="K30" s="65">
        <v>6182688</v>
      </c>
      <c r="L30" s="65">
        <v>5984575</v>
      </c>
      <c r="M30" s="65">
        <v>6018324</v>
      </c>
      <c r="N30" s="65">
        <v>18185587</v>
      </c>
      <c r="O30" s="65">
        <v>6057373</v>
      </c>
      <c r="P30" s="65">
        <v>7680538</v>
      </c>
      <c r="Q30" s="65">
        <v>8209837</v>
      </c>
      <c r="R30" s="65">
        <v>21947748</v>
      </c>
      <c r="S30" s="65">
        <v>9531516</v>
      </c>
      <c r="T30" s="65">
        <v>8245494</v>
      </c>
      <c r="U30" s="65">
        <v>8603962</v>
      </c>
      <c r="V30" s="65">
        <v>26380972</v>
      </c>
      <c r="W30" s="65">
        <v>89186045</v>
      </c>
      <c r="X30" s="65">
        <v>96315356</v>
      </c>
      <c r="Y30" s="65">
        <v>-7129311</v>
      </c>
      <c r="Z30" s="145">
        <v>-7.4</v>
      </c>
      <c r="AA30" s="160">
        <v>96315356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9141617</v>
      </c>
      <c r="D32" s="160"/>
      <c r="E32" s="161">
        <v>8429228</v>
      </c>
      <c r="F32" s="65">
        <v>8348728</v>
      </c>
      <c r="G32" s="65">
        <v>188180</v>
      </c>
      <c r="H32" s="65">
        <v>679145</v>
      </c>
      <c r="I32" s="65">
        <v>1221250</v>
      </c>
      <c r="J32" s="65">
        <v>2088575</v>
      </c>
      <c r="K32" s="65">
        <v>572392</v>
      </c>
      <c r="L32" s="65">
        <v>762677</v>
      </c>
      <c r="M32" s="65">
        <v>699712</v>
      </c>
      <c r="N32" s="65">
        <v>2034781</v>
      </c>
      <c r="O32" s="65">
        <v>751232</v>
      </c>
      <c r="P32" s="65">
        <v>801721</v>
      </c>
      <c r="Q32" s="65">
        <v>693310</v>
      </c>
      <c r="R32" s="65">
        <v>2246263</v>
      </c>
      <c r="S32" s="65">
        <v>919118</v>
      </c>
      <c r="T32" s="65">
        <v>901002</v>
      </c>
      <c r="U32" s="65">
        <v>968511</v>
      </c>
      <c r="V32" s="65">
        <v>2788631</v>
      </c>
      <c r="W32" s="65">
        <v>9158250</v>
      </c>
      <c r="X32" s="65">
        <v>8348728</v>
      </c>
      <c r="Y32" s="65">
        <v>809522</v>
      </c>
      <c r="Z32" s="145">
        <v>9.7</v>
      </c>
      <c r="AA32" s="160">
        <v>8348728</v>
      </c>
    </row>
    <row r="33" spans="1:27" ht="13.5">
      <c r="A33" s="198" t="s">
        <v>42</v>
      </c>
      <c r="B33" s="197"/>
      <c r="C33" s="160">
        <v>1077518</v>
      </c>
      <c r="D33" s="160"/>
      <c r="E33" s="161">
        <v>1037750</v>
      </c>
      <c r="F33" s="65">
        <v>1037750</v>
      </c>
      <c r="G33" s="65">
        <v>162638</v>
      </c>
      <c r="H33" s="65">
        <v>31375</v>
      </c>
      <c r="I33" s="65">
        <v>64677</v>
      </c>
      <c r="J33" s="65">
        <v>258690</v>
      </c>
      <c r="K33" s="65">
        <v>139159</v>
      </c>
      <c r="L33" s="65">
        <v>25763</v>
      </c>
      <c r="M33" s="65">
        <v>31804</v>
      </c>
      <c r="N33" s="65">
        <v>196726</v>
      </c>
      <c r="O33" s="65">
        <v>131938</v>
      </c>
      <c r="P33" s="65">
        <v>60765</v>
      </c>
      <c r="Q33" s="65">
        <v>34326</v>
      </c>
      <c r="R33" s="65">
        <v>227029</v>
      </c>
      <c r="S33" s="65">
        <v>213062</v>
      </c>
      <c r="T33" s="65">
        <v>69064</v>
      </c>
      <c r="U33" s="65">
        <v>151700</v>
      </c>
      <c r="V33" s="65">
        <v>433826</v>
      </c>
      <c r="W33" s="65">
        <v>1116271</v>
      </c>
      <c r="X33" s="65">
        <v>1037750</v>
      </c>
      <c r="Y33" s="65">
        <v>78521</v>
      </c>
      <c r="Z33" s="145">
        <v>7.57</v>
      </c>
      <c r="AA33" s="160">
        <v>1037750</v>
      </c>
    </row>
    <row r="34" spans="1:27" ht="13.5">
      <c r="A34" s="198" t="s">
        <v>43</v>
      </c>
      <c r="B34" s="197" t="s">
        <v>123</v>
      </c>
      <c r="C34" s="160">
        <v>57865743</v>
      </c>
      <c r="D34" s="160"/>
      <c r="E34" s="161">
        <v>42933417</v>
      </c>
      <c r="F34" s="65">
        <v>42856283</v>
      </c>
      <c r="G34" s="65">
        <v>1398208</v>
      </c>
      <c r="H34" s="65">
        <v>2386372</v>
      </c>
      <c r="I34" s="65">
        <v>2991951</v>
      </c>
      <c r="J34" s="65">
        <v>6776531</v>
      </c>
      <c r="K34" s="65">
        <v>3117453</v>
      </c>
      <c r="L34" s="65">
        <v>3652433</v>
      </c>
      <c r="M34" s="65">
        <v>3713757</v>
      </c>
      <c r="N34" s="65">
        <v>10483643</v>
      </c>
      <c r="O34" s="65">
        <v>2617785</v>
      </c>
      <c r="P34" s="65">
        <v>6058475</v>
      </c>
      <c r="Q34" s="65">
        <v>4282091</v>
      </c>
      <c r="R34" s="65">
        <v>12958351</v>
      </c>
      <c r="S34" s="65">
        <v>2979791</v>
      </c>
      <c r="T34" s="65">
        <v>3408117</v>
      </c>
      <c r="U34" s="65">
        <v>4747643</v>
      </c>
      <c r="V34" s="65">
        <v>11135551</v>
      </c>
      <c r="W34" s="65">
        <v>41354076</v>
      </c>
      <c r="X34" s="65">
        <v>42856283</v>
      </c>
      <c r="Y34" s="65">
        <v>-1502207</v>
      </c>
      <c r="Z34" s="145">
        <v>-3.51</v>
      </c>
      <c r="AA34" s="160">
        <v>42856283</v>
      </c>
    </row>
    <row r="35" spans="1:27" ht="13.5">
      <c r="A35" s="196" t="s">
        <v>124</v>
      </c>
      <c r="B35" s="200"/>
      <c r="C35" s="160">
        <v>28155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266029472</v>
      </c>
      <c r="D36" s="203">
        <f>SUM(D25:D35)</f>
        <v>0</v>
      </c>
      <c r="E36" s="204">
        <f t="shared" si="1"/>
        <v>287242033</v>
      </c>
      <c r="F36" s="205">
        <f t="shared" si="1"/>
        <v>287176302</v>
      </c>
      <c r="G36" s="205">
        <f t="shared" si="1"/>
        <v>10682337</v>
      </c>
      <c r="H36" s="205">
        <f t="shared" si="1"/>
        <v>31877465</v>
      </c>
      <c r="I36" s="205">
        <f t="shared" si="1"/>
        <v>28367490</v>
      </c>
      <c r="J36" s="205">
        <f t="shared" si="1"/>
        <v>70927292</v>
      </c>
      <c r="K36" s="205">
        <f t="shared" si="1"/>
        <v>18658658</v>
      </c>
      <c r="L36" s="205">
        <f t="shared" si="1"/>
        <v>18726916</v>
      </c>
      <c r="M36" s="205">
        <f t="shared" si="1"/>
        <v>24021858</v>
      </c>
      <c r="N36" s="205">
        <f t="shared" si="1"/>
        <v>61407432</v>
      </c>
      <c r="O36" s="205">
        <f t="shared" si="1"/>
        <v>18120139</v>
      </c>
      <c r="P36" s="205">
        <f t="shared" si="1"/>
        <v>24846565</v>
      </c>
      <c r="Q36" s="205">
        <f t="shared" si="1"/>
        <v>25401695</v>
      </c>
      <c r="R36" s="205">
        <f t="shared" si="1"/>
        <v>68368399</v>
      </c>
      <c r="S36" s="205">
        <f t="shared" si="1"/>
        <v>21059116</v>
      </c>
      <c r="T36" s="205">
        <f t="shared" si="1"/>
        <v>21389505</v>
      </c>
      <c r="U36" s="205">
        <f t="shared" si="1"/>
        <v>23799855</v>
      </c>
      <c r="V36" s="205">
        <f t="shared" si="1"/>
        <v>66248476</v>
      </c>
      <c r="W36" s="205">
        <f t="shared" si="1"/>
        <v>266951599</v>
      </c>
      <c r="X36" s="205">
        <f t="shared" si="1"/>
        <v>287176302</v>
      </c>
      <c r="Y36" s="205">
        <f t="shared" si="1"/>
        <v>-20224703</v>
      </c>
      <c r="Z36" s="206">
        <f>+IF(X36&lt;&gt;0,+(Y36/X36)*100,0)</f>
        <v>-7.042608620261431</v>
      </c>
      <c r="AA36" s="203">
        <f>SUM(AA25:AA35)</f>
        <v>287176302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-4804453</v>
      </c>
      <c r="D38" s="214">
        <f>+D22-D36</f>
        <v>0</v>
      </c>
      <c r="E38" s="215">
        <f t="shared" si="2"/>
        <v>2933522</v>
      </c>
      <c r="F38" s="111">
        <f t="shared" si="2"/>
        <v>3467168</v>
      </c>
      <c r="G38" s="111">
        <f t="shared" si="2"/>
        <v>85146241</v>
      </c>
      <c r="H38" s="111">
        <f t="shared" si="2"/>
        <v>-24862986</v>
      </c>
      <c r="I38" s="111">
        <f t="shared" si="2"/>
        <v>-12459805</v>
      </c>
      <c r="J38" s="111">
        <f t="shared" si="2"/>
        <v>47823450</v>
      </c>
      <c r="K38" s="111">
        <f t="shared" si="2"/>
        <v>-2369857</v>
      </c>
      <c r="L38" s="111">
        <f t="shared" si="2"/>
        <v>-6711977</v>
      </c>
      <c r="M38" s="111">
        <f t="shared" si="2"/>
        <v>-10203969</v>
      </c>
      <c r="N38" s="111">
        <f t="shared" si="2"/>
        <v>-19285803</v>
      </c>
      <c r="O38" s="111">
        <f t="shared" si="2"/>
        <v>-953399</v>
      </c>
      <c r="P38" s="111">
        <f t="shared" si="2"/>
        <v>-5989941</v>
      </c>
      <c r="Q38" s="111">
        <f t="shared" si="2"/>
        <v>-17451152</v>
      </c>
      <c r="R38" s="111">
        <f t="shared" si="2"/>
        <v>-24394492</v>
      </c>
      <c r="S38" s="111">
        <f t="shared" si="2"/>
        <v>2498698</v>
      </c>
      <c r="T38" s="111">
        <f t="shared" si="2"/>
        <v>9982428</v>
      </c>
      <c r="U38" s="111">
        <f t="shared" si="2"/>
        <v>-12619770</v>
      </c>
      <c r="V38" s="111">
        <f t="shared" si="2"/>
        <v>-138644</v>
      </c>
      <c r="W38" s="111">
        <f t="shared" si="2"/>
        <v>4004511</v>
      </c>
      <c r="X38" s="111">
        <f>IF(F22=F36,0,X22-X36)</f>
        <v>3467168</v>
      </c>
      <c r="Y38" s="111">
        <f t="shared" si="2"/>
        <v>537343</v>
      </c>
      <c r="Z38" s="216">
        <f>+IF(X38&lt;&gt;0,+(Y38/X38)*100,0)</f>
        <v>15.498037591486769</v>
      </c>
      <c r="AA38" s="214">
        <f>+AA22-AA36</f>
        <v>3467168</v>
      </c>
    </row>
    <row r="39" spans="1:27" ht="13.5">
      <c r="A39" s="196" t="s">
        <v>46</v>
      </c>
      <c r="B39" s="200"/>
      <c r="C39" s="160">
        <v>46706733</v>
      </c>
      <c r="D39" s="160"/>
      <c r="E39" s="161">
        <v>57360391</v>
      </c>
      <c r="F39" s="65">
        <v>54522105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16690624</v>
      </c>
      <c r="Q39" s="65">
        <v>5903018</v>
      </c>
      <c r="R39" s="65">
        <v>22593642</v>
      </c>
      <c r="S39" s="65">
        <v>2804739</v>
      </c>
      <c r="T39" s="65">
        <v>12483811</v>
      </c>
      <c r="U39" s="65">
        <v>11207086</v>
      </c>
      <c r="V39" s="65">
        <v>26495636</v>
      </c>
      <c r="W39" s="65">
        <v>49089278</v>
      </c>
      <c r="X39" s="65">
        <v>54522105</v>
      </c>
      <c r="Y39" s="65">
        <v>-5432827</v>
      </c>
      <c r="Z39" s="145">
        <v>-9.96</v>
      </c>
      <c r="AA39" s="160">
        <v>54522105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41902280</v>
      </c>
      <c r="D42" s="221">
        <f>SUM(D38:D41)</f>
        <v>0</v>
      </c>
      <c r="E42" s="222">
        <f t="shared" si="3"/>
        <v>60293913</v>
      </c>
      <c r="F42" s="93">
        <f t="shared" si="3"/>
        <v>57989273</v>
      </c>
      <c r="G42" s="93">
        <f t="shared" si="3"/>
        <v>85146241</v>
      </c>
      <c r="H42" s="93">
        <f t="shared" si="3"/>
        <v>-24862986</v>
      </c>
      <c r="I42" s="93">
        <f t="shared" si="3"/>
        <v>-12459805</v>
      </c>
      <c r="J42" s="93">
        <f t="shared" si="3"/>
        <v>47823450</v>
      </c>
      <c r="K42" s="93">
        <f t="shared" si="3"/>
        <v>-2369857</v>
      </c>
      <c r="L42" s="93">
        <f t="shared" si="3"/>
        <v>-6711977</v>
      </c>
      <c r="M42" s="93">
        <f t="shared" si="3"/>
        <v>-10203969</v>
      </c>
      <c r="N42" s="93">
        <f t="shared" si="3"/>
        <v>-19285803</v>
      </c>
      <c r="O42" s="93">
        <f t="shared" si="3"/>
        <v>-953399</v>
      </c>
      <c r="P42" s="93">
        <f t="shared" si="3"/>
        <v>10700683</v>
      </c>
      <c r="Q42" s="93">
        <f t="shared" si="3"/>
        <v>-11548134</v>
      </c>
      <c r="R42" s="93">
        <f t="shared" si="3"/>
        <v>-1800850</v>
      </c>
      <c r="S42" s="93">
        <f t="shared" si="3"/>
        <v>5303437</v>
      </c>
      <c r="T42" s="93">
        <f t="shared" si="3"/>
        <v>22466239</v>
      </c>
      <c r="U42" s="93">
        <f t="shared" si="3"/>
        <v>-1412684</v>
      </c>
      <c r="V42" s="93">
        <f t="shared" si="3"/>
        <v>26356992</v>
      </c>
      <c r="W42" s="93">
        <f t="shared" si="3"/>
        <v>53093789</v>
      </c>
      <c r="X42" s="93">
        <f t="shared" si="3"/>
        <v>57989273</v>
      </c>
      <c r="Y42" s="93">
        <f t="shared" si="3"/>
        <v>-4895484</v>
      </c>
      <c r="Z42" s="223">
        <f>+IF(X42&lt;&gt;0,+(Y42/X42)*100,0)</f>
        <v>-8.442050997949224</v>
      </c>
      <c r="AA42" s="221">
        <f>SUM(AA38:AA41)</f>
        <v>57989273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41902280</v>
      </c>
      <c r="D44" s="225">
        <f>+D42-D43</f>
        <v>0</v>
      </c>
      <c r="E44" s="226">
        <f t="shared" si="4"/>
        <v>60293913</v>
      </c>
      <c r="F44" s="82">
        <f t="shared" si="4"/>
        <v>57989273</v>
      </c>
      <c r="G44" s="82">
        <f t="shared" si="4"/>
        <v>85146241</v>
      </c>
      <c r="H44" s="82">
        <f t="shared" si="4"/>
        <v>-24862986</v>
      </c>
      <c r="I44" s="82">
        <f t="shared" si="4"/>
        <v>-12459805</v>
      </c>
      <c r="J44" s="82">
        <f t="shared" si="4"/>
        <v>47823450</v>
      </c>
      <c r="K44" s="82">
        <f t="shared" si="4"/>
        <v>-2369857</v>
      </c>
      <c r="L44" s="82">
        <f t="shared" si="4"/>
        <v>-6711977</v>
      </c>
      <c r="M44" s="82">
        <f t="shared" si="4"/>
        <v>-10203969</v>
      </c>
      <c r="N44" s="82">
        <f t="shared" si="4"/>
        <v>-19285803</v>
      </c>
      <c r="O44" s="82">
        <f t="shared" si="4"/>
        <v>-953399</v>
      </c>
      <c r="P44" s="82">
        <f t="shared" si="4"/>
        <v>10700683</v>
      </c>
      <c r="Q44" s="82">
        <f t="shared" si="4"/>
        <v>-11548134</v>
      </c>
      <c r="R44" s="82">
        <f t="shared" si="4"/>
        <v>-1800850</v>
      </c>
      <c r="S44" s="82">
        <f t="shared" si="4"/>
        <v>5303437</v>
      </c>
      <c r="T44" s="82">
        <f t="shared" si="4"/>
        <v>22466239</v>
      </c>
      <c r="U44" s="82">
        <f t="shared" si="4"/>
        <v>-1412684</v>
      </c>
      <c r="V44" s="82">
        <f t="shared" si="4"/>
        <v>26356992</v>
      </c>
      <c r="W44" s="82">
        <f t="shared" si="4"/>
        <v>53093789</v>
      </c>
      <c r="X44" s="82">
        <f t="shared" si="4"/>
        <v>57989273</v>
      </c>
      <c r="Y44" s="82">
        <f t="shared" si="4"/>
        <v>-4895484</v>
      </c>
      <c r="Z44" s="227">
        <f>+IF(X44&lt;&gt;0,+(Y44/X44)*100,0)</f>
        <v>-8.442050997949224</v>
      </c>
      <c r="AA44" s="225">
        <f>+AA42-AA43</f>
        <v>57989273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41902280</v>
      </c>
      <c r="D46" s="221">
        <f>SUM(D44:D45)</f>
        <v>0</v>
      </c>
      <c r="E46" s="222">
        <f t="shared" si="5"/>
        <v>60293913</v>
      </c>
      <c r="F46" s="93">
        <f t="shared" si="5"/>
        <v>57989273</v>
      </c>
      <c r="G46" s="93">
        <f t="shared" si="5"/>
        <v>85146241</v>
      </c>
      <c r="H46" s="93">
        <f t="shared" si="5"/>
        <v>-24862986</v>
      </c>
      <c r="I46" s="93">
        <f t="shared" si="5"/>
        <v>-12459805</v>
      </c>
      <c r="J46" s="93">
        <f t="shared" si="5"/>
        <v>47823450</v>
      </c>
      <c r="K46" s="93">
        <f t="shared" si="5"/>
        <v>-2369857</v>
      </c>
      <c r="L46" s="93">
        <f t="shared" si="5"/>
        <v>-6711977</v>
      </c>
      <c r="M46" s="93">
        <f t="shared" si="5"/>
        <v>-10203969</v>
      </c>
      <c r="N46" s="93">
        <f t="shared" si="5"/>
        <v>-19285803</v>
      </c>
      <c r="O46" s="93">
        <f t="shared" si="5"/>
        <v>-953399</v>
      </c>
      <c r="P46" s="93">
        <f t="shared" si="5"/>
        <v>10700683</v>
      </c>
      <c r="Q46" s="93">
        <f t="shared" si="5"/>
        <v>-11548134</v>
      </c>
      <c r="R46" s="93">
        <f t="shared" si="5"/>
        <v>-1800850</v>
      </c>
      <c r="S46" s="93">
        <f t="shared" si="5"/>
        <v>5303437</v>
      </c>
      <c r="T46" s="93">
        <f t="shared" si="5"/>
        <v>22466239</v>
      </c>
      <c r="U46" s="93">
        <f t="shared" si="5"/>
        <v>-1412684</v>
      </c>
      <c r="V46" s="93">
        <f t="shared" si="5"/>
        <v>26356992</v>
      </c>
      <c r="W46" s="93">
        <f t="shared" si="5"/>
        <v>53093789</v>
      </c>
      <c r="X46" s="93">
        <f t="shared" si="5"/>
        <v>57989273</v>
      </c>
      <c r="Y46" s="93">
        <f t="shared" si="5"/>
        <v>-4895484</v>
      </c>
      <c r="Z46" s="223">
        <f>+IF(X46&lt;&gt;0,+(Y46/X46)*100,0)</f>
        <v>-8.442050997949224</v>
      </c>
      <c r="AA46" s="221">
        <f>SUM(AA44:AA45)</f>
        <v>57989273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41902280</v>
      </c>
      <c r="D48" s="232">
        <f>SUM(D46:D47)</f>
        <v>0</v>
      </c>
      <c r="E48" s="233">
        <f t="shared" si="6"/>
        <v>60293913</v>
      </c>
      <c r="F48" s="234">
        <f t="shared" si="6"/>
        <v>57989273</v>
      </c>
      <c r="G48" s="234">
        <f t="shared" si="6"/>
        <v>85146241</v>
      </c>
      <c r="H48" s="235">
        <f t="shared" si="6"/>
        <v>-24862986</v>
      </c>
      <c r="I48" s="235">
        <f t="shared" si="6"/>
        <v>-12459805</v>
      </c>
      <c r="J48" s="235">
        <f t="shared" si="6"/>
        <v>47823450</v>
      </c>
      <c r="K48" s="235">
        <f t="shared" si="6"/>
        <v>-2369857</v>
      </c>
      <c r="L48" s="235">
        <f t="shared" si="6"/>
        <v>-6711977</v>
      </c>
      <c r="M48" s="234">
        <f t="shared" si="6"/>
        <v>-10203969</v>
      </c>
      <c r="N48" s="234">
        <f t="shared" si="6"/>
        <v>-19285803</v>
      </c>
      <c r="O48" s="235">
        <f t="shared" si="6"/>
        <v>-953399</v>
      </c>
      <c r="P48" s="235">
        <f t="shared" si="6"/>
        <v>10700683</v>
      </c>
      <c r="Q48" s="235">
        <f t="shared" si="6"/>
        <v>-11548134</v>
      </c>
      <c r="R48" s="235">
        <f t="shared" si="6"/>
        <v>-1800850</v>
      </c>
      <c r="S48" s="235">
        <f t="shared" si="6"/>
        <v>5303437</v>
      </c>
      <c r="T48" s="234">
        <f t="shared" si="6"/>
        <v>22466239</v>
      </c>
      <c r="U48" s="234">
        <f t="shared" si="6"/>
        <v>-1412684</v>
      </c>
      <c r="V48" s="235">
        <f t="shared" si="6"/>
        <v>26356992</v>
      </c>
      <c r="W48" s="235">
        <f t="shared" si="6"/>
        <v>53093789</v>
      </c>
      <c r="X48" s="235">
        <f t="shared" si="6"/>
        <v>57989273</v>
      </c>
      <c r="Y48" s="235">
        <f t="shared" si="6"/>
        <v>-4895484</v>
      </c>
      <c r="Z48" s="236">
        <f>+IF(X48&lt;&gt;0,+(Y48/X48)*100,0)</f>
        <v>-8.442050997949224</v>
      </c>
      <c r="AA48" s="237">
        <f>SUM(AA46:AA47)</f>
        <v>57989273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7146404</v>
      </c>
      <c r="D5" s="158">
        <f>SUM(D6:D8)</f>
        <v>0</v>
      </c>
      <c r="E5" s="159">
        <f t="shared" si="0"/>
        <v>2516907</v>
      </c>
      <c r="F5" s="105">
        <f t="shared" si="0"/>
        <v>2670915</v>
      </c>
      <c r="G5" s="105">
        <f t="shared" si="0"/>
        <v>0</v>
      </c>
      <c r="H5" s="105">
        <f t="shared" si="0"/>
        <v>2169</v>
      </c>
      <c r="I5" s="105">
        <f t="shared" si="0"/>
        <v>5390</v>
      </c>
      <c r="J5" s="105">
        <f t="shared" si="0"/>
        <v>7559</v>
      </c>
      <c r="K5" s="105">
        <f t="shared" si="0"/>
        <v>36746</v>
      </c>
      <c r="L5" s="105">
        <f t="shared" si="0"/>
        <v>120335</v>
      </c>
      <c r="M5" s="105">
        <f t="shared" si="0"/>
        <v>10708</v>
      </c>
      <c r="N5" s="105">
        <f t="shared" si="0"/>
        <v>167789</v>
      </c>
      <c r="O5" s="105">
        <f t="shared" si="0"/>
        <v>242460</v>
      </c>
      <c r="P5" s="105">
        <f t="shared" si="0"/>
        <v>126449</v>
      </c>
      <c r="Q5" s="105">
        <f t="shared" si="0"/>
        <v>24107</v>
      </c>
      <c r="R5" s="105">
        <f t="shared" si="0"/>
        <v>393016</v>
      </c>
      <c r="S5" s="105">
        <f t="shared" si="0"/>
        <v>100024</v>
      </c>
      <c r="T5" s="105">
        <f t="shared" si="0"/>
        <v>21548</v>
      </c>
      <c r="U5" s="105">
        <f t="shared" si="0"/>
        <v>164358</v>
      </c>
      <c r="V5" s="105">
        <f t="shared" si="0"/>
        <v>285930</v>
      </c>
      <c r="W5" s="105">
        <f t="shared" si="0"/>
        <v>854294</v>
      </c>
      <c r="X5" s="105">
        <f t="shared" si="0"/>
        <v>2670915</v>
      </c>
      <c r="Y5" s="105">
        <f t="shared" si="0"/>
        <v>-1816621</v>
      </c>
      <c r="Z5" s="142">
        <f>+IF(X5&lt;&gt;0,+(Y5/X5)*100,0)</f>
        <v>-68.01493121271174</v>
      </c>
      <c r="AA5" s="158">
        <f>SUM(AA6:AA8)</f>
        <v>2670915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>
        <v>679</v>
      </c>
      <c r="P6" s="65"/>
      <c r="Q6" s="65">
        <v>1822</v>
      </c>
      <c r="R6" s="65">
        <v>2501</v>
      </c>
      <c r="S6" s="65">
        <v>47803</v>
      </c>
      <c r="T6" s="65"/>
      <c r="U6" s="65"/>
      <c r="V6" s="65">
        <v>47803</v>
      </c>
      <c r="W6" s="65">
        <v>50304</v>
      </c>
      <c r="X6" s="65"/>
      <c r="Y6" s="65">
        <v>50304</v>
      </c>
      <c r="Z6" s="145"/>
      <c r="AA6" s="67"/>
    </row>
    <row r="7" spans="1:27" ht="13.5">
      <c r="A7" s="143" t="s">
        <v>76</v>
      </c>
      <c r="B7" s="141"/>
      <c r="C7" s="162">
        <v>1372508</v>
      </c>
      <c r="D7" s="162"/>
      <c r="E7" s="163">
        <v>44628</v>
      </c>
      <c r="F7" s="164">
        <v>44628</v>
      </c>
      <c r="G7" s="164"/>
      <c r="H7" s="164">
        <v>874</v>
      </c>
      <c r="I7" s="164"/>
      <c r="J7" s="164">
        <v>874</v>
      </c>
      <c r="K7" s="164"/>
      <c r="L7" s="164">
        <v>564</v>
      </c>
      <c r="M7" s="164">
        <v>1174</v>
      </c>
      <c r="N7" s="164">
        <v>1738</v>
      </c>
      <c r="O7" s="164">
        <v>447</v>
      </c>
      <c r="P7" s="164">
        <v>1885</v>
      </c>
      <c r="Q7" s="164">
        <v>1423</v>
      </c>
      <c r="R7" s="164">
        <v>3755</v>
      </c>
      <c r="S7" s="164">
        <v>9199</v>
      </c>
      <c r="T7" s="164">
        <v>7516</v>
      </c>
      <c r="U7" s="164">
        <v>8195</v>
      </c>
      <c r="V7" s="164">
        <v>24910</v>
      </c>
      <c r="W7" s="164">
        <v>31277</v>
      </c>
      <c r="X7" s="164">
        <v>44628</v>
      </c>
      <c r="Y7" s="164">
        <v>-13351</v>
      </c>
      <c r="Z7" s="146">
        <v>-29.92</v>
      </c>
      <c r="AA7" s="239">
        <v>44628</v>
      </c>
    </row>
    <row r="8" spans="1:27" ht="13.5">
      <c r="A8" s="143" t="s">
        <v>77</v>
      </c>
      <c r="B8" s="141"/>
      <c r="C8" s="160">
        <v>5773896</v>
      </c>
      <c r="D8" s="160"/>
      <c r="E8" s="161">
        <v>2472279</v>
      </c>
      <c r="F8" s="65">
        <v>2626287</v>
      </c>
      <c r="G8" s="65"/>
      <c r="H8" s="65">
        <v>1295</v>
      </c>
      <c r="I8" s="65">
        <v>5390</v>
      </c>
      <c r="J8" s="65">
        <v>6685</v>
      </c>
      <c r="K8" s="65">
        <v>36746</v>
      </c>
      <c r="L8" s="65">
        <v>119771</v>
      </c>
      <c r="M8" s="65">
        <v>9534</v>
      </c>
      <c r="N8" s="65">
        <v>166051</v>
      </c>
      <c r="O8" s="65">
        <v>241334</v>
      </c>
      <c r="P8" s="65">
        <v>124564</v>
      </c>
      <c r="Q8" s="65">
        <v>20862</v>
      </c>
      <c r="R8" s="65">
        <v>386760</v>
      </c>
      <c r="S8" s="65">
        <v>43022</v>
      </c>
      <c r="T8" s="65">
        <v>14032</v>
      </c>
      <c r="U8" s="65">
        <v>156163</v>
      </c>
      <c r="V8" s="65">
        <v>213217</v>
      </c>
      <c r="W8" s="65">
        <v>772713</v>
      </c>
      <c r="X8" s="65">
        <v>2626287</v>
      </c>
      <c r="Y8" s="65">
        <v>-1853574</v>
      </c>
      <c r="Z8" s="145">
        <v>-70.58</v>
      </c>
      <c r="AA8" s="67">
        <v>2626287</v>
      </c>
    </row>
    <row r="9" spans="1:27" ht="13.5">
      <c r="A9" s="140" t="s">
        <v>78</v>
      </c>
      <c r="B9" s="141"/>
      <c r="C9" s="158">
        <f aca="true" t="shared" si="1" ref="C9:Y9">SUM(C10:C14)</f>
        <v>6322621</v>
      </c>
      <c r="D9" s="158">
        <f>SUM(D10:D14)</f>
        <v>0</v>
      </c>
      <c r="E9" s="159">
        <f t="shared" si="1"/>
        <v>5191315</v>
      </c>
      <c r="F9" s="105">
        <f t="shared" si="1"/>
        <v>6434530</v>
      </c>
      <c r="G9" s="105">
        <f t="shared" si="1"/>
        <v>-4255</v>
      </c>
      <c r="H9" s="105">
        <f t="shared" si="1"/>
        <v>390757</v>
      </c>
      <c r="I9" s="105">
        <f t="shared" si="1"/>
        <v>85398</v>
      </c>
      <c r="J9" s="105">
        <f t="shared" si="1"/>
        <v>471900</v>
      </c>
      <c r="K9" s="105">
        <f t="shared" si="1"/>
        <v>28377</v>
      </c>
      <c r="L9" s="105">
        <f t="shared" si="1"/>
        <v>41740</v>
      </c>
      <c r="M9" s="105">
        <f t="shared" si="1"/>
        <v>492074</v>
      </c>
      <c r="N9" s="105">
        <f t="shared" si="1"/>
        <v>562191</v>
      </c>
      <c r="O9" s="105">
        <f t="shared" si="1"/>
        <v>526223</v>
      </c>
      <c r="P9" s="105">
        <f t="shared" si="1"/>
        <v>514796</v>
      </c>
      <c r="Q9" s="105">
        <f t="shared" si="1"/>
        <v>686750</v>
      </c>
      <c r="R9" s="105">
        <f t="shared" si="1"/>
        <v>1727769</v>
      </c>
      <c r="S9" s="105">
        <f t="shared" si="1"/>
        <v>1341896</v>
      </c>
      <c r="T9" s="105">
        <f t="shared" si="1"/>
        <v>933297</v>
      </c>
      <c r="U9" s="105">
        <f t="shared" si="1"/>
        <v>598372</v>
      </c>
      <c r="V9" s="105">
        <f t="shared" si="1"/>
        <v>2873565</v>
      </c>
      <c r="W9" s="105">
        <f t="shared" si="1"/>
        <v>5635425</v>
      </c>
      <c r="X9" s="105">
        <f t="shared" si="1"/>
        <v>6434530</v>
      </c>
      <c r="Y9" s="105">
        <f t="shared" si="1"/>
        <v>-799105</v>
      </c>
      <c r="Z9" s="142">
        <f>+IF(X9&lt;&gt;0,+(Y9/X9)*100,0)</f>
        <v>-12.419011178749653</v>
      </c>
      <c r="AA9" s="107">
        <f>SUM(AA10:AA14)</f>
        <v>6434530</v>
      </c>
    </row>
    <row r="10" spans="1:27" ht="13.5">
      <c r="A10" s="143" t="s">
        <v>79</v>
      </c>
      <c r="B10" s="141"/>
      <c r="C10" s="160">
        <v>370289</v>
      </c>
      <c r="D10" s="160"/>
      <c r="E10" s="161">
        <v>239265</v>
      </c>
      <c r="F10" s="65">
        <v>235658</v>
      </c>
      <c r="G10" s="65">
        <v>1224</v>
      </c>
      <c r="H10" s="65">
        <v>287</v>
      </c>
      <c r="I10" s="65">
        <v>1491</v>
      </c>
      <c r="J10" s="65">
        <v>3002</v>
      </c>
      <c r="K10" s="65">
        <v>10520</v>
      </c>
      <c r="L10" s="65">
        <v>21369</v>
      </c>
      <c r="M10" s="65">
        <v>65448</v>
      </c>
      <c r="N10" s="65">
        <v>97337</v>
      </c>
      <c r="O10" s="65"/>
      <c r="P10" s="65"/>
      <c r="Q10" s="65">
        <v>5651</v>
      </c>
      <c r="R10" s="65">
        <v>5651</v>
      </c>
      <c r="S10" s="65">
        <v>46920</v>
      </c>
      <c r="T10" s="65">
        <v>623</v>
      </c>
      <c r="U10" s="65">
        <v>3727</v>
      </c>
      <c r="V10" s="65">
        <v>51270</v>
      </c>
      <c r="W10" s="65">
        <v>157260</v>
      </c>
      <c r="X10" s="65">
        <v>235658</v>
      </c>
      <c r="Y10" s="65">
        <v>-78398</v>
      </c>
      <c r="Z10" s="145">
        <v>-33.27</v>
      </c>
      <c r="AA10" s="67">
        <v>235658</v>
      </c>
    </row>
    <row r="11" spans="1:27" ht="13.5">
      <c r="A11" s="143" t="s">
        <v>80</v>
      </c>
      <c r="B11" s="141"/>
      <c r="C11" s="160">
        <v>4314092</v>
      </c>
      <c r="D11" s="160"/>
      <c r="E11" s="161">
        <v>3698661</v>
      </c>
      <c r="F11" s="65">
        <v>4940532</v>
      </c>
      <c r="G11" s="65">
        <v>-5479</v>
      </c>
      <c r="H11" s="65">
        <v>148285</v>
      </c>
      <c r="I11" s="65">
        <v>83907</v>
      </c>
      <c r="J11" s="65">
        <v>226713</v>
      </c>
      <c r="K11" s="65">
        <v>4294</v>
      </c>
      <c r="L11" s="65">
        <v>17927</v>
      </c>
      <c r="M11" s="65">
        <v>94878</v>
      </c>
      <c r="N11" s="65">
        <v>117099</v>
      </c>
      <c r="O11" s="65">
        <v>525123</v>
      </c>
      <c r="P11" s="65">
        <v>512267</v>
      </c>
      <c r="Q11" s="65">
        <v>673021</v>
      </c>
      <c r="R11" s="65">
        <v>1710411</v>
      </c>
      <c r="S11" s="65">
        <v>1287576</v>
      </c>
      <c r="T11" s="65">
        <v>932674</v>
      </c>
      <c r="U11" s="65">
        <v>499645</v>
      </c>
      <c r="V11" s="65">
        <v>2719895</v>
      </c>
      <c r="W11" s="65">
        <v>4774118</v>
      </c>
      <c r="X11" s="65">
        <v>4940532</v>
      </c>
      <c r="Y11" s="65">
        <v>-166414</v>
      </c>
      <c r="Z11" s="145">
        <v>-3.37</v>
      </c>
      <c r="AA11" s="67">
        <v>4940532</v>
      </c>
    </row>
    <row r="12" spans="1:27" ht="13.5">
      <c r="A12" s="143" t="s">
        <v>81</v>
      </c>
      <c r="B12" s="141"/>
      <c r="C12" s="160">
        <v>924519</v>
      </c>
      <c r="D12" s="160"/>
      <c r="E12" s="161">
        <v>1252765</v>
      </c>
      <c r="F12" s="65">
        <v>1252765</v>
      </c>
      <c r="G12" s="65"/>
      <c r="H12" s="65">
        <v>242185</v>
      </c>
      <c r="I12" s="65"/>
      <c r="J12" s="65">
        <v>242185</v>
      </c>
      <c r="K12" s="65">
        <v>8300</v>
      </c>
      <c r="L12" s="65">
        <v>2444</v>
      </c>
      <c r="M12" s="65">
        <v>331748</v>
      </c>
      <c r="N12" s="65">
        <v>342492</v>
      </c>
      <c r="O12" s="65"/>
      <c r="P12" s="65">
        <v>3079</v>
      </c>
      <c r="Q12" s="65">
        <v>8078</v>
      </c>
      <c r="R12" s="65">
        <v>11157</v>
      </c>
      <c r="S12" s="65">
        <v>7400</v>
      </c>
      <c r="T12" s="65"/>
      <c r="U12" s="65">
        <v>95000</v>
      </c>
      <c r="V12" s="65">
        <v>102400</v>
      </c>
      <c r="W12" s="65">
        <v>698234</v>
      </c>
      <c r="X12" s="65">
        <v>1252765</v>
      </c>
      <c r="Y12" s="65">
        <v>-554531</v>
      </c>
      <c r="Z12" s="145">
        <v>-44.26</v>
      </c>
      <c r="AA12" s="67">
        <v>1252765</v>
      </c>
    </row>
    <row r="13" spans="1:27" ht="13.5">
      <c r="A13" s="143" t="s">
        <v>82</v>
      </c>
      <c r="B13" s="141"/>
      <c r="C13" s="160">
        <v>713721</v>
      </c>
      <c r="D13" s="160"/>
      <c r="E13" s="161">
        <v>624</v>
      </c>
      <c r="F13" s="65">
        <v>5575</v>
      </c>
      <c r="G13" s="65"/>
      <c r="H13" s="65"/>
      <c r="I13" s="65"/>
      <c r="J13" s="65"/>
      <c r="K13" s="65">
        <v>5263</v>
      </c>
      <c r="L13" s="65"/>
      <c r="M13" s="65"/>
      <c r="N13" s="65">
        <v>5263</v>
      </c>
      <c r="O13" s="65">
        <v>1100</v>
      </c>
      <c r="P13" s="65">
        <v>-550</v>
      </c>
      <c r="Q13" s="65"/>
      <c r="R13" s="65">
        <v>550</v>
      </c>
      <c r="S13" s="65"/>
      <c r="T13" s="65"/>
      <c r="U13" s="65"/>
      <c r="V13" s="65"/>
      <c r="W13" s="65">
        <v>5813</v>
      </c>
      <c r="X13" s="65">
        <v>5575</v>
      </c>
      <c r="Y13" s="65">
        <v>238</v>
      </c>
      <c r="Z13" s="145">
        <v>4.27</v>
      </c>
      <c r="AA13" s="67">
        <v>5575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17679043</v>
      </c>
      <c r="D15" s="158">
        <f>SUM(D16:D18)</f>
        <v>0</v>
      </c>
      <c r="E15" s="159">
        <f t="shared" si="2"/>
        <v>15788679</v>
      </c>
      <c r="F15" s="105">
        <f t="shared" si="2"/>
        <v>14418889</v>
      </c>
      <c r="G15" s="105">
        <f t="shared" si="2"/>
        <v>0</v>
      </c>
      <c r="H15" s="105">
        <f t="shared" si="2"/>
        <v>374584</v>
      </c>
      <c r="I15" s="105">
        <f t="shared" si="2"/>
        <v>933684</v>
      </c>
      <c r="J15" s="105">
        <f t="shared" si="2"/>
        <v>1308268</v>
      </c>
      <c r="K15" s="105">
        <f t="shared" si="2"/>
        <v>395037</v>
      </c>
      <c r="L15" s="105">
        <f t="shared" si="2"/>
        <v>4036711</v>
      </c>
      <c r="M15" s="105">
        <f t="shared" si="2"/>
        <v>1035147</v>
      </c>
      <c r="N15" s="105">
        <f t="shared" si="2"/>
        <v>5466895</v>
      </c>
      <c r="O15" s="105">
        <f t="shared" si="2"/>
        <v>1977215</v>
      </c>
      <c r="P15" s="105">
        <f t="shared" si="2"/>
        <v>2533</v>
      </c>
      <c r="Q15" s="105">
        <f t="shared" si="2"/>
        <v>3672002</v>
      </c>
      <c r="R15" s="105">
        <f t="shared" si="2"/>
        <v>5651750</v>
      </c>
      <c r="S15" s="105">
        <f t="shared" si="2"/>
        <v>17636</v>
      </c>
      <c r="T15" s="105">
        <f t="shared" si="2"/>
        <v>4255877</v>
      </c>
      <c r="U15" s="105">
        <f t="shared" si="2"/>
        <v>3516236</v>
      </c>
      <c r="V15" s="105">
        <f t="shared" si="2"/>
        <v>7789749</v>
      </c>
      <c r="W15" s="105">
        <f t="shared" si="2"/>
        <v>20216662</v>
      </c>
      <c r="X15" s="105">
        <f t="shared" si="2"/>
        <v>14418889</v>
      </c>
      <c r="Y15" s="105">
        <f t="shared" si="2"/>
        <v>5797773</v>
      </c>
      <c r="Z15" s="142">
        <f>+IF(X15&lt;&gt;0,+(Y15/X15)*100,0)</f>
        <v>40.20956815743571</v>
      </c>
      <c r="AA15" s="107">
        <f>SUM(AA16:AA18)</f>
        <v>14418889</v>
      </c>
    </row>
    <row r="16" spans="1:27" ht="13.5">
      <c r="A16" s="143" t="s">
        <v>85</v>
      </c>
      <c r="B16" s="141"/>
      <c r="C16" s="160">
        <v>238529</v>
      </c>
      <c r="D16" s="160"/>
      <c r="E16" s="161">
        <v>3150</v>
      </c>
      <c r="F16" s="65">
        <v>33150</v>
      </c>
      <c r="G16" s="65"/>
      <c r="H16" s="65"/>
      <c r="I16" s="65"/>
      <c r="J16" s="65"/>
      <c r="K16" s="65"/>
      <c r="L16" s="65"/>
      <c r="M16" s="65">
        <v>745</v>
      </c>
      <c r="N16" s="65">
        <v>745</v>
      </c>
      <c r="O16" s="65"/>
      <c r="P16" s="65"/>
      <c r="Q16" s="65"/>
      <c r="R16" s="65"/>
      <c r="S16" s="65"/>
      <c r="T16" s="65"/>
      <c r="U16" s="65">
        <v>1223</v>
      </c>
      <c r="V16" s="65">
        <v>1223</v>
      </c>
      <c r="W16" s="65">
        <v>1968</v>
      </c>
      <c r="X16" s="65">
        <v>33150</v>
      </c>
      <c r="Y16" s="65">
        <v>-31182</v>
      </c>
      <c r="Z16" s="145">
        <v>-94.06</v>
      </c>
      <c r="AA16" s="67">
        <v>33150</v>
      </c>
    </row>
    <row r="17" spans="1:27" ht="13.5">
      <c r="A17" s="143" t="s">
        <v>86</v>
      </c>
      <c r="B17" s="141"/>
      <c r="C17" s="160">
        <v>17440514</v>
      </c>
      <c r="D17" s="160"/>
      <c r="E17" s="161">
        <v>15784278</v>
      </c>
      <c r="F17" s="65">
        <v>14384488</v>
      </c>
      <c r="G17" s="65"/>
      <c r="H17" s="65">
        <v>374584</v>
      </c>
      <c r="I17" s="65">
        <v>933684</v>
      </c>
      <c r="J17" s="65">
        <v>1308268</v>
      </c>
      <c r="K17" s="65">
        <v>395037</v>
      </c>
      <c r="L17" s="65">
        <v>4036711</v>
      </c>
      <c r="M17" s="65">
        <v>1034402</v>
      </c>
      <c r="N17" s="65">
        <v>5466150</v>
      </c>
      <c r="O17" s="65">
        <v>1977215</v>
      </c>
      <c r="P17" s="65">
        <v>2533</v>
      </c>
      <c r="Q17" s="65">
        <v>3672002</v>
      </c>
      <c r="R17" s="65">
        <v>5651750</v>
      </c>
      <c r="S17" s="65">
        <v>17636</v>
      </c>
      <c r="T17" s="65">
        <v>4253940</v>
      </c>
      <c r="U17" s="65">
        <v>3509605</v>
      </c>
      <c r="V17" s="65">
        <v>7781181</v>
      </c>
      <c r="W17" s="65">
        <v>20207349</v>
      </c>
      <c r="X17" s="65">
        <v>14384488</v>
      </c>
      <c r="Y17" s="65">
        <v>5822861</v>
      </c>
      <c r="Z17" s="145">
        <v>40.48</v>
      </c>
      <c r="AA17" s="67">
        <v>14384488</v>
      </c>
    </row>
    <row r="18" spans="1:27" ht="13.5">
      <c r="A18" s="143" t="s">
        <v>87</v>
      </c>
      <c r="B18" s="141"/>
      <c r="C18" s="160"/>
      <c r="D18" s="160"/>
      <c r="E18" s="161">
        <v>1251</v>
      </c>
      <c r="F18" s="65">
        <v>1251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>
        <v>1937</v>
      </c>
      <c r="U18" s="65">
        <v>5408</v>
      </c>
      <c r="V18" s="65">
        <v>7345</v>
      </c>
      <c r="W18" s="65">
        <v>7345</v>
      </c>
      <c r="X18" s="65">
        <v>1251</v>
      </c>
      <c r="Y18" s="65">
        <v>6094</v>
      </c>
      <c r="Z18" s="145">
        <v>487.13</v>
      </c>
      <c r="AA18" s="67">
        <v>1251</v>
      </c>
    </row>
    <row r="19" spans="1:27" ht="13.5">
      <c r="A19" s="140" t="s">
        <v>88</v>
      </c>
      <c r="B19" s="147"/>
      <c r="C19" s="158">
        <f aca="true" t="shared" si="3" ref="C19:Y19">SUM(C20:C23)</f>
        <v>30837890</v>
      </c>
      <c r="D19" s="158">
        <f>SUM(D20:D23)</f>
        <v>0</v>
      </c>
      <c r="E19" s="159">
        <f t="shared" si="3"/>
        <v>44199633</v>
      </c>
      <c r="F19" s="105">
        <f t="shared" si="3"/>
        <v>52301713</v>
      </c>
      <c r="G19" s="105">
        <f t="shared" si="3"/>
        <v>77516</v>
      </c>
      <c r="H19" s="105">
        <f t="shared" si="3"/>
        <v>18612</v>
      </c>
      <c r="I19" s="105">
        <f t="shared" si="3"/>
        <v>664334</v>
      </c>
      <c r="J19" s="105">
        <f t="shared" si="3"/>
        <v>760462</v>
      </c>
      <c r="K19" s="105">
        <f t="shared" si="3"/>
        <v>256144</v>
      </c>
      <c r="L19" s="105">
        <f t="shared" si="3"/>
        <v>872684</v>
      </c>
      <c r="M19" s="105">
        <f t="shared" si="3"/>
        <v>2275312</v>
      </c>
      <c r="N19" s="105">
        <f t="shared" si="3"/>
        <v>3404140</v>
      </c>
      <c r="O19" s="105">
        <f t="shared" si="3"/>
        <v>3784668</v>
      </c>
      <c r="P19" s="105">
        <f t="shared" si="3"/>
        <v>1153432</v>
      </c>
      <c r="Q19" s="105">
        <f t="shared" si="3"/>
        <v>2769482</v>
      </c>
      <c r="R19" s="105">
        <f t="shared" si="3"/>
        <v>7707582</v>
      </c>
      <c r="S19" s="105">
        <f t="shared" si="3"/>
        <v>1949204</v>
      </c>
      <c r="T19" s="105">
        <f t="shared" si="3"/>
        <v>9024689</v>
      </c>
      <c r="U19" s="105">
        <f t="shared" si="3"/>
        <v>8124413</v>
      </c>
      <c r="V19" s="105">
        <f t="shared" si="3"/>
        <v>19098306</v>
      </c>
      <c r="W19" s="105">
        <f t="shared" si="3"/>
        <v>30970490</v>
      </c>
      <c r="X19" s="105">
        <f t="shared" si="3"/>
        <v>52301713</v>
      </c>
      <c r="Y19" s="105">
        <f t="shared" si="3"/>
        <v>-21331223</v>
      </c>
      <c r="Z19" s="142">
        <f>+IF(X19&lt;&gt;0,+(Y19/X19)*100,0)</f>
        <v>-40.78494140335327</v>
      </c>
      <c r="AA19" s="107">
        <f>SUM(AA20:AA23)</f>
        <v>52301713</v>
      </c>
    </row>
    <row r="20" spans="1:27" ht="13.5">
      <c r="A20" s="143" t="s">
        <v>89</v>
      </c>
      <c r="B20" s="141"/>
      <c r="C20" s="160">
        <v>2646505</v>
      </c>
      <c r="D20" s="160"/>
      <c r="E20" s="161">
        <v>2027025</v>
      </c>
      <c r="F20" s="65">
        <v>3994703</v>
      </c>
      <c r="G20" s="65">
        <v>-4557</v>
      </c>
      <c r="H20" s="65">
        <v>18612</v>
      </c>
      <c r="I20" s="65">
        <v>73166</v>
      </c>
      <c r="J20" s="65">
        <v>87221</v>
      </c>
      <c r="K20" s="65">
        <v>32017</v>
      </c>
      <c r="L20" s="65">
        <v>23925</v>
      </c>
      <c r="M20" s="65">
        <v>20114</v>
      </c>
      <c r="N20" s="65">
        <v>76056</v>
      </c>
      <c r="O20" s="65">
        <v>1301732</v>
      </c>
      <c r="P20" s="65">
        <v>7494</v>
      </c>
      <c r="Q20" s="65">
        <v>50379</v>
      </c>
      <c r="R20" s="65">
        <v>1359605</v>
      </c>
      <c r="S20" s="65">
        <v>35426</v>
      </c>
      <c r="T20" s="65">
        <v>1444628</v>
      </c>
      <c r="U20" s="65">
        <v>311587</v>
      </c>
      <c r="V20" s="65">
        <v>1791641</v>
      </c>
      <c r="W20" s="65">
        <v>3314523</v>
      </c>
      <c r="X20" s="65">
        <v>3994703</v>
      </c>
      <c r="Y20" s="65">
        <v>-680180</v>
      </c>
      <c r="Z20" s="145">
        <v>-17.03</v>
      </c>
      <c r="AA20" s="67">
        <v>3994703</v>
      </c>
    </row>
    <row r="21" spans="1:27" ht="13.5">
      <c r="A21" s="143" t="s">
        <v>90</v>
      </c>
      <c r="B21" s="141"/>
      <c r="C21" s="160">
        <v>16527434</v>
      </c>
      <c r="D21" s="160"/>
      <c r="E21" s="161">
        <v>26237882</v>
      </c>
      <c r="F21" s="65">
        <v>29249774</v>
      </c>
      <c r="G21" s="65">
        <v>31189</v>
      </c>
      <c r="H21" s="65"/>
      <c r="I21" s="65">
        <v>458893</v>
      </c>
      <c r="J21" s="65">
        <v>490082</v>
      </c>
      <c r="K21" s="65">
        <v>172625</v>
      </c>
      <c r="L21" s="65">
        <v>271459</v>
      </c>
      <c r="M21" s="65">
        <v>1601580</v>
      </c>
      <c r="N21" s="65">
        <v>2045664</v>
      </c>
      <c r="O21" s="65">
        <v>1384697</v>
      </c>
      <c r="P21" s="65">
        <v>510436</v>
      </c>
      <c r="Q21" s="65">
        <v>2725350</v>
      </c>
      <c r="R21" s="65">
        <v>4620483</v>
      </c>
      <c r="S21" s="65">
        <v>1527333</v>
      </c>
      <c r="T21" s="65">
        <v>3961378</v>
      </c>
      <c r="U21" s="65">
        <v>5018802</v>
      </c>
      <c r="V21" s="65">
        <v>10507513</v>
      </c>
      <c r="W21" s="65">
        <v>17663742</v>
      </c>
      <c r="X21" s="65">
        <v>29249774</v>
      </c>
      <c r="Y21" s="65">
        <v>-11586032</v>
      </c>
      <c r="Z21" s="145">
        <v>-39.61</v>
      </c>
      <c r="AA21" s="67">
        <v>29249774</v>
      </c>
    </row>
    <row r="22" spans="1:27" ht="13.5">
      <c r="A22" s="143" t="s">
        <v>91</v>
      </c>
      <c r="B22" s="141"/>
      <c r="C22" s="162">
        <v>9685204</v>
      </c>
      <c r="D22" s="162"/>
      <c r="E22" s="163">
        <v>15276499</v>
      </c>
      <c r="F22" s="164">
        <v>18487605</v>
      </c>
      <c r="G22" s="164">
        <v>51336</v>
      </c>
      <c r="H22" s="164"/>
      <c r="I22" s="164">
        <v>3935</v>
      </c>
      <c r="J22" s="164">
        <v>55271</v>
      </c>
      <c r="K22" s="164">
        <v>51502</v>
      </c>
      <c r="L22" s="164">
        <v>577300</v>
      </c>
      <c r="M22" s="164">
        <v>653618</v>
      </c>
      <c r="N22" s="164">
        <v>1282420</v>
      </c>
      <c r="O22" s="164">
        <v>1061201</v>
      </c>
      <c r="P22" s="164">
        <v>635310</v>
      </c>
      <c r="Q22" s="164">
        <v>-6247</v>
      </c>
      <c r="R22" s="164">
        <v>1690264</v>
      </c>
      <c r="S22" s="164">
        <v>371127</v>
      </c>
      <c r="T22" s="164">
        <v>3465501</v>
      </c>
      <c r="U22" s="164">
        <v>2792686</v>
      </c>
      <c r="V22" s="164">
        <v>6629314</v>
      </c>
      <c r="W22" s="164">
        <v>9657269</v>
      </c>
      <c r="X22" s="164">
        <v>18487605</v>
      </c>
      <c r="Y22" s="164">
        <v>-8830336</v>
      </c>
      <c r="Z22" s="146">
        <v>-47.76</v>
      </c>
      <c r="AA22" s="239">
        <v>18487605</v>
      </c>
    </row>
    <row r="23" spans="1:27" ht="13.5">
      <c r="A23" s="143" t="s">
        <v>92</v>
      </c>
      <c r="B23" s="141"/>
      <c r="C23" s="160">
        <v>1978747</v>
      </c>
      <c r="D23" s="160"/>
      <c r="E23" s="161">
        <v>658227</v>
      </c>
      <c r="F23" s="65">
        <v>569631</v>
      </c>
      <c r="G23" s="65">
        <v>-452</v>
      </c>
      <c r="H23" s="65"/>
      <c r="I23" s="65">
        <v>128340</v>
      </c>
      <c r="J23" s="65">
        <v>127888</v>
      </c>
      <c r="K23" s="65"/>
      <c r="L23" s="65"/>
      <c r="M23" s="65"/>
      <c r="N23" s="65"/>
      <c r="O23" s="65">
        <v>37038</v>
      </c>
      <c r="P23" s="65">
        <v>192</v>
      </c>
      <c r="Q23" s="65"/>
      <c r="R23" s="65">
        <v>37230</v>
      </c>
      <c r="S23" s="65">
        <v>15318</v>
      </c>
      <c r="T23" s="65">
        <v>153182</v>
      </c>
      <c r="U23" s="65">
        <v>1338</v>
      </c>
      <c r="V23" s="65">
        <v>169838</v>
      </c>
      <c r="W23" s="65">
        <v>334956</v>
      </c>
      <c r="X23" s="65">
        <v>569631</v>
      </c>
      <c r="Y23" s="65">
        <v>-234675</v>
      </c>
      <c r="Z23" s="145">
        <v>-41.2</v>
      </c>
      <c r="AA23" s="67">
        <v>569631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61985958</v>
      </c>
      <c r="D25" s="232">
        <f>+D5+D9+D15+D19+D24</f>
        <v>0</v>
      </c>
      <c r="E25" s="245">
        <f t="shared" si="4"/>
        <v>67696534</v>
      </c>
      <c r="F25" s="234">
        <f t="shared" si="4"/>
        <v>75826047</v>
      </c>
      <c r="G25" s="234">
        <f t="shared" si="4"/>
        <v>73261</v>
      </c>
      <c r="H25" s="234">
        <f t="shared" si="4"/>
        <v>786122</v>
      </c>
      <c r="I25" s="234">
        <f t="shared" si="4"/>
        <v>1688806</v>
      </c>
      <c r="J25" s="234">
        <f t="shared" si="4"/>
        <v>2548189</v>
      </c>
      <c r="K25" s="234">
        <f t="shared" si="4"/>
        <v>716304</v>
      </c>
      <c r="L25" s="234">
        <f t="shared" si="4"/>
        <v>5071470</v>
      </c>
      <c r="M25" s="234">
        <f t="shared" si="4"/>
        <v>3813241</v>
      </c>
      <c r="N25" s="234">
        <f t="shared" si="4"/>
        <v>9601015</v>
      </c>
      <c r="O25" s="234">
        <f t="shared" si="4"/>
        <v>6530566</v>
      </c>
      <c r="P25" s="234">
        <f t="shared" si="4"/>
        <v>1797210</v>
      </c>
      <c r="Q25" s="234">
        <f t="shared" si="4"/>
        <v>7152341</v>
      </c>
      <c r="R25" s="234">
        <f t="shared" si="4"/>
        <v>15480117</v>
      </c>
      <c r="S25" s="234">
        <f t="shared" si="4"/>
        <v>3408760</v>
      </c>
      <c r="T25" s="234">
        <f t="shared" si="4"/>
        <v>14235411</v>
      </c>
      <c r="U25" s="234">
        <f t="shared" si="4"/>
        <v>12403379</v>
      </c>
      <c r="V25" s="234">
        <f t="shared" si="4"/>
        <v>30047550</v>
      </c>
      <c r="W25" s="234">
        <f t="shared" si="4"/>
        <v>57676871</v>
      </c>
      <c r="X25" s="234">
        <f t="shared" si="4"/>
        <v>75826047</v>
      </c>
      <c r="Y25" s="234">
        <f t="shared" si="4"/>
        <v>-18149176</v>
      </c>
      <c r="Z25" s="246">
        <f>+IF(X25&lt;&gt;0,+(Y25/X25)*100,0)</f>
        <v>-23.935279126445824</v>
      </c>
      <c r="AA25" s="247">
        <f>+AA5+AA9+AA15+AA19+AA24</f>
        <v>75826047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29680484</v>
      </c>
      <c r="D28" s="160"/>
      <c r="E28" s="161">
        <v>34496338</v>
      </c>
      <c r="F28" s="65">
        <v>39016591</v>
      </c>
      <c r="G28" s="65">
        <v>72700</v>
      </c>
      <c r="H28" s="65">
        <v>4043</v>
      </c>
      <c r="I28" s="65">
        <v>201067</v>
      </c>
      <c r="J28" s="65">
        <v>277810</v>
      </c>
      <c r="K28" s="65">
        <v>617909</v>
      </c>
      <c r="L28" s="65">
        <v>4589163</v>
      </c>
      <c r="M28" s="65">
        <v>3272815</v>
      </c>
      <c r="N28" s="65">
        <v>8479887</v>
      </c>
      <c r="O28" s="65">
        <v>1425107</v>
      </c>
      <c r="P28" s="65">
        <v>1138503</v>
      </c>
      <c r="Q28" s="65">
        <v>5315338</v>
      </c>
      <c r="R28" s="65">
        <v>7878948</v>
      </c>
      <c r="S28" s="65">
        <v>1895554</v>
      </c>
      <c r="T28" s="65">
        <v>6411818</v>
      </c>
      <c r="U28" s="65">
        <v>7531705</v>
      </c>
      <c r="V28" s="65">
        <v>15839077</v>
      </c>
      <c r="W28" s="65">
        <v>32475722</v>
      </c>
      <c r="X28" s="65">
        <v>39016591</v>
      </c>
      <c r="Y28" s="65">
        <v>-6540869</v>
      </c>
      <c r="Z28" s="145">
        <v>-16.76</v>
      </c>
      <c r="AA28" s="160">
        <v>39016591</v>
      </c>
    </row>
    <row r="29" spans="1:27" ht="13.5">
      <c r="A29" s="249" t="s">
        <v>138</v>
      </c>
      <c r="B29" s="141"/>
      <c r="C29" s="160">
        <v>16245567</v>
      </c>
      <c r="D29" s="160"/>
      <c r="E29" s="161">
        <v>18877193</v>
      </c>
      <c r="F29" s="65">
        <v>18894425</v>
      </c>
      <c r="G29" s="65"/>
      <c r="H29" s="65"/>
      <c r="I29" s="65"/>
      <c r="J29" s="65"/>
      <c r="K29" s="65"/>
      <c r="L29" s="65">
        <v>111513</v>
      </c>
      <c r="M29" s="65">
        <v>40272</v>
      </c>
      <c r="N29" s="65">
        <v>151785</v>
      </c>
      <c r="O29" s="65">
        <v>2663643</v>
      </c>
      <c r="P29" s="65"/>
      <c r="Q29" s="65">
        <v>1001242</v>
      </c>
      <c r="R29" s="65">
        <v>3664885</v>
      </c>
      <c r="S29" s="65"/>
      <c r="T29" s="65">
        <v>5871325</v>
      </c>
      <c r="U29" s="65">
        <v>4034693</v>
      </c>
      <c r="V29" s="65">
        <v>9906018</v>
      </c>
      <c r="W29" s="65">
        <v>13722688</v>
      </c>
      <c r="X29" s="65">
        <v>18894425</v>
      </c>
      <c r="Y29" s="65">
        <v>-5171737</v>
      </c>
      <c r="Z29" s="145">
        <v>-27.37</v>
      </c>
      <c r="AA29" s="67">
        <v>18894425</v>
      </c>
    </row>
    <row r="30" spans="1:27" ht="13.5">
      <c r="A30" s="249" t="s">
        <v>139</v>
      </c>
      <c r="B30" s="141"/>
      <c r="C30" s="162">
        <v>2058076</v>
      </c>
      <c r="D30" s="162"/>
      <c r="E30" s="163"/>
      <c r="F30" s="164">
        <v>1541923</v>
      </c>
      <c r="G30" s="164"/>
      <c r="H30" s="164">
        <v>373813</v>
      </c>
      <c r="I30" s="164">
        <v>924594</v>
      </c>
      <c r="J30" s="164">
        <v>1298407</v>
      </c>
      <c r="K30" s="164"/>
      <c r="L30" s="164">
        <v>216902</v>
      </c>
      <c r="M30" s="164">
        <v>26612</v>
      </c>
      <c r="N30" s="164">
        <v>243514</v>
      </c>
      <c r="O30" s="164"/>
      <c r="P30" s="164"/>
      <c r="Q30" s="164"/>
      <c r="R30" s="164"/>
      <c r="S30" s="164"/>
      <c r="T30" s="164"/>
      <c r="U30" s="164"/>
      <c r="V30" s="164"/>
      <c r="W30" s="164">
        <v>1541921</v>
      </c>
      <c r="X30" s="164">
        <v>1541923</v>
      </c>
      <c r="Y30" s="164">
        <v>-2</v>
      </c>
      <c r="Z30" s="146"/>
      <c r="AA30" s="239">
        <v>1541923</v>
      </c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47984127</v>
      </c>
      <c r="D32" s="225">
        <f>SUM(D28:D31)</f>
        <v>0</v>
      </c>
      <c r="E32" s="226">
        <f t="shared" si="5"/>
        <v>53373531</v>
      </c>
      <c r="F32" s="82">
        <f t="shared" si="5"/>
        <v>59452939</v>
      </c>
      <c r="G32" s="82">
        <f t="shared" si="5"/>
        <v>72700</v>
      </c>
      <c r="H32" s="82">
        <f t="shared" si="5"/>
        <v>377856</v>
      </c>
      <c r="I32" s="82">
        <f t="shared" si="5"/>
        <v>1125661</v>
      </c>
      <c r="J32" s="82">
        <f t="shared" si="5"/>
        <v>1576217</v>
      </c>
      <c r="K32" s="82">
        <f t="shared" si="5"/>
        <v>617909</v>
      </c>
      <c r="L32" s="82">
        <f t="shared" si="5"/>
        <v>4917578</v>
      </c>
      <c r="M32" s="82">
        <f t="shared" si="5"/>
        <v>3339699</v>
      </c>
      <c r="N32" s="82">
        <f t="shared" si="5"/>
        <v>8875186</v>
      </c>
      <c r="O32" s="82">
        <f t="shared" si="5"/>
        <v>4088750</v>
      </c>
      <c r="P32" s="82">
        <f t="shared" si="5"/>
        <v>1138503</v>
      </c>
      <c r="Q32" s="82">
        <f t="shared" si="5"/>
        <v>6316580</v>
      </c>
      <c r="R32" s="82">
        <f t="shared" si="5"/>
        <v>11543833</v>
      </c>
      <c r="S32" s="82">
        <f t="shared" si="5"/>
        <v>1895554</v>
      </c>
      <c r="T32" s="82">
        <f t="shared" si="5"/>
        <v>12283143</v>
      </c>
      <c r="U32" s="82">
        <f t="shared" si="5"/>
        <v>11566398</v>
      </c>
      <c r="V32" s="82">
        <f t="shared" si="5"/>
        <v>25745095</v>
      </c>
      <c r="W32" s="82">
        <f t="shared" si="5"/>
        <v>47740331</v>
      </c>
      <c r="X32" s="82">
        <f t="shared" si="5"/>
        <v>59452939</v>
      </c>
      <c r="Y32" s="82">
        <f t="shared" si="5"/>
        <v>-11712608</v>
      </c>
      <c r="Z32" s="227">
        <f>+IF(X32&lt;&gt;0,+(Y32/X32)*100,0)</f>
        <v>-19.70063750759235</v>
      </c>
      <c r="AA32" s="84">
        <f>SUM(AA28:AA31)</f>
        <v>59452939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1755402</v>
      </c>
      <c r="F33" s="65">
        <v>7887980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7887980</v>
      </c>
      <c r="Y33" s="65">
        <v>-7887980</v>
      </c>
      <c r="Z33" s="145">
        <v>-100</v>
      </c>
      <c r="AA33" s="67">
        <v>7887980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14001831</v>
      </c>
      <c r="D35" s="160"/>
      <c r="E35" s="161">
        <v>12567601</v>
      </c>
      <c r="F35" s="65">
        <v>8485128</v>
      </c>
      <c r="G35" s="65">
        <v>561</v>
      </c>
      <c r="H35" s="65">
        <v>408266</v>
      </c>
      <c r="I35" s="65">
        <v>563145</v>
      </c>
      <c r="J35" s="65">
        <v>971972</v>
      </c>
      <c r="K35" s="65">
        <v>98395</v>
      </c>
      <c r="L35" s="65">
        <v>153892</v>
      </c>
      <c r="M35" s="65">
        <v>473542</v>
      </c>
      <c r="N35" s="65">
        <v>725829</v>
      </c>
      <c r="O35" s="65">
        <v>2441816</v>
      </c>
      <c r="P35" s="65">
        <v>658707</v>
      </c>
      <c r="Q35" s="65">
        <v>835761</v>
      </c>
      <c r="R35" s="65">
        <v>3936284</v>
      </c>
      <c r="S35" s="65">
        <v>1513206</v>
      </c>
      <c r="T35" s="65">
        <v>1952268</v>
      </c>
      <c r="U35" s="65">
        <v>836981</v>
      </c>
      <c r="V35" s="65">
        <v>4302455</v>
      </c>
      <c r="W35" s="65">
        <v>9936540</v>
      </c>
      <c r="X35" s="65">
        <v>8485128</v>
      </c>
      <c r="Y35" s="65">
        <v>1451412</v>
      </c>
      <c r="Z35" s="145">
        <v>17.11</v>
      </c>
      <c r="AA35" s="67">
        <v>8485128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61985958</v>
      </c>
      <c r="D36" s="237">
        <f>SUM(D32:D35)</f>
        <v>0</v>
      </c>
      <c r="E36" s="233">
        <f t="shared" si="6"/>
        <v>67696534</v>
      </c>
      <c r="F36" s="235">
        <f t="shared" si="6"/>
        <v>75826047</v>
      </c>
      <c r="G36" s="235">
        <f t="shared" si="6"/>
        <v>73261</v>
      </c>
      <c r="H36" s="235">
        <f t="shared" si="6"/>
        <v>786122</v>
      </c>
      <c r="I36" s="235">
        <f t="shared" si="6"/>
        <v>1688806</v>
      </c>
      <c r="J36" s="235">
        <f t="shared" si="6"/>
        <v>2548189</v>
      </c>
      <c r="K36" s="235">
        <f t="shared" si="6"/>
        <v>716304</v>
      </c>
      <c r="L36" s="235">
        <f t="shared" si="6"/>
        <v>5071470</v>
      </c>
      <c r="M36" s="235">
        <f t="shared" si="6"/>
        <v>3813241</v>
      </c>
      <c r="N36" s="235">
        <f t="shared" si="6"/>
        <v>9601015</v>
      </c>
      <c r="O36" s="235">
        <f t="shared" si="6"/>
        <v>6530566</v>
      </c>
      <c r="P36" s="235">
        <f t="shared" si="6"/>
        <v>1797210</v>
      </c>
      <c r="Q36" s="235">
        <f t="shared" si="6"/>
        <v>7152341</v>
      </c>
      <c r="R36" s="235">
        <f t="shared" si="6"/>
        <v>15480117</v>
      </c>
      <c r="S36" s="235">
        <f t="shared" si="6"/>
        <v>3408760</v>
      </c>
      <c r="T36" s="235">
        <f t="shared" si="6"/>
        <v>14235411</v>
      </c>
      <c r="U36" s="235">
        <f t="shared" si="6"/>
        <v>12403379</v>
      </c>
      <c r="V36" s="235">
        <f t="shared" si="6"/>
        <v>30047550</v>
      </c>
      <c r="W36" s="235">
        <f t="shared" si="6"/>
        <v>57676871</v>
      </c>
      <c r="X36" s="235">
        <f t="shared" si="6"/>
        <v>75826047</v>
      </c>
      <c r="Y36" s="235">
        <f t="shared" si="6"/>
        <v>-18149176</v>
      </c>
      <c r="Z36" s="236">
        <f>+IF(X36&lt;&gt;0,+(Y36/X36)*100,0)</f>
        <v>-23.935279126445824</v>
      </c>
      <c r="AA36" s="254">
        <f>SUM(AA32:AA35)</f>
        <v>75826047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10260542</v>
      </c>
      <c r="D6" s="160"/>
      <c r="E6" s="64">
        <v>559306</v>
      </c>
      <c r="F6" s="65">
        <v>559306</v>
      </c>
      <c r="G6" s="65">
        <v>22235080</v>
      </c>
      <c r="H6" s="65">
        <v>24574756</v>
      </c>
      <c r="I6" s="65">
        <v>4896019</v>
      </c>
      <c r="J6" s="65">
        <v>51705855</v>
      </c>
      <c r="K6" s="65">
        <v>7528065</v>
      </c>
      <c r="L6" s="65">
        <v>593179</v>
      </c>
      <c r="M6" s="65"/>
      <c r="N6" s="65">
        <v>8121244</v>
      </c>
      <c r="O6" s="65">
        <v>1474855</v>
      </c>
      <c r="P6" s="65">
        <v>241288</v>
      </c>
      <c r="Q6" s="65">
        <v>11963303</v>
      </c>
      <c r="R6" s="65">
        <v>13679446</v>
      </c>
      <c r="S6" s="65">
        <v>4531236</v>
      </c>
      <c r="T6" s="65">
        <v>17543420</v>
      </c>
      <c r="U6" s="65">
        <v>17515036</v>
      </c>
      <c r="V6" s="65">
        <v>39589692</v>
      </c>
      <c r="W6" s="65">
        <v>113096237</v>
      </c>
      <c r="X6" s="65">
        <v>559306</v>
      </c>
      <c r="Y6" s="65">
        <v>112536931</v>
      </c>
      <c r="Z6" s="145">
        <v>20120.82</v>
      </c>
      <c r="AA6" s="67">
        <v>559306</v>
      </c>
    </row>
    <row r="7" spans="1:27" ht="13.5">
      <c r="A7" s="264" t="s">
        <v>147</v>
      </c>
      <c r="B7" s="197" t="s">
        <v>72</v>
      </c>
      <c r="C7" s="160">
        <v>11613549</v>
      </c>
      <c r="D7" s="160"/>
      <c r="E7" s="64">
        <v>27406004</v>
      </c>
      <c r="F7" s="65">
        <v>27406004</v>
      </c>
      <c r="G7" s="65">
        <v>11568351</v>
      </c>
      <c r="H7" s="65">
        <v>11568351</v>
      </c>
      <c r="I7" s="65">
        <v>21633552</v>
      </c>
      <c r="J7" s="65">
        <v>44770254</v>
      </c>
      <c r="K7" s="65">
        <v>21683429</v>
      </c>
      <c r="L7" s="65">
        <v>21666498</v>
      </c>
      <c r="M7" s="65">
        <v>27666498</v>
      </c>
      <c r="N7" s="65">
        <v>71016425</v>
      </c>
      <c r="O7" s="65">
        <v>27749205</v>
      </c>
      <c r="P7" s="65">
        <v>27797513</v>
      </c>
      <c r="Q7" s="65">
        <v>43686697</v>
      </c>
      <c r="R7" s="65">
        <v>99233415</v>
      </c>
      <c r="S7" s="65">
        <v>46943392</v>
      </c>
      <c r="T7" s="65">
        <v>26827207</v>
      </c>
      <c r="U7" s="65">
        <v>17837821</v>
      </c>
      <c r="V7" s="65">
        <v>91608420</v>
      </c>
      <c r="W7" s="65">
        <v>306628514</v>
      </c>
      <c r="X7" s="65">
        <v>27406004</v>
      </c>
      <c r="Y7" s="65">
        <v>279222510</v>
      </c>
      <c r="Z7" s="145">
        <v>1018.84</v>
      </c>
      <c r="AA7" s="67">
        <v>27406004</v>
      </c>
    </row>
    <row r="8" spans="1:27" ht="13.5">
      <c r="A8" s="264" t="s">
        <v>148</v>
      </c>
      <c r="B8" s="197" t="s">
        <v>72</v>
      </c>
      <c r="C8" s="160">
        <v>36718099</v>
      </c>
      <c r="D8" s="160"/>
      <c r="E8" s="64">
        <v>32236448</v>
      </c>
      <c r="F8" s="65">
        <v>32236448</v>
      </c>
      <c r="G8" s="65">
        <v>64575326</v>
      </c>
      <c r="H8" s="65">
        <v>36616845</v>
      </c>
      <c r="I8" s="65">
        <v>32361171</v>
      </c>
      <c r="J8" s="65">
        <v>133553342</v>
      </c>
      <c r="K8" s="65">
        <v>29825393</v>
      </c>
      <c r="L8" s="65">
        <v>29617439</v>
      </c>
      <c r="M8" s="65">
        <v>25457436</v>
      </c>
      <c r="N8" s="65">
        <v>84900268</v>
      </c>
      <c r="O8" s="65">
        <v>23220522</v>
      </c>
      <c r="P8" s="65">
        <v>23316448</v>
      </c>
      <c r="Q8" s="65">
        <v>22733150</v>
      </c>
      <c r="R8" s="65">
        <v>69270120</v>
      </c>
      <c r="S8" s="65">
        <v>22549486</v>
      </c>
      <c r="T8" s="65">
        <v>28791781</v>
      </c>
      <c r="U8" s="65">
        <v>17963336</v>
      </c>
      <c r="V8" s="65">
        <v>69304603</v>
      </c>
      <c r="W8" s="65">
        <v>357028333</v>
      </c>
      <c r="X8" s="65">
        <v>32236448</v>
      </c>
      <c r="Y8" s="65">
        <v>324791885</v>
      </c>
      <c r="Z8" s="145">
        <v>1007.53</v>
      </c>
      <c r="AA8" s="67">
        <v>32236448</v>
      </c>
    </row>
    <row r="9" spans="1:27" ht="13.5">
      <c r="A9" s="264" t="s">
        <v>149</v>
      </c>
      <c r="B9" s="197"/>
      <c r="C9" s="160">
        <v>6176179</v>
      </c>
      <c r="D9" s="160"/>
      <c r="E9" s="64">
        <v>1373323</v>
      </c>
      <c r="F9" s="65">
        <v>1373323</v>
      </c>
      <c r="G9" s="65">
        <v>2958514</v>
      </c>
      <c r="H9" s="65">
        <v>2958139</v>
      </c>
      <c r="I9" s="65">
        <v>2957911</v>
      </c>
      <c r="J9" s="65">
        <v>8874564</v>
      </c>
      <c r="K9" s="65">
        <v>1220827</v>
      </c>
      <c r="L9" s="65">
        <v>1220274</v>
      </c>
      <c r="M9" s="65">
        <v>1220212</v>
      </c>
      <c r="N9" s="65">
        <v>3661313</v>
      </c>
      <c r="O9" s="65">
        <v>1219999</v>
      </c>
      <c r="P9" s="65">
        <v>1219999</v>
      </c>
      <c r="Q9" s="65">
        <v>1219935</v>
      </c>
      <c r="R9" s="65">
        <v>3659933</v>
      </c>
      <c r="S9" s="65">
        <v>1219693</v>
      </c>
      <c r="T9" s="65">
        <v>1219491</v>
      </c>
      <c r="U9" s="65">
        <v>1219310</v>
      </c>
      <c r="V9" s="65">
        <v>3658494</v>
      </c>
      <c r="W9" s="65">
        <v>19854304</v>
      </c>
      <c r="X9" s="65">
        <v>1373323</v>
      </c>
      <c r="Y9" s="65">
        <v>18480981</v>
      </c>
      <c r="Z9" s="145">
        <v>1345.71</v>
      </c>
      <c r="AA9" s="67">
        <v>1373323</v>
      </c>
    </row>
    <row r="10" spans="1:27" ht="13.5">
      <c r="A10" s="264" t="s">
        <v>150</v>
      </c>
      <c r="B10" s="197"/>
      <c r="C10" s="160">
        <v>100222</v>
      </c>
      <c r="D10" s="160"/>
      <c r="E10" s="64">
        <v>42097</v>
      </c>
      <c r="F10" s="65">
        <v>42097</v>
      </c>
      <c r="G10" s="164">
        <v>32901</v>
      </c>
      <c r="H10" s="164">
        <v>33065</v>
      </c>
      <c r="I10" s="164">
        <v>33812</v>
      </c>
      <c r="J10" s="65">
        <v>99778</v>
      </c>
      <c r="K10" s="164">
        <v>33588</v>
      </c>
      <c r="L10" s="164">
        <v>33730</v>
      </c>
      <c r="M10" s="65">
        <v>34200</v>
      </c>
      <c r="N10" s="164">
        <v>101518</v>
      </c>
      <c r="O10" s="164">
        <v>34841</v>
      </c>
      <c r="P10" s="164">
        <v>35411</v>
      </c>
      <c r="Q10" s="65">
        <v>35826</v>
      </c>
      <c r="R10" s="164">
        <v>106078</v>
      </c>
      <c r="S10" s="164">
        <v>36506</v>
      </c>
      <c r="T10" s="65">
        <v>37180</v>
      </c>
      <c r="U10" s="164">
        <v>36916</v>
      </c>
      <c r="V10" s="164">
        <v>110602</v>
      </c>
      <c r="W10" s="164">
        <v>417976</v>
      </c>
      <c r="X10" s="65">
        <v>42097</v>
      </c>
      <c r="Y10" s="164">
        <v>375879</v>
      </c>
      <c r="Z10" s="146">
        <v>892.89</v>
      </c>
      <c r="AA10" s="239">
        <v>42097</v>
      </c>
    </row>
    <row r="11" spans="1:27" ht="13.5">
      <c r="A11" s="264" t="s">
        <v>151</v>
      </c>
      <c r="B11" s="197" t="s">
        <v>96</v>
      </c>
      <c r="C11" s="160">
        <v>5340576</v>
      </c>
      <c r="D11" s="160"/>
      <c r="E11" s="64">
        <v>5307509</v>
      </c>
      <c r="F11" s="65">
        <v>5307509</v>
      </c>
      <c r="G11" s="65">
        <v>5203093</v>
      </c>
      <c r="H11" s="65">
        <v>5201852</v>
      </c>
      <c r="I11" s="65">
        <v>5156740</v>
      </c>
      <c r="J11" s="65">
        <v>15561685</v>
      </c>
      <c r="K11" s="65">
        <v>5266943</v>
      </c>
      <c r="L11" s="65">
        <v>5118582</v>
      </c>
      <c r="M11" s="65">
        <v>5121494</v>
      </c>
      <c r="N11" s="65">
        <v>15507019</v>
      </c>
      <c r="O11" s="65">
        <v>4883349</v>
      </c>
      <c r="P11" s="65">
        <v>4651473</v>
      </c>
      <c r="Q11" s="65">
        <v>4764397</v>
      </c>
      <c r="R11" s="65">
        <v>14299219</v>
      </c>
      <c r="S11" s="65">
        <v>4982272</v>
      </c>
      <c r="T11" s="65">
        <v>4440145</v>
      </c>
      <c r="U11" s="65">
        <v>5403905</v>
      </c>
      <c r="V11" s="65">
        <v>14826322</v>
      </c>
      <c r="W11" s="65">
        <v>60194245</v>
      </c>
      <c r="X11" s="65">
        <v>5307509</v>
      </c>
      <c r="Y11" s="65">
        <v>54886736</v>
      </c>
      <c r="Z11" s="145">
        <v>1034.13</v>
      </c>
      <c r="AA11" s="67">
        <v>5307509</v>
      </c>
    </row>
    <row r="12" spans="1:27" ht="13.5">
      <c r="A12" s="265" t="s">
        <v>56</v>
      </c>
      <c r="B12" s="266"/>
      <c r="C12" s="177">
        <f aca="true" t="shared" si="0" ref="C12:Y12">SUM(C6:C11)</f>
        <v>70209167</v>
      </c>
      <c r="D12" s="177">
        <f>SUM(D6:D11)</f>
        <v>0</v>
      </c>
      <c r="E12" s="77">
        <f t="shared" si="0"/>
        <v>66924687</v>
      </c>
      <c r="F12" s="78">
        <f t="shared" si="0"/>
        <v>66924687</v>
      </c>
      <c r="G12" s="78">
        <f t="shared" si="0"/>
        <v>106573265</v>
      </c>
      <c r="H12" s="78">
        <f t="shared" si="0"/>
        <v>80953008</v>
      </c>
      <c r="I12" s="78">
        <f t="shared" si="0"/>
        <v>67039205</v>
      </c>
      <c r="J12" s="78">
        <f t="shared" si="0"/>
        <v>254565478</v>
      </c>
      <c r="K12" s="78">
        <f t="shared" si="0"/>
        <v>65558245</v>
      </c>
      <c r="L12" s="78">
        <f t="shared" si="0"/>
        <v>58249702</v>
      </c>
      <c r="M12" s="78">
        <f t="shared" si="0"/>
        <v>59499840</v>
      </c>
      <c r="N12" s="78">
        <f t="shared" si="0"/>
        <v>183307787</v>
      </c>
      <c r="O12" s="78">
        <f t="shared" si="0"/>
        <v>58582771</v>
      </c>
      <c r="P12" s="78">
        <f t="shared" si="0"/>
        <v>57262132</v>
      </c>
      <c r="Q12" s="78">
        <f t="shared" si="0"/>
        <v>84403308</v>
      </c>
      <c r="R12" s="78">
        <f t="shared" si="0"/>
        <v>200248211</v>
      </c>
      <c r="S12" s="78">
        <f t="shared" si="0"/>
        <v>80262585</v>
      </c>
      <c r="T12" s="78">
        <f t="shared" si="0"/>
        <v>78859224</v>
      </c>
      <c r="U12" s="78">
        <f t="shared" si="0"/>
        <v>59976324</v>
      </c>
      <c r="V12" s="78">
        <f t="shared" si="0"/>
        <v>219098133</v>
      </c>
      <c r="W12" s="78">
        <f t="shared" si="0"/>
        <v>857219609</v>
      </c>
      <c r="X12" s="78">
        <f t="shared" si="0"/>
        <v>66924687</v>
      </c>
      <c r="Y12" s="78">
        <f t="shared" si="0"/>
        <v>790294922</v>
      </c>
      <c r="Z12" s="179">
        <f>+IF(X12&lt;&gt;0,+(Y12/X12)*100,0)</f>
        <v>1180.8720480082336</v>
      </c>
      <c r="AA12" s="79">
        <f>SUM(AA6:AA11)</f>
        <v>66924687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241322</v>
      </c>
      <c r="D15" s="160"/>
      <c r="E15" s="64">
        <v>392028</v>
      </c>
      <c r="F15" s="65">
        <v>392028</v>
      </c>
      <c r="G15" s="65">
        <v>285984</v>
      </c>
      <c r="H15" s="65">
        <v>289502</v>
      </c>
      <c r="I15" s="65">
        <v>288987</v>
      </c>
      <c r="J15" s="65">
        <v>864473</v>
      </c>
      <c r="K15" s="65">
        <v>288468</v>
      </c>
      <c r="L15" s="65">
        <v>278536</v>
      </c>
      <c r="M15" s="65">
        <v>265537</v>
      </c>
      <c r="N15" s="65">
        <v>832541</v>
      </c>
      <c r="O15" s="65">
        <v>265006</v>
      </c>
      <c r="P15" s="65">
        <v>264469</v>
      </c>
      <c r="Q15" s="65">
        <v>263927</v>
      </c>
      <c r="R15" s="65">
        <v>793402</v>
      </c>
      <c r="S15" s="65">
        <v>263381</v>
      </c>
      <c r="T15" s="65">
        <v>262830</v>
      </c>
      <c r="U15" s="65">
        <v>253575</v>
      </c>
      <c r="V15" s="65">
        <v>779786</v>
      </c>
      <c r="W15" s="65">
        <v>3270202</v>
      </c>
      <c r="X15" s="65">
        <v>392028</v>
      </c>
      <c r="Y15" s="65">
        <v>2878174</v>
      </c>
      <c r="Z15" s="145">
        <v>734.18</v>
      </c>
      <c r="AA15" s="67">
        <v>392028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>
        <v>23025</v>
      </c>
      <c r="D18" s="160"/>
      <c r="E18" s="64">
        <v>23000</v>
      </c>
      <c r="F18" s="65">
        <v>23000</v>
      </c>
      <c r="G18" s="65">
        <v>23025</v>
      </c>
      <c r="H18" s="65">
        <v>23025</v>
      </c>
      <c r="I18" s="65">
        <v>23025</v>
      </c>
      <c r="J18" s="65">
        <v>69075</v>
      </c>
      <c r="K18" s="65">
        <v>23025</v>
      </c>
      <c r="L18" s="65">
        <v>23025</v>
      </c>
      <c r="M18" s="65">
        <v>23025</v>
      </c>
      <c r="N18" s="65">
        <v>69075</v>
      </c>
      <c r="O18" s="65">
        <v>23025</v>
      </c>
      <c r="P18" s="65">
        <v>23025</v>
      </c>
      <c r="Q18" s="65">
        <v>23025</v>
      </c>
      <c r="R18" s="65">
        <v>69075</v>
      </c>
      <c r="S18" s="65">
        <v>23025</v>
      </c>
      <c r="T18" s="65">
        <v>23025</v>
      </c>
      <c r="U18" s="65">
        <v>23025</v>
      </c>
      <c r="V18" s="65">
        <v>69075</v>
      </c>
      <c r="W18" s="65">
        <v>276300</v>
      </c>
      <c r="X18" s="65">
        <v>23000</v>
      </c>
      <c r="Y18" s="65">
        <v>253300</v>
      </c>
      <c r="Z18" s="145">
        <v>1101.3</v>
      </c>
      <c r="AA18" s="67">
        <v>23000</v>
      </c>
    </row>
    <row r="19" spans="1:27" ht="13.5">
      <c r="A19" s="264" t="s">
        <v>157</v>
      </c>
      <c r="B19" s="197" t="s">
        <v>99</v>
      </c>
      <c r="C19" s="160">
        <v>204717804</v>
      </c>
      <c r="D19" s="160"/>
      <c r="E19" s="64">
        <v>268090655</v>
      </c>
      <c r="F19" s="65">
        <v>268090655</v>
      </c>
      <c r="G19" s="65">
        <v>207066735</v>
      </c>
      <c r="H19" s="65">
        <v>207852861</v>
      </c>
      <c r="I19" s="65">
        <v>209541673</v>
      </c>
      <c r="J19" s="65">
        <v>624461269</v>
      </c>
      <c r="K19" s="65">
        <v>210297810</v>
      </c>
      <c r="L19" s="65">
        <v>213053796</v>
      </c>
      <c r="M19" s="65">
        <v>216867047</v>
      </c>
      <c r="N19" s="65">
        <v>640218653</v>
      </c>
      <c r="O19" s="65">
        <v>223397628</v>
      </c>
      <c r="P19" s="65">
        <v>225194850</v>
      </c>
      <c r="Q19" s="65">
        <v>232347206</v>
      </c>
      <c r="R19" s="65">
        <v>680939684</v>
      </c>
      <c r="S19" s="65">
        <v>235755975</v>
      </c>
      <c r="T19" s="65">
        <v>249991399</v>
      </c>
      <c r="U19" s="65">
        <v>270146460</v>
      </c>
      <c r="V19" s="65">
        <v>755893834</v>
      </c>
      <c r="W19" s="65">
        <v>2701513440</v>
      </c>
      <c r="X19" s="65">
        <v>268090655</v>
      </c>
      <c r="Y19" s="65">
        <v>2433422785</v>
      </c>
      <c r="Z19" s="145">
        <v>907.69</v>
      </c>
      <c r="AA19" s="67">
        <v>268090655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1010614</v>
      </c>
      <c r="D22" s="160"/>
      <c r="E22" s="64">
        <v>264000</v>
      </c>
      <c r="F22" s="65">
        <v>264000</v>
      </c>
      <c r="G22" s="65">
        <v>1010614</v>
      </c>
      <c r="H22" s="65">
        <v>1010614</v>
      </c>
      <c r="I22" s="65">
        <v>1010614</v>
      </c>
      <c r="J22" s="65">
        <v>3031842</v>
      </c>
      <c r="K22" s="65">
        <v>1010614</v>
      </c>
      <c r="L22" s="65">
        <v>1010614</v>
      </c>
      <c r="M22" s="65">
        <v>1010614</v>
      </c>
      <c r="N22" s="65">
        <v>3031842</v>
      </c>
      <c r="O22" s="65">
        <v>1010614</v>
      </c>
      <c r="P22" s="65">
        <v>1010614</v>
      </c>
      <c r="Q22" s="65">
        <v>1010614</v>
      </c>
      <c r="R22" s="65">
        <v>3031842</v>
      </c>
      <c r="S22" s="65">
        <v>1010614</v>
      </c>
      <c r="T22" s="65">
        <v>1010614</v>
      </c>
      <c r="U22" s="65">
        <v>1010614</v>
      </c>
      <c r="V22" s="65">
        <v>3031842</v>
      </c>
      <c r="W22" s="65">
        <v>12127368</v>
      </c>
      <c r="X22" s="65">
        <v>264000</v>
      </c>
      <c r="Y22" s="65">
        <v>11863368</v>
      </c>
      <c r="Z22" s="145">
        <v>4493.7</v>
      </c>
      <c r="AA22" s="67">
        <v>264000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205992765</v>
      </c>
      <c r="D24" s="177">
        <f>SUM(D15:D23)</f>
        <v>0</v>
      </c>
      <c r="E24" s="81">
        <f t="shared" si="1"/>
        <v>268769683</v>
      </c>
      <c r="F24" s="82">
        <f t="shared" si="1"/>
        <v>268769683</v>
      </c>
      <c r="G24" s="82">
        <f t="shared" si="1"/>
        <v>208386358</v>
      </c>
      <c r="H24" s="82">
        <f t="shared" si="1"/>
        <v>209176002</v>
      </c>
      <c r="I24" s="82">
        <f t="shared" si="1"/>
        <v>210864299</v>
      </c>
      <c r="J24" s="82">
        <f t="shared" si="1"/>
        <v>628426659</v>
      </c>
      <c r="K24" s="82">
        <f t="shared" si="1"/>
        <v>211619917</v>
      </c>
      <c r="L24" s="82">
        <f t="shared" si="1"/>
        <v>214365971</v>
      </c>
      <c r="M24" s="82">
        <f t="shared" si="1"/>
        <v>218166223</v>
      </c>
      <c r="N24" s="82">
        <f t="shared" si="1"/>
        <v>644152111</v>
      </c>
      <c r="O24" s="82">
        <f t="shared" si="1"/>
        <v>224696273</v>
      </c>
      <c r="P24" s="82">
        <f t="shared" si="1"/>
        <v>226492958</v>
      </c>
      <c r="Q24" s="82">
        <f t="shared" si="1"/>
        <v>233644772</v>
      </c>
      <c r="R24" s="82">
        <f t="shared" si="1"/>
        <v>684834003</v>
      </c>
      <c r="S24" s="82">
        <f t="shared" si="1"/>
        <v>237052995</v>
      </c>
      <c r="T24" s="82">
        <f t="shared" si="1"/>
        <v>251287868</v>
      </c>
      <c r="U24" s="82">
        <f t="shared" si="1"/>
        <v>271433674</v>
      </c>
      <c r="V24" s="82">
        <f t="shared" si="1"/>
        <v>759774537</v>
      </c>
      <c r="W24" s="82">
        <f t="shared" si="1"/>
        <v>2717187310</v>
      </c>
      <c r="X24" s="82">
        <f t="shared" si="1"/>
        <v>268769683</v>
      </c>
      <c r="Y24" s="82">
        <f t="shared" si="1"/>
        <v>2448417627</v>
      </c>
      <c r="Z24" s="227">
        <f>+IF(X24&lt;&gt;0,+(Y24/X24)*100,0)</f>
        <v>910.972398252224</v>
      </c>
      <c r="AA24" s="84">
        <f>SUM(AA15:AA23)</f>
        <v>268769683</v>
      </c>
    </row>
    <row r="25" spans="1:27" ht="13.5">
      <c r="A25" s="265" t="s">
        <v>162</v>
      </c>
      <c r="B25" s="266"/>
      <c r="C25" s="177">
        <f aca="true" t="shared" si="2" ref="C25:Y25">+C12+C24</f>
        <v>276201932</v>
      </c>
      <c r="D25" s="177">
        <f>+D12+D24</f>
        <v>0</v>
      </c>
      <c r="E25" s="77">
        <f t="shared" si="2"/>
        <v>335694370</v>
      </c>
      <c r="F25" s="78">
        <f t="shared" si="2"/>
        <v>335694370</v>
      </c>
      <c r="G25" s="78">
        <f t="shared" si="2"/>
        <v>314959623</v>
      </c>
      <c r="H25" s="78">
        <f t="shared" si="2"/>
        <v>290129010</v>
      </c>
      <c r="I25" s="78">
        <f t="shared" si="2"/>
        <v>277903504</v>
      </c>
      <c r="J25" s="78">
        <f t="shared" si="2"/>
        <v>882992137</v>
      </c>
      <c r="K25" s="78">
        <f t="shared" si="2"/>
        <v>277178162</v>
      </c>
      <c r="L25" s="78">
        <f t="shared" si="2"/>
        <v>272615673</v>
      </c>
      <c r="M25" s="78">
        <f t="shared" si="2"/>
        <v>277666063</v>
      </c>
      <c r="N25" s="78">
        <f t="shared" si="2"/>
        <v>827459898</v>
      </c>
      <c r="O25" s="78">
        <f t="shared" si="2"/>
        <v>283279044</v>
      </c>
      <c r="P25" s="78">
        <f t="shared" si="2"/>
        <v>283755090</v>
      </c>
      <c r="Q25" s="78">
        <f t="shared" si="2"/>
        <v>318048080</v>
      </c>
      <c r="R25" s="78">
        <f t="shared" si="2"/>
        <v>885082214</v>
      </c>
      <c r="S25" s="78">
        <f t="shared" si="2"/>
        <v>317315580</v>
      </c>
      <c r="T25" s="78">
        <f t="shared" si="2"/>
        <v>330147092</v>
      </c>
      <c r="U25" s="78">
        <f t="shared" si="2"/>
        <v>331409998</v>
      </c>
      <c r="V25" s="78">
        <f t="shared" si="2"/>
        <v>978872670</v>
      </c>
      <c r="W25" s="78">
        <f t="shared" si="2"/>
        <v>3574406919</v>
      </c>
      <c r="X25" s="78">
        <f t="shared" si="2"/>
        <v>335694370</v>
      </c>
      <c r="Y25" s="78">
        <f t="shared" si="2"/>
        <v>3238712549</v>
      </c>
      <c r="Z25" s="179">
        <f>+IF(X25&lt;&gt;0,+(Y25/X25)*100,0)</f>
        <v>964.7801209773045</v>
      </c>
      <c r="AA25" s="79">
        <f>+AA12+AA24</f>
        <v>335694370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>
        <v>900627</v>
      </c>
      <c r="N29" s="65">
        <v>900627</v>
      </c>
      <c r="O29" s="65"/>
      <c r="P29" s="65"/>
      <c r="Q29" s="65"/>
      <c r="R29" s="65"/>
      <c r="S29" s="65"/>
      <c r="T29" s="65"/>
      <c r="U29" s="65"/>
      <c r="V29" s="65"/>
      <c r="W29" s="65">
        <v>900627</v>
      </c>
      <c r="X29" s="65"/>
      <c r="Y29" s="65">
        <v>900627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8171781</v>
      </c>
      <c r="D30" s="160"/>
      <c r="E30" s="64">
        <v>8045169</v>
      </c>
      <c r="F30" s="65">
        <v>8045169</v>
      </c>
      <c r="G30" s="65">
        <v>5440082</v>
      </c>
      <c r="H30" s="65">
        <v>3225550</v>
      </c>
      <c r="I30" s="65">
        <v>2570312</v>
      </c>
      <c r="J30" s="65">
        <v>11235944</v>
      </c>
      <c r="K30" s="65">
        <v>3601451</v>
      </c>
      <c r="L30" s="65">
        <v>3290794</v>
      </c>
      <c r="M30" s="65">
        <v>3332845</v>
      </c>
      <c r="N30" s="65">
        <v>10225090</v>
      </c>
      <c r="O30" s="65">
        <v>3133765</v>
      </c>
      <c r="P30" s="65">
        <v>3327958</v>
      </c>
      <c r="Q30" s="65">
        <v>3315729</v>
      </c>
      <c r="R30" s="65">
        <v>9777452</v>
      </c>
      <c r="S30" s="65">
        <v>3320763</v>
      </c>
      <c r="T30" s="65">
        <v>3777015</v>
      </c>
      <c r="U30" s="65">
        <v>15959194</v>
      </c>
      <c r="V30" s="65">
        <v>23056972</v>
      </c>
      <c r="W30" s="65">
        <v>54295458</v>
      </c>
      <c r="X30" s="65">
        <v>8045169</v>
      </c>
      <c r="Y30" s="65">
        <v>46250289</v>
      </c>
      <c r="Z30" s="145">
        <v>574.88</v>
      </c>
      <c r="AA30" s="67">
        <v>8045169</v>
      </c>
    </row>
    <row r="31" spans="1:27" ht="13.5">
      <c r="A31" s="264" t="s">
        <v>166</v>
      </c>
      <c r="B31" s="197"/>
      <c r="C31" s="160">
        <v>1691142</v>
      </c>
      <c r="D31" s="160"/>
      <c r="E31" s="64">
        <v>2048143</v>
      </c>
      <c r="F31" s="65">
        <v>2048143</v>
      </c>
      <c r="G31" s="65">
        <v>1690625</v>
      </c>
      <c r="H31" s="65">
        <v>1694961</v>
      </c>
      <c r="I31" s="65">
        <v>1695509</v>
      </c>
      <c r="J31" s="65">
        <v>5081095</v>
      </c>
      <c r="K31" s="65">
        <v>1704710</v>
      </c>
      <c r="L31" s="65">
        <v>1709408</v>
      </c>
      <c r="M31" s="65">
        <v>1717986</v>
      </c>
      <c r="N31" s="65">
        <v>5132104</v>
      </c>
      <c r="O31" s="65">
        <v>1724174</v>
      </c>
      <c r="P31" s="65">
        <v>1732830</v>
      </c>
      <c r="Q31" s="65">
        <v>1730060</v>
      </c>
      <c r="R31" s="65">
        <v>5187064</v>
      </c>
      <c r="S31" s="65">
        <v>1734917</v>
      </c>
      <c r="T31" s="65">
        <v>1741936</v>
      </c>
      <c r="U31" s="65">
        <v>1741866</v>
      </c>
      <c r="V31" s="65">
        <v>5218719</v>
      </c>
      <c r="W31" s="65">
        <v>20618982</v>
      </c>
      <c r="X31" s="65">
        <v>2048143</v>
      </c>
      <c r="Y31" s="65">
        <v>18570839</v>
      </c>
      <c r="Z31" s="145">
        <v>906.72</v>
      </c>
      <c r="AA31" s="67">
        <v>2048143</v>
      </c>
    </row>
    <row r="32" spans="1:27" ht="13.5">
      <c r="A32" s="264" t="s">
        <v>167</v>
      </c>
      <c r="B32" s="197" t="s">
        <v>94</v>
      </c>
      <c r="C32" s="160">
        <v>42815003</v>
      </c>
      <c r="D32" s="160"/>
      <c r="E32" s="64">
        <v>46569419</v>
      </c>
      <c r="F32" s="65">
        <v>46569419</v>
      </c>
      <c r="G32" s="65">
        <v>-9621090</v>
      </c>
      <c r="H32" s="65">
        <v>-8473171</v>
      </c>
      <c r="I32" s="65">
        <v>-8012418</v>
      </c>
      <c r="J32" s="65">
        <v>-26106679</v>
      </c>
      <c r="K32" s="65">
        <v>-6673550</v>
      </c>
      <c r="L32" s="65">
        <v>-2258792</v>
      </c>
      <c r="M32" s="65">
        <v>14085303</v>
      </c>
      <c r="N32" s="65">
        <v>5152961</v>
      </c>
      <c r="O32" s="65">
        <v>21867254</v>
      </c>
      <c r="P32" s="65">
        <v>9943889</v>
      </c>
      <c r="Q32" s="65">
        <v>57689008</v>
      </c>
      <c r="R32" s="65">
        <v>89500151</v>
      </c>
      <c r="S32" s="65">
        <v>51459802</v>
      </c>
      <c r="T32" s="65">
        <v>41073110</v>
      </c>
      <c r="U32" s="65">
        <v>30885989</v>
      </c>
      <c r="V32" s="65">
        <v>123418901</v>
      </c>
      <c r="W32" s="65">
        <v>191965334</v>
      </c>
      <c r="X32" s="65">
        <v>46569419</v>
      </c>
      <c r="Y32" s="65">
        <v>145395915</v>
      </c>
      <c r="Z32" s="145">
        <v>312.21</v>
      </c>
      <c r="AA32" s="67">
        <v>46569419</v>
      </c>
    </row>
    <row r="33" spans="1:27" ht="13.5">
      <c r="A33" s="264" t="s">
        <v>168</v>
      </c>
      <c r="B33" s="197"/>
      <c r="C33" s="160">
        <v>11981687</v>
      </c>
      <c r="D33" s="160"/>
      <c r="E33" s="64">
        <v>14588459</v>
      </c>
      <c r="F33" s="65">
        <v>14588459</v>
      </c>
      <c r="G33" s="65">
        <v>8343608</v>
      </c>
      <c r="H33" s="65">
        <v>8792435</v>
      </c>
      <c r="I33" s="65">
        <v>11147087</v>
      </c>
      <c r="J33" s="65">
        <v>28283130</v>
      </c>
      <c r="K33" s="65">
        <v>11683347</v>
      </c>
      <c r="L33" s="65">
        <v>7948787</v>
      </c>
      <c r="M33" s="65">
        <v>6437430</v>
      </c>
      <c r="N33" s="65">
        <v>26069564</v>
      </c>
      <c r="O33" s="65">
        <v>5981821</v>
      </c>
      <c r="P33" s="65">
        <v>6720780</v>
      </c>
      <c r="Q33" s="65">
        <v>6822779</v>
      </c>
      <c r="R33" s="65">
        <v>19525380</v>
      </c>
      <c r="S33" s="65">
        <v>6521009</v>
      </c>
      <c r="T33" s="65">
        <v>7015880</v>
      </c>
      <c r="U33" s="65">
        <v>7501565</v>
      </c>
      <c r="V33" s="65">
        <v>21038454</v>
      </c>
      <c r="W33" s="65">
        <v>94916528</v>
      </c>
      <c r="X33" s="65">
        <v>14588459</v>
      </c>
      <c r="Y33" s="65">
        <v>80328069</v>
      </c>
      <c r="Z33" s="145">
        <v>550.63</v>
      </c>
      <c r="AA33" s="67">
        <v>14588459</v>
      </c>
    </row>
    <row r="34" spans="1:27" ht="13.5">
      <c r="A34" s="265" t="s">
        <v>58</v>
      </c>
      <c r="B34" s="266"/>
      <c r="C34" s="177">
        <f aca="true" t="shared" si="3" ref="C34:Y34">SUM(C29:C33)</f>
        <v>64659613</v>
      </c>
      <c r="D34" s="177">
        <f>SUM(D29:D33)</f>
        <v>0</v>
      </c>
      <c r="E34" s="77">
        <f t="shared" si="3"/>
        <v>71251190</v>
      </c>
      <c r="F34" s="78">
        <f t="shared" si="3"/>
        <v>71251190</v>
      </c>
      <c r="G34" s="78">
        <f t="shared" si="3"/>
        <v>5853225</v>
      </c>
      <c r="H34" s="78">
        <f t="shared" si="3"/>
        <v>5239775</v>
      </c>
      <c r="I34" s="78">
        <f t="shared" si="3"/>
        <v>7400490</v>
      </c>
      <c r="J34" s="78">
        <f t="shared" si="3"/>
        <v>18493490</v>
      </c>
      <c r="K34" s="78">
        <f t="shared" si="3"/>
        <v>10315958</v>
      </c>
      <c r="L34" s="78">
        <f t="shared" si="3"/>
        <v>10690197</v>
      </c>
      <c r="M34" s="78">
        <f t="shared" si="3"/>
        <v>26474191</v>
      </c>
      <c r="N34" s="78">
        <f t="shared" si="3"/>
        <v>47480346</v>
      </c>
      <c r="O34" s="78">
        <f t="shared" si="3"/>
        <v>32707014</v>
      </c>
      <c r="P34" s="78">
        <f t="shared" si="3"/>
        <v>21725457</v>
      </c>
      <c r="Q34" s="78">
        <f t="shared" si="3"/>
        <v>69557576</v>
      </c>
      <c r="R34" s="78">
        <f t="shared" si="3"/>
        <v>123990047</v>
      </c>
      <c r="S34" s="78">
        <f t="shared" si="3"/>
        <v>63036491</v>
      </c>
      <c r="T34" s="78">
        <f t="shared" si="3"/>
        <v>53607941</v>
      </c>
      <c r="U34" s="78">
        <f t="shared" si="3"/>
        <v>56088614</v>
      </c>
      <c r="V34" s="78">
        <f t="shared" si="3"/>
        <v>172733046</v>
      </c>
      <c r="W34" s="78">
        <f t="shared" si="3"/>
        <v>362696929</v>
      </c>
      <c r="X34" s="78">
        <f t="shared" si="3"/>
        <v>71251190</v>
      </c>
      <c r="Y34" s="78">
        <f t="shared" si="3"/>
        <v>291445739</v>
      </c>
      <c r="Z34" s="179">
        <f>+IF(X34&lt;&gt;0,+(Y34/X34)*100,0)</f>
        <v>409.0398195454701</v>
      </c>
      <c r="AA34" s="79">
        <f>SUM(AA29:AA33)</f>
        <v>71251190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42931893</v>
      </c>
      <c r="D37" s="160"/>
      <c r="E37" s="64">
        <v>36958870</v>
      </c>
      <c r="F37" s="65">
        <v>36958870</v>
      </c>
      <c r="G37" s="65">
        <v>45985049</v>
      </c>
      <c r="H37" s="65">
        <v>45985049</v>
      </c>
      <c r="I37" s="65">
        <v>43578321</v>
      </c>
      <c r="J37" s="65">
        <v>135548419</v>
      </c>
      <c r="K37" s="65">
        <v>43534913</v>
      </c>
      <c r="L37" s="65">
        <v>48440509</v>
      </c>
      <c r="M37" s="65">
        <v>47445827</v>
      </c>
      <c r="N37" s="65">
        <v>139421249</v>
      </c>
      <c r="O37" s="65">
        <v>47431454</v>
      </c>
      <c r="P37" s="65">
        <v>47343062</v>
      </c>
      <c r="Q37" s="65">
        <v>44867296</v>
      </c>
      <c r="R37" s="65">
        <v>139641812</v>
      </c>
      <c r="S37" s="65">
        <v>44867296</v>
      </c>
      <c r="T37" s="65">
        <v>44245129</v>
      </c>
      <c r="U37" s="65">
        <v>43871014</v>
      </c>
      <c r="V37" s="65">
        <v>132983439</v>
      </c>
      <c r="W37" s="65">
        <v>547594919</v>
      </c>
      <c r="X37" s="65">
        <v>36958870</v>
      </c>
      <c r="Y37" s="65">
        <v>510636049</v>
      </c>
      <c r="Z37" s="145">
        <v>1381.63</v>
      </c>
      <c r="AA37" s="67">
        <v>36958870</v>
      </c>
    </row>
    <row r="38" spans="1:27" ht="13.5">
      <c r="A38" s="264" t="s">
        <v>168</v>
      </c>
      <c r="B38" s="197"/>
      <c r="C38" s="160">
        <v>71119622</v>
      </c>
      <c r="D38" s="160"/>
      <c r="E38" s="64">
        <v>60293197</v>
      </c>
      <c r="F38" s="65">
        <v>60293197</v>
      </c>
      <c r="G38" s="65">
        <v>75059128</v>
      </c>
      <c r="H38" s="65">
        <v>75772426</v>
      </c>
      <c r="I38" s="65">
        <v>76293336</v>
      </c>
      <c r="J38" s="65">
        <v>227124890</v>
      </c>
      <c r="K38" s="65">
        <v>76549622</v>
      </c>
      <c r="L38" s="65">
        <v>77549065</v>
      </c>
      <c r="M38" s="65">
        <v>78040450</v>
      </c>
      <c r="N38" s="65">
        <v>232139137</v>
      </c>
      <c r="O38" s="65">
        <v>78438128</v>
      </c>
      <c r="P38" s="65">
        <v>78948118</v>
      </c>
      <c r="Q38" s="65">
        <v>79433273</v>
      </c>
      <c r="R38" s="65">
        <v>236819519</v>
      </c>
      <c r="S38" s="65">
        <v>79919424</v>
      </c>
      <c r="T38" s="65">
        <v>80415806</v>
      </c>
      <c r="U38" s="65">
        <v>80901188</v>
      </c>
      <c r="V38" s="65">
        <v>241236418</v>
      </c>
      <c r="W38" s="65">
        <v>937319964</v>
      </c>
      <c r="X38" s="65">
        <v>60293197</v>
      </c>
      <c r="Y38" s="65">
        <v>877026767</v>
      </c>
      <c r="Z38" s="145">
        <v>1454.6</v>
      </c>
      <c r="AA38" s="67">
        <v>60293197</v>
      </c>
    </row>
    <row r="39" spans="1:27" ht="13.5">
      <c r="A39" s="265" t="s">
        <v>59</v>
      </c>
      <c r="B39" s="268"/>
      <c r="C39" s="177">
        <f aca="true" t="shared" si="4" ref="C39:Y39">SUM(C37:C38)</f>
        <v>114051515</v>
      </c>
      <c r="D39" s="177">
        <f>SUM(D37:D38)</f>
        <v>0</v>
      </c>
      <c r="E39" s="81">
        <f t="shared" si="4"/>
        <v>97252067</v>
      </c>
      <c r="F39" s="82">
        <f t="shared" si="4"/>
        <v>97252067</v>
      </c>
      <c r="G39" s="82">
        <f t="shared" si="4"/>
        <v>121044177</v>
      </c>
      <c r="H39" s="82">
        <f t="shared" si="4"/>
        <v>121757475</v>
      </c>
      <c r="I39" s="82">
        <f t="shared" si="4"/>
        <v>119871657</v>
      </c>
      <c r="J39" s="82">
        <f t="shared" si="4"/>
        <v>362673309</v>
      </c>
      <c r="K39" s="82">
        <f t="shared" si="4"/>
        <v>120084535</v>
      </c>
      <c r="L39" s="82">
        <f t="shared" si="4"/>
        <v>125989574</v>
      </c>
      <c r="M39" s="82">
        <f t="shared" si="4"/>
        <v>125486277</v>
      </c>
      <c r="N39" s="82">
        <f t="shared" si="4"/>
        <v>371560386</v>
      </c>
      <c r="O39" s="82">
        <f t="shared" si="4"/>
        <v>125869582</v>
      </c>
      <c r="P39" s="82">
        <f t="shared" si="4"/>
        <v>126291180</v>
      </c>
      <c r="Q39" s="82">
        <f t="shared" si="4"/>
        <v>124300569</v>
      </c>
      <c r="R39" s="82">
        <f t="shared" si="4"/>
        <v>376461331</v>
      </c>
      <c r="S39" s="82">
        <f t="shared" si="4"/>
        <v>124786720</v>
      </c>
      <c r="T39" s="82">
        <f t="shared" si="4"/>
        <v>124660935</v>
      </c>
      <c r="U39" s="82">
        <f t="shared" si="4"/>
        <v>124772202</v>
      </c>
      <c r="V39" s="82">
        <f t="shared" si="4"/>
        <v>374219857</v>
      </c>
      <c r="W39" s="82">
        <f t="shared" si="4"/>
        <v>1484914883</v>
      </c>
      <c r="X39" s="82">
        <f t="shared" si="4"/>
        <v>97252067</v>
      </c>
      <c r="Y39" s="82">
        <f t="shared" si="4"/>
        <v>1387662816</v>
      </c>
      <c r="Z39" s="227">
        <f>+IF(X39&lt;&gt;0,+(Y39/X39)*100,0)</f>
        <v>1426.8723111047088</v>
      </c>
      <c r="AA39" s="84">
        <f>SUM(AA37:AA38)</f>
        <v>97252067</v>
      </c>
    </row>
    <row r="40" spans="1:27" ht="13.5">
      <c r="A40" s="265" t="s">
        <v>170</v>
      </c>
      <c r="B40" s="266"/>
      <c r="C40" s="177">
        <f aca="true" t="shared" si="5" ref="C40:Y40">+C34+C39</f>
        <v>178711128</v>
      </c>
      <c r="D40" s="177">
        <f>+D34+D39</f>
        <v>0</v>
      </c>
      <c r="E40" s="77">
        <f t="shared" si="5"/>
        <v>168503257</v>
      </c>
      <c r="F40" s="78">
        <f t="shared" si="5"/>
        <v>168503257</v>
      </c>
      <c r="G40" s="78">
        <f t="shared" si="5"/>
        <v>126897402</v>
      </c>
      <c r="H40" s="78">
        <f t="shared" si="5"/>
        <v>126997250</v>
      </c>
      <c r="I40" s="78">
        <f t="shared" si="5"/>
        <v>127272147</v>
      </c>
      <c r="J40" s="78">
        <f t="shared" si="5"/>
        <v>381166799</v>
      </c>
      <c r="K40" s="78">
        <f t="shared" si="5"/>
        <v>130400493</v>
      </c>
      <c r="L40" s="78">
        <f t="shared" si="5"/>
        <v>136679771</v>
      </c>
      <c r="M40" s="78">
        <f t="shared" si="5"/>
        <v>151960468</v>
      </c>
      <c r="N40" s="78">
        <f t="shared" si="5"/>
        <v>419040732</v>
      </c>
      <c r="O40" s="78">
        <f t="shared" si="5"/>
        <v>158576596</v>
      </c>
      <c r="P40" s="78">
        <f t="shared" si="5"/>
        <v>148016637</v>
      </c>
      <c r="Q40" s="78">
        <f t="shared" si="5"/>
        <v>193858145</v>
      </c>
      <c r="R40" s="78">
        <f t="shared" si="5"/>
        <v>500451378</v>
      </c>
      <c r="S40" s="78">
        <f t="shared" si="5"/>
        <v>187823211</v>
      </c>
      <c r="T40" s="78">
        <f t="shared" si="5"/>
        <v>178268876</v>
      </c>
      <c r="U40" s="78">
        <f t="shared" si="5"/>
        <v>180860816</v>
      </c>
      <c r="V40" s="78">
        <f t="shared" si="5"/>
        <v>546952903</v>
      </c>
      <c r="W40" s="78">
        <f t="shared" si="5"/>
        <v>1847611812</v>
      </c>
      <c r="X40" s="78">
        <f t="shared" si="5"/>
        <v>168503257</v>
      </c>
      <c r="Y40" s="78">
        <f t="shared" si="5"/>
        <v>1679108555</v>
      </c>
      <c r="Z40" s="179">
        <f>+IF(X40&lt;&gt;0,+(Y40/X40)*100,0)</f>
        <v>996.4843320506261</v>
      </c>
      <c r="AA40" s="79">
        <f>+AA34+AA39</f>
        <v>168503257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97490804</v>
      </c>
      <c r="D42" s="272">
        <f>+D25-D40</f>
        <v>0</v>
      </c>
      <c r="E42" s="273">
        <f t="shared" si="6"/>
        <v>167191113</v>
      </c>
      <c r="F42" s="274">
        <f t="shared" si="6"/>
        <v>167191113</v>
      </c>
      <c r="G42" s="274">
        <f t="shared" si="6"/>
        <v>188062221</v>
      </c>
      <c r="H42" s="274">
        <f t="shared" si="6"/>
        <v>163131760</v>
      </c>
      <c r="I42" s="274">
        <f t="shared" si="6"/>
        <v>150631357</v>
      </c>
      <c r="J42" s="274">
        <f t="shared" si="6"/>
        <v>501825338</v>
      </c>
      <c r="K42" s="274">
        <f t="shared" si="6"/>
        <v>146777669</v>
      </c>
      <c r="L42" s="274">
        <f t="shared" si="6"/>
        <v>135935902</v>
      </c>
      <c r="M42" s="274">
        <f t="shared" si="6"/>
        <v>125705595</v>
      </c>
      <c r="N42" s="274">
        <f t="shared" si="6"/>
        <v>408419166</v>
      </c>
      <c r="O42" s="274">
        <f t="shared" si="6"/>
        <v>124702448</v>
      </c>
      <c r="P42" s="274">
        <f t="shared" si="6"/>
        <v>135738453</v>
      </c>
      <c r="Q42" s="274">
        <f t="shared" si="6"/>
        <v>124189935</v>
      </c>
      <c r="R42" s="274">
        <f t="shared" si="6"/>
        <v>384630836</v>
      </c>
      <c r="S42" s="274">
        <f t="shared" si="6"/>
        <v>129492369</v>
      </c>
      <c r="T42" s="274">
        <f t="shared" si="6"/>
        <v>151878216</v>
      </c>
      <c r="U42" s="274">
        <f t="shared" si="6"/>
        <v>150549182</v>
      </c>
      <c r="V42" s="274">
        <f t="shared" si="6"/>
        <v>431919767</v>
      </c>
      <c r="W42" s="274">
        <f t="shared" si="6"/>
        <v>1726795107</v>
      </c>
      <c r="X42" s="274">
        <f t="shared" si="6"/>
        <v>167191113</v>
      </c>
      <c r="Y42" s="274">
        <f t="shared" si="6"/>
        <v>1559603994</v>
      </c>
      <c r="Z42" s="275">
        <f>+IF(X42&lt;&gt;0,+(Y42/X42)*100,0)</f>
        <v>932.8270899183499</v>
      </c>
      <c r="AA42" s="276">
        <f>+AA25-AA40</f>
        <v>167191113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91853814</v>
      </c>
      <c r="D45" s="160"/>
      <c r="E45" s="64">
        <v>155367620</v>
      </c>
      <c r="F45" s="65">
        <v>155367620</v>
      </c>
      <c r="G45" s="65">
        <v>165393458</v>
      </c>
      <c r="H45" s="65">
        <v>140462997</v>
      </c>
      <c r="I45" s="65">
        <v>134455997</v>
      </c>
      <c r="J45" s="65">
        <v>440312452</v>
      </c>
      <c r="K45" s="65">
        <v>130572595</v>
      </c>
      <c r="L45" s="65">
        <v>119730828</v>
      </c>
      <c r="M45" s="65">
        <v>109495484</v>
      </c>
      <c r="N45" s="65">
        <v>359798907</v>
      </c>
      <c r="O45" s="65">
        <v>108468216</v>
      </c>
      <c r="P45" s="65">
        <v>119983367</v>
      </c>
      <c r="Q45" s="65">
        <v>108415846</v>
      </c>
      <c r="R45" s="65">
        <v>336867429</v>
      </c>
      <c r="S45" s="65">
        <v>113718280</v>
      </c>
      <c r="T45" s="65">
        <v>136104127</v>
      </c>
      <c r="U45" s="65">
        <v>134761283</v>
      </c>
      <c r="V45" s="65">
        <v>384583690</v>
      </c>
      <c r="W45" s="65">
        <v>1521562478</v>
      </c>
      <c r="X45" s="65">
        <v>155367620</v>
      </c>
      <c r="Y45" s="65">
        <v>1366194858</v>
      </c>
      <c r="Z45" s="144">
        <v>879.33</v>
      </c>
      <c r="AA45" s="67">
        <v>155367620</v>
      </c>
    </row>
    <row r="46" spans="1:27" ht="13.5">
      <c r="A46" s="264" t="s">
        <v>174</v>
      </c>
      <c r="B46" s="197" t="s">
        <v>94</v>
      </c>
      <c r="C46" s="160">
        <v>5636990</v>
      </c>
      <c r="D46" s="160"/>
      <c r="E46" s="64">
        <v>14701780</v>
      </c>
      <c r="F46" s="65">
        <v>14701780</v>
      </c>
      <c r="G46" s="65">
        <v>22668763</v>
      </c>
      <c r="H46" s="65">
        <v>22668763</v>
      </c>
      <c r="I46" s="65">
        <v>16175360</v>
      </c>
      <c r="J46" s="65">
        <v>61512886</v>
      </c>
      <c r="K46" s="65">
        <v>16205074</v>
      </c>
      <c r="L46" s="65">
        <v>16205074</v>
      </c>
      <c r="M46" s="65">
        <v>16210111</v>
      </c>
      <c r="N46" s="65">
        <v>48620259</v>
      </c>
      <c r="O46" s="65">
        <v>16234232</v>
      </c>
      <c r="P46" s="65">
        <v>15755086</v>
      </c>
      <c r="Q46" s="65">
        <v>15774089</v>
      </c>
      <c r="R46" s="65">
        <v>47763407</v>
      </c>
      <c r="S46" s="65">
        <v>15774089</v>
      </c>
      <c r="T46" s="65">
        <v>15774089</v>
      </c>
      <c r="U46" s="65">
        <v>15787899</v>
      </c>
      <c r="V46" s="65">
        <v>47336077</v>
      </c>
      <c r="W46" s="65">
        <v>205232629</v>
      </c>
      <c r="X46" s="65">
        <v>14701780</v>
      </c>
      <c r="Y46" s="65">
        <v>190530849</v>
      </c>
      <c r="Z46" s="144">
        <v>1295.97</v>
      </c>
      <c r="AA46" s="67">
        <v>14701780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97490804</v>
      </c>
      <c r="D48" s="232">
        <f>SUM(D45:D47)</f>
        <v>0</v>
      </c>
      <c r="E48" s="279">
        <f t="shared" si="7"/>
        <v>170069400</v>
      </c>
      <c r="F48" s="234">
        <f t="shared" si="7"/>
        <v>170069400</v>
      </c>
      <c r="G48" s="234">
        <f t="shared" si="7"/>
        <v>188062221</v>
      </c>
      <c r="H48" s="234">
        <f t="shared" si="7"/>
        <v>163131760</v>
      </c>
      <c r="I48" s="234">
        <f t="shared" si="7"/>
        <v>150631357</v>
      </c>
      <c r="J48" s="234">
        <f t="shared" si="7"/>
        <v>501825338</v>
      </c>
      <c r="K48" s="234">
        <f t="shared" si="7"/>
        <v>146777669</v>
      </c>
      <c r="L48" s="234">
        <f t="shared" si="7"/>
        <v>135935902</v>
      </c>
      <c r="M48" s="234">
        <f t="shared" si="7"/>
        <v>125705595</v>
      </c>
      <c r="N48" s="234">
        <f t="shared" si="7"/>
        <v>408419166</v>
      </c>
      <c r="O48" s="234">
        <f t="shared" si="7"/>
        <v>124702448</v>
      </c>
      <c r="P48" s="234">
        <f t="shared" si="7"/>
        <v>135738453</v>
      </c>
      <c r="Q48" s="234">
        <f t="shared" si="7"/>
        <v>124189935</v>
      </c>
      <c r="R48" s="234">
        <f t="shared" si="7"/>
        <v>384630836</v>
      </c>
      <c r="S48" s="234">
        <f t="shared" si="7"/>
        <v>129492369</v>
      </c>
      <c r="T48" s="234">
        <f t="shared" si="7"/>
        <v>151878216</v>
      </c>
      <c r="U48" s="234">
        <f t="shared" si="7"/>
        <v>150549182</v>
      </c>
      <c r="V48" s="234">
        <f t="shared" si="7"/>
        <v>431919767</v>
      </c>
      <c r="W48" s="234">
        <f t="shared" si="7"/>
        <v>1726795107</v>
      </c>
      <c r="X48" s="234">
        <f t="shared" si="7"/>
        <v>170069400</v>
      </c>
      <c r="Y48" s="234">
        <f t="shared" si="7"/>
        <v>1556725707</v>
      </c>
      <c r="Z48" s="280">
        <f>+IF(X48&lt;&gt;0,+(Y48/X48)*100,0)</f>
        <v>915.3473270323761</v>
      </c>
      <c r="AA48" s="247">
        <f>SUM(AA45:AA47)</f>
        <v>170069400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214462583</v>
      </c>
      <c r="D6" s="160">
        <v>254302382</v>
      </c>
      <c r="E6" s="64">
        <v>226374000</v>
      </c>
      <c r="F6" s="65">
        <v>226374000</v>
      </c>
      <c r="G6" s="65">
        <v>17764118</v>
      </c>
      <c r="H6" s="65">
        <v>26423228</v>
      </c>
      <c r="I6" s="65">
        <v>21360742</v>
      </c>
      <c r="J6" s="65">
        <v>65548088</v>
      </c>
      <c r="K6" s="65">
        <v>21461764</v>
      </c>
      <c r="L6" s="65">
        <v>22256307</v>
      </c>
      <c r="M6" s="65">
        <v>14966710</v>
      </c>
      <c r="N6" s="65">
        <v>58684781</v>
      </c>
      <c r="O6" s="65">
        <v>19514010</v>
      </c>
      <c r="P6" s="65">
        <v>17390381</v>
      </c>
      <c r="Q6" s="65">
        <v>20742536</v>
      </c>
      <c r="R6" s="65">
        <v>57646927</v>
      </c>
      <c r="S6" s="65">
        <v>23944576</v>
      </c>
      <c r="T6" s="65">
        <v>25436111</v>
      </c>
      <c r="U6" s="65">
        <v>23041899</v>
      </c>
      <c r="V6" s="65">
        <v>72422586</v>
      </c>
      <c r="W6" s="65">
        <v>254302382</v>
      </c>
      <c r="X6" s="65">
        <v>226374000</v>
      </c>
      <c r="Y6" s="65">
        <v>27928382</v>
      </c>
      <c r="Z6" s="145">
        <v>12.34</v>
      </c>
      <c r="AA6" s="67">
        <v>226374000</v>
      </c>
    </row>
    <row r="7" spans="1:27" ht="13.5">
      <c r="A7" s="264" t="s">
        <v>181</v>
      </c>
      <c r="B7" s="197" t="s">
        <v>72</v>
      </c>
      <c r="C7" s="160">
        <v>53584639</v>
      </c>
      <c r="D7" s="160">
        <v>80248393</v>
      </c>
      <c r="E7" s="64">
        <v>48730000</v>
      </c>
      <c r="F7" s="65">
        <v>48730000</v>
      </c>
      <c r="G7" s="65">
        <v>21474017</v>
      </c>
      <c r="H7" s="65">
        <v>203000</v>
      </c>
      <c r="I7" s="65">
        <v>534571</v>
      </c>
      <c r="J7" s="65">
        <v>22211588</v>
      </c>
      <c r="K7" s="65">
        <v>2211279</v>
      </c>
      <c r="L7" s="65">
        <v>3081433</v>
      </c>
      <c r="M7" s="65">
        <v>16625521</v>
      </c>
      <c r="N7" s="65">
        <v>21918233</v>
      </c>
      <c r="O7" s="65">
        <v>8129635</v>
      </c>
      <c r="P7" s="65">
        <v>4848703</v>
      </c>
      <c r="Q7" s="65">
        <v>23140234</v>
      </c>
      <c r="R7" s="65">
        <v>36118572</v>
      </c>
      <c r="S7" s="65"/>
      <c r="T7" s="65"/>
      <c r="U7" s="65"/>
      <c r="V7" s="65"/>
      <c r="W7" s="65">
        <v>80248393</v>
      </c>
      <c r="X7" s="65">
        <v>48730000</v>
      </c>
      <c r="Y7" s="65">
        <v>31518393</v>
      </c>
      <c r="Z7" s="145">
        <v>64.68</v>
      </c>
      <c r="AA7" s="67">
        <v>48730000</v>
      </c>
    </row>
    <row r="8" spans="1:27" ht="13.5">
      <c r="A8" s="264" t="s">
        <v>182</v>
      </c>
      <c r="B8" s="197" t="s">
        <v>72</v>
      </c>
      <c r="C8" s="160">
        <v>30983782</v>
      </c>
      <c r="D8" s="160">
        <v>28933811</v>
      </c>
      <c r="E8" s="64">
        <v>50995000</v>
      </c>
      <c r="F8" s="65">
        <v>50995000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20096000</v>
      </c>
      <c r="R8" s="65">
        <v>20096000</v>
      </c>
      <c r="S8" s="65"/>
      <c r="T8" s="65">
        <v>5715478</v>
      </c>
      <c r="U8" s="65">
        <v>3122333</v>
      </c>
      <c r="V8" s="65">
        <v>8837811</v>
      </c>
      <c r="W8" s="65">
        <v>28933811</v>
      </c>
      <c r="X8" s="65">
        <v>50995000</v>
      </c>
      <c r="Y8" s="65">
        <v>-22061189</v>
      </c>
      <c r="Z8" s="145">
        <v>-43.26</v>
      </c>
      <c r="AA8" s="67">
        <v>50995000</v>
      </c>
    </row>
    <row r="9" spans="1:27" ht="13.5">
      <c r="A9" s="264" t="s">
        <v>183</v>
      </c>
      <c r="B9" s="197"/>
      <c r="C9" s="160">
        <v>1245668</v>
      </c>
      <c r="D9" s="160">
        <v>1430401</v>
      </c>
      <c r="E9" s="64">
        <v>5751000</v>
      </c>
      <c r="F9" s="65">
        <v>5751000</v>
      </c>
      <c r="G9" s="65">
        <v>103193</v>
      </c>
      <c r="H9" s="65">
        <v>195219</v>
      </c>
      <c r="I9" s="65">
        <v>141338</v>
      </c>
      <c r="J9" s="65">
        <v>439750</v>
      </c>
      <c r="K9" s="65">
        <v>96812</v>
      </c>
      <c r="L9" s="65">
        <v>95193</v>
      </c>
      <c r="M9" s="65">
        <v>57730</v>
      </c>
      <c r="N9" s="65">
        <v>249735</v>
      </c>
      <c r="O9" s="65">
        <v>147452</v>
      </c>
      <c r="P9" s="65">
        <v>91594</v>
      </c>
      <c r="Q9" s="65">
        <v>91724</v>
      </c>
      <c r="R9" s="65">
        <v>330770</v>
      </c>
      <c r="S9" s="65">
        <v>76181</v>
      </c>
      <c r="T9" s="65">
        <v>201755</v>
      </c>
      <c r="U9" s="65">
        <v>132210</v>
      </c>
      <c r="V9" s="65">
        <v>410146</v>
      </c>
      <c r="W9" s="65">
        <v>1430401</v>
      </c>
      <c r="X9" s="65">
        <v>5751000</v>
      </c>
      <c r="Y9" s="65">
        <v>-4320599</v>
      </c>
      <c r="Z9" s="145">
        <v>-75.13</v>
      </c>
      <c r="AA9" s="67">
        <v>5751000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-220973158</v>
      </c>
      <c r="D12" s="160">
        <v>-288881653</v>
      </c>
      <c r="E12" s="64">
        <v>-244271300</v>
      </c>
      <c r="F12" s="65">
        <v>-244271300</v>
      </c>
      <c r="G12" s="65">
        <v>-24469161</v>
      </c>
      <c r="H12" s="65">
        <v>-23834820</v>
      </c>
      <c r="I12" s="65">
        <v>-26247376</v>
      </c>
      <c r="J12" s="65">
        <v>-74551357</v>
      </c>
      <c r="K12" s="65">
        <v>-19207523</v>
      </c>
      <c r="L12" s="65">
        <v>-26130840</v>
      </c>
      <c r="M12" s="65">
        <v>-22870500</v>
      </c>
      <c r="N12" s="65">
        <v>-68208863</v>
      </c>
      <c r="O12" s="65">
        <v>-18847179</v>
      </c>
      <c r="P12" s="65">
        <v>-21933185</v>
      </c>
      <c r="Q12" s="65">
        <v>-25974361</v>
      </c>
      <c r="R12" s="65">
        <v>-66754725</v>
      </c>
      <c r="S12" s="65">
        <v>-25148398</v>
      </c>
      <c r="T12" s="65">
        <v>-27976157</v>
      </c>
      <c r="U12" s="65">
        <v>-26242153</v>
      </c>
      <c r="V12" s="65">
        <v>-79366708</v>
      </c>
      <c r="W12" s="65">
        <v>-288881653</v>
      </c>
      <c r="X12" s="65">
        <v>-244271300</v>
      </c>
      <c r="Y12" s="65">
        <v>-44610353</v>
      </c>
      <c r="Z12" s="145">
        <v>18.26</v>
      </c>
      <c r="AA12" s="67">
        <v>-244271300</v>
      </c>
    </row>
    <row r="13" spans="1:27" ht="13.5">
      <c r="A13" s="264" t="s">
        <v>40</v>
      </c>
      <c r="B13" s="197"/>
      <c r="C13" s="160">
        <v>-12054182</v>
      </c>
      <c r="D13" s="160">
        <v>-6430838</v>
      </c>
      <c r="E13" s="64">
        <v>-9785000</v>
      </c>
      <c r="F13" s="65">
        <v>-9785000</v>
      </c>
      <c r="G13" s="65">
        <v>-1</v>
      </c>
      <c r="H13" s="65">
        <v>-3</v>
      </c>
      <c r="I13" s="65">
        <v>-2826116</v>
      </c>
      <c r="J13" s="65">
        <v>-2826120</v>
      </c>
      <c r="K13" s="65">
        <v>-5</v>
      </c>
      <c r="L13" s="65">
        <v>-355894</v>
      </c>
      <c r="M13" s="65">
        <v>-332380</v>
      </c>
      <c r="N13" s="65">
        <v>-688279</v>
      </c>
      <c r="O13" s="65">
        <v>-7025</v>
      </c>
      <c r="P13" s="65">
        <v>-18874</v>
      </c>
      <c r="Q13" s="65">
        <v>-2649929</v>
      </c>
      <c r="R13" s="65">
        <v>-2675828</v>
      </c>
      <c r="S13" s="65"/>
      <c r="T13" s="65">
        <v>-2</v>
      </c>
      <c r="U13" s="65">
        <v>-240609</v>
      </c>
      <c r="V13" s="65">
        <v>-240611</v>
      </c>
      <c r="W13" s="65">
        <v>-6430838</v>
      </c>
      <c r="X13" s="65">
        <v>-9785000</v>
      </c>
      <c r="Y13" s="65">
        <v>3354162</v>
      </c>
      <c r="Z13" s="145">
        <v>-34.28</v>
      </c>
      <c r="AA13" s="67">
        <v>-9785000</v>
      </c>
    </row>
    <row r="14" spans="1:27" ht="13.5">
      <c r="A14" s="264" t="s">
        <v>42</v>
      </c>
      <c r="B14" s="197" t="s">
        <v>72</v>
      </c>
      <c r="C14" s="160">
        <v>-652614</v>
      </c>
      <c r="D14" s="160">
        <v>-1117221</v>
      </c>
      <c r="E14" s="64">
        <v>-1037000</v>
      </c>
      <c r="F14" s="65">
        <v>-1037000</v>
      </c>
      <c r="G14" s="65">
        <v>-164538</v>
      </c>
      <c r="H14" s="65">
        <v>-31375</v>
      </c>
      <c r="I14" s="65">
        <v>-64677</v>
      </c>
      <c r="J14" s="65">
        <v>-260590</v>
      </c>
      <c r="K14" s="65">
        <v>-138210</v>
      </c>
      <c r="L14" s="65">
        <v>-25763</v>
      </c>
      <c r="M14" s="65">
        <v>-31804</v>
      </c>
      <c r="N14" s="65">
        <v>-195777</v>
      </c>
      <c r="O14" s="65">
        <v>-131938</v>
      </c>
      <c r="P14" s="65">
        <v>-60765</v>
      </c>
      <c r="Q14" s="65">
        <v>-34326</v>
      </c>
      <c r="R14" s="65">
        <v>-227029</v>
      </c>
      <c r="S14" s="65">
        <v>-213061</v>
      </c>
      <c r="T14" s="65">
        <v>-69064</v>
      </c>
      <c r="U14" s="65">
        <v>-151700</v>
      </c>
      <c r="V14" s="65">
        <v>-433825</v>
      </c>
      <c r="W14" s="65">
        <v>-1117221</v>
      </c>
      <c r="X14" s="65">
        <v>-1037000</v>
      </c>
      <c r="Y14" s="65">
        <v>-80221</v>
      </c>
      <c r="Z14" s="145">
        <v>7.74</v>
      </c>
      <c r="AA14" s="67">
        <v>-1037000</v>
      </c>
    </row>
    <row r="15" spans="1:27" ht="13.5">
      <c r="A15" s="265" t="s">
        <v>187</v>
      </c>
      <c r="B15" s="266"/>
      <c r="C15" s="177">
        <f aca="true" t="shared" si="0" ref="C15:Y15">SUM(C6:C14)</f>
        <v>66596718</v>
      </c>
      <c r="D15" s="177">
        <f>SUM(D6:D14)</f>
        <v>68485275</v>
      </c>
      <c r="E15" s="77">
        <f t="shared" si="0"/>
        <v>76756700</v>
      </c>
      <c r="F15" s="78">
        <f t="shared" si="0"/>
        <v>76756700</v>
      </c>
      <c r="G15" s="78">
        <f t="shared" si="0"/>
        <v>14707628</v>
      </c>
      <c r="H15" s="78">
        <f t="shared" si="0"/>
        <v>2955249</v>
      </c>
      <c r="I15" s="78">
        <f t="shared" si="0"/>
        <v>-7101518</v>
      </c>
      <c r="J15" s="78">
        <f t="shared" si="0"/>
        <v>10561359</v>
      </c>
      <c r="K15" s="78">
        <f t="shared" si="0"/>
        <v>4424117</v>
      </c>
      <c r="L15" s="78">
        <f t="shared" si="0"/>
        <v>-1079564</v>
      </c>
      <c r="M15" s="78">
        <f t="shared" si="0"/>
        <v>8415277</v>
      </c>
      <c r="N15" s="78">
        <f t="shared" si="0"/>
        <v>11759830</v>
      </c>
      <c r="O15" s="78">
        <f t="shared" si="0"/>
        <v>8804955</v>
      </c>
      <c r="P15" s="78">
        <f t="shared" si="0"/>
        <v>317854</v>
      </c>
      <c r="Q15" s="78">
        <f t="shared" si="0"/>
        <v>35411878</v>
      </c>
      <c r="R15" s="78">
        <f t="shared" si="0"/>
        <v>44534687</v>
      </c>
      <c r="S15" s="78">
        <f t="shared" si="0"/>
        <v>-1340702</v>
      </c>
      <c r="T15" s="78">
        <f t="shared" si="0"/>
        <v>3308121</v>
      </c>
      <c r="U15" s="78">
        <f t="shared" si="0"/>
        <v>-338020</v>
      </c>
      <c r="V15" s="78">
        <f t="shared" si="0"/>
        <v>1629399</v>
      </c>
      <c r="W15" s="78">
        <f t="shared" si="0"/>
        <v>68485275</v>
      </c>
      <c r="X15" s="78">
        <f t="shared" si="0"/>
        <v>76756700</v>
      </c>
      <c r="Y15" s="78">
        <f t="shared" si="0"/>
        <v>-8271425</v>
      </c>
      <c r="Z15" s="179">
        <f>+IF(X15&lt;&gt;0,+(Y15/X15)*100,0)</f>
        <v>-10.776160257019908</v>
      </c>
      <c r="AA15" s="79">
        <f>SUM(AA6:AA14)</f>
        <v>76756700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>
        <v>-324000</v>
      </c>
      <c r="F20" s="164">
        <v>-324000</v>
      </c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>
        <v>-324000</v>
      </c>
      <c r="Y20" s="65">
        <v>324000</v>
      </c>
      <c r="Z20" s="145">
        <v>-100</v>
      </c>
      <c r="AA20" s="67">
        <v>-324000</v>
      </c>
    </row>
    <row r="21" spans="1:27" ht="13.5">
      <c r="A21" s="264" t="s">
        <v>191</v>
      </c>
      <c r="B21" s="197"/>
      <c r="C21" s="162"/>
      <c r="D21" s="162"/>
      <c r="E21" s="64">
        <v>-12000</v>
      </c>
      <c r="F21" s="65">
        <v>-12000</v>
      </c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>
        <v>-12000</v>
      </c>
      <c r="Y21" s="164">
        <v>12000</v>
      </c>
      <c r="Z21" s="146">
        <v>-100</v>
      </c>
      <c r="AA21" s="239">
        <v>-12000</v>
      </c>
    </row>
    <row r="22" spans="1:27" ht="13.5">
      <c r="A22" s="264" t="s">
        <v>192</v>
      </c>
      <c r="B22" s="197"/>
      <c r="C22" s="160"/>
      <c r="D22" s="160">
        <v>-5125857</v>
      </c>
      <c r="E22" s="64"/>
      <c r="F22" s="65"/>
      <c r="G22" s="65">
        <v>16932</v>
      </c>
      <c r="H22" s="65"/>
      <c r="I22" s="65">
        <v>-9965008</v>
      </c>
      <c r="J22" s="65">
        <v>-9948076</v>
      </c>
      <c r="K22" s="65"/>
      <c r="L22" s="65">
        <v>16932</v>
      </c>
      <c r="M22" s="65">
        <v>-6000000</v>
      </c>
      <c r="N22" s="65">
        <v>-5983068</v>
      </c>
      <c r="O22" s="65">
        <v>206536</v>
      </c>
      <c r="P22" s="65">
        <v>17496</v>
      </c>
      <c r="Q22" s="65">
        <v>-15889184</v>
      </c>
      <c r="R22" s="65">
        <v>-15665152</v>
      </c>
      <c r="S22" s="65">
        <v>-2930298</v>
      </c>
      <c r="T22" s="65">
        <v>20236694</v>
      </c>
      <c r="U22" s="65">
        <v>9164043</v>
      </c>
      <c r="V22" s="65">
        <v>26470439</v>
      </c>
      <c r="W22" s="65">
        <v>-5125857</v>
      </c>
      <c r="X22" s="65"/>
      <c r="Y22" s="65">
        <v>-5125857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-61142564</v>
      </c>
      <c r="D24" s="160">
        <v>-51680534</v>
      </c>
      <c r="E24" s="64">
        <v>-67696000</v>
      </c>
      <c r="F24" s="65">
        <v>-67696000</v>
      </c>
      <c r="G24" s="65">
        <v>-3954033</v>
      </c>
      <c r="H24" s="65">
        <v>-395094</v>
      </c>
      <c r="I24" s="65">
        <v>-728994</v>
      </c>
      <c r="J24" s="65">
        <v>-5078121</v>
      </c>
      <c r="K24" s="65">
        <v>-1275970</v>
      </c>
      <c r="L24" s="65">
        <v>-4829594</v>
      </c>
      <c r="M24" s="65">
        <v>-3127301</v>
      </c>
      <c r="N24" s="65">
        <v>-9232865</v>
      </c>
      <c r="O24" s="65">
        <v>-6524448</v>
      </c>
      <c r="P24" s="65">
        <v>-1436078</v>
      </c>
      <c r="Q24" s="65">
        <v>-5989489</v>
      </c>
      <c r="R24" s="65">
        <v>-13950015</v>
      </c>
      <c r="S24" s="65">
        <v>-3005457</v>
      </c>
      <c r="T24" s="65">
        <v>-10520658</v>
      </c>
      <c r="U24" s="65">
        <v>-9893418</v>
      </c>
      <c r="V24" s="65">
        <v>-23419533</v>
      </c>
      <c r="W24" s="65">
        <v>-51680534</v>
      </c>
      <c r="X24" s="65">
        <v>-67696000</v>
      </c>
      <c r="Y24" s="65">
        <v>16015466</v>
      </c>
      <c r="Z24" s="145">
        <v>-23.66</v>
      </c>
      <c r="AA24" s="67">
        <v>-67696000</v>
      </c>
    </row>
    <row r="25" spans="1:27" ht="13.5">
      <c r="A25" s="265" t="s">
        <v>194</v>
      </c>
      <c r="B25" s="266"/>
      <c r="C25" s="177">
        <f aca="true" t="shared" si="1" ref="C25:Y25">SUM(C19:C24)</f>
        <v>-61142564</v>
      </c>
      <c r="D25" s="177">
        <f>SUM(D19:D24)</f>
        <v>-56806391</v>
      </c>
      <c r="E25" s="77">
        <f t="shared" si="1"/>
        <v>-68032000</v>
      </c>
      <c r="F25" s="78">
        <f t="shared" si="1"/>
        <v>-68032000</v>
      </c>
      <c r="G25" s="78">
        <f t="shared" si="1"/>
        <v>-3937101</v>
      </c>
      <c r="H25" s="78">
        <f t="shared" si="1"/>
        <v>-395094</v>
      </c>
      <c r="I25" s="78">
        <f t="shared" si="1"/>
        <v>-10694002</v>
      </c>
      <c r="J25" s="78">
        <f t="shared" si="1"/>
        <v>-15026197</v>
      </c>
      <c r="K25" s="78">
        <f t="shared" si="1"/>
        <v>-1275970</v>
      </c>
      <c r="L25" s="78">
        <f t="shared" si="1"/>
        <v>-4812662</v>
      </c>
      <c r="M25" s="78">
        <f t="shared" si="1"/>
        <v>-9127301</v>
      </c>
      <c r="N25" s="78">
        <f t="shared" si="1"/>
        <v>-15215933</v>
      </c>
      <c r="O25" s="78">
        <f t="shared" si="1"/>
        <v>-6317912</v>
      </c>
      <c r="P25" s="78">
        <f t="shared" si="1"/>
        <v>-1418582</v>
      </c>
      <c r="Q25" s="78">
        <f t="shared" si="1"/>
        <v>-21878673</v>
      </c>
      <c r="R25" s="78">
        <f t="shared" si="1"/>
        <v>-29615167</v>
      </c>
      <c r="S25" s="78">
        <f t="shared" si="1"/>
        <v>-5935755</v>
      </c>
      <c r="T25" s="78">
        <f t="shared" si="1"/>
        <v>9716036</v>
      </c>
      <c r="U25" s="78">
        <f t="shared" si="1"/>
        <v>-729375</v>
      </c>
      <c r="V25" s="78">
        <f t="shared" si="1"/>
        <v>3050906</v>
      </c>
      <c r="W25" s="78">
        <f t="shared" si="1"/>
        <v>-56806391</v>
      </c>
      <c r="X25" s="78">
        <f t="shared" si="1"/>
        <v>-68032000</v>
      </c>
      <c r="Y25" s="78">
        <f t="shared" si="1"/>
        <v>11225609</v>
      </c>
      <c r="Z25" s="179">
        <f>+IF(X25&lt;&gt;0,+(Y25/X25)*100,0)</f>
        <v>-16.500483595954847</v>
      </c>
      <c r="AA25" s="79">
        <f>SUM(AA19:AA24)</f>
        <v>-68032000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122552</v>
      </c>
      <c r="D31" s="160">
        <v>112989</v>
      </c>
      <c r="E31" s="64">
        <v>216000</v>
      </c>
      <c r="F31" s="65">
        <v>216000</v>
      </c>
      <c r="G31" s="65">
        <v>5083</v>
      </c>
      <c r="H31" s="164">
        <v>9903</v>
      </c>
      <c r="I31" s="164">
        <v>7897</v>
      </c>
      <c r="J31" s="164">
        <v>22883</v>
      </c>
      <c r="K31" s="65">
        <v>11187</v>
      </c>
      <c r="L31" s="65">
        <v>10035</v>
      </c>
      <c r="M31" s="65">
        <v>12397</v>
      </c>
      <c r="N31" s="65">
        <v>33619</v>
      </c>
      <c r="O31" s="164">
        <v>14465</v>
      </c>
      <c r="P31" s="164">
        <v>11608</v>
      </c>
      <c r="Q31" s="164">
        <v>1487</v>
      </c>
      <c r="R31" s="65">
        <v>27560</v>
      </c>
      <c r="S31" s="65">
        <v>8161</v>
      </c>
      <c r="T31" s="65">
        <v>13802</v>
      </c>
      <c r="U31" s="65">
        <v>6964</v>
      </c>
      <c r="V31" s="164">
        <v>28927</v>
      </c>
      <c r="W31" s="164">
        <v>112989</v>
      </c>
      <c r="X31" s="164">
        <v>216000</v>
      </c>
      <c r="Y31" s="65">
        <v>-103011</v>
      </c>
      <c r="Z31" s="145">
        <v>-47.69</v>
      </c>
      <c r="AA31" s="67">
        <v>216000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-7567268</v>
      </c>
      <c r="E33" s="64">
        <v>-7440000</v>
      </c>
      <c r="F33" s="65">
        <v>-7440000</v>
      </c>
      <c r="G33" s="65"/>
      <c r="H33" s="65"/>
      <c r="I33" s="65">
        <v>-2406727</v>
      </c>
      <c r="J33" s="65">
        <v>-2406727</v>
      </c>
      <c r="K33" s="65"/>
      <c r="L33" s="65">
        <v>-266270</v>
      </c>
      <c r="M33" s="65">
        <v>-994680</v>
      </c>
      <c r="N33" s="65">
        <v>-1260950</v>
      </c>
      <c r="O33" s="65"/>
      <c r="P33" s="65">
        <v>-88391</v>
      </c>
      <c r="Q33" s="65">
        <v>-2475766</v>
      </c>
      <c r="R33" s="65">
        <v>-2564157</v>
      </c>
      <c r="S33" s="65"/>
      <c r="T33" s="65">
        <v>-622167</v>
      </c>
      <c r="U33" s="65">
        <v>-713267</v>
      </c>
      <c r="V33" s="65">
        <v>-1335434</v>
      </c>
      <c r="W33" s="65">
        <v>-7567268</v>
      </c>
      <c r="X33" s="65">
        <v>-7440000</v>
      </c>
      <c r="Y33" s="65">
        <v>-127268</v>
      </c>
      <c r="Z33" s="145">
        <v>1.71</v>
      </c>
      <c r="AA33" s="67">
        <v>-7440000</v>
      </c>
    </row>
    <row r="34" spans="1:27" ht="13.5">
      <c r="A34" s="265" t="s">
        <v>200</v>
      </c>
      <c r="B34" s="266"/>
      <c r="C34" s="177">
        <f aca="true" t="shared" si="2" ref="C34:Y34">SUM(C29:C33)</f>
        <v>122552</v>
      </c>
      <c r="D34" s="177">
        <f>SUM(D29:D33)</f>
        <v>-7454279</v>
      </c>
      <c r="E34" s="77">
        <f t="shared" si="2"/>
        <v>-7224000</v>
      </c>
      <c r="F34" s="78">
        <f t="shared" si="2"/>
        <v>-7224000</v>
      </c>
      <c r="G34" s="78">
        <f t="shared" si="2"/>
        <v>5083</v>
      </c>
      <c r="H34" s="78">
        <f t="shared" si="2"/>
        <v>9903</v>
      </c>
      <c r="I34" s="78">
        <f t="shared" si="2"/>
        <v>-2398830</v>
      </c>
      <c r="J34" s="78">
        <f t="shared" si="2"/>
        <v>-2383844</v>
      </c>
      <c r="K34" s="78">
        <f t="shared" si="2"/>
        <v>11187</v>
      </c>
      <c r="L34" s="78">
        <f t="shared" si="2"/>
        <v>-256235</v>
      </c>
      <c r="M34" s="78">
        <f t="shared" si="2"/>
        <v>-982283</v>
      </c>
      <c r="N34" s="78">
        <f t="shared" si="2"/>
        <v>-1227331</v>
      </c>
      <c r="O34" s="78">
        <f t="shared" si="2"/>
        <v>14465</v>
      </c>
      <c r="P34" s="78">
        <f t="shared" si="2"/>
        <v>-76783</v>
      </c>
      <c r="Q34" s="78">
        <f t="shared" si="2"/>
        <v>-2474279</v>
      </c>
      <c r="R34" s="78">
        <f t="shared" si="2"/>
        <v>-2536597</v>
      </c>
      <c r="S34" s="78">
        <f t="shared" si="2"/>
        <v>8161</v>
      </c>
      <c r="T34" s="78">
        <f t="shared" si="2"/>
        <v>-608365</v>
      </c>
      <c r="U34" s="78">
        <f t="shared" si="2"/>
        <v>-706303</v>
      </c>
      <c r="V34" s="78">
        <f t="shared" si="2"/>
        <v>-1306507</v>
      </c>
      <c r="W34" s="78">
        <f t="shared" si="2"/>
        <v>-7454279</v>
      </c>
      <c r="X34" s="78">
        <f t="shared" si="2"/>
        <v>-7224000</v>
      </c>
      <c r="Y34" s="78">
        <f t="shared" si="2"/>
        <v>-230279</v>
      </c>
      <c r="Z34" s="179">
        <f>+IF(X34&lt;&gt;0,+(Y34/X34)*100,0)</f>
        <v>3.1876937984496125</v>
      </c>
      <c r="AA34" s="79">
        <f>SUM(AA29:AA33)</f>
        <v>-7224000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5576706</v>
      </c>
      <c r="D36" s="158">
        <f>+D15+D25+D34</f>
        <v>4224605</v>
      </c>
      <c r="E36" s="104">
        <f t="shared" si="3"/>
        <v>1500700</v>
      </c>
      <c r="F36" s="105">
        <f t="shared" si="3"/>
        <v>1500700</v>
      </c>
      <c r="G36" s="105">
        <f t="shared" si="3"/>
        <v>10775610</v>
      </c>
      <c r="H36" s="105">
        <f t="shared" si="3"/>
        <v>2570058</v>
      </c>
      <c r="I36" s="105">
        <f t="shared" si="3"/>
        <v>-20194350</v>
      </c>
      <c r="J36" s="105">
        <f t="shared" si="3"/>
        <v>-6848682</v>
      </c>
      <c r="K36" s="105">
        <f t="shared" si="3"/>
        <v>3159334</v>
      </c>
      <c r="L36" s="105">
        <f t="shared" si="3"/>
        <v>-6148461</v>
      </c>
      <c r="M36" s="105">
        <f t="shared" si="3"/>
        <v>-1694307</v>
      </c>
      <c r="N36" s="105">
        <f t="shared" si="3"/>
        <v>-4683434</v>
      </c>
      <c r="O36" s="105">
        <f t="shared" si="3"/>
        <v>2501508</v>
      </c>
      <c r="P36" s="105">
        <f t="shared" si="3"/>
        <v>-1177511</v>
      </c>
      <c r="Q36" s="105">
        <f t="shared" si="3"/>
        <v>11058926</v>
      </c>
      <c r="R36" s="105">
        <f t="shared" si="3"/>
        <v>12382923</v>
      </c>
      <c r="S36" s="105">
        <f t="shared" si="3"/>
        <v>-7268296</v>
      </c>
      <c r="T36" s="105">
        <f t="shared" si="3"/>
        <v>12415792</v>
      </c>
      <c r="U36" s="105">
        <f t="shared" si="3"/>
        <v>-1773698</v>
      </c>
      <c r="V36" s="105">
        <f t="shared" si="3"/>
        <v>3373798</v>
      </c>
      <c r="W36" s="105">
        <f t="shared" si="3"/>
        <v>4224605</v>
      </c>
      <c r="X36" s="105">
        <f t="shared" si="3"/>
        <v>1500700</v>
      </c>
      <c r="Y36" s="105">
        <f t="shared" si="3"/>
        <v>2723905</v>
      </c>
      <c r="Z36" s="142">
        <f>+IF(X36&lt;&gt;0,+(Y36/X36)*100,0)</f>
        <v>181.50896248417405</v>
      </c>
      <c r="AA36" s="107">
        <f>+AA15+AA25+AA34</f>
        <v>1500700</v>
      </c>
    </row>
    <row r="37" spans="1:27" ht="13.5">
      <c r="A37" s="264" t="s">
        <v>202</v>
      </c>
      <c r="B37" s="197" t="s">
        <v>96</v>
      </c>
      <c r="C37" s="158">
        <v>4675640</v>
      </c>
      <c r="D37" s="158">
        <v>10252346</v>
      </c>
      <c r="E37" s="104">
        <v>30003000</v>
      </c>
      <c r="F37" s="105">
        <v>30003000</v>
      </c>
      <c r="G37" s="105">
        <v>10252346</v>
      </c>
      <c r="H37" s="105">
        <v>21027956</v>
      </c>
      <c r="I37" s="105">
        <v>23598014</v>
      </c>
      <c r="J37" s="105">
        <v>10252346</v>
      </c>
      <c r="K37" s="105">
        <v>3403664</v>
      </c>
      <c r="L37" s="105">
        <v>6562998</v>
      </c>
      <c r="M37" s="105">
        <v>414537</v>
      </c>
      <c r="N37" s="105">
        <v>3403664</v>
      </c>
      <c r="O37" s="105">
        <v>-1279770</v>
      </c>
      <c r="P37" s="105">
        <v>1221738</v>
      </c>
      <c r="Q37" s="105">
        <v>44227</v>
      </c>
      <c r="R37" s="105">
        <v>-1279770</v>
      </c>
      <c r="S37" s="105">
        <v>11103153</v>
      </c>
      <c r="T37" s="105">
        <v>3834857</v>
      </c>
      <c r="U37" s="105">
        <v>16250649</v>
      </c>
      <c r="V37" s="105">
        <v>11103153</v>
      </c>
      <c r="W37" s="105">
        <v>10252346</v>
      </c>
      <c r="X37" s="105">
        <v>30003000</v>
      </c>
      <c r="Y37" s="105">
        <v>-19750654</v>
      </c>
      <c r="Z37" s="142">
        <v>-65.83</v>
      </c>
      <c r="AA37" s="107">
        <v>30003000</v>
      </c>
    </row>
    <row r="38" spans="1:27" ht="13.5">
      <c r="A38" s="282" t="s">
        <v>203</v>
      </c>
      <c r="B38" s="271" t="s">
        <v>96</v>
      </c>
      <c r="C38" s="272">
        <v>10252346</v>
      </c>
      <c r="D38" s="272">
        <v>14476951</v>
      </c>
      <c r="E38" s="273">
        <v>31503700</v>
      </c>
      <c r="F38" s="274">
        <v>31503700</v>
      </c>
      <c r="G38" s="274">
        <v>21027956</v>
      </c>
      <c r="H38" s="274">
        <v>23598014</v>
      </c>
      <c r="I38" s="274">
        <v>3403664</v>
      </c>
      <c r="J38" s="274">
        <v>3403664</v>
      </c>
      <c r="K38" s="274">
        <v>6562998</v>
      </c>
      <c r="L38" s="274">
        <v>414537</v>
      </c>
      <c r="M38" s="274">
        <v>-1279770</v>
      </c>
      <c r="N38" s="274">
        <v>-1279770</v>
      </c>
      <c r="O38" s="274">
        <v>1221738</v>
      </c>
      <c r="P38" s="274">
        <v>44227</v>
      </c>
      <c r="Q38" s="274">
        <v>11103153</v>
      </c>
      <c r="R38" s="274">
        <v>11103153</v>
      </c>
      <c r="S38" s="274">
        <v>3834857</v>
      </c>
      <c r="T38" s="274">
        <v>16250649</v>
      </c>
      <c r="U38" s="274">
        <v>14476951</v>
      </c>
      <c r="V38" s="274">
        <v>14476951</v>
      </c>
      <c r="W38" s="274">
        <v>14476951</v>
      </c>
      <c r="X38" s="274">
        <v>31503700</v>
      </c>
      <c r="Y38" s="274">
        <v>-17026749</v>
      </c>
      <c r="Z38" s="275">
        <v>-54.05</v>
      </c>
      <c r="AA38" s="276">
        <v>31503700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2012-08-02T12:36:08Z</dcterms:created>
  <dcterms:modified xsi:type="dcterms:W3CDTF">2012-08-02T12:36:08Z</dcterms:modified>
  <cp:category/>
  <cp:version/>
  <cp:contentType/>
  <cp:contentStatus/>
</cp:coreProperties>
</file>