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<sst xmlns="http://schemas.openxmlformats.org/spreadsheetml/2006/main" count="536" uniqueCount="252">
  <si>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Western Cape: Stellenbosch(WC024)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</si>
  <si>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</si>
  <si>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</si>
  <si>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</si>
  <si>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</si>
  <si>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</si>
  <si>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</si>
  <si>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</si>
  <si>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</si>
  <si>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</si>
  <si>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</si>
  <si>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</si>
  <si>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</si>
  <si>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</si>
  <si>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</si>
  <si>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</si>
  <si>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</si>
  <si>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</si>
  <si>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</si>
  <si>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</si>
  <si>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</si>
  <si>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</si>
  <si>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</si>
  <si>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</si>
  <si>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</si>
  <si>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</si>
  <si>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</si>
  <si>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</si>
  <si>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</si>
  <si>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</si>
  <si>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</si>
  <si>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</si>
  <si>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</si>
  <si>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</si>
  <si>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</si>
  <si>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</si>
  <si>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</si>
  <si>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</si>
  <si>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</si>
  <si>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</si>
  <si>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</si>
  <si>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</si>
  <si>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</si>
  <si>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</si>
  <si>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</si>
  <si>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</si>
  <si>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</si>
  <si>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</si>
  <si>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</si>
  <si>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</si>
  <si>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</si>
  <si>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</si>
  <si>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</si>
  <si>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</si>
  <si>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</si>
  <si>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</si>
  <si>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</si>
  <si>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</si>
  <si>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</si>
  <si>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</si>
  <si>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</si>
  <si>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</si>
  <si>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</si>
  <si>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</si>
  <si>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</si>
  <si>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</si>
  <si>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</si>
  <si>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</si>
  <si>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</si>
  <si>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</si>
  <si>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Stellenbosch(WC024)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</si>
  <si>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</si>
  <si>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</si>
  <si>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</si>
  <si>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</si>
  <si>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</si>
  <si>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</si>
  <si>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</si>
  <si>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</si>
  <si>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</si>
  <si>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</si>
  <si>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</si>
  <si>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</si>
  <si>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</si>
  <si>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</si>
  <si>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</si>
  <si>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</si>
  <si>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</si>
  <si>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</si>
  <si>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</si>
  <si>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</si>
  <si>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</si>
  <si>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</si>
  <si>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</si>
  <si>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</si>
  <si>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</si>
  <si>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</si>
  <si>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</si>
  <si>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</si>
  <si>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</si>
  <si>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Stellenbosch(WC024)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</si>
  <si>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</si>
  <si>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</si>
  <si>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</si>
  <si>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</si>
  <si>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</si>
  <si>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</si>
  <si>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</si>
  <si>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</si>
  <si>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</si>
  <si>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</si>
  <si>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</si>
  <si>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</si>
  <si>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</si>
  <si>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</si>
  <si>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</si>
  <si>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</si>
  <si>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</si>
  <si>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</si>
  <si>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</si>
  <si>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</si>
  <si>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</si>
  <si>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</si>
  <si>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</si>
  <si>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</si>
  <si>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</si>
  <si>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</si>
  <si>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</si>
  <si>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</si>
  <si>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</si>
  <si>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</si>
  <si>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</si>
  <si>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</si>
  <si>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Stellenbosch(WC024)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</si>
  <si>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</si>
  <si>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</si>
  <si>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</si>
  <si>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</si>
  <si>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</si>
  <si>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</si>
  <si>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</si>
  <si>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</si>
  <si>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</si>
  <si>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Stellenbosch(WC024)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</si>
  <si>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</si>
  <si>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</si>
  <si>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</si>
  <si>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</si>
  <si>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</si>
  <si>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</si>
  <si>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</si>
  <si>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</si>
  <si>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</si>
  <si>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</si>
  <si>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</si>
  <si>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</si>
  <si>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</si>
  <si>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</si>
  <si>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</si>
  <si>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</si>
  <si>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</si>
  <si>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</si>
  <si>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</si>
  <si>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</si>
  <si>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</si>
  <si>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</si>
  <si>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</si>
  <si>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</si>
  <si>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</si>
  <si>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</si>
  <si>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</si>
  <si>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</si>
  <si>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</si>
  <si>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</si>
  <si>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</si>
  <si>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</si>
  <si>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</si>
  <si>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Stellenbosch(WC024)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</si>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</sst>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207441008</v>
      </c>
      <c r="C5" s="19"/>
      <c r="D5" s="64">
        <v>204066247</v>
      </c>
      <c r="E5" s="65">
        <v>208066247</v>
      </c>
      <c r="F5" s="65">
        <v>213083581</v>
      </c>
      <c r="G5" s="65">
        <v>191239</v>
      </c>
      <c r="H5" s="65">
        <v>-230406</v>
      </c>
      <c r="I5" s="65">
        <v>213044414</v>
      </c>
      <c r="J5" s="65">
        <v>212005</v>
      </c>
      <c r="K5" s="65">
        <v>-163032</v>
      </c>
      <c r="L5" s="65">
        <v>1518060</v>
      </c>
      <c r="M5" s="65">
        <v>1567033</v>
      </c>
      <c r="N5" s="65">
        <v>237273</v>
      </c>
      <c r="O5" s="65">
        <v>197833</v>
      </c>
      <c r="P5" s="65">
        <v>233770</v>
      </c>
      <c r="Q5" s="65">
        <v>668876</v>
      </c>
      <c r="R5" s="65">
        <v>433752</v>
      </c>
      <c r="S5" s="65">
        <v>115842</v>
      </c>
      <c r="T5" s="65">
        <v>181198</v>
      </c>
      <c r="U5" s="65">
        <v>730792</v>
      </c>
      <c r="V5" s="65">
        <v>216011115</v>
      </c>
      <c r="W5" s="65">
        <v>208066247</v>
      </c>
      <c r="X5" s="65">
        <v>7944868</v>
      </c>
      <c r="Y5" s="66">
        <v>3.82</v>
      </c>
      <c r="Z5" s="67">
        <v>208066247</v>
      </c>
    </row>
    <row r="6" spans="1:26" ht="13.5">
      <c r="A6" s="63" t="s">
        <v>32</v>
      </c>
      <c r="B6" s="19">
        <v>433083992</v>
      </c>
      <c r="C6" s="19"/>
      <c r="D6" s="64">
        <v>453991837</v>
      </c>
      <c r="E6" s="65">
        <v>456491837</v>
      </c>
      <c r="F6" s="65">
        <v>75156072</v>
      </c>
      <c r="G6" s="65">
        <v>38581429</v>
      </c>
      <c r="H6" s="65">
        <v>36926071</v>
      </c>
      <c r="I6" s="65">
        <v>150663572</v>
      </c>
      <c r="J6" s="65">
        <v>37369076</v>
      </c>
      <c r="K6" s="65">
        <v>35470755</v>
      </c>
      <c r="L6" s="65">
        <v>30381732</v>
      </c>
      <c r="M6" s="65">
        <v>103221563</v>
      </c>
      <c r="N6" s="65">
        <v>35108309</v>
      </c>
      <c r="O6" s="65">
        <v>35556256</v>
      </c>
      <c r="P6" s="65">
        <v>42433374</v>
      </c>
      <c r="Q6" s="65">
        <v>113097939</v>
      </c>
      <c r="R6" s="65">
        <v>38493124</v>
      </c>
      <c r="S6" s="65">
        <v>37116265</v>
      </c>
      <c r="T6" s="65">
        <v>35968823</v>
      </c>
      <c r="U6" s="65">
        <v>111578212</v>
      </c>
      <c r="V6" s="65">
        <v>478561286</v>
      </c>
      <c r="W6" s="65">
        <v>456491837</v>
      </c>
      <c r="X6" s="65">
        <v>22069449</v>
      </c>
      <c r="Y6" s="66">
        <v>4.83</v>
      </c>
      <c r="Z6" s="67">
        <v>456491837</v>
      </c>
    </row>
    <row r="7" spans="1:26" ht="13.5">
      <c r="A7" s="63" t="s">
        <v>33</v>
      </c>
      <c r="B7" s="19">
        <v>19756636</v>
      </c>
      <c r="C7" s="19"/>
      <c r="D7" s="64">
        <v>18591804</v>
      </c>
      <c r="E7" s="65">
        <v>18591804</v>
      </c>
      <c r="F7" s="65">
        <v>132756</v>
      </c>
      <c r="G7" s="65">
        <v>1723187</v>
      </c>
      <c r="H7" s="65">
        <v>261746</v>
      </c>
      <c r="I7" s="65">
        <v>2117689</v>
      </c>
      <c r="J7" s="65">
        <v>3288960</v>
      </c>
      <c r="K7" s="65">
        <v>1917369</v>
      </c>
      <c r="L7" s="65">
        <v>1873130</v>
      </c>
      <c r="M7" s="65">
        <v>7079459</v>
      </c>
      <c r="N7" s="65">
        <v>1971281</v>
      </c>
      <c r="O7" s="65">
        <v>2033636</v>
      </c>
      <c r="P7" s="65">
        <v>1924573</v>
      </c>
      <c r="Q7" s="65">
        <v>5929490</v>
      </c>
      <c r="R7" s="65">
        <v>2091192</v>
      </c>
      <c r="S7" s="65">
        <v>2136217</v>
      </c>
      <c r="T7" s="65">
        <v>4072154</v>
      </c>
      <c r="U7" s="65">
        <v>8299563</v>
      </c>
      <c r="V7" s="65">
        <v>23426201</v>
      </c>
      <c r="W7" s="65">
        <v>18591804</v>
      </c>
      <c r="X7" s="65">
        <v>4834397</v>
      </c>
      <c r="Y7" s="66">
        <v>26</v>
      </c>
      <c r="Z7" s="67">
        <v>18591804</v>
      </c>
    </row>
    <row r="8" spans="1:26" ht="13.5">
      <c r="A8" s="63" t="s">
        <v>34</v>
      </c>
      <c r="B8" s="19">
        <v>60161532</v>
      </c>
      <c r="C8" s="19"/>
      <c r="D8" s="64">
        <v>55699529</v>
      </c>
      <c r="E8" s="65">
        <v>65652501</v>
      </c>
      <c r="F8" s="65">
        <v>12147326</v>
      </c>
      <c r="G8" s="65">
        <v>1250000</v>
      </c>
      <c r="H8" s="65">
        <v>6090245</v>
      </c>
      <c r="I8" s="65">
        <v>19487571</v>
      </c>
      <c r="J8" s="65">
        <v>2661925</v>
      </c>
      <c r="K8" s="65">
        <v>0</v>
      </c>
      <c r="L8" s="65">
        <v>10353033</v>
      </c>
      <c r="M8" s="65">
        <v>13014958</v>
      </c>
      <c r="N8" s="65">
        <v>10664310</v>
      </c>
      <c r="O8" s="65">
        <v>0</v>
      </c>
      <c r="P8" s="65">
        <v>9976637</v>
      </c>
      <c r="Q8" s="65">
        <v>20640947</v>
      </c>
      <c r="R8" s="65">
        <v>0</v>
      </c>
      <c r="S8" s="65">
        <v>175</v>
      </c>
      <c r="T8" s="65">
        <v>203</v>
      </c>
      <c r="U8" s="65">
        <v>378</v>
      </c>
      <c r="V8" s="65">
        <v>53143854</v>
      </c>
      <c r="W8" s="65">
        <v>65652501</v>
      </c>
      <c r="X8" s="65">
        <v>-12508647</v>
      </c>
      <c r="Y8" s="66">
        <v>-19.05</v>
      </c>
      <c r="Z8" s="67">
        <v>65652501</v>
      </c>
    </row>
    <row r="9" spans="1:26" ht="13.5">
      <c r="A9" s="63" t="s">
        <v>35</v>
      </c>
      <c r="B9" s="19">
        <v>53320778</v>
      </c>
      <c r="C9" s="19"/>
      <c r="D9" s="64">
        <v>73841236</v>
      </c>
      <c r="E9" s="65">
        <v>54040818</v>
      </c>
      <c r="F9" s="65">
        <v>3505880</v>
      </c>
      <c r="G9" s="65">
        <v>3631688</v>
      </c>
      <c r="H9" s="65">
        <v>3788427</v>
      </c>
      <c r="I9" s="65">
        <v>10925995</v>
      </c>
      <c r="J9" s="65">
        <v>3767004</v>
      </c>
      <c r="K9" s="65">
        <v>4741248</v>
      </c>
      <c r="L9" s="65">
        <v>4149307</v>
      </c>
      <c r="M9" s="65">
        <v>12657559</v>
      </c>
      <c r="N9" s="65">
        <v>3364916</v>
      </c>
      <c r="O9" s="65">
        <v>4413995</v>
      </c>
      <c r="P9" s="65">
        <v>4047381</v>
      </c>
      <c r="Q9" s="65">
        <v>11826292</v>
      </c>
      <c r="R9" s="65">
        <v>4875565</v>
      </c>
      <c r="S9" s="65">
        <v>3812364</v>
      </c>
      <c r="T9" s="65">
        <v>6181134</v>
      </c>
      <c r="U9" s="65">
        <v>14869063</v>
      </c>
      <c r="V9" s="65">
        <v>50278909</v>
      </c>
      <c r="W9" s="65">
        <v>54040818</v>
      </c>
      <c r="X9" s="65">
        <v>-3761909</v>
      </c>
      <c r="Y9" s="66">
        <v>-6.96</v>
      </c>
      <c r="Z9" s="67">
        <v>54040818</v>
      </c>
    </row>
    <row r="10" spans="1:26" ht="25.5">
      <c r="A10" s="68" t="s">
        <v>213</v>
      </c>
      <c r="B10" s="69">
        <f>SUM(B5:B9)</f>
        <v>773763946</v>
      </c>
      <c r="C10" s="69">
        <f>SUM(C5:C9)</f>
        <v>0</v>
      </c>
      <c r="D10" s="70">
        <f aca="true" t="shared" si="0" ref="D10:Z10">SUM(D5:D9)</f>
        <v>806190653</v>
      </c>
      <c r="E10" s="71">
        <f t="shared" si="0"/>
        <v>802843207</v>
      </c>
      <c r="F10" s="71">
        <f t="shared" si="0"/>
        <v>304025615</v>
      </c>
      <c r="G10" s="71">
        <f t="shared" si="0"/>
        <v>45377543</v>
      </c>
      <c r="H10" s="71">
        <f t="shared" si="0"/>
        <v>46836083</v>
      </c>
      <c r="I10" s="71">
        <f t="shared" si="0"/>
        <v>396239241</v>
      </c>
      <c r="J10" s="71">
        <f t="shared" si="0"/>
        <v>47298970</v>
      </c>
      <c r="K10" s="71">
        <f t="shared" si="0"/>
        <v>41966340</v>
      </c>
      <c r="L10" s="71">
        <f t="shared" si="0"/>
        <v>48275262</v>
      </c>
      <c r="M10" s="71">
        <f t="shared" si="0"/>
        <v>137540572</v>
      </c>
      <c r="N10" s="71">
        <f t="shared" si="0"/>
        <v>51346089</v>
      </c>
      <c r="O10" s="71">
        <f t="shared" si="0"/>
        <v>42201720</v>
      </c>
      <c r="P10" s="71">
        <f t="shared" si="0"/>
        <v>58615735</v>
      </c>
      <c r="Q10" s="71">
        <f t="shared" si="0"/>
        <v>152163544</v>
      </c>
      <c r="R10" s="71">
        <f t="shared" si="0"/>
        <v>45893633</v>
      </c>
      <c r="S10" s="71">
        <f t="shared" si="0"/>
        <v>43180863</v>
      </c>
      <c r="T10" s="71">
        <f t="shared" si="0"/>
        <v>46403512</v>
      </c>
      <c r="U10" s="71">
        <f t="shared" si="0"/>
        <v>135478008</v>
      </c>
      <c r="V10" s="71">
        <f t="shared" si="0"/>
        <v>821421365</v>
      </c>
      <c r="W10" s="71">
        <f t="shared" si="0"/>
        <v>802843207</v>
      </c>
      <c r="X10" s="71">
        <f t="shared" si="0"/>
        <v>18578158</v>
      </c>
      <c r="Y10" s="72">
        <f>+IF(W10&lt;&gt;0,(X10/W10)*100,0)</f>
        <v>2.314045611648303</v>
      </c>
      <c r="Z10" s="73">
        <f t="shared" si="0"/>
        <v>802843207</v>
      </c>
    </row>
    <row r="11" spans="1:26" ht="13.5">
      <c r="A11" s="63" t="s">
        <v>37</v>
      </c>
      <c r="B11" s="19">
        <v>220365785</v>
      </c>
      <c r="C11" s="19"/>
      <c r="D11" s="64">
        <v>231247004</v>
      </c>
      <c r="E11" s="65">
        <v>232936934</v>
      </c>
      <c r="F11" s="65">
        <v>16908601</v>
      </c>
      <c r="G11" s="65">
        <v>15840744</v>
      </c>
      <c r="H11" s="65">
        <v>20857163</v>
      </c>
      <c r="I11" s="65">
        <v>53606508</v>
      </c>
      <c r="J11" s="65">
        <v>18167882</v>
      </c>
      <c r="K11" s="65">
        <v>26942881</v>
      </c>
      <c r="L11" s="65">
        <v>17902434</v>
      </c>
      <c r="M11" s="65">
        <v>63013197</v>
      </c>
      <c r="N11" s="65">
        <v>18247891</v>
      </c>
      <c r="O11" s="65">
        <v>18442570</v>
      </c>
      <c r="P11" s="65">
        <v>17780220</v>
      </c>
      <c r="Q11" s="65">
        <v>54470681</v>
      </c>
      <c r="R11" s="65">
        <v>18332770</v>
      </c>
      <c r="S11" s="65">
        <v>18567009</v>
      </c>
      <c r="T11" s="65">
        <v>18767344</v>
      </c>
      <c r="U11" s="65">
        <v>55667123</v>
      </c>
      <c r="V11" s="65">
        <v>226757509</v>
      </c>
      <c r="W11" s="65">
        <v>232936934</v>
      </c>
      <c r="X11" s="65">
        <v>-6179425</v>
      </c>
      <c r="Y11" s="66">
        <v>-2.65</v>
      </c>
      <c r="Z11" s="67">
        <v>232936934</v>
      </c>
    </row>
    <row r="12" spans="1:26" ht="13.5">
      <c r="A12" s="63" t="s">
        <v>38</v>
      </c>
      <c r="B12" s="19">
        <v>6112312</v>
      </c>
      <c r="C12" s="19"/>
      <c r="D12" s="64">
        <v>12249421</v>
      </c>
      <c r="E12" s="65">
        <v>12249421</v>
      </c>
      <c r="F12" s="65">
        <v>655126</v>
      </c>
      <c r="G12" s="65">
        <v>910754</v>
      </c>
      <c r="H12" s="65">
        <v>932820</v>
      </c>
      <c r="I12" s="65">
        <v>2498700</v>
      </c>
      <c r="J12" s="65">
        <v>920547</v>
      </c>
      <c r="K12" s="65">
        <v>919148</v>
      </c>
      <c r="L12" s="65">
        <v>921957</v>
      </c>
      <c r="M12" s="65">
        <v>2761652</v>
      </c>
      <c r="N12" s="65">
        <v>1193869</v>
      </c>
      <c r="O12" s="65">
        <v>1198912</v>
      </c>
      <c r="P12" s="65">
        <v>1067887</v>
      </c>
      <c r="Q12" s="65">
        <v>3460668</v>
      </c>
      <c r="R12" s="65">
        <v>968082</v>
      </c>
      <c r="S12" s="65">
        <v>968082</v>
      </c>
      <c r="T12" s="65">
        <v>968082</v>
      </c>
      <c r="U12" s="65">
        <v>2904246</v>
      </c>
      <c r="V12" s="65">
        <v>11625266</v>
      </c>
      <c r="W12" s="65">
        <v>12249421</v>
      </c>
      <c r="X12" s="65">
        <v>-624155</v>
      </c>
      <c r="Y12" s="66">
        <v>-5.1</v>
      </c>
      <c r="Z12" s="67">
        <v>12249421</v>
      </c>
    </row>
    <row r="13" spans="1:26" ht="13.5">
      <c r="A13" s="63" t="s">
        <v>214</v>
      </c>
      <c r="B13" s="19">
        <v>90603455</v>
      </c>
      <c r="C13" s="19"/>
      <c r="D13" s="64">
        <v>111680710</v>
      </c>
      <c r="E13" s="65">
        <v>111680710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111680710</v>
      </c>
      <c r="X13" s="65">
        <v>-111680710</v>
      </c>
      <c r="Y13" s="66">
        <v>-100</v>
      </c>
      <c r="Z13" s="67">
        <v>111680710</v>
      </c>
    </row>
    <row r="14" spans="1:26" ht="13.5">
      <c r="A14" s="63" t="s">
        <v>40</v>
      </c>
      <c r="B14" s="19">
        <v>3752322</v>
      </c>
      <c r="C14" s="19"/>
      <c r="D14" s="64">
        <v>7400278</v>
      </c>
      <c r="E14" s="65">
        <v>7400278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2863211</v>
      </c>
      <c r="M14" s="65">
        <v>2863211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3476658</v>
      </c>
      <c r="U14" s="65">
        <v>3476658</v>
      </c>
      <c r="V14" s="65">
        <v>6339869</v>
      </c>
      <c r="W14" s="65">
        <v>7400278</v>
      </c>
      <c r="X14" s="65">
        <v>-1060409</v>
      </c>
      <c r="Y14" s="66">
        <v>-14.33</v>
      </c>
      <c r="Z14" s="67">
        <v>7400278</v>
      </c>
    </row>
    <row r="15" spans="1:26" ht="13.5">
      <c r="A15" s="63" t="s">
        <v>41</v>
      </c>
      <c r="B15" s="19">
        <v>173670985</v>
      </c>
      <c r="C15" s="19"/>
      <c r="D15" s="64">
        <v>219189362</v>
      </c>
      <c r="E15" s="65">
        <v>223269362</v>
      </c>
      <c r="F15" s="65">
        <v>0</v>
      </c>
      <c r="G15" s="65">
        <v>25738623</v>
      </c>
      <c r="H15" s="65">
        <v>28711823</v>
      </c>
      <c r="I15" s="65">
        <v>54450446</v>
      </c>
      <c r="J15" s="65">
        <v>15329518</v>
      </c>
      <c r="K15" s="65">
        <v>15614111</v>
      </c>
      <c r="L15" s="65">
        <v>13473468</v>
      </c>
      <c r="M15" s="65">
        <v>44417097</v>
      </c>
      <c r="N15" s="65">
        <v>13007420</v>
      </c>
      <c r="O15" s="65">
        <v>15048629</v>
      </c>
      <c r="P15" s="65">
        <v>15718341</v>
      </c>
      <c r="Q15" s="65">
        <v>43774390</v>
      </c>
      <c r="R15" s="65">
        <v>17254568</v>
      </c>
      <c r="S15" s="65">
        <v>13250501</v>
      </c>
      <c r="T15" s="65">
        <v>42506350</v>
      </c>
      <c r="U15" s="65">
        <v>73011419</v>
      </c>
      <c r="V15" s="65">
        <v>215653352</v>
      </c>
      <c r="W15" s="65">
        <v>223269362</v>
      </c>
      <c r="X15" s="65">
        <v>-7616010</v>
      </c>
      <c r="Y15" s="66">
        <v>-3.41</v>
      </c>
      <c r="Z15" s="67">
        <v>223269362</v>
      </c>
    </row>
    <row r="16" spans="1:26" ht="13.5">
      <c r="A16" s="74" t="s">
        <v>42</v>
      </c>
      <c r="B16" s="19">
        <v>564866</v>
      </c>
      <c r="C16" s="19"/>
      <c r="D16" s="64">
        <v>829860</v>
      </c>
      <c r="E16" s="65">
        <v>692360</v>
      </c>
      <c r="F16" s="65">
        <v>0</v>
      </c>
      <c r="G16" s="65">
        <v>0</v>
      </c>
      <c r="H16" s="65">
        <v>6987</v>
      </c>
      <c r="I16" s="65">
        <v>6987</v>
      </c>
      <c r="J16" s="65">
        <v>16988</v>
      </c>
      <c r="K16" s="65">
        <v>20870</v>
      </c>
      <c r="L16" s="65">
        <v>58563</v>
      </c>
      <c r="M16" s="65">
        <v>96421</v>
      </c>
      <c r="N16" s="65">
        <v>32101</v>
      </c>
      <c r="O16" s="65">
        <v>30425</v>
      </c>
      <c r="P16" s="65">
        <v>368413</v>
      </c>
      <c r="Q16" s="65">
        <v>430939</v>
      </c>
      <c r="R16" s="65">
        <v>1508272</v>
      </c>
      <c r="S16" s="65">
        <v>567000</v>
      </c>
      <c r="T16" s="65">
        <v>1040570</v>
      </c>
      <c r="U16" s="65">
        <v>3115842</v>
      </c>
      <c r="V16" s="65">
        <v>3650189</v>
      </c>
      <c r="W16" s="65">
        <v>692360</v>
      </c>
      <c r="X16" s="65">
        <v>2957829</v>
      </c>
      <c r="Y16" s="66">
        <v>427.21</v>
      </c>
      <c r="Z16" s="67">
        <v>692360</v>
      </c>
    </row>
    <row r="17" spans="1:26" ht="13.5">
      <c r="A17" s="63" t="s">
        <v>43</v>
      </c>
      <c r="B17" s="19">
        <v>234061357</v>
      </c>
      <c r="C17" s="19"/>
      <c r="D17" s="64">
        <v>260204586</v>
      </c>
      <c r="E17" s="65">
        <v>251250710</v>
      </c>
      <c r="F17" s="65">
        <v>10409753</v>
      </c>
      <c r="G17" s="65">
        <v>6778843</v>
      </c>
      <c r="H17" s="65">
        <v>24764825</v>
      </c>
      <c r="I17" s="65">
        <v>41953421</v>
      </c>
      <c r="J17" s="65">
        <v>13651835</v>
      </c>
      <c r="K17" s="65">
        <v>13397976</v>
      </c>
      <c r="L17" s="65">
        <v>22002584</v>
      </c>
      <c r="M17" s="65">
        <v>49052395</v>
      </c>
      <c r="N17" s="65">
        <v>16342160</v>
      </c>
      <c r="O17" s="65">
        <v>12057734</v>
      </c>
      <c r="P17" s="65">
        <v>13287460</v>
      </c>
      <c r="Q17" s="65">
        <v>41687354</v>
      </c>
      <c r="R17" s="65">
        <v>9484485</v>
      </c>
      <c r="S17" s="65">
        <v>12742926</v>
      </c>
      <c r="T17" s="65">
        <v>45378030</v>
      </c>
      <c r="U17" s="65">
        <v>67605441</v>
      </c>
      <c r="V17" s="65">
        <v>200298611</v>
      </c>
      <c r="W17" s="65">
        <v>251250710</v>
      </c>
      <c r="X17" s="65">
        <v>-50952099</v>
      </c>
      <c r="Y17" s="66">
        <v>-20.28</v>
      </c>
      <c r="Z17" s="67">
        <v>251250710</v>
      </c>
    </row>
    <row r="18" spans="1:26" ht="13.5">
      <c r="A18" s="75" t="s">
        <v>44</v>
      </c>
      <c r="B18" s="76">
        <f>SUM(B11:B17)</f>
        <v>729131082</v>
      </c>
      <c r="C18" s="76">
        <f>SUM(C11:C17)</f>
        <v>0</v>
      </c>
      <c r="D18" s="77">
        <f aca="true" t="shared" si="1" ref="D18:Z18">SUM(D11:D17)</f>
        <v>842801221</v>
      </c>
      <c r="E18" s="78">
        <f t="shared" si="1"/>
        <v>839479775</v>
      </c>
      <c r="F18" s="78">
        <f t="shared" si="1"/>
        <v>27973480</v>
      </c>
      <c r="G18" s="78">
        <f t="shared" si="1"/>
        <v>49268964</v>
      </c>
      <c r="H18" s="78">
        <f t="shared" si="1"/>
        <v>75273618</v>
      </c>
      <c r="I18" s="78">
        <f t="shared" si="1"/>
        <v>152516062</v>
      </c>
      <c r="J18" s="78">
        <f t="shared" si="1"/>
        <v>48086770</v>
      </c>
      <c r="K18" s="78">
        <f t="shared" si="1"/>
        <v>56894986</v>
      </c>
      <c r="L18" s="78">
        <f t="shared" si="1"/>
        <v>57222217</v>
      </c>
      <c r="M18" s="78">
        <f t="shared" si="1"/>
        <v>162203973</v>
      </c>
      <c r="N18" s="78">
        <f t="shared" si="1"/>
        <v>48823441</v>
      </c>
      <c r="O18" s="78">
        <f t="shared" si="1"/>
        <v>46778270</v>
      </c>
      <c r="P18" s="78">
        <f t="shared" si="1"/>
        <v>48222321</v>
      </c>
      <c r="Q18" s="78">
        <f t="shared" si="1"/>
        <v>143824032</v>
      </c>
      <c r="R18" s="78">
        <f t="shared" si="1"/>
        <v>47548177</v>
      </c>
      <c r="S18" s="78">
        <f t="shared" si="1"/>
        <v>46095518</v>
      </c>
      <c r="T18" s="78">
        <f t="shared" si="1"/>
        <v>112137034</v>
      </c>
      <c r="U18" s="78">
        <f t="shared" si="1"/>
        <v>205780729</v>
      </c>
      <c r="V18" s="78">
        <f t="shared" si="1"/>
        <v>664324796</v>
      </c>
      <c r="W18" s="78">
        <f t="shared" si="1"/>
        <v>839479775</v>
      </c>
      <c r="X18" s="78">
        <f t="shared" si="1"/>
        <v>-175154979</v>
      </c>
      <c r="Y18" s="72">
        <f>+IF(W18&lt;&gt;0,(X18/W18)*100,0)</f>
        <v>-20.86470504902873</v>
      </c>
      <c r="Z18" s="79">
        <f t="shared" si="1"/>
        <v>839479775</v>
      </c>
    </row>
    <row r="19" spans="1:26" ht="13.5">
      <c r="A19" s="75" t="s">
        <v>45</v>
      </c>
      <c r="B19" s="80">
        <f>+B10-B18</f>
        <v>44632864</v>
      </c>
      <c r="C19" s="80">
        <f>+C10-C18</f>
        <v>0</v>
      </c>
      <c r="D19" s="81">
        <f aca="true" t="shared" si="2" ref="D19:Z19">+D10-D18</f>
        <v>-36610568</v>
      </c>
      <c r="E19" s="82">
        <f t="shared" si="2"/>
        <v>-36636568</v>
      </c>
      <c r="F19" s="82">
        <f t="shared" si="2"/>
        <v>276052135</v>
      </c>
      <c r="G19" s="82">
        <f t="shared" si="2"/>
        <v>-3891421</v>
      </c>
      <c r="H19" s="82">
        <f t="shared" si="2"/>
        <v>-28437535</v>
      </c>
      <c r="I19" s="82">
        <f t="shared" si="2"/>
        <v>243723179</v>
      </c>
      <c r="J19" s="82">
        <f t="shared" si="2"/>
        <v>-787800</v>
      </c>
      <c r="K19" s="82">
        <f t="shared" si="2"/>
        <v>-14928646</v>
      </c>
      <c r="L19" s="82">
        <f t="shared" si="2"/>
        <v>-8946955</v>
      </c>
      <c r="M19" s="82">
        <f t="shared" si="2"/>
        <v>-24663401</v>
      </c>
      <c r="N19" s="82">
        <f t="shared" si="2"/>
        <v>2522648</v>
      </c>
      <c r="O19" s="82">
        <f t="shared" si="2"/>
        <v>-4576550</v>
      </c>
      <c r="P19" s="82">
        <f t="shared" si="2"/>
        <v>10393414</v>
      </c>
      <c r="Q19" s="82">
        <f t="shared" si="2"/>
        <v>8339512</v>
      </c>
      <c r="R19" s="82">
        <f t="shared" si="2"/>
        <v>-1654544</v>
      </c>
      <c r="S19" s="82">
        <f t="shared" si="2"/>
        <v>-2914655</v>
      </c>
      <c r="T19" s="82">
        <f t="shared" si="2"/>
        <v>-65733522</v>
      </c>
      <c r="U19" s="82">
        <f t="shared" si="2"/>
        <v>-70302721</v>
      </c>
      <c r="V19" s="82">
        <f t="shared" si="2"/>
        <v>157096569</v>
      </c>
      <c r="W19" s="82">
        <f>IF(E10=E18,0,W10-W18)</f>
        <v>-36636568</v>
      </c>
      <c r="X19" s="82">
        <f t="shared" si="2"/>
        <v>193733137</v>
      </c>
      <c r="Y19" s="83">
        <f>+IF(W19&lt;&gt;0,(X19/W19)*100,0)</f>
        <v>-528.7971760892015</v>
      </c>
      <c r="Z19" s="84">
        <f t="shared" si="2"/>
        <v>-36636568</v>
      </c>
    </row>
    <row r="20" spans="1:26" ht="13.5">
      <c r="A20" s="63" t="s">
        <v>46</v>
      </c>
      <c r="B20" s="19">
        <v>36640822</v>
      </c>
      <c r="C20" s="19"/>
      <c r="D20" s="64">
        <v>49955167</v>
      </c>
      <c r="E20" s="65">
        <v>56992726</v>
      </c>
      <c r="F20" s="65">
        <v>1182</v>
      </c>
      <c r="G20" s="65">
        <v>0</v>
      </c>
      <c r="H20" s="65">
        <v>0</v>
      </c>
      <c r="I20" s="65">
        <v>1182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1182</v>
      </c>
      <c r="W20" s="65">
        <v>56992726</v>
      </c>
      <c r="X20" s="65">
        <v>-56991544</v>
      </c>
      <c r="Y20" s="66">
        <v>-100</v>
      </c>
      <c r="Z20" s="67">
        <v>56992726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81273686</v>
      </c>
      <c r="C22" s="91">
        <f>SUM(C19:C21)</f>
        <v>0</v>
      </c>
      <c r="D22" s="92">
        <f aca="true" t="shared" si="3" ref="D22:Z22">SUM(D19:D21)</f>
        <v>13344599</v>
      </c>
      <c r="E22" s="93">
        <f t="shared" si="3"/>
        <v>20356158</v>
      </c>
      <c r="F22" s="93">
        <f t="shared" si="3"/>
        <v>276053317</v>
      </c>
      <c r="G22" s="93">
        <f t="shared" si="3"/>
        <v>-3891421</v>
      </c>
      <c r="H22" s="93">
        <f t="shared" si="3"/>
        <v>-28437535</v>
      </c>
      <c r="I22" s="93">
        <f t="shared" si="3"/>
        <v>243724361</v>
      </c>
      <c r="J22" s="93">
        <f t="shared" si="3"/>
        <v>-787800</v>
      </c>
      <c r="K22" s="93">
        <f t="shared" si="3"/>
        <v>-14928646</v>
      </c>
      <c r="L22" s="93">
        <f t="shared" si="3"/>
        <v>-8946955</v>
      </c>
      <c r="M22" s="93">
        <f t="shared" si="3"/>
        <v>-24663401</v>
      </c>
      <c r="N22" s="93">
        <f t="shared" si="3"/>
        <v>2522648</v>
      </c>
      <c r="O22" s="93">
        <f t="shared" si="3"/>
        <v>-4576550</v>
      </c>
      <c r="P22" s="93">
        <f t="shared" si="3"/>
        <v>10393414</v>
      </c>
      <c r="Q22" s="93">
        <f t="shared" si="3"/>
        <v>8339512</v>
      </c>
      <c r="R22" s="93">
        <f t="shared" si="3"/>
        <v>-1654544</v>
      </c>
      <c r="S22" s="93">
        <f t="shared" si="3"/>
        <v>-2914655</v>
      </c>
      <c r="T22" s="93">
        <f t="shared" si="3"/>
        <v>-65733522</v>
      </c>
      <c r="U22" s="93">
        <f t="shared" si="3"/>
        <v>-70302721</v>
      </c>
      <c r="V22" s="93">
        <f t="shared" si="3"/>
        <v>157097751</v>
      </c>
      <c r="W22" s="93">
        <f t="shared" si="3"/>
        <v>20356158</v>
      </c>
      <c r="X22" s="93">
        <f t="shared" si="3"/>
        <v>136741593</v>
      </c>
      <c r="Y22" s="94">
        <f>+IF(W22&lt;&gt;0,(X22/W22)*100,0)</f>
        <v>671.7455867654397</v>
      </c>
      <c r="Z22" s="95">
        <f t="shared" si="3"/>
        <v>20356158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81273686</v>
      </c>
      <c r="C24" s="80">
        <f>SUM(C22:C23)</f>
        <v>0</v>
      </c>
      <c r="D24" s="81">
        <f aca="true" t="shared" si="4" ref="D24:Z24">SUM(D22:D23)</f>
        <v>13344599</v>
      </c>
      <c r="E24" s="82">
        <f t="shared" si="4"/>
        <v>20356158</v>
      </c>
      <c r="F24" s="82">
        <f t="shared" si="4"/>
        <v>276053317</v>
      </c>
      <c r="G24" s="82">
        <f t="shared" si="4"/>
        <v>-3891421</v>
      </c>
      <c r="H24" s="82">
        <f t="shared" si="4"/>
        <v>-28437535</v>
      </c>
      <c r="I24" s="82">
        <f t="shared" si="4"/>
        <v>243724361</v>
      </c>
      <c r="J24" s="82">
        <f t="shared" si="4"/>
        <v>-787800</v>
      </c>
      <c r="K24" s="82">
        <f t="shared" si="4"/>
        <v>-14928646</v>
      </c>
      <c r="L24" s="82">
        <f t="shared" si="4"/>
        <v>-8946955</v>
      </c>
      <c r="M24" s="82">
        <f t="shared" si="4"/>
        <v>-24663401</v>
      </c>
      <c r="N24" s="82">
        <f t="shared" si="4"/>
        <v>2522648</v>
      </c>
      <c r="O24" s="82">
        <f t="shared" si="4"/>
        <v>-4576550</v>
      </c>
      <c r="P24" s="82">
        <f t="shared" si="4"/>
        <v>10393414</v>
      </c>
      <c r="Q24" s="82">
        <f t="shared" si="4"/>
        <v>8339512</v>
      </c>
      <c r="R24" s="82">
        <f t="shared" si="4"/>
        <v>-1654544</v>
      </c>
      <c r="S24" s="82">
        <f t="shared" si="4"/>
        <v>-2914655</v>
      </c>
      <c r="T24" s="82">
        <f t="shared" si="4"/>
        <v>-65733522</v>
      </c>
      <c r="U24" s="82">
        <f t="shared" si="4"/>
        <v>-70302721</v>
      </c>
      <c r="V24" s="82">
        <f t="shared" si="4"/>
        <v>157097751</v>
      </c>
      <c r="W24" s="82">
        <f t="shared" si="4"/>
        <v>20356158</v>
      </c>
      <c r="X24" s="82">
        <f t="shared" si="4"/>
        <v>136741593</v>
      </c>
      <c r="Y24" s="83">
        <f>+IF(W24&lt;&gt;0,(X24/W24)*100,0)</f>
        <v>671.7455867654397</v>
      </c>
      <c r="Z24" s="84">
        <f t="shared" si="4"/>
        <v>20356158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113217725</v>
      </c>
      <c r="C27" s="22"/>
      <c r="D27" s="104">
        <v>199066040</v>
      </c>
      <c r="E27" s="105">
        <v>210103557</v>
      </c>
      <c r="F27" s="105">
        <v>556929</v>
      </c>
      <c r="G27" s="105">
        <v>3943349</v>
      </c>
      <c r="H27" s="105">
        <v>4537741</v>
      </c>
      <c r="I27" s="105">
        <v>9038019</v>
      </c>
      <c r="J27" s="105">
        <v>8715625</v>
      </c>
      <c r="K27" s="105">
        <v>12809814</v>
      </c>
      <c r="L27" s="105">
        <v>10044872</v>
      </c>
      <c r="M27" s="105">
        <v>31570311</v>
      </c>
      <c r="N27" s="105">
        <v>3826595</v>
      </c>
      <c r="O27" s="105">
        <v>5354778</v>
      </c>
      <c r="P27" s="105">
        <v>17237903</v>
      </c>
      <c r="Q27" s="105">
        <v>26419276</v>
      </c>
      <c r="R27" s="105">
        <v>11166857</v>
      </c>
      <c r="S27" s="105">
        <v>24898206</v>
      </c>
      <c r="T27" s="105">
        <v>61772264</v>
      </c>
      <c r="U27" s="105">
        <v>97837327</v>
      </c>
      <c r="V27" s="105">
        <v>164864933</v>
      </c>
      <c r="W27" s="105">
        <v>210103557</v>
      </c>
      <c r="X27" s="105">
        <v>-45238624</v>
      </c>
      <c r="Y27" s="106">
        <v>-21.53</v>
      </c>
      <c r="Z27" s="107">
        <v>210103557</v>
      </c>
    </row>
    <row r="28" spans="1:26" ht="13.5">
      <c r="A28" s="108" t="s">
        <v>46</v>
      </c>
      <c r="B28" s="19">
        <v>32347216</v>
      </c>
      <c r="C28" s="19"/>
      <c r="D28" s="64">
        <v>49955167</v>
      </c>
      <c r="E28" s="65">
        <v>59146720</v>
      </c>
      <c r="F28" s="65">
        <v>0</v>
      </c>
      <c r="G28" s="65">
        <v>2029083</v>
      </c>
      <c r="H28" s="65">
        <v>2793669</v>
      </c>
      <c r="I28" s="65">
        <v>4822752</v>
      </c>
      <c r="J28" s="65">
        <v>4704432</v>
      </c>
      <c r="K28" s="65">
        <v>2431526</v>
      </c>
      <c r="L28" s="65">
        <v>4940649</v>
      </c>
      <c r="M28" s="65">
        <v>12076607</v>
      </c>
      <c r="N28" s="65">
        <v>1691242</v>
      </c>
      <c r="O28" s="65">
        <v>1071249</v>
      </c>
      <c r="P28" s="65">
        <v>8462970</v>
      </c>
      <c r="Q28" s="65">
        <v>11225461</v>
      </c>
      <c r="R28" s="65">
        <v>5472633</v>
      </c>
      <c r="S28" s="65">
        <v>9336565</v>
      </c>
      <c r="T28" s="65">
        <v>18724616</v>
      </c>
      <c r="U28" s="65">
        <v>33533814</v>
      </c>
      <c r="V28" s="65">
        <v>61658634</v>
      </c>
      <c r="W28" s="65">
        <v>59146720</v>
      </c>
      <c r="X28" s="65">
        <v>2511914</v>
      </c>
      <c r="Y28" s="66">
        <v>4.25</v>
      </c>
      <c r="Z28" s="67">
        <v>59146720</v>
      </c>
    </row>
    <row r="29" spans="1:26" ht="13.5">
      <c r="A29" s="63" t="s">
        <v>218</v>
      </c>
      <c r="B29" s="19">
        <v>4293606</v>
      </c>
      <c r="C29" s="19"/>
      <c r="D29" s="64">
        <v>7592693</v>
      </c>
      <c r="E29" s="65">
        <v>5781135</v>
      </c>
      <c r="F29" s="65">
        <v>0</v>
      </c>
      <c r="G29" s="65">
        <v>23522</v>
      </c>
      <c r="H29" s="65">
        <v>614879</v>
      </c>
      <c r="I29" s="65">
        <v>638401</v>
      </c>
      <c r="J29" s="65">
        <v>0</v>
      </c>
      <c r="K29" s="65">
        <v>549421</v>
      </c>
      <c r="L29" s="65">
        <v>33426</v>
      </c>
      <c r="M29" s="65">
        <v>582847</v>
      </c>
      <c r="N29" s="65">
        <v>190315</v>
      </c>
      <c r="O29" s="65">
        <v>162970</v>
      </c>
      <c r="P29" s="65">
        <v>-537477</v>
      </c>
      <c r="Q29" s="65">
        <v>-184192</v>
      </c>
      <c r="R29" s="65">
        <v>79363</v>
      </c>
      <c r="S29" s="65">
        <v>325933</v>
      </c>
      <c r="T29" s="65">
        <v>2125312</v>
      </c>
      <c r="U29" s="65">
        <v>2530608</v>
      </c>
      <c r="V29" s="65">
        <v>3567664</v>
      </c>
      <c r="W29" s="65">
        <v>5781135</v>
      </c>
      <c r="X29" s="65">
        <v>-2213471</v>
      </c>
      <c r="Y29" s="66">
        <v>-38.29</v>
      </c>
      <c r="Z29" s="67">
        <v>5781135</v>
      </c>
    </row>
    <row r="30" spans="1:26" ht="13.5">
      <c r="A30" s="63" t="s">
        <v>52</v>
      </c>
      <c r="B30" s="19">
        <v>25006098</v>
      </c>
      <c r="C30" s="19"/>
      <c r="D30" s="64">
        <v>47047780</v>
      </c>
      <c r="E30" s="65">
        <v>59335302</v>
      </c>
      <c r="F30" s="65">
        <v>0</v>
      </c>
      <c r="G30" s="65">
        <v>0</v>
      </c>
      <c r="H30" s="65">
        <v>0</v>
      </c>
      <c r="I30" s="65">
        <v>0</v>
      </c>
      <c r="J30" s="65">
        <v>66540</v>
      </c>
      <c r="K30" s="65">
        <v>7075457</v>
      </c>
      <c r="L30" s="65">
        <v>2113150</v>
      </c>
      <c r="M30" s="65">
        <v>9255147</v>
      </c>
      <c r="N30" s="65">
        <v>138178</v>
      </c>
      <c r="O30" s="65">
        <v>1108540</v>
      </c>
      <c r="P30" s="65">
        <v>157074</v>
      </c>
      <c r="Q30" s="65">
        <v>1403792</v>
      </c>
      <c r="R30" s="65">
        <v>340474</v>
      </c>
      <c r="S30" s="65">
        <v>2334621</v>
      </c>
      <c r="T30" s="65">
        <v>16361992</v>
      </c>
      <c r="U30" s="65">
        <v>19037087</v>
      </c>
      <c r="V30" s="65">
        <v>29696026</v>
      </c>
      <c r="W30" s="65">
        <v>59335302</v>
      </c>
      <c r="X30" s="65">
        <v>-29639276</v>
      </c>
      <c r="Y30" s="66">
        <v>-49.95</v>
      </c>
      <c r="Z30" s="67">
        <v>59335302</v>
      </c>
    </row>
    <row r="31" spans="1:26" ht="13.5">
      <c r="A31" s="63" t="s">
        <v>53</v>
      </c>
      <c r="B31" s="19">
        <v>51570807</v>
      </c>
      <c r="C31" s="19"/>
      <c r="D31" s="64">
        <v>94470400</v>
      </c>
      <c r="E31" s="65">
        <v>85840400</v>
      </c>
      <c r="F31" s="65">
        <v>556929</v>
      </c>
      <c r="G31" s="65">
        <v>1890744</v>
      </c>
      <c r="H31" s="65">
        <v>1129193</v>
      </c>
      <c r="I31" s="65">
        <v>3576866</v>
      </c>
      <c r="J31" s="65">
        <v>3944653</v>
      </c>
      <c r="K31" s="65">
        <v>2753410</v>
      </c>
      <c r="L31" s="65">
        <v>2957647</v>
      </c>
      <c r="M31" s="65">
        <v>9655710</v>
      </c>
      <c r="N31" s="65">
        <v>1806860</v>
      </c>
      <c r="O31" s="65">
        <v>3012019</v>
      </c>
      <c r="P31" s="65">
        <v>9155336</v>
      </c>
      <c r="Q31" s="65">
        <v>13974215</v>
      </c>
      <c r="R31" s="65">
        <v>5274387</v>
      </c>
      <c r="S31" s="65">
        <v>12901087</v>
      </c>
      <c r="T31" s="65">
        <v>24560344</v>
      </c>
      <c r="U31" s="65">
        <v>42735818</v>
      </c>
      <c r="V31" s="65">
        <v>69942609</v>
      </c>
      <c r="W31" s="65">
        <v>85840400</v>
      </c>
      <c r="X31" s="65">
        <v>-15897791</v>
      </c>
      <c r="Y31" s="66">
        <v>-18.52</v>
      </c>
      <c r="Z31" s="67">
        <v>85840400</v>
      </c>
    </row>
    <row r="32" spans="1:26" ht="13.5">
      <c r="A32" s="75" t="s">
        <v>54</v>
      </c>
      <c r="B32" s="22">
        <f>SUM(B28:B31)</f>
        <v>113217727</v>
      </c>
      <c r="C32" s="22">
        <f>SUM(C28:C31)</f>
        <v>0</v>
      </c>
      <c r="D32" s="104">
        <f aca="true" t="shared" si="5" ref="D32:Z32">SUM(D28:D31)</f>
        <v>199066040</v>
      </c>
      <c r="E32" s="105">
        <f t="shared" si="5"/>
        <v>210103557</v>
      </c>
      <c r="F32" s="105">
        <f t="shared" si="5"/>
        <v>556929</v>
      </c>
      <c r="G32" s="105">
        <f t="shared" si="5"/>
        <v>3943349</v>
      </c>
      <c r="H32" s="105">
        <f t="shared" si="5"/>
        <v>4537741</v>
      </c>
      <c r="I32" s="105">
        <f t="shared" si="5"/>
        <v>9038019</v>
      </c>
      <c r="J32" s="105">
        <f t="shared" si="5"/>
        <v>8715625</v>
      </c>
      <c r="K32" s="105">
        <f t="shared" si="5"/>
        <v>12809814</v>
      </c>
      <c r="L32" s="105">
        <f t="shared" si="5"/>
        <v>10044872</v>
      </c>
      <c r="M32" s="105">
        <f t="shared" si="5"/>
        <v>31570311</v>
      </c>
      <c r="N32" s="105">
        <f t="shared" si="5"/>
        <v>3826595</v>
      </c>
      <c r="O32" s="105">
        <f t="shared" si="5"/>
        <v>5354778</v>
      </c>
      <c r="P32" s="105">
        <f t="shared" si="5"/>
        <v>17237903</v>
      </c>
      <c r="Q32" s="105">
        <f t="shared" si="5"/>
        <v>26419276</v>
      </c>
      <c r="R32" s="105">
        <f t="shared" si="5"/>
        <v>11166857</v>
      </c>
      <c r="S32" s="105">
        <f t="shared" si="5"/>
        <v>24898206</v>
      </c>
      <c r="T32" s="105">
        <f t="shared" si="5"/>
        <v>61772264</v>
      </c>
      <c r="U32" s="105">
        <f t="shared" si="5"/>
        <v>97837327</v>
      </c>
      <c r="V32" s="105">
        <f t="shared" si="5"/>
        <v>164864933</v>
      </c>
      <c r="W32" s="105">
        <f t="shared" si="5"/>
        <v>210103557</v>
      </c>
      <c r="X32" s="105">
        <f t="shared" si="5"/>
        <v>-45238624</v>
      </c>
      <c r="Y32" s="106">
        <f>+IF(W32&lt;&gt;0,(X32/W32)*100,0)</f>
        <v>-21.531584065471105</v>
      </c>
      <c r="Z32" s="107">
        <f t="shared" si="5"/>
        <v>210103557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440166915</v>
      </c>
      <c r="C35" s="19"/>
      <c r="D35" s="64">
        <v>387556639</v>
      </c>
      <c r="E35" s="65">
        <v>387556639</v>
      </c>
      <c r="F35" s="65">
        <v>546172897</v>
      </c>
      <c r="G35" s="65">
        <v>566768084</v>
      </c>
      <c r="H35" s="65">
        <v>496148920</v>
      </c>
      <c r="I35" s="65">
        <v>1609089901</v>
      </c>
      <c r="J35" s="65">
        <v>538353244</v>
      </c>
      <c r="K35" s="65">
        <v>524501219</v>
      </c>
      <c r="L35" s="65">
        <v>508322150</v>
      </c>
      <c r="M35" s="65">
        <v>1571176613</v>
      </c>
      <c r="N35" s="65">
        <v>513643673</v>
      </c>
      <c r="O35" s="65">
        <v>515854574</v>
      </c>
      <c r="P35" s="65">
        <v>537634324</v>
      </c>
      <c r="Q35" s="65">
        <v>1567132571</v>
      </c>
      <c r="R35" s="65">
        <v>542130354</v>
      </c>
      <c r="S35" s="65">
        <v>527695273</v>
      </c>
      <c r="T35" s="65">
        <v>456025177</v>
      </c>
      <c r="U35" s="65">
        <v>1525850804</v>
      </c>
      <c r="V35" s="65">
        <v>6273249889</v>
      </c>
      <c r="W35" s="65">
        <v>387556639</v>
      </c>
      <c r="X35" s="65">
        <v>5885693250</v>
      </c>
      <c r="Y35" s="66">
        <v>1518.67</v>
      </c>
      <c r="Z35" s="67">
        <v>387556639</v>
      </c>
    </row>
    <row r="36" spans="1:26" ht="13.5">
      <c r="A36" s="63" t="s">
        <v>57</v>
      </c>
      <c r="B36" s="19">
        <v>3189882901</v>
      </c>
      <c r="C36" s="19"/>
      <c r="D36" s="64">
        <v>3244688581</v>
      </c>
      <c r="E36" s="65">
        <v>3244688581</v>
      </c>
      <c r="F36" s="65">
        <v>3200442296</v>
      </c>
      <c r="G36" s="65">
        <v>3201155296</v>
      </c>
      <c r="H36" s="65">
        <v>3266946056</v>
      </c>
      <c r="I36" s="65">
        <v>9668543648</v>
      </c>
      <c r="J36" s="65">
        <v>3217392449</v>
      </c>
      <c r="K36" s="65">
        <v>3189919537</v>
      </c>
      <c r="L36" s="65">
        <v>3220239060</v>
      </c>
      <c r="M36" s="65">
        <v>9627551046</v>
      </c>
      <c r="N36" s="65">
        <v>3220239060</v>
      </c>
      <c r="O36" s="65">
        <v>3220239060</v>
      </c>
      <c r="P36" s="65">
        <v>3220239060</v>
      </c>
      <c r="Q36" s="65">
        <v>9660717180</v>
      </c>
      <c r="R36" s="65">
        <v>3220239060</v>
      </c>
      <c r="S36" s="65">
        <v>3220239060</v>
      </c>
      <c r="T36" s="65">
        <v>3220239060</v>
      </c>
      <c r="U36" s="65">
        <v>9660717180</v>
      </c>
      <c r="V36" s="65">
        <v>38617529054</v>
      </c>
      <c r="W36" s="65">
        <v>3244688581</v>
      </c>
      <c r="X36" s="65">
        <v>35372840473</v>
      </c>
      <c r="Y36" s="66">
        <v>1090.18</v>
      </c>
      <c r="Z36" s="67">
        <v>3244688581</v>
      </c>
    </row>
    <row r="37" spans="1:26" ht="13.5">
      <c r="A37" s="63" t="s">
        <v>58</v>
      </c>
      <c r="B37" s="19">
        <v>177792006</v>
      </c>
      <c r="C37" s="19"/>
      <c r="D37" s="64">
        <v>121650730</v>
      </c>
      <c r="E37" s="65">
        <v>121650730</v>
      </c>
      <c r="F37" s="65">
        <v>156196670</v>
      </c>
      <c r="G37" s="65">
        <v>139078518</v>
      </c>
      <c r="H37" s="65">
        <v>184916449</v>
      </c>
      <c r="I37" s="65">
        <v>480191637</v>
      </c>
      <c r="J37" s="65">
        <v>142875410</v>
      </c>
      <c r="K37" s="65">
        <v>136595781</v>
      </c>
      <c r="L37" s="65">
        <v>151269894</v>
      </c>
      <c r="M37" s="65">
        <v>430741085</v>
      </c>
      <c r="N37" s="65">
        <v>134844386</v>
      </c>
      <c r="O37" s="65">
        <v>137190149</v>
      </c>
      <c r="P37" s="65">
        <v>166838980</v>
      </c>
      <c r="Q37" s="65">
        <v>438873515</v>
      </c>
      <c r="R37" s="65">
        <v>155158173</v>
      </c>
      <c r="S37" s="65">
        <v>155327485</v>
      </c>
      <c r="T37" s="65">
        <v>181211955</v>
      </c>
      <c r="U37" s="65">
        <v>491697613</v>
      </c>
      <c r="V37" s="65">
        <v>1841503850</v>
      </c>
      <c r="W37" s="65">
        <v>121650730</v>
      </c>
      <c r="X37" s="65">
        <v>1719853120</v>
      </c>
      <c r="Y37" s="66">
        <v>1413.76</v>
      </c>
      <c r="Z37" s="67">
        <v>121650730</v>
      </c>
    </row>
    <row r="38" spans="1:26" ht="13.5">
      <c r="A38" s="63" t="s">
        <v>59</v>
      </c>
      <c r="B38" s="19">
        <v>219292250</v>
      </c>
      <c r="C38" s="19"/>
      <c r="D38" s="64">
        <v>305905186</v>
      </c>
      <c r="E38" s="65">
        <v>305905186</v>
      </c>
      <c r="F38" s="65">
        <v>240252973</v>
      </c>
      <c r="G38" s="65">
        <v>217459194</v>
      </c>
      <c r="H38" s="65">
        <v>262120849</v>
      </c>
      <c r="I38" s="65">
        <v>719833016</v>
      </c>
      <c r="J38" s="65">
        <v>218285361</v>
      </c>
      <c r="K38" s="65">
        <v>218262878</v>
      </c>
      <c r="L38" s="65">
        <v>225119408</v>
      </c>
      <c r="M38" s="65">
        <v>661667647</v>
      </c>
      <c r="N38" s="65">
        <v>221682218</v>
      </c>
      <c r="O38" s="65">
        <v>221086127</v>
      </c>
      <c r="P38" s="65">
        <v>223886358</v>
      </c>
      <c r="Q38" s="65">
        <v>666654703</v>
      </c>
      <c r="R38" s="65">
        <v>223441385</v>
      </c>
      <c r="S38" s="65">
        <v>222965559</v>
      </c>
      <c r="T38" s="65">
        <v>235928007</v>
      </c>
      <c r="U38" s="65">
        <v>682334951</v>
      </c>
      <c r="V38" s="65">
        <v>2730490317</v>
      </c>
      <c r="W38" s="65">
        <v>305905186</v>
      </c>
      <c r="X38" s="65">
        <v>2424585131</v>
      </c>
      <c r="Y38" s="66">
        <v>792.59</v>
      </c>
      <c r="Z38" s="67">
        <v>305905186</v>
      </c>
    </row>
    <row r="39" spans="1:26" ht="13.5">
      <c r="A39" s="63" t="s">
        <v>60</v>
      </c>
      <c r="B39" s="19">
        <v>3232965560</v>
      </c>
      <c r="C39" s="19"/>
      <c r="D39" s="64">
        <v>3204689302</v>
      </c>
      <c r="E39" s="65">
        <v>3204689302</v>
      </c>
      <c r="F39" s="65">
        <v>3350165550</v>
      </c>
      <c r="G39" s="65">
        <v>3411385668</v>
      </c>
      <c r="H39" s="65">
        <v>3316057678</v>
      </c>
      <c r="I39" s="65">
        <v>10077608896</v>
      </c>
      <c r="J39" s="65">
        <v>3394584922</v>
      </c>
      <c r="K39" s="65">
        <v>3359562097</v>
      </c>
      <c r="L39" s="65">
        <v>3352171908</v>
      </c>
      <c r="M39" s="65">
        <v>10106318927</v>
      </c>
      <c r="N39" s="65">
        <v>3377356129</v>
      </c>
      <c r="O39" s="65">
        <v>3377817358</v>
      </c>
      <c r="P39" s="65">
        <v>3367148046</v>
      </c>
      <c r="Q39" s="65">
        <v>10122321533</v>
      </c>
      <c r="R39" s="65">
        <v>3383769856</v>
      </c>
      <c r="S39" s="65">
        <v>3369641289</v>
      </c>
      <c r="T39" s="65">
        <v>3259124275</v>
      </c>
      <c r="U39" s="65">
        <v>10012535420</v>
      </c>
      <c r="V39" s="65">
        <v>40318784776</v>
      </c>
      <c r="W39" s="65">
        <v>3204689302</v>
      </c>
      <c r="X39" s="65">
        <v>37114095474</v>
      </c>
      <c r="Y39" s="66">
        <v>1158.12</v>
      </c>
      <c r="Z39" s="67">
        <v>3204689302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213996988</v>
      </c>
      <c r="C42" s="19">
        <v>125528258</v>
      </c>
      <c r="D42" s="64">
        <v>122387729</v>
      </c>
      <c r="E42" s="65">
        <v>122387729</v>
      </c>
      <c r="F42" s="65">
        <v>11422599</v>
      </c>
      <c r="G42" s="65">
        <v>12226335</v>
      </c>
      <c r="H42" s="65">
        <v>-23405688</v>
      </c>
      <c r="I42" s="65">
        <v>243246</v>
      </c>
      <c r="J42" s="65">
        <v>19782421</v>
      </c>
      <c r="K42" s="65">
        <v>3212981</v>
      </c>
      <c r="L42" s="65">
        <v>14911664</v>
      </c>
      <c r="M42" s="65">
        <v>37907066</v>
      </c>
      <c r="N42" s="65">
        <v>-1185085</v>
      </c>
      <c r="O42" s="65">
        <v>-574327</v>
      </c>
      <c r="P42" s="65">
        <v>15881613</v>
      </c>
      <c r="Q42" s="65">
        <v>14122201</v>
      </c>
      <c r="R42" s="65">
        <v>10910978</v>
      </c>
      <c r="S42" s="65">
        <v>13615886</v>
      </c>
      <c r="T42" s="65">
        <v>48728881</v>
      </c>
      <c r="U42" s="65">
        <v>73255745</v>
      </c>
      <c r="V42" s="65">
        <v>125528258</v>
      </c>
      <c r="W42" s="65">
        <v>122387729</v>
      </c>
      <c r="X42" s="65">
        <v>3140529</v>
      </c>
      <c r="Y42" s="66">
        <v>2.57</v>
      </c>
      <c r="Z42" s="67">
        <v>122387729</v>
      </c>
    </row>
    <row r="43" spans="1:26" ht="13.5">
      <c r="A43" s="63" t="s">
        <v>63</v>
      </c>
      <c r="B43" s="19">
        <v>-138178731</v>
      </c>
      <c r="C43" s="19">
        <v>-159141571</v>
      </c>
      <c r="D43" s="64">
        <v>-191473348</v>
      </c>
      <c r="E43" s="65">
        <v>-191473348</v>
      </c>
      <c r="F43" s="65">
        <v>-541554</v>
      </c>
      <c r="G43" s="65">
        <v>-3943349</v>
      </c>
      <c r="H43" s="65">
        <v>-4431873</v>
      </c>
      <c r="I43" s="65">
        <v>-8916776</v>
      </c>
      <c r="J43" s="65">
        <v>-7992364</v>
      </c>
      <c r="K43" s="65">
        <v>-12809814</v>
      </c>
      <c r="L43" s="65">
        <v>-10044872</v>
      </c>
      <c r="M43" s="65">
        <v>-30847050</v>
      </c>
      <c r="N43" s="65">
        <v>-3826607</v>
      </c>
      <c r="O43" s="65">
        <v>-475883</v>
      </c>
      <c r="P43" s="65">
        <v>-17237928</v>
      </c>
      <c r="Q43" s="65">
        <v>-21540418</v>
      </c>
      <c r="R43" s="65">
        <v>-11166857</v>
      </c>
      <c r="S43" s="65">
        <v>-24898206</v>
      </c>
      <c r="T43" s="65">
        <v>-61772264</v>
      </c>
      <c r="U43" s="65">
        <v>-97837327</v>
      </c>
      <c r="V43" s="65">
        <v>-159141571</v>
      </c>
      <c r="W43" s="65">
        <v>-191473348</v>
      </c>
      <c r="X43" s="65">
        <v>32331777</v>
      </c>
      <c r="Y43" s="66">
        <v>-16.89</v>
      </c>
      <c r="Z43" s="67">
        <v>-191473348</v>
      </c>
    </row>
    <row r="44" spans="1:26" ht="13.5">
      <c r="A44" s="63" t="s">
        <v>64</v>
      </c>
      <c r="B44" s="19">
        <v>2904220</v>
      </c>
      <c r="C44" s="19">
        <v>46424308</v>
      </c>
      <c r="D44" s="64">
        <v>43334644</v>
      </c>
      <c r="E44" s="65">
        <v>43334644</v>
      </c>
      <c r="F44" s="65">
        <v>12466455</v>
      </c>
      <c r="G44" s="65">
        <v>7904630</v>
      </c>
      <c r="H44" s="65">
        <v>56481</v>
      </c>
      <c r="I44" s="65">
        <v>20427566</v>
      </c>
      <c r="J44" s="65">
        <v>93700</v>
      </c>
      <c r="K44" s="65">
        <v>126315</v>
      </c>
      <c r="L44" s="65">
        <v>6941955</v>
      </c>
      <c r="M44" s="65">
        <v>7161970</v>
      </c>
      <c r="N44" s="65">
        <v>86161</v>
      </c>
      <c r="O44" s="65">
        <v>102396</v>
      </c>
      <c r="P44" s="65">
        <v>3361987</v>
      </c>
      <c r="Q44" s="65">
        <v>3550544</v>
      </c>
      <c r="R44" s="65">
        <v>82644</v>
      </c>
      <c r="S44" s="65">
        <v>20311</v>
      </c>
      <c r="T44" s="65">
        <v>15181273</v>
      </c>
      <c r="U44" s="65">
        <v>15284228</v>
      </c>
      <c r="V44" s="65">
        <v>46424308</v>
      </c>
      <c r="W44" s="65">
        <v>43334644</v>
      </c>
      <c r="X44" s="65">
        <v>3089664</v>
      </c>
      <c r="Y44" s="66">
        <v>7.13</v>
      </c>
      <c r="Z44" s="67">
        <v>43334644</v>
      </c>
    </row>
    <row r="45" spans="1:26" ht="13.5">
      <c r="A45" s="75" t="s">
        <v>65</v>
      </c>
      <c r="B45" s="22">
        <v>325028533</v>
      </c>
      <c r="C45" s="22">
        <v>27392604</v>
      </c>
      <c r="D45" s="104">
        <v>240599507</v>
      </c>
      <c r="E45" s="105">
        <v>240599507</v>
      </c>
      <c r="F45" s="105">
        <v>37929109</v>
      </c>
      <c r="G45" s="105">
        <v>54116725</v>
      </c>
      <c r="H45" s="105">
        <v>26335645</v>
      </c>
      <c r="I45" s="105">
        <v>26335645</v>
      </c>
      <c r="J45" s="105">
        <v>38219402</v>
      </c>
      <c r="K45" s="105">
        <v>28748884</v>
      </c>
      <c r="L45" s="105">
        <v>40557631</v>
      </c>
      <c r="M45" s="105">
        <v>40557631</v>
      </c>
      <c r="N45" s="105">
        <v>35632100</v>
      </c>
      <c r="O45" s="105">
        <v>34684286</v>
      </c>
      <c r="P45" s="105">
        <v>36689958</v>
      </c>
      <c r="Q45" s="105">
        <v>36689958</v>
      </c>
      <c r="R45" s="105">
        <v>36516723</v>
      </c>
      <c r="S45" s="105">
        <v>25254714</v>
      </c>
      <c r="T45" s="105">
        <v>27392604</v>
      </c>
      <c r="U45" s="105">
        <v>27392604</v>
      </c>
      <c r="V45" s="105">
        <v>27392604</v>
      </c>
      <c r="W45" s="105">
        <v>240599507</v>
      </c>
      <c r="X45" s="105">
        <v>-213206903</v>
      </c>
      <c r="Y45" s="106">
        <v>-88.61</v>
      </c>
      <c r="Z45" s="107">
        <v>240599507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23363100</v>
      </c>
      <c r="C49" s="57"/>
      <c r="D49" s="134">
        <v>5007759</v>
      </c>
      <c r="E49" s="59">
        <v>3391550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114033961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100.00000031141778</v>
      </c>
      <c r="C58" s="5">
        <f>IF(C67=0,0,+(C76/C67)*100)</f>
        <v>0</v>
      </c>
      <c r="D58" s="6">
        <f aca="true" t="shared" si="6" ref="D58:Z58">IF(D67=0,0,+(D76/D67)*100)</f>
        <v>97.81403792932464</v>
      </c>
      <c r="E58" s="7">
        <f t="shared" si="6"/>
        <v>96.8606884270222</v>
      </c>
      <c r="F58" s="7">
        <f t="shared" si="6"/>
        <v>16.430792020356808</v>
      </c>
      <c r="G58" s="7">
        <f t="shared" si="6"/>
        <v>169.82163132188714</v>
      </c>
      <c r="H58" s="7">
        <f t="shared" si="6"/>
        <v>187.4605113516701</v>
      </c>
      <c r="I58" s="7">
        <f t="shared" si="6"/>
        <v>50.11091781249907</v>
      </c>
      <c r="J58" s="7">
        <f t="shared" si="6"/>
        <v>194.02864071440703</v>
      </c>
      <c r="K58" s="7">
        <f t="shared" si="6"/>
        <v>163.39720689628382</v>
      </c>
      <c r="L58" s="7">
        <f t="shared" si="6"/>
        <v>181.6791604665405</v>
      </c>
      <c r="M58" s="7">
        <f t="shared" si="6"/>
        <v>179.93274205865578</v>
      </c>
      <c r="N58" s="7">
        <f t="shared" si="6"/>
        <v>139.17304562640106</v>
      </c>
      <c r="O58" s="7">
        <f t="shared" si="6"/>
        <v>142.19286795996902</v>
      </c>
      <c r="P58" s="7">
        <f t="shared" si="6"/>
        <v>153.5638637741935</v>
      </c>
      <c r="Q58" s="7">
        <f t="shared" si="6"/>
        <v>145.51428394482042</v>
      </c>
      <c r="R58" s="7">
        <f t="shared" si="6"/>
        <v>138.14234463847833</v>
      </c>
      <c r="S58" s="7">
        <f t="shared" si="6"/>
        <v>155.1245660511528</v>
      </c>
      <c r="T58" s="7">
        <f t="shared" si="6"/>
        <v>193.6670084697226</v>
      </c>
      <c r="U58" s="7">
        <f t="shared" si="6"/>
        <v>161.60710729593973</v>
      </c>
      <c r="V58" s="7">
        <f t="shared" si="6"/>
        <v>103.46419867033885</v>
      </c>
      <c r="W58" s="7">
        <f t="shared" si="6"/>
        <v>96.8606884270222</v>
      </c>
      <c r="X58" s="7">
        <f t="shared" si="6"/>
        <v>0</v>
      </c>
      <c r="Y58" s="7">
        <f t="shared" si="6"/>
        <v>0</v>
      </c>
      <c r="Z58" s="8">
        <f t="shared" si="6"/>
        <v>96.8606884270222</v>
      </c>
    </row>
    <row r="59" spans="1:26" ht="13.5">
      <c r="A59" s="37" t="s">
        <v>31</v>
      </c>
      <c r="B59" s="9">
        <f aca="true" t="shared" si="7" ref="B59:Z66">IF(B68=0,0,+(B77/B68)*100)</f>
        <v>89.38066983071181</v>
      </c>
      <c r="C59" s="9">
        <f t="shared" si="7"/>
        <v>0</v>
      </c>
      <c r="D59" s="2">
        <f t="shared" si="7"/>
        <v>88.83687991782475</v>
      </c>
      <c r="E59" s="10">
        <f t="shared" si="7"/>
        <v>87.10950381887191</v>
      </c>
      <c r="F59" s="10">
        <f t="shared" si="7"/>
        <v>6.233337456056094</v>
      </c>
      <c r="G59" s="10">
        <f t="shared" si="7"/>
        <v>-212633.64568081993</v>
      </c>
      <c r="H59" s="10">
        <f t="shared" si="7"/>
        <v>-5265.991211832411</v>
      </c>
      <c r="I59" s="10">
        <f t="shared" si="7"/>
        <v>27.320055841246766</v>
      </c>
      <c r="J59" s="10">
        <f t="shared" si="7"/>
        <v>3237674.7380675203</v>
      </c>
      <c r="K59" s="10">
        <f t="shared" si="7"/>
        <v>-5235.276364705401</v>
      </c>
      <c r="L59" s="10">
        <f t="shared" si="7"/>
        <v>972.9527473730885</v>
      </c>
      <c r="M59" s="10">
        <f t="shared" si="7"/>
        <v>5258.913202864495</v>
      </c>
      <c r="N59" s="10">
        <f t="shared" si="7"/>
        <v>57558.04562414396</v>
      </c>
      <c r="O59" s="10">
        <f t="shared" si="7"/>
        <v>-47598.365366672886</v>
      </c>
      <c r="P59" s="10">
        <f t="shared" si="7"/>
        <v>-342159.81346309814</v>
      </c>
      <c r="Q59" s="10">
        <f t="shared" si="7"/>
        <v>-396210.62156528333</v>
      </c>
      <c r="R59" s="10">
        <f t="shared" si="7"/>
        <v>5440.16898622263</v>
      </c>
      <c r="S59" s="10">
        <f t="shared" si="7"/>
        <v>-10445.540614938021</v>
      </c>
      <c r="T59" s="10">
        <f t="shared" si="7"/>
        <v>-25823.622492229442</v>
      </c>
      <c r="U59" s="10">
        <f t="shared" si="7"/>
        <v>91590.7372492144</v>
      </c>
      <c r="V59" s="10">
        <f t="shared" si="7"/>
        <v>90.07902435624395</v>
      </c>
      <c r="W59" s="10">
        <f t="shared" si="7"/>
        <v>87.10950381887191</v>
      </c>
      <c r="X59" s="10">
        <f t="shared" si="7"/>
        <v>0</v>
      </c>
      <c r="Y59" s="10">
        <f t="shared" si="7"/>
        <v>0</v>
      </c>
      <c r="Z59" s="11">
        <f t="shared" si="7"/>
        <v>87.10950381887191</v>
      </c>
    </row>
    <row r="60" spans="1:26" ht="13.5">
      <c r="A60" s="38" t="s">
        <v>32</v>
      </c>
      <c r="B60" s="12">
        <f t="shared" si="7"/>
        <v>105.0283273919762</v>
      </c>
      <c r="C60" s="12">
        <f t="shared" si="7"/>
        <v>0</v>
      </c>
      <c r="D60" s="3">
        <f t="shared" si="7"/>
        <v>101.81113961306754</v>
      </c>
      <c r="E60" s="13">
        <f t="shared" si="7"/>
        <v>101.25356589892318</v>
      </c>
      <c r="F60" s="13">
        <f t="shared" si="7"/>
        <v>45.389230826219865</v>
      </c>
      <c r="G60" s="13">
        <f t="shared" si="7"/>
        <v>113.88421875198038</v>
      </c>
      <c r="H60" s="13">
        <f t="shared" si="7"/>
        <v>123.78435550318908</v>
      </c>
      <c r="I60" s="13">
        <f t="shared" si="7"/>
        <v>82.14302857494977</v>
      </c>
      <c r="J60" s="13">
        <f t="shared" si="7"/>
        <v>120.81748288344085</v>
      </c>
      <c r="K60" s="13">
        <f t="shared" si="7"/>
        <v>123.30349043881361</v>
      </c>
      <c r="L60" s="13">
        <f t="shared" si="7"/>
        <v>148.6962790666444</v>
      </c>
      <c r="M60" s="13">
        <f t="shared" si="7"/>
        <v>129.87747627886628</v>
      </c>
      <c r="N60" s="13">
        <f t="shared" si="7"/>
        <v>105.00327714445032</v>
      </c>
      <c r="O60" s="13">
        <f t="shared" si="7"/>
        <v>107.21521129783744</v>
      </c>
      <c r="P60" s="13">
        <f t="shared" si="7"/>
        <v>114.70023571540646</v>
      </c>
      <c r="Q60" s="13">
        <f t="shared" si="7"/>
        <v>109.33689074563951</v>
      </c>
      <c r="R60" s="13">
        <f t="shared" si="7"/>
        <v>109.35281844102857</v>
      </c>
      <c r="S60" s="13">
        <f t="shared" si="7"/>
        <v>121.8194637849471</v>
      </c>
      <c r="T60" s="13">
        <f t="shared" si="7"/>
        <v>155.93911705145314</v>
      </c>
      <c r="U60" s="13">
        <f t="shared" si="7"/>
        <v>128.51757832434168</v>
      </c>
      <c r="V60" s="13">
        <f t="shared" si="7"/>
        <v>109.67802522998068</v>
      </c>
      <c r="W60" s="13">
        <f t="shared" si="7"/>
        <v>101.25356589892318</v>
      </c>
      <c r="X60" s="13">
        <f t="shared" si="7"/>
        <v>0</v>
      </c>
      <c r="Y60" s="13">
        <f t="shared" si="7"/>
        <v>0</v>
      </c>
      <c r="Z60" s="14">
        <f t="shared" si="7"/>
        <v>101.25356589892318</v>
      </c>
    </row>
    <row r="61" spans="1:26" ht="13.5">
      <c r="A61" s="39" t="s">
        <v>103</v>
      </c>
      <c r="B61" s="12">
        <f t="shared" si="7"/>
        <v>99.99999966984696</v>
      </c>
      <c r="C61" s="12">
        <f t="shared" si="7"/>
        <v>0</v>
      </c>
      <c r="D61" s="3">
        <f t="shared" si="7"/>
        <v>97.00000015060212</v>
      </c>
      <c r="E61" s="13">
        <f t="shared" si="7"/>
        <v>97.00000015060212</v>
      </c>
      <c r="F61" s="13">
        <f t="shared" si="7"/>
        <v>80.47701280963263</v>
      </c>
      <c r="G61" s="13">
        <f t="shared" si="7"/>
        <v>91.40104057408323</v>
      </c>
      <c r="H61" s="13">
        <f t="shared" si="7"/>
        <v>99.3282591916674</v>
      </c>
      <c r="I61" s="13">
        <f t="shared" si="7"/>
        <v>90.9964395802131</v>
      </c>
      <c r="J61" s="13">
        <f t="shared" si="7"/>
        <v>96.24840686542822</v>
      </c>
      <c r="K61" s="13">
        <f t="shared" si="7"/>
        <v>106.55162207116753</v>
      </c>
      <c r="L61" s="13">
        <f t="shared" si="7"/>
        <v>136.9303285811578</v>
      </c>
      <c r="M61" s="13">
        <f t="shared" si="7"/>
        <v>111.23058763707392</v>
      </c>
      <c r="N61" s="13">
        <f t="shared" si="7"/>
        <v>93.62286386594948</v>
      </c>
      <c r="O61" s="13">
        <f t="shared" si="7"/>
        <v>118.30575323508205</v>
      </c>
      <c r="P61" s="13">
        <f t="shared" si="7"/>
        <v>106.79757332039603</v>
      </c>
      <c r="Q61" s="13">
        <f t="shared" si="7"/>
        <v>106.26037663452598</v>
      </c>
      <c r="R61" s="13">
        <f t="shared" si="7"/>
        <v>117.6743826573621</v>
      </c>
      <c r="S61" s="13">
        <f t="shared" si="7"/>
        <v>122.60236458067146</v>
      </c>
      <c r="T61" s="13">
        <f t="shared" si="7"/>
        <v>133.0156237335388</v>
      </c>
      <c r="U61" s="13">
        <f t="shared" si="7"/>
        <v>124.55050905463372</v>
      </c>
      <c r="V61" s="13">
        <f t="shared" si="7"/>
        <v>108.08453907255864</v>
      </c>
      <c r="W61" s="13">
        <f t="shared" si="7"/>
        <v>97.00000015060212</v>
      </c>
      <c r="X61" s="13">
        <f t="shared" si="7"/>
        <v>0</v>
      </c>
      <c r="Y61" s="13">
        <f t="shared" si="7"/>
        <v>0</v>
      </c>
      <c r="Z61" s="14">
        <f t="shared" si="7"/>
        <v>97.00000015060212</v>
      </c>
    </row>
    <row r="62" spans="1:26" ht="13.5">
      <c r="A62" s="39" t="s">
        <v>104</v>
      </c>
      <c r="B62" s="12">
        <f t="shared" si="7"/>
        <v>100.00000121605646</v>
      </c>
      <c r="C62" s="12">
        <f t="shared" si="7"/>
        <v>0</v>
      </c>
      <c r="D62" s="3">
        <f t="shared" si="7"/>
        <v>96.99999962684937</v>
      </c>
      <c r="E62" s="13">
        <f t="shared" si="7"/>
        <v>93.64020162778264</v>
      </c>
      <c r="F62" s="13">
        <f t="shared" si="7"/>
        <v>83.2330447395527</v>
      </c>
      <c r="G62" s="13">
        <f t="shared" si="7"/>
        <v>109.6041957374626</v>
      </c>
      <c r="H62" s="13">
        <f t="shared" si="7"/>
        <v>79.33255742341275</v>
      </c>
      <c r="I62" s="13">
        <f t="shared" si="7"/>
        <v>89.36393501066027</v>
      </c>
      <c r="J62" s="13">
        <f t="shared" si="7"/>
        <v>94.59652510958485</v>
      </c>
      <c r="K62" s="13">
        <f t="shared" si="7"/>
        <v>86.7181118492711</v>
      </c>
      <c r="L62" s="13">
        <f t="shared" si="7"/>
        <v>100.03273604911153</v>
      </c>
      <c r="M62" s="13">
        <f t="shared" si="7"/>
        <v>93.86646242372792</v>
      </c>
      <c r="N62" s="13">
        <f t="shared" si="7"/>
        <v>80.16248371593817</v>
      </c>
      <c r="O62" s="13">
        <f t="shared" si="7"/>
        <v>91.35667354064245</v>
      </c>
      <c r="P62" s="13">
        <f t="shared" si="7"/>
        <v>110.32863457953424</v>
      </c>
      <c r="Q62" s="13">
        <f t="shared" si="7"/>
        <v>95.45692765691484</v>
      </c>
      <c r="R62" s="13">
        <f t="shared" si="7"/>
        <v>80.336826055497</v>
      </c>
      <c r="S62" s="13">
        <f t="shared" si="7"/>
        <v>115.17859781470905</v>
      </c>
      <c r="T62" s="13">
        <f t="shared" si="7"/>
        <v>245.2786257624731</v>
      </c>
      <c r="U62" s="13">
        <f t="shared" si="7"/>
        <v>136.3891061731658</v>
      </c>
      <c r="V62" s="13">
        <f t="shared" si="7"/>
        <v>105.68220803124406</v>
      </c>
      <c r="W62" s="13">
        <f t="shared" si="7"/>
        <v>93.64020162778264</v>
      </c>
      <c r="X62" s="13">
        <f t="shared" si="7"/>
        <v>0</v>
      </c>
      <c r="Y62" s="13">
        <f t="shared" si="7"/>
        <v>0</v>
      </c>
      <c r="Z62" s="14">
        <f t="shared" si="7"/>
        <v>93.64020162778264</v>
      </c>
    </row>
    <row r="63" spans="1:26" ht="13.5">
      <c r="A63" s="39" t="s">
        <v>105</v>
      </c>
      <c r="B63" s="12">
        <f t="shared" si="7"/>
        <v>100.00000234140624</v>
      </c>
      <c r="C63" s="12">
        <f t="shared" si="7"/>
        <v>0</v>
      </c>
      <c r="D63" s="3">
        <f t="shared" si="7"/>
        <v>97.00000213239167</v>
      </c>
      <c r="E63" s="13">
        <f t="shared" si="7"/>
        <v>97.00000213239167</v>
      </c>
      <c r="F63" s="13">
        <f t="shared" si="7"/>
        <v>7.277463739637959</v>
      </c>
      <c r="G63" s="13">
        <f t="shared" si="7"/>
        <v>115.64094090825942</v>
      </c>
      <c r="H63" s="13">
        <f t="shared" si="7"/>
        <v>380.0426191268457</v>
      </c>
      <c r="I63" s="13">
        <f t="shared" si="7"/>
        <v>23.292043968011754</v>
      </c>
      <c r="J63" s="13">
        <f t="shared" si="7"/>
        <v>433.9090964441523</v>
      </c>
      <c r="K63" s="13">
        <f t="shared" si="7"/>
        <v>224.02978982740015</v>
      </c>
      <c r="L63" s="13">
        <f t="shared" si="7"/>
        <v>267.02818187202</v>
      </c>
      <c r="M63" s="13">
        <f t="shared" si="7"/>
        <v>298.822724122038</v>
      </c>
      <c r="N63" s="13">
        <f t="shared" si="7"/>
        <v>250.0963306384214</v>
      </c>
      <c r="O63" s="13">
        <f t="shared" si="7"/>
        <v>6.369008724374395</v>
      </c>
      <c r="P63" s="13">
        <f t="shared" si="7"/>
        <v>48.933073340233626</v>
      </c>
      <c r="Q63" s="13">
        <f t="shared" si="7"/>
        <v>105.96653809678125</v>
      </c>
      <c r="R63" s="13">
        <f t="shared" si="7"/>
        <v>-11.510563736047521</v>
      </c>
      <c r="S63" s="13">
        <f t="shared" si="7"/>
        <v>15.872690716449227</v>
      </c>
      <c r="T63" s="13">
        <f t="shared" si="7"/>
        <v>156.16282164863674</v>
      </c>
      <c r="U63" s="13">
        <f t="shared" si="7"/>
        <v>43.380989335226815</v>
      </c>
      <c r="V63" s="13">
        <f t="shared" si="7"/>
        <v>44.35665625774167</v>
      </c>
      <c r="W63" s="13">
        <f t="shared" si="7"/>
        <v>97.00000213239167</v>
      </c>
      <c r="X63" s="13">
        <f t="shared" si="7"/>
        <v>0</v>
      </c>
      <c r="Y63" s="13">
        <f t="shared" si="7"/>
        <v>0</v>
      </c>
      <c r="Z63" s="14">
        <f t="shared" si="7"/>
        <v>97.00000213239167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97.0000041881085</v>
      </c>
      <c r="E64" s="13">
        <f t="shared" si="7"/>
        <v>97.0000041881085</v>
      </c>
      <c r="F64" s="13">
        <f t="shared" si="7"/>
        <v>7.809001134170996</v>
      </c>
      <c r="G64" s="13">
        <f t="shared" si="7"/>
        <v>-29212.04498977505</v>
      </c>
      <c r="H64" s="13">
        <f t="shared" si="7"/>
        <v>88664.69643430774</v>
      </c>
      <c r="I64" s="13">
        <f t="shared" si="7"/>
        <v>26.22242161532538</v>
      </c>
      <c r="J64" s="13">
        <f t="shared" si="7"/>
        <v>-921134.8909657322</v>
      </c>
      <c r="K64" s="13">
        <f t="shared" si="7"/>
        <v>-7174.984079415622</v>
      </c>
      <c r="L64" s="13">
        <f t="shared" si="7"/>
        <v>2245.2282644089873</v>
      </c>
      <c r="M64" s="13">
        <f t="shared" si="7"/>
        <v>13255.851202797485</v>
      </c>
      <c r="N64" s="13">
        <f t="shared" si="7"/>
        <v>11895.104845565316</v>
      </c>
      <c r="O64" s="13">
        <f t="shared" si="7"/>
        <v>230.63019052271616</v>
      </c>
      <c r="P64" s="13">
        <f t="shared" si="7"/>
        <v>-1874.0766782621567</v>
      </c>
      <c r="Q64" s="13">
        <f t="shared" si="7"/>
        <v>-354783.9743589744</v>
      </c>
      <c r="R64" s="13">
        <f t="shared" si="7"/>
        <v>-1490.6349769421781</v>
      </c>
      <c r="S64" s="13">
        <f t="shared" si="7"/>
        <v>-1810.7459677419356</v>
      </c>
      <c r="T64" s="13">
        <f t="shared" si="7"/>
        <v>-2652.4868113697803</v>
      </c>
      <c r="U64" s="13">
        <f t="shared" si="7"/>
        <v>-2815.784302392787</v>
      </c>
      <c r="V64" s="13">
        <f t="shared" si="7"/>
        <v>58.265479653593786</v>
      </c>
      <c r="W64" s="13">
        <f t="shared" si="7"/>
        <v>97.0000041881085</v>
      </c>
      <c r="X64" s="13">
        <f t="shared" si="7"/>
        <v>0</v>
      </c>
      <c r="Y64" s="13">
        <f t="shared" si="7"/>
        <v>0</v>
      </c>
      <c r="Z64" s="14">
        <f t="shared" si="7"/>
        <v>97.0000041881085</v>
      </c>
    </row>
    <row r="65" spans="1:26" ht="13.5">
      <c r="A65" s="39" t="s">
        <v>107</v>
      </c>
      <c r="B65" s="12">
        <f t="shared" si="7"/>
        <v>-0.36645919449769204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-16.616444497217334</v>
      </c>
      <c r="G65" s="13">
        <f t="shared" si="7"/>
        <v>-2728.661127758104</v>
      </c>
      <c r="H65" s="13">
        <f t="shared" si="7"/>
        <v>-5564.595558238048</v>
      </c>
      <c r="I65" s="13">
        <f t="shared" si="7"/>
        <v>-54.09800439258117</v>
      </c>
      <c r="J65" s="13">
        <f t="shared" si="7"/>
        <v>1788.6399453789568</v>
      </c>
      <c r="K65" s="13">
        <f t="shared" si="7"/>
        <v>-14485.451706763182</v>
      </c>
      <c r="L65" s="13">
        <f t="shared" si="7"/>
        <v>-5784.513743881149</v>
      </c>
      <c r="M65" s="13">
        <f t="shared" si="7"/>
        <v>8871.18817250784</v>
      </c>
      <c r="N65" s="13">
        <f t="shared" si="7"/>
        <v>605695.7575757576</v>
      </c>
      <c r="O65" s="13">
        <f t="shared" si="7"/>
        <v>373091.0377358491</v>
      </c>
      <c r="P65" s="13">
        <f t="shared" si="7"/>
        <v>-559937.1115173674</v>
      </c>
      <c r="Q65" s="13">
        <f t="shared" si="7"/>
        <v>-995500.9324009324</v>
      </c>
      <c r="R65" s="13">
        <f t="shared" si="7"/>
        <v>-26545.990293505896</v>
      </c>
      <c r="S65" s="13">
        <f t="shared" si="7"/>
        <v>-163441.17647058825</v>
      </c>
      <c r="T65" s="13">
        <f t="shared" si="7"/>
        <v>38900.18308311974</v>
      </c>
      <c r="U65" s="13">
        <f t="shared" si="7"/>
        <v>-20053.491251238032</v>
      </c>
      <c r="V65" s="13">
        <f t="shared" si="7"/>
        <v>-130.08389112631022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97.00000873167706</v>
      </c>
      <c r="E66" s="16">
        <f t="shared" si="7"/>
        <v>97.00000873167706</v>
      </c>
      <c r="F66" s="16">
        <f t="shared" si="7"/>
        <v>0</v>
      </c>
      <c r="G66" s="16">
        <f t="shared" si="7"/>
        <v>100</v>
      </c>
      <c r="H66" s="16">
        <f t="shared" si="7"/>
        <v>99.99969944336911</v>
      </c>
      <c r="I66" s="16">
        <f t="shared" si="7"/>
        <v>66.21956963036595</v>
      </c>
      <c r="J66" s="16">
        <f t="shared" si="7"/>
        <v>100.0002081997385</v>
      </c>
      <c r="K66" s="16">
        <f t="shared" si="7"/>
        <v>100</v>
      </c>
      <c r="L66" s="16">
        <f t="shared" si="7"/>
        <v>100</v>
      </c>
      <c r="M66" s="16">
        <f t="shared" si="7"/>
        <v>100.00007616993207</v>
      </c>
      <c r="N66" s="16">
        <f t="shared" si="7"/>
        <v>100</v>
      </c>
      <c r="O66" s="16">
        <f t="shared" si="7"/>
        <v>55.16584334826491</v>
      </c>
      <c r="P66" s="16">
        <f t="shared" si="7"/>
        <v>55.07208117743485</v>
      </c>
      <c r="Q66" s="16">
        <f t="shared" si="7"/>
        <v>70.26755583463054</v>
      </c>
      <c r="R66" s="16">
        <f t="shared" si="7"/>
        <v>59.9477440734132</v>
      </c>
      <c r="S66" s="16">
        <f t="shared" si="7"/>
        <v>61.00311675336382</v>
      </c>
      <c r="T66" s="16">
        <f t="shared" si="7"/>
        <v>90.55849812179657</v>
      </c>
      <c r="U66" s="16">
        <f t="shared" si="7"/>
        <v>67.7812254019286</v>
      </c>
      <c r="V66" s="16">
        <f t="shared" si="7"/>
        <v>77.57577234983239</v>
      </c>
      <c r="W66" s="16">
        <f t="shared" si="7"/>
        <v>97.00000873167706</v>
      </c>
      <c r="X66" s="16">
        <f t="shared" si="7"/>
        <v>0</v>
      </c>
      <c r="Y66" s="16">
        <f t="shared" si="7"/>
        <v>0</v>
      </c>
      <c r="Z66" s="17">
        <f t="shared" si="7"/>
        <v>97.00000873167706</v>
      </c>
    </row>
    <row r="67" spans="1:26" ht="13.5" hidden="1">
      <c r="A67" s="41" t="s">
        <v>221</v>
      </c>
      <c r="B67" s="24">
        <v>642224103</v>
      </c>
      <c r="C67" s="24"/>
      <c r="D67" s="25">
        <v>660402584</v>
      </c>
      <c r="E67" s="26">
        <v>666902584</v>
      </c>
      <c r="F67" s="26">
        <v>288380012</v>
      </c>
      <c r="G67" s="26">
        <v>38886648</v>
      </c>
      <c r="H67" s="26">
        <v>36822291</v>
      </c>
      <c r="I67" s="26">
        <v>364088951</v>
      </c>
      <c r="J67" s="26">
        <v>37850243</v>
      </c>
      <c r="K67" s="26">
        <v>35652883</v>
      </c>
      <c r="L67" s="26">
        <v>32069240</v>
      </c>
      <c r="M67" s="26">
        <v>105572366</v>
      </c>
      <c r="N67" s="26">
        <v>35540147</v>
      </c>
      <c r="O67" s="26">
        <v>35937768</v>
      </c>
      <c r="P67" s="26">
        <v>42826188</v>
      </c>
      <c r="Q67" s="26">
        <v>114304103</v>
      </c>
      <c r="R67" s="26">
        <v>39068377</v>
      </c>
      <c r="S67" s="26">
        <v>37364715</v>
      </c>
      <c r="T67" s="26">
        <v>36149472</v>
      </c>
      <c r="U67" s="26">
        <v>112582564</v>
      </c>
      <c r="V67" s="26">
        <v>696547984</v>
      </c>
      <c r="W67" s="26">
        <v>666902584</v>
      </c>
      <c r="X67" s="26"/>
      <c r="Y67" s="25"/>
      <c r="Z67" s="27">
        <v>666902584</v>
      </c>
    </row>
    <row r="68" spans="1:26" ht="13.5" hidden="1">
      <c r="A68" s="37" t="s">
        <v>31</v>
      </c>
      <c r="B68" s="19">
        <v>205068292</v>
      </c>
      <c r="C68" s="19"/>
      <c r="D68" s="20">
        <v>201715200</v>
      </c>
      <c r="E68" s="21">
        <v>205715200</v>
      </c>
      <c r="F68" s="21">
        <v>212893287</v>
      </c>
      <c r="G68" s="21">
        <v>-10245</v>
      </c>
      <c r="H68" s="21">
        <v>-436496</v>
      </c>
      <c r="I68" s="21">
        <v>212446546</v>
      </c>
      <c r="J68" s="21">
        <v>859</v>
      </c>
      <c r="K68" s="21">
        <v>-268721</v>
      </c>
      <c r="L68" s="21">
        <v>1305811</v>
      </c>
      <c r="M68" s="21">
        <v>1037949</v>
      </c>
      <c r="N68" s="21">
        <v>21173</v>
      </c>
      <c r="O68" s="21">
        <v>-26795</v>
      </c>
      <c r="P68" s="21">
        <v>-4932</v>
      </c>
      <c r="Q68" s="21">
        <v>-10554</v>
      </c>
      <c r="R68" s="21">
        <v>214337</v>
      </c>
      <c r="S68" s="21">
        <v>-119882</v>
      </c>
      <c r="T68" s="21">
        <v>-53085</v>
      </c>
      <c r="U68" s="21">
        <v>41370</v>
      </c>
      <c r="V68" s="21">
        <v>213515311</v>
      </c>
      <c r="W68" s="21">
        <v>205715200</v>
      </c>
      <c r="X68" s="21"/>
      <c r="Y68" s="20"/>
      <c r="Z68" s="23">
        <v>205715200</v>
      </c>
    </row>
    <row r="69" spans="1:26" ht="13.5" hidden="1">
      <c r="A69" s="38" t="s">
        <v>32</v>
      </c>
      <c r="B69" s="19">
        <v>433083992</v>
      </c>
      <c r="C69" s="19"/>
      <c r="D69" s="20">
        <v>453991837</v>
      </c>
      <c r="E69" s="21">
        <v>456491837</v>
      </c>
      <c r="F69" s="21">
        <v>75156072</v>
      </c>
      <c r="G69" s="21">
        <v>38581429</v>
      </c>
      <c r="H69" s="21">
        <v>36926071</v>
      </c>
      <c r="I69" s="21">
        <v>150663572</v>
      </c>
      <c r="J69" s="21">
        <v>37369076</v>
      </c>
      <c r="K69" s="21">
        <v>35470755</v>
      </c>
      <c r="L69" s="21">
        <v>30381732</v>
      </c>
      <c r="M69" s="21">
        <v>103221563</v>
      </c>
      <c r="N69" s="21">
        <v>35108309</v>
      </c>
      <c r="O69" s="21">
        <v>35556256</v>
      </c>
      <c r="P69" s="21">
        <v>42433374</v>
      </c>
      <c r="Q69" s="21">
        <v>113097939</v>
      </c>
      <c r="R69" s="21">
        <v>38493124</v>
      </c>
      <c r="S69" s="21">
        <v>37116265</v>
      </c>
      <c r="T69" s="21">
        <v>35968823</v>
      </c>
      <c r="U69" s="21">
        <v>111578212</v>
      </c>
      <c r="V69" s="21">
        <v>478561286</v>
      </c>
      <c r="W69" s="21">
        <v>456491837</v>
      </c>
      <c r="X69" s="21"/>
      <c r="Y69" s="20"/>
      <c r="Z69" s="23">
        <v>456491837</v>
      </c>
    </row>
    <row r="70" spans="1:26" ht="13.5" hidden="1">
      <c r="A70" s="39" t="s">
        <v>103</v>
      </c>
      <c r="B70" s="19">
        <v>302889832</v>
      </c>
      <c r="C70" s="19"/>
      <c r="D70" s="20">
        <v>332000650</v>
      </c>
      <c r="E70" s="21">
        <v>332000650</v>
      </c>
      <c r="F70" s="21">
        <v>24637787</v>
      </c>
      <c r="G70" s="21">
        <v>30580235</v>
      </c>
      <c r="H70" s="21">
        <v>29621693</v>
      </c>
      <c r="I70" s="21">
        <v>84839715</v>
      </c>
      <c r="J70" s="21">
        <v>29551019</v>
      </c>
      <c r="K70" s="21">
        <v>27520864</v>
      </c>
      <c r="L70" s="21">
        <v>22237885</v>
      </c>
      <c r="M70" s="21">
        <v>79309768</v>
      </c>
      <c r="N70" s="21">
        <v>26073036</v>
      </c>
      <c r="O70" s="21">
        <v>25990299</v>
      </c>
      <c r="P70" s="21">
        <v>30594727</v>
      </c>
      <c r="Q70" s="21">
        <v>82658062</v>
      </c>
      <c r="R70" s="21">
        <v>26873974</v>
      </c>
      <c r="S70" s="21">
        <v>27107301</v>
      </c>
      <c r="T70" s="21">
        <v>28067875</v>
      </c>
      <c r="U70" s="21">
        <v>82049150</v>
      </c>
      <c r="V70" s="21">
        <v>328856695</v>
      </c>
      <c r="W70" s="21">
        <v>332000650</v>
      </c>
      <c r="X70" s="21"/>
      <c r="Y70" s="20"/>
      <c r="Z70" s="23">
        <v>332000650</v>
      </c>
    </row>
    <row r="71" spans="1:26" ht="13.5" hidden="1">
      <c r="A71" s="39" t="s">
        <v>104</v>
      </c>
      <c r="B71" s="19">
        <v>82233025</v>
      </c>
      <c r="C71" s="19"/>
      <c r="D71" s="20">
        <v>69676958</v>
      </c>
      <c r="E71" s="21">
        <v>72176958</v>
      </c>
      <c r="F71" s="21">
        <v>6319263</v>
      </c>
      <c r="G71" s="21">
        <v>5134735</v>
      </c>
      <c r="H71" s="21">
        <v>6498177</v>
      </c>
      <c r="I71" s="21">
        <v>17952175</v>
      </c>
      <c r="J71" s="21">
        <v>6799754</v>
      </c>
      <c r="K71" s="21">
        <v>6931650</v>
      </c>
      <c r="L71" s="21">
        <v>7230561</v>
      </c>
      <c r="M71" s="21">
        <v>20961965</v>
      </c>
      <c r="N71" s="21">
        <v>8111459</v>
      </c>
      <c r="O71" s="21">
        <v>8857562</v>
      </c>
      <c r="P71" s="21">
        <v>10784136</v>
      </c>
      <c r="Q71" s="21">
        <v>27753157</v>
      </c>
      <c r="R71" s="21">
        <v>10491053</v>
      </c>
      <c r="S71" s="21">
        <v>9170129</v>
      </c>
      <c r="T71" s="21">
        <v>7186647</v>
      </c>
      <c r="U71" s="21">
        <v>26847829</v>
      </c>
      <c r="V71" s="21">
        <v>93515126</v>
      </c>
      <c r="W71" s="21">
        <v>72176958</v>
      </c>
      <c r="X71" s="21"/>
      <c r="Y71" s="20"/>
      <c r="Z71" s="23">
        <v>72176958</v>
      </c>
    </row>
    <row r="72" spans="1:26" ht="13.5" hidden="1">
      <c r="A72" s="39" t="s">
        <v>105</v>
      </c>
      <c r="B72" s="19">
        <v>42709376</v>
      </c>
      <c r="C72" s="19"/>
      <c r="D72" s="20">
        <v>46895700</v>
      </c>
      <c r="E72" s="21">
        <v>46895700</v>
      </c>
      <c r="F72" s="21">
        <v>37315885</v>
      </c>
      <c r="G72" s="21">
        <v>3023079</v>
      </c>
      <c r="H72" s="21">
        <v>892557</v>
      </c>
      <c r="I72" s="21">
        <v>41231521</v>
      </c>
      <c r="J72" s="21">
        <v>804787</v>
      </c>
      <c r="K72" s="21">
        <v>1073118</v>
      </c>
      <c r="L72" s="21">
        <v>894937</v>
      </c>
      <c r="M72" s="21">
        <v>2772842</v>
      </c>
      <c r="N72" s="21">
        <v>909368</v>
      </c>
      <c r="O72" s="21">
        <v>696325</v>
      </c>
      <c r="P72" s="21">
        <v>1082080</v>
      </c>
      <c r="Q72" s="21">
        <v>2687773</v>
      </c>
      <c r="R72" s="21">
        <v>1128294</v>
      </c>
      <c r="S72" s="21">
        <v>844526</v>
      </c>
      <c r="T72" s="21">
        <v>755133</v>
      </c>
      <c r="U72" s="21">
        <v>2727953</v>
      </c>
      <c r="V72" s="21">
        <v>49420089</v>
      </c>
      <c r="W72" s="21">
        <v>46895700</v>
      </c>
      <c r="X72" s="21"/>
      <c r="Y72" s="20"/>
      <c r="Z72" s="23">
        <v>46895700</v>
      </c>
    </row>
    <row r="73" spans="1:26" ht="13.5" hidden="1">
      <c r="A73" s="39" t="s">
        <v>106</v>
      </c>
      <c r="B73" s="19">
        <v>26949127</v>
      </c>
      <c r="C73" s="19"/>
      <c r="D73" s="20">
        <v>27936239</v>
      </c>
      <c r="E73" s="21">
        <v>27936239</v>
      </c>
      <c r="F73" s="21">
        <v>30514799</v>
      </c>
      <c r="G73" s="21">
        <v>-9780</v>
      </c>
      <c r="H73" s="21">
        <v>3113</v>
      </c>
      <c r="I73" s="21">
        <v>30508132</v>
      </c>
      <c r="J73" s="21">
        <v>-321</v>
      </c>
      <c r="K73" s="21">
        <v>-26695</v>
      </c>
      <c r="L73" s="21">
        <v>76775</v>
      </c>
      <c r="M73" s="21">
        <v>49759</v>
      </c>
      <c r="N73" s="21">
        <v>14116</v>
      </c>
      <c r="O73" s="21">
        <v>12282</v>
      </c>
      <c r="P73" s="21">
        <v>-27022</v>
      </c>
      <c r="Q73" s="21">
        <v>-624</v>
      </c>
      <c r="R73" s="21">
        <v>8457</v>
      </c>
      <c r="S73" s="21">
        <v>-4960</v>
      </c>
      <c r="T73" s="21">
        <v>-38101</v>
      </c>
      <c r="U73" s="21">
        <v>-34604</v>
      </c>
      <c r="V73" s="21">
        <v>30522663</v>
      </c>
      <c r="W73" s="21">
        <v>27936239</v>
      </c>
      <c r="X73" s="21"/>
      <c r="Y73" s="20"/>
      <c r="Z73" s="23">
        <v>27936239</v>
      </c>
    </row>
    <row r="74" spans="1:26" ht="13.5" hidden="1">
      <c r="A74" s="39" t="s">
        <v>107</v>
      </c>
      <c r="B74" s="19">
        <v>-21697368</v>
      </c>
      <c r="C74" s="19"/>
      <c r="D74" s="20">
        <v>-22517710</v>
      </c>
      <c r="E74" s="21">
        <v>-22517710</v>
      </c>
      <c r="F74" s="21">
        <v>-23631662</v>
      </c>
      <c r="G74" s="21">
        <v>-146840</v>
      </c>
      <c r="H74" s="21">
        <v>-89469</v>
      </c>
      <c r="I74" s="21">
        <v>-23867971</v>
      </c>
      <c r="J74" s="21">
        <v>213837</v>
      </c>
      <c r="K74" s="21">
        <v>-28182</v>
      </c>
      <c r="L74" s="21">
        <v>-58426</v>
      </c>
      <c r="M74" s="21">
        <v>127229</v>
      </c>
      <c r="N74" s="21">
        <v>330</v>
      </c>
      <c r="O74" s="21">
        <v>-212</v>
      </c>
      <c r="P74" s="21">
        <v>-547</v>
      </c>
      <c r="Q74" s="21">
        <v>-429</v>
      </c>
      <c r="R74" s="21">
        <v>-8654</v>
      </c>
      <c r="S74" s="21">
        <v>-731</v>
      </c>
      <c r="T74" s="21">
        <v>-2731</v>
      </c>
      <c r="U74" s="21">
        <v>-12116</v>
      </c>
      <c r="V74" s="21">
        <v>-23753287</v>
      </c>
      <c r="W74" s="21">
        <v>-22517710</v>
      </c>
      <c r="X74" s="21"/>
      <c r="Y74" s="20"/>
      <c r="Z74" s="23">
        <v>-22517710</v>
      </c>
    </row>
    <row r="75" spans="1:26" ht="13.5" hidden="1">
      <c r="A75" s="40" t="s">
        <v>110</v>
      </c>
      <c r="B75" s="28">
        <v>4071819</v>
      </c>
      <c r="C75" s="28"/>
      <c r="D75" s="29">
        <v>4695547</v>
      </c>
      <c r="E75" s="30">
        <v>4695547</v>
      </c>
      <c r="F75" s="30">
        <v>330653</v>
      </c>
      <c r="G75" s="30">
        <v>315464</v>
      </c>
      <c r="H75" s="30">
        <v>332716</v>
      </c>
      <c r="I75" s="30">
        <v>978833</v>
      </c>
      <c r="J75" s="30">
        <v>480308</v>
      </c>
      <c r="K75" s="30">
        <v>450849</v>
      </c>
      <c r="L75" s="30">
        <v>381697</v>
      </c>
      <c r="M75" s="30">
        <v>1312854</v>
      </c>
      <c r="N75" s="30">
        <v>410665</v>
      </c>
      <c r="O75" s="30">
        <v>408307</v>
      </c>
      <c r="P75" s="30">
        <v>397746</v>
      </c>
      <c r="Q75" s="30">
        <v>1216718</v>
      </c>
      <c r="R75" s="30">
        <v>360916</v>
      </c>
      <c r="S75" s="30">
        <v>368332</v>
      </c>
      <c r="T75" s="30">
        <v>233734</v>
      </c>
      <c r="U75" s="30">
        <v>962982</v>
      </c>
      <c r="V75" s="30">
        <v>4471387</v>
      </c>
      <c r="W75" s="30">
        <v>4695547</v>
      </c>
      <c r="X75" s="30"/>
      <c r="Y75" s="29"/>
      <c r="Z75" s="31">
        <v>4695547</v>
      </c>
    </row>
    <row r="76" spans="1:26" ht="13.5" hidden="1">
      <c r="A76" s="42" t="s">
        <v>222</v>
      </c>
      <c r="B76" s="32">
        <v>642224105</v>
      </c>
      <c r="C76" s="32">
        <v>720677790</v>
      </c>
      <c r="D76" s="33">
        <v>645966434</v>
      </c>
      <c r="E76" s="34">
        <v>645966434</v>
      </c>
      <c r="F76" s="34">
        <v>47383120</v>
      </c>
      <c r="G76" s="34">
        <v>66037940</v>
      </c>
      <c r="H76" s="34">
        <v>69027255</v>
      </c>
      <c r="I76" s="34">
        <v>182448315</v>
      </c>
      <c r="J76" s="34">
        <v>73440312</v>
      </c>
      <c r="K76" s="34">
        <v>58255815</v>
      </c>
      <c r="L76" s="34">
        <v>58263126</v>
      </c>
      <c r="M76" s="34">
        <v>189959253</v>
      </c>
      <c r="N76" s="34">
        <v>49462305</v>
      </c>
      <c r="O76" s="34">
        <v>51100943</v>
      </c>
      <c r="P76" s="34">
        <v>65765549</v>
      </c>
      <c r="Q76" s="34">
        <v>166328797</v>
      </c>
      <c r="R76" s="34">
        <v>53969972</v>
      </c>
      <c r="S76" s="34">
        <v>57961852</v>
      </c>
      <c r="T76" s="34">
        <v>70009601</v>
      </c>
      <c r="U76" s="34">
        <v>181941425</v>
      </c>
      <c r="V76" s="34">
        <v>720677790</v>
      </c>
      <c r="W76" s="34">
        <v>645966434</v>
      </c>
      <c r="X76" s="34"/>
      <c r="Y76" s="33"/>
      <c r="Z76" s="35">
        <v>645966434</v>
      </c>
    </row>
    <row r="77" spans="1:26" ht="13.5" hidden="1">
      <c r="A77" s="37" t="s">
        <v>31</v>
      </c>
      <c r="B77" s="19">
        <v>183291413</v>
      </c>
      <c r="C77" s="19">
        <v>192332509</v>
      </c>
      <c r="D77" s="20">
        <v>179197490</v>
      </c>
      <c r="E77" s="21">
        <v>179197490</v>
      </c>
      <c r="F77" s="21">
        <v>13270357</v>
      </c>
      <c r="G77" s="21">
        <v>21784317</v>
      </c>
      <c r="H77" s="21">
        <v>22985841</v>
      </c>
      <c r="I77" s="21">
        <v>58040515</v>
      </c>
      <c r="J77" s="21">
        <v>27811626</v>
      </c>
      <c r="K77" s="21">
        <v>14068287</v>
      </c>
      <c r="L77" s="21">
        <v>12704924</v>
      </c>
      <c r="M77" s="21">
        <v>54584837</v>
      </c>
      <c r="N77" s="21">
        <v>12186765</v>
      </c>
      <c r="O77" s="21">
        <v>12753982</v>
      </c>
      <c r="P77" s="21">
        <v>16875322</v>
      </c>
      <c r="Q77" s="21">
        <v>41816069</v>
      </c>
      <c r="R77" s="21">
        <v>11660295</v>
      </c>
      <c r="S77" s="21">
        <v>12522323</v>
      </c>
      <c r="T77" s="21">
        <v>13708470</v>
      </c>
      <c r="U77" s="21">
        <v>37891088</v>
      </c>
      <c r="V77" s="21">
        <v>192332509</v>
      </c>
      <c r="W77" s="21">
        <v>179197490</v>
      </c>
      <c r="X77" s="21"/>
      <c r="Y77" s="20"/>
      <c r="Z77" s="23">
        <v>179197490</v>
      </c>
    </row>
    <row r="78" spans="1:26" ht="13.5" hidden="1">
      <c r="A78" s="38" t="s">
        <v>32</v>
      </c>
      <c r="B78" s="19">
        <v>454860873</v>
      </c>
      <c r="C78" s="19">
        <v>524876568</v>
      </c>
      <c r="D78" s="20">
        <v>462214263</v>
      </c>
      <c r="E78" s="21">
        <v>462214263</v>
      </c>
      <c r="F78" s="21">
        <v>34112763</v>
      </c>
      <c r="G78" s="21">
        <v>43938159</v>
      </c>
      <c r="H78" s="21">
        <v>45708699</v>
      </c>
      <c r="I78" s="21">
        <v>123759621</v>
      </c>
      <c r="J78" s="21">
        <v>45148377</v>
      </c>
      <c r="K78" s="21">
        <v>43736679</v>
      </c>
      <c r="L78" s="21">
        <v>45176505</v>
      </c>
      <c r="M78" s="21">
        <v>134061561</v>
      </c>
      <c r="N78" s="21">
        <v>36864875</v>
      </c>
      <c r="O78" s="21">
        <v>38121715</v>
      </c>
      <c r="P78" s="21">
        <v>48671180</v>
      </c>
      <c r="Q78" s="21">
        <v>123657770</v>
      </c>
      <c r="R78" s="21">
        <v>42093316</v>
      </c>
      <c r="S78" s="21">
        <v>45214835</v>
      </c>
      <c r="T78" s="21">
        <v>56089465</v>
      </c>
      <c r="U78" s="21">
        <v>143397616</v>
      </c>
      <c r="V78" s="21">
        <v>524876568</v>
      </c>
      <c r="W78" s="21">
        <v>462214263</v>
      </c>
      <c r="X78" s="21"/>
      <c r="Y78" s="20"/>
      <c r="Z78" s="23">
        <v>462214263</v>
      </c>
    </row>
    <row r="79" spans="1:26" ht="13.5" hidden="1">
      <c r="A79" s="39" t="s">
        <v>103</v>
      </c>
      <c r="B79" s="19">
        <v>302889831</v>
      </c>
      <c r="C79" s="19">
        <v>355443243</v>
      </c>
      <c r="D79" s="20">
        <v>322040631</v>
      </c>
      <c r="E79" s="21">
        <v>322040631</v>
      </c>
      <c r="F79" s="21">
        <v>19827755</v>
      </c>
      <c r="G79" s="21">
        <v>27950653</v>
      </c>
      <c r="H79" s="21">
        <v>29422712</v>
      </c>
      <c r="I79" s="21">
        <v>77201120</v>
      </c>
      <c r="J79" s="21">
        <v>28442385</v>
      </c>
      <c r="K79" s="21">
        <v>29323927</v>
      </c>
      <c r="L79" s="21">
        <v>30450409</v>
      </c>
      <c r="M79" s="21">
        <v>88216721</v>
      </c>
      <c r="N79" s="21">
        <v>24410323</v>
      </c>
      <c r="O79" s="21">
        <v>30748019</v>
      </c>
      <c r="P79" s="21">
        <v>32674426</v>
      </c>
      <c r="Q79" s="21">
        <v>87832768</v>
      </c>
      <c r="R79" s="21">
        <v>31623783</v>
      </c>
      <c r="S79" s="21">
        <v>33234192</v>
      </c>
      <c r="T79" s="21">
        <v>37334659</v>
      </c>
      <c r="U79" s="21">
        <v>102192634</v>
      </c>
      <c r="V79" s="21">
        <v>355443243</v>
      </c>
      <c r="W79" s="21">
        <v>322040631</v>
      </c>
      <c r="X79" s="21"/>
      <c r="Y79" s="20"/>
      <c r="Z79" s="23">
        <v>322040631</v>
      </c>
    </row>
    <row r="80" spans="1:26" ht="13.5" hidden="1">
      <c r="A80" s="39" t="s">
        <v>104</v>
      </c>
      <c r="B80" s="19">
        <v>82233026</v>
      </c>
      <c r="C80" s="19">
        <v>98828850</v>
      </c>
      <c r="D80" s="20">
        <v>67586649</v>
      </c>
      <c r="E80" s="21">
        <v>67586649</v>
      </c>
      <c r="F80" s="21">
        <v>5259715</v>
      </c>
      <c r="G80" s="21">
        <v>5627885</v>
      </c>
      <c r="H80" s="21">
        <v>5155170</v>
      </c>
      <c r="I80" s="21">
        <v>16042770</v>
      </c>
      <c r="J80" s="21">
        <v>6432331</v>
      </c>
      <c r="K80" s="21">
        <v>6010996</v>
      </c>
      <c r="L80" s="21">
        <v>7232928</v>
      </c>
      <c r="M80" s="21">
        <v>19676255</v>
      </c>
      <c r="N80" s="21">
        <v>6502347</v>
      </c>
      <c r="O80" s="21">
        <v>8091974</v>
      </c>
      <c r="P80" s="21">
        <v>11897990</v>
      </c>
      <c r="Q80" s="21">
        <v>26492311</v>
      </c>
      <c r="R80" s="21">
        <v>8428179</v>
      </c>
      <c r="S80" s="21">
        <v>10562026</v>
      </c>
      <c r="T80" s="21">
        <v>17627309</v>
      </c>
      <c r="U80" s="21">
        <v>36617514</v>
      </c>
      <c r="V80" s="21">
        <v>98828850</v>
      </c>
      <c r="W80" s="21">
        <v>67586649</v>
      </c>
      <c r="X80" s="21"/>
      <c r="Y80" s="20"/>
      <c r="Z80" s="23">
        <v>67586649</v>
      </c>
    </row>
    <row r="81" spans="1:26" ht="13.5" hidden="1">
      <c r="A81" s="39" t="s">
        <v>105</v>
      </c>
      <c r="B81" s="19">
        <v>42709377</v>
      </c>
      <c r="C81" s="19">
        <v>21921099</v>
      </c>
      <c r="D81" s="20">
        <v>45488830</v>
      </c>
      <c r="E81" s="21">
        <v>45488830</v>
      </c>
      <c r="F81" s="21">
        <v>2715650</v>
      </c>
      <c r="G81" s="21">
        <v>3495917</v>
      </c>
      <c r="H81" s="21">
        <v>3392097</v>
      </c>
      <c r="I81" s="21">
        <v>9603664</v>
      </c>
      <c r="J81" s="21">
        <v>3492044</v>
      </c>
      <c r="K81" s="21">
        <v>2404104</v>
      </c>
      <c r="L81" s="21">
        <v>2389734</v>
      </c>
      <c r="M81" s="21">
        <v>8285882</v>
      </c>
      <c r="N81" s="21">
        <v>2274296</v>
      </c>
      <c r="O81" s="21">
        <v>44349</v>
      </c>
      <c r="P81" s="21">
        <v>529495</v>
      </c>
      <c r="Q81" s="21">
        <v>2848140</v>
      </c>
      <c r="R81" s="21">
        <v>-129873</v>
      </c>
      <c r="S81" s="21">
        <v>134049</v>
      </c>
      <c r="T81" s="21">
        <v>1179237</v>
      </c>
      <c r="U81" s="21">
        <v>1183413</v>
      </c>
      <c r="V81" s="21">
        <v>21921099</v>
      </c>
      <c r="W81" s="21">
        <v>45488830</v>
      </c>
      <c r="X81" s="21"/>
      <c r="Y81" s="20"/>
      <c r="Z81" s="23">
        <v>45488830</v>
      </c>
    </row>
    <row r="82" spans="1:26" ht="13.5" hidden="1">
      <c r="A82" s="39" t="s">
        <v>106</v>
      </c>
      <c r="B82" s="19">
        <v>26949127</v>
      </c>
      <c r="C82" s="19">
        <v>17784176</v>
      </c>
      <c r="D82" s="20">
        <v>27098153</v>
      </c>
      <c r="E82" s="21">
        <v>27098153</v>
      </c>
      <c r="F82" s="21">
        <v>2382901</v>
      </c>
      <c r="G82" s="21">
        <v>2856938</v>
      </c>
      <c r="H82" s="21">
        <v>2760132</v>
      </c>
      <c r="I82" s="21">
        <v>7999971</v>
      </c>
      <c r="J82" s="21">
        <v>2956843</v>
      </c>
      <c r="K82" s="21">
        <v>1915362</v>
      </c>
      <c r="L82" s="21">
        <v>1723774</v>
      </c>
      <c r="M82" s="21">
        <v>6595979</v>
      </c>
      <c r="N82" s="21">
        <v>1679113</v>
      </c>
      <c r="O82" s="21">
        <v>28326</v>
      </c>
      <c r="P82" s="21">
        <v>506413</v>
      </c>
      <c r="Q82" s="21">
        <v>2213852</v>
      </c>
      <c r="R82" s="21">
        <v>-126063</v>
      </c>
      <c r="S82" s="21">
        <v>89813</v>
      </c>
      <c r="T82" s="21">
        <v>1010624</v>
      </c>
      <c r="U82" s="21">
        <v>974374</v>
      </c>
      <c r="V82" s="21">
        <v>17784176</v>
      </c>
      <c r="W82" s="21">
        <v>27098153</v>
      </c>
      <c r="X82" s="21"/>
      <c r="Y82" s="20"/>
      <c r="Z82" s="23">
        <v>27098153</v>
      </c>
    </row>
    <row r="83" spans="1:26" ht="13.5" hidden="1">
      <c r="A83" s="39" t="s">
        <v>107</v>
      </c>
      <c r="B83" s="19">
        <v>79512</v>
      </c>
      <c r="C83" s="19">
        <v>30899200</v>
      </c>
      <c r="D83" s="20"/>
      <c r="E83" s="21"/>
      <c r="F83" s="21">
        <v>3926742</v>
      </c>
      <c r="G83" s="21">
        <v>4006766</v>
      </c>
      <c r="H83" s="21">
        <v>4978588</v>
      </c>
      <c r="I83" s="21">
        <v>12912096</v>
      </c>
      <c r="J83" s="21">
        <v>3824774</v>
      </c>
      <c r="K83" s="21">
        <v>4082290</v>
      </c>
      <c r="L83" s="21">
        <v>3379660</v>
      </c>
      <c r="M83" s="21">
        <v>11286724</v>
      </c>
      <c r="N83" s="21">
        <v>1998796</v>
      </c>
      <c r="O83" s="21">
        <v>-790953</v>
      </c>
      <c r="P83" s="21">
        <v>3062856</v>
      </c>
      <c r="Q83" s="21">
        <v>4270699</v>
      </c>
      <c r="R83" s="21">
        <v>2297290</v>
      </c>
      <c r="S83" s="21">
        <v>1194755</v>
      </c>
      <c r="T83" s="21">
        <v>-1062364</v>
      </c>
      <c r="U83" s="21">
        <v>2429681</v>
      </c>
      <c r="V83" s="21">
        <v>30899200</v>
      </c>
      <c r="W83" s="21"/>
      <c r="X83" s="21"/>
      <c r="Y83" s="20"/>
      <c r="Z83" s="23"/>
    </row>
    <row r="84" spans="1:26" ht="13.5" hidden="1">
      <c r="A84" s="40" t="s">
        <v>110</v>
      </c>
      <c r="B84" s="28">
        <v>4071819</v>
      </c>
      <c r="C84" s="28">
        <v>3468713</v>
      </c>
      <c r="D84" s="29">
        <v>4554681</v>
      </c>
      <c r="E84" s="30">
        <v>4554681</v>
      </c>
      <c r="F84" s="30"/>
      <c r="G84" s="30">
        <v>315464</v>
      </c>
      <c r="H84" s="30">
        <v>332715</v>
      </c>
      <c r="I84" s="30">
        <v>648179</v>
      </c>
      <c r="J84" s="30">
        <v>480309</v>
      </c>
      <c r="K84" s="30">
        <v>450849</v>
      </c>
      <c r="L84" s="30">
        <v>381697</v>
      </c>
      <c r="M84" s="30">
        <v>1312855</v>
      </c>
      <c r="N84" s="30">
        <v>410665</v>
      </c>
      <c r="O84" s="30">
        <v>225246</v>
      </c>
      <c r="P84" s="30">
        <v>219047</v>
      </c>
      <c r="Q84" s="30">
        <v>854958</v>
      </c>
      <c r="R84" s="30">
        <v>216361</v>
      </c>
      <c r="S84" s="30">
        <v>224694</v>
      </c>
      <c r="T84" s="30">
        <v>211666</v>
      </c>
      <c r="U84" s="30">
        <v>652721</v>
      </c>
      <c r="V84" s="30">
        <v>3468713</v>
      </c>
      <c r="W84" s="30">
        <v>4554681</v>
      </c>
      <c r="X84" s="30"/>
      <c r="Y84" s="29"/>
      <c r="Z84" s="31">
        <v>4554681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230781571</v>
      </c>
      <c r="D5" s="158">
        <f>SUM(D6:D8)</f>
        <v>0</v>
      </c>
      <c r="E5" s="159">
        <f t="shared" si="0"/>
        <v>249031947</v>
      </c>
      <c r="F5" s="105">
        <f t="shared" si="0"/>
        <v>253412872</v>
      </c>
      <c r="G5" s="105">
        <f t="shared" si="0"/>
        <v>201806337</v>
      </c>
      <c r="H5" s="105">
        <f t="shared" si="0"/>
        <v>3111762</v>
      </c>
      <c r="I5" s="105">
        <f t="shared" si="0"/>
        <v>1096898</v>
      </c>
      <c r="J5" s="105">
        <f t="shared" si="0"/>
        <v>206014997</v>
      </c>
      <c r="K5" s="105">
        <f t="shared" si="0"/>
        <v>3771428</v>
      </c>
      <c r="L5" s="105">
        <f t="shared" si="0"/>
        <v>2554384</v>
      </c>
      <c r="M5" s="105">
        <f t="shared" si="0"/>
        <v>14425573</v>
      </c>
      <c r="N5" s="105">
        <f t="shared" si="0"/>
        <v>20751385</v>
      </c>
      <c r="O5" s="105">
        <f t="shared" si="0"/>
        <v>8773751</v>
      </c>
      <c r="P5" s="105">
        <f t="shared" si="0"/>
        <v>2543417</v>
      </c>
      <c r="Q5" s="105">
        <f t="shared" si="0"/>
        <v>12409698</v>
      </c>
      <c r="R5" s="105">
        <f t="shared" si="0"/>
        <v>23726866</v>
      </c>
      <c r="S5" s="105">
        <f t="shared" si="0"/>
        <v>4375424</v>
      </c>
      <c r="T5" s="105">
        <f t="shared" si="0"/>
        <v>2413011</v>
      </c>
      <c r="U5" s="105">
        <f t="shared" si="0"/>
        <v>6587246</v>
      </c>
      <c r="V5" s="105">
        <f t="shared" si="0"/>
        <v>13375681</v>
      </c>
      <c r="W5" s="105">
        <f t="shared" si="0"/>
        <v>263868929</v>
      </c>
      <c r="X5" s="105">
        <f t="shared" si="0"/>
        <v>253412872</v>
      </c>
      <c r="Y5" s="105">
        <f t="shared" si="0"/>
        <v>10456057</v>
      </c>
      <c r="Z5" s="142">
        <f>+IF(X5&lt;&gt;0,+(Y5/X5)*100,0)</f>
        <v>4.126095457376767</v>
      </c>
      <c r="AA5" s="158">
        <f>SUM(AA6:AA8)</f>
        <v>253412872</v>
      </c>
    </row>
    <row r="6" spans="1:27" ht="13.5">
      <c r="A6" s="143" t="s">
        <v>75</v>
      </c>
      <c r="B6" s="141"/>
      <c r="C6" s="160">
        <v>1261178</v>
      </c>
      <c r="D6" s="160"/>
      <c r="E6" s="161">
        <v>312443</v>
      </c>
      <c r="F6" s="65">
        <v>312443</v>
      </c>
      <c r="G6" s="65">
        <v>52172</v>
      </c>
      <c r="H6" s="65">
        <v>56486</v>
      </c>
      <c r="I6" s="65">
        <v>14712</v>
      </c>
      <c r="J6" s="65">
        <v>123370</v>
      </c>
      <c r="K6" s="65">
        <v>8128</v>
      </c>
      <c r="L6" s="65">
        <v>12103</v>
      </c>
      <c r="M6" s="65">
        <v>9269</v>
      </c>
      <c r="N6" s="65">
        <v>29500</v>
      </c>
      <c r="O6" s="65">
        <v>8245</v>
      </c>
      <c r="P6" s="65">
        <v>6954</v>
      </c>
      <c r="Q6" s="65">
        <v>23030</v>
      </c>
      <c r="R6" s="65">
        <v>38229</v>
      </c>
      <c r="S6" s="65">
        <v>18088</v>
      </c>
      <c r="T6" s="65">
        <v>14742</v>
      </c>
      <c r="U6" s="65">
        <v>12704</v>
      </c>
      <c r="V6" s="65">
        <v>45534</v>
      </c>
      <c r="W6" s="65">
        <v>236633</v>
      </c>
      <c r="X6" s="65">
        <v>312443</v>
      </c>
      <c r="Y6" s="65">
        <v>-75810</v>
      </c>
      <c r="Z6" s="145">
        <v>-24.26</v>
      </c>
      <c r="AA6" s="160">
        <v>312443</v>
      </c>
    </row>
    <row r="7" spans="1:27" ht="13.5">
      <c r="A7" s="143" t="s">
        <v>76</v>
      </c>
      <c r="B7" s="141"/>
      <c r="C7" s="162">
        <v>228522442</v>
      </c>
      <c r="D7" s="162"/>
      <c r="E7" s="163">
        <v>240927417</v>
      </c>
      <c r="F7" s="164">
        <v>244927417</v>
      </c>
      <c r="G7" s="164">
        <v>201445566</v>
      </c>
      <c r="H7" s="164">
        <v>3030502</v>
      </c>
      <c r="I7" s="164">
        <v>777761</v>
      </c>
      <c r="J7" s="164">
        <v>205253829</v>
      </c>
      <c r="K7" s="164">
        <v>3680875</v>
      </c>
      <c r="L7" s="164">
        <v>2467209</v>
      </c>
      <c r="M7" s="164">
        <v>14350753</v>
      </c>
      <c r="N7" s="164">
        <v>20498837</v>
      </c>
      <c r="O7" s="164">
        <v>8686679</v>
      </c>
      <c r="P7" s="164">
        <v>2314761</v>
      </c>
      <c r="Q7" s="164">
        <v>11457482</v>
      </c>
      <c r="R7" s="164">
        <v>22458922</v>
      </c>
      <c r="S7" s="164">
        <v>2574305</v>
      </c>
      <c r="T7" s="164">
        <v>2313853</v>
      </c>
      <c r="U7" s="164">
        <v>6436587</v>
      </c>
      <c r="V7" s="164">
        <v>11324745</v>
      </c>
      <c r="W7" s="164">
        <v>259536333</v>
      </c>
      <c r="X7" s="164">
        <v>244927417</v>
      </c>
      <c r="Y7" s="164">
        <v>14608916</v>
      </c>
      <c r="Z7" s="146">
        <v>5.96</v>
      </c>
      <c r="AA7" s="162">
        <v>244927417</v>
      </c>
    </row>
    <row r="8" spans="1:27" ht="13.5">
      <c r="A8" s="143" t="s">
        <v>77</v>
      </c>
      <c r="B8" s="141"/>
      <c r="C8" s="160">
        <v>997951</v>
      </c>
      <c r="D8" s="160"/>
      <c r="E8" s="161">
        <v>7792087</v>
      </c>
      <c r="F8" s="65">
        <v>8173012</v>
      </c>
      <c r="G8" s="65">
        <v>308599</v>
      </c>
      <c r="H8" s="65">
        <v>24774</v>
      </c>
      <c r="I8" s="65">
        <v>304425</v>
      </c>
      <c r="J8" s="65">
        <v>637798</v>
      </c>
      <c r="K8" s="65">
        <v>82425</v>
      </c>
      <c r="L8" s="65">
        <v>75072</v>
      </c>
      <c r="M8" s="65">
        <v>65551</v>
      </c>
      <c r="N8" s="65">
        <v>223048</v>
      </c>
      <c r="O8" s="65">
        <v>78827</v>
      </c>
      <c r="P8" s="65">
        <v>221702</v>
      </c>
      <c r="Q8" s="65">
        <v>929186</v>
      </c>
      <c r="R8" s="65">
        <v>1229715</v>
      </c>
      <c r="S8" s="65">
        <v>1783031</v>
      </c>
      <c r="T8" s="65">
        <v>84416</v>
      </c>
      <c r="U8" s="65">
        <v>137955</v>
      </c>
      <c r="V8" s="65">
        <v>2005402</v>
      </c>
      <c r="W8" s="65">
        <v>4095963</v>
      </c>
      <c r="X8" s="65">
        <v>8173012</v>
      </c>
      <c r="Y8" s="65">
        <v>-4077049</v>
      </c>
      <c r="Z8" s="145">
        <v>-49.88</v>
      </c>
      <c r="AA8" s="160">
        <v>8173012</v>
      </c>
    </row>
    <row r="9" spans="1:27" ht="13.5">
      <c r="A9" s="140" t="s">
        <v>78</v>
      </c>
      <c r="B9" s="141"/>
      <c r="C9" s="158">
        <f aca="true" t="shared" si="1" ref="C9:Y9">SUM(C10:C14)</f>
        <v>48838272</v>
      </c>
      <c r="D9" s="158">
        <f>SUM(D10:D14)</f>
        <v>0</v>
      </c>
      <c r="E9" s="159">
        <f t="shared" si="1"/>
        <v>70692645</v>
      </c>
      <c r="F9" s="105">
        <f t="shared" si="1"/>
        <v>53679598</v>
      </c>
      <c r="G9" s="105">
        <f t="shared" si="1"/>
        <v>2332753</v>
      </c>
      <c r="H9" s="105">
        <f t="shared" si="1"/>
        <v>2043384</v>
      </c>
      <c r="I9" s="105">
        <f t="shared" si="1"/>
        <v>2035415</v>
      </c>
      <c r="J9" s="105">
        <f t="shared" si="1"/>
        <v>6411552</v>
      </c>
      <c r="K9" s="105">
        <f t="shared" si="1"/>
        <v>2400257</v>
      </c>
      <c r="L9" s="105">
        <f t="shared" si="1"/>
        <v>2165068</v>
      </c>
      <c r="M9" s="105">
        <f t="shared" si="1"/>
        <v>1793527</v>
      </c>
      <c r="N9" s="105">
        <f t="shared" si="1"/>
        <v>6358852</v>
      </c>
      <c r="O9" s="105">
        <f t="shared" si="1"/>
        <v>2267526</v>
      </c>
      <c r="P9" s="105">
        <f t="shared" si="1"/>
        <v>2064474</v>
      </c>
      <c r="Q9" s="105">
        <f t="shared" si="1"/>
        <v>1957822</v>
      </c>
      <c r="R9" s="105">
        <f t="shared" si="1"/>
        <v>6289822</v>
      </c>
      <c r="S9" s="105">
        <f t="shared" si="1"/>
        <v>1726789</v>
      </c>
      <c r="T9" s="105">
        <f t="shared" si="1"/>
        <v>2081490</v>
      </c>
      <c r="U9" s="105">
        <f t="shared" si="1"/>
        <v>2041360</v>
      </c>
      <c r="V9" s="105">
        <f t="shared" si="1"/>
        <v>5849639</v>
      </c>
      <c r="W9" s="105">
        <f t="shared" si="1"/>
        <v>24909865</v>
      </c>
      <c r="X9" s="105">
        <f t="shared" si="1"/>
        <v>53679598</v>
      </c>
      <c r="Y9" s="105">
        <f t="shared" si="1"/>
        <v>-28769733</v>
      </c>
      <c r="Z9" s="142">
        <f>+IF(X9&lt;&gt;0,+(Y9/X9)*100,0)</f>
        <v>-53.595284003430876</v>
      </c>
      <c r="AA9" s="158">
        <f>SUM(AA10:AA14)</f>
        <v>53679598</v>
      </c>
    </row>
    <row r="10" spans="1:27" ht="13.5">
      <c r="A10" s="143" t="s">
        <v>79</v>
      </c>
      <c r="B10" s="141"/>
      <c r="C10" s="160">
        <v>2446163</v>
      </c>
      <c r="D10" s="160"/>
      <c r="E10" s="161">
        <v>2620201</v>
      </c>
      <c r="F10" s="65">
        <v>2803309</v>
      </c>
      <c r="G10" s="65">
        <v>650083</v>
      </c>
      <c r="H10" s="65">
        <v>112873</v>
      </c>
      <c r="I10" s="65">
        <v>165234</v>
      </c>
      <c r="J10" s="65">
        <v>928190</v>
      </c>
      <c r="K10" s="65">
        <v>437959</v>
      </c>
      <c r="L10" s="65">
        <v>71657</v>
      </c>
      <c r="M10" s="65">
        <v>52293</v>
      </c>
      <c r="N10" s="65">
        <v>561909</v>
      </c>
      <c r="O10" s="65">
        <v>447099</v>
      </c>
      <c r="P10" s="65">
        <v>77227</v>
      </c>
      <c r="Q10" s="65">
        <v>108518</v>
      </c>
      <c r="R10" s="65">
        <v>632844</v>
      </c>
      <c r="S10" s="65">
        <v>69782</v>
      </c>
      <c r="T10" s="65">
        <v>83227</v>
      </c>
      <c r="U10" s="65">
        <v>96386</v>
      </c>
      <c r="V10" s="65">
        <v>249395</v>
      </c>
      <c r="W10" s="65">
        <v>2372338</v>
      </c>
      <c r="X10" s="65">
        <v>2803309</v>
      </c>
      <c r="Y10" s="65">
        <v>-430971</v>
      </c>
      <c r="Z10" s="145">
        <v>-15.37</v>
      </c>
      <c r="AA10" s="160">
        <v>2803309</v>
      </c>
    </row>
    <row r="11" spans="1:27" ht="13.5">
      <c r="A11" s="143" t="s">
        <v>80</v>
      </c>
      <c r="B11" s="141"/>
      <c r="C11" s="160">
        <v>1637203</v>
      </c>
      <c r="D11" s="160"/>
      <c r="E11" s="161">
        <v>1076987</v>
      </c>
      <c r="F11" s="65">
        <v>1076987</v>
      </c>
      <c r="G11" s="65">
        <v>1930</v>
      </c>
      <c r="H11" s="65">
        <v>4178</v>
      </c>
      <c r="I11" s="65">
        <v>9167</v>
      </c>
      <c r="J11" s="65">
        <v>15275</v>
      </c>
      <c r="K11" s="65">
        <v>16413</v>
      </c>
      <c r="L11" s="65">
        <v>33593</v>
      </c>
      <c r="M11" s="65">
        <v>53034</v>
      </c>
      <c r="N11" s="65">
        <v>103040</v>
      </c>
      <c r="O11" s="65">
        <v>127380</v>
      </c>
      <c r="P11" s="65">
        <v>34381</v>
      </c>
      <c r="Q11" s="65">
        <v>26669</v>
      </c>
      <c r="R11" s="65">
        <v>188430</v>
      </c>
      <c r="S11" s="65">
        <v>14981</v>
      </c>
      <c r="T11" s="65"/>
      <c r="U11" s="65">
        <v>200</v>
      </c>
      <c r="V11" s="65">
        <v>15181</v>
      </c>
      <c r="W11" s="65">
        <v>321926</v>
      </c>
      <c r="X11" s="65">
        <v>1076987</v>
      </c>
      <c r="Y11" s="65">
        <v>-755061</v>
      </c>
      <c r="Z11" s="145">
        <v>-70.11</v>
      </c>
      <c r="AA11" s="160">
        <v>1076987</v>
      </c>
    </row>
    <row r="12" spans="1:27" ht="13.5">
      <c r="A12" s="143" t="s">
        <v>81</v>
      </c>
      <c r="B12" s="141"/>
      <c r="C12" s="160">
        <v>15355656</v>
      </c>
      <c r="D12" s="160"/>
      <c r="E12" s="161">
        <v>17134542</v>
      </c>
      <c r="F12" s="65">
        <v>17634542</v>
      </c>
      <c r="G12" s="65">
        <v>956116</v>
      </c>
      <c r="H12" s="65">
        <v>1197824</v>
      </c>
      <c r="I12" s="65">
        <v>1119098</v>
      </c>
      <c r="J12" s="65">
        <v>3273038</v>
      </c>
      <c r="K12" s="65">
        <v>1218608</v>
      </c>
      <c r="L12" s="65">
        <v>1323856</v>
      </c>
      <c r="M12" s="65">
        <v>960836</v>
      </c>
      <c r="N12" s="65">
        <v>3503300</v>
      </c>
      <c r="O12" s="65">
        <v>970566</v>
      </c>
      <c r="P12" s="65">
        <v>1235443</v>
      </c>
      <c r="Q12" s="65">
        <v>1105230</v>
      </c>
      <c r="R12" s="65">
        <v>3311239</v>
      </c>
      <c r="S12" s="65">
        <v>922416</v>
      </c>
      <c r="T12" s="65">
        <v>1275261</v>
      </c>
      <c r="U12" s="65">
        <v>1165803</v>
      </c>
      <c r="V12" s="65">
        <v>3363480</v>
      </c>
      <c r="W12" s="65">
        <v>13451057</v>
      </c>
      <c r="X12" s="65">
        <v>17634542</v>
      </c>
      <c r="Y12" s="65">
        <v>-4183485</v>
      </c>
      <c r="Z12" s="145">
        <v>-23.72</v>
      </c>
      <c r="AA12" s="160">
        <v>17634542</v>
      </c>
    </row>
    <row r="13" spans="1:27" ht="13.5">
      <c r="A13" s="143" t="s">
        <v>82</v>
      </c>
      <c r="B13" s="141"/>
      <c r="C13" s="160">
        <v>29384957</v>
      </c>
      <c r="D13" s="160"/>
      <c r="E13" s="161">
        <v>49860915</v>
      </c>
      <c r="F13" s="65">
        <v>32164760</v>
      </c>
      <c r="G13" s="65">
        <v>724624</v>
      </c>
      <c r="H13" s="65">
        <v>728509</v>
      </c>
      <c r="I13" s="65">
        <v>741916</v>
      </c>
      <c r="J13" s="65">
        <v>2195049</v>
      </c>
      <c r="K13" s="65">
        <v>727277</v>
      </c>
      <c r="L13" s="65">
        <v>735962</v>
      </c>
      <c r="M13" s="65">
        <v>727364</v>
      </c>
      <c r="N13" s="65">
        <v>2190603</v>
      </c>
      <c r="O13" s="65">
        <v>722481</v>
      </c>
      <c r="P13" s="65">
        <v>717423</v>
      </c>
      <c r="Q13" s="65">
        <v>717405</v>
      </c>
      <c r="R13" s="65">
        <v>2157309</v>
      </c>
      <c r="S13" s="65">
        <v>719610</v>
      </c>
      <c r="T13" s="65">
        <v>723002</v>
      </c>
      <c r="U13" s="65">
        <v>778971</v>
      </c>
      <c r="V13" s="65">
        <v>2221583</v>
      </c>
      <c r="W13" s="65">
        <v>8764544</v>
      </c>
      <c r="X13" s="65">
        <v>32164760</v>
      </c>
      <c r="Y13" s="65">
        <v>-23400216</v>
      </c>
      <c r="Z13" s="145">
        <v>-72.75</v>
      </c>
      <c r="AA13" s="160">
        <v>32164760</v>
      </c>
    </row>
    <row r="14" spans="1:27" ht="13.5">
      <c r="A14" s="143" t="s">
        <v>83</v>
      </c>
      <c r="B14" s="141"/>
      <c r="C14" s="162">
        <v>14293</v>
      </c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32277561</v>
      </c>
      <c r="D15" s="158">
        <f>SUM(D16:D18)</f>
        <v>0</v>
      </c>
      <c r="E15" s="159">
        <f t="shared" si="2"/>
        <v>15092499</v>
      </c>
      <c r="F15" s="105">
        <f t="shared" si="2"/>
        <v>25314545</v>
      </c>
      <c r="G15" s="105">
        <f t="shared" si="2"/>
        <v>601813</v>
      </c>
      <c r="H15" s="105">
        <f t="shared" si="2"/>
        <v>963802</v>
      </c>
      <c r="I15" s="105">
        <f t="shared" si="2"/>
        <v>684879</v>
      </c>
      <c r="J15" s="105">
        <f t="shared" si="2"/>
        <v>2250494</v>
      </c>
      <c r="K15" s="105">
        <f t="shared" si="2"/>
        <v>1043425</v>
      </c>
      <c r="L15" s="105">
        <f t="shared" si="2"/>
        <v>859613</v>
      </c>
      <c r="M15" s="105">
        <f t="shared" si="2"/>
        <v>970556</v>
      </c>
      <c r="N15" s="105">
        <f t="shared" si="2"/>
        <v>2873594</v>
      </c>
      <c r="O15" s="105">
        <f t="shared" si="2"/>
        <v>822210</v>
      </c>
      <c r="P15" s="105">
        <f t="shared" si="2"/>
        <v>953227</v>
      </c>
      <c r="Q15" s="105">
        <f t="shared" si="2"/>
        <v>709143</v>
      </c>
      <c r="R15" s="105">
        <f t="shared" si="2"/>
        <v>2484580</v>
      </c>
      <c r="S15" s="105">
        <f t="shared" si="2"/>
        <v>800361</v>
      </c>
      <c r="T15" s="105">
        <f t="shared" si="2"/>
        <v>1029061</v>
      </c>
      <c r="U15" s="105">
        <f t="shared" si="2"/>
        <v>967245</v>
      </c>
      <c r="V15" s="105">
        <f t="shared" si="2"/>
        <v>2796667</v>
      </c>
      <c r="W15" s="105">
        <f t="shared" si="2"/>
        <v>10405335</v>
      </c>
      <c r="X15" s="105">
        <f t="shared" si="2"/>
        <v>25314545</v>
      </c>
      <c r="Y15" s="105">
        <f t="shared" si="2"/>
        <v>-14909210</v>
      </c>
      <c r="Z15" s="142">
        <f>+IF(X15&lt;&gt;0,+(Y15/X15)*100,0)</f>
        <v>-58.89582451511571</v>
      </c>
      <c r="AA15" s="158">
        <f>SUM(AA16:AA18)</f>
        <v>25314545</v>
      </c>
    </row>
    <row r="16" spans="1:27" ht="13.5">
      <c r="A16" s="143" t="s">
        <v>85</v>
      </c>
      <c r="B16" s="141"/>
      <c r="C16" s="160">
        <v>5970691</v>
      </c>
      <c r="D16" s="160"/>
      <c r="E16" s="161">
        <v>3203952</v>
      </c>
      <c r="F16" s="65">
        <v>3225193</v>
      </c>
      <c r="G16" s="65">
        <v>252020</v>
      </c>
      <c r="H16" s="65">
        <v>317364</v>
      </c>
      <c r="I16" s="65">
        <v>210365</v>
      </c>
      <c r="J16" s="65">
        <v>779749</v>
      </c>
      <c r="K16" s="65">
        <v>278221</v>
      </c>
      <c r="L16" s="65">
        <v>344001</v>
      </c>
      <c r="M16" s="65">
        <v>433952</v>
      </c>
      <c r="N16" s="65">
        <v>1056174</v>
      </c>
      <c r="O16" s="65">
        <v>251856</v>
      </c>
      <c r="P16" s="65">
        <v>315935</v>
      </c>
      <c r="Q16" s="65">
        <v>232349</v>
      </c>
      <c r="R16" s="65">
        <v>800140</v>
      </c>
      <c r="S16" s="65">
        <v>297453</v>
      </c>
      <c r="T16" s="65">
        <v>395259</v>
      </c>
      <c r="U16" s="65">
        <v>287461</v>
      </c>
      <c r="V16" s="65">
        <v>980173</v>
      </c>
      <c r="W16" s="65">
        <v>3616236</v>
      </c>
      <c r="X16" s="65">
        <v>3225193</v>
      </c>
      <c r="Y16" s="65">
        <v>391043</v>
      </c>
      <c r="Z16" s="145">
        <v>12.12</v>
      </c>
      <c r="AA16" s="160">
        <v>3225193</v>
      </c>
    </row>
    <row r="17" spans="1:27" ht="13.5">
      <c r="A17" s="143" t="s">
        <v>86</v>
      </c>
      <c r="B17" s="141"/>
      <c r="C17" s="160">
        <v>26306870</v>
      </c>
      <c r="D17" s="160"/>
      <c r="E17" s="161">
        <v>11888547</v>
      </c>
      <c r="F17" s="65">
        <v>22089352</v>
      </c>
      <c r="G17" s="65">
        <v>349793</v>
      </c>
      <c r="H17" s="65">
        <v>646438</v>
      </c>
      <c r="I17" s="65">
        <v>474514</v>
      </c>
      <c r="J17" s="65">
        <v>1470745</v>
      </c>
      <c r="K17" s="65">
        <v>765204</v>
      </c>
      <c r="L17" s="65">
        <v>515612</v>
      </c>
      <c r="M17" s="65">
        <v>536604</v>
      </c>
      <c r="N17" s="65">
        <v>1817420</v>
      </c>
      <c r="O17" s="65">
        <v>570354</v>
      </c>
      <c r="P17" s="65">
        <v>637292</v>
      </c>
      <c r="Q17" s="65">
        <v>476794</v>
      </c>
      <c r="R17" s="65">
        <v>1684440</v>
      </c>
      <c r="S17" s="65">
        <v>502908</v>
      </c>
      <c r="T17" s="65">
        <v>633802</v>
      </c>
      <c r="U17" s="65">
        <v>679784</v>
      </c>
      <c r="V17" s="65">
        <v>1816494</v>
      </c>
      <c r="W17" s="65">
        <v>6789099</v>
      </c>
      <c r="X17" s="65">
        <v>22089352</v>
      </c>
      <c r="Y17" s="65">
        <v>-15300253</v>
      </c>
      <c r="Z17" s="145">
        <v>-69.27</v>
      </c>
      <c r="AA17" s="160">
        <v>22089352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494502596</v>
      </c>
      <c r="D19" s="158">
        <f>SUM(D20:D23)</f>
        <v>0</v>
      </c>
      <c r="E19" s="159">
        <f t="shared" si="3"/>
        <v>519976552</v>
      </c>
      <c r="F19" s="105">
        <f t="shared" si="3"/>
        <v>526076741</v>
      </c>
      <c r="G19" s="105">
        <f t="shared" si="3"/>
        <v>99265686</v>
      </c>
      <c r="H19" s="105">
        <f t="shared" si="3"/>
        <v>39245721</v>
      </c>
      <c r="I19" s="105">
        <f t="shared" si="3"/>
        <v>42730865</v>
      </c>
      <c r="J19" s="105">
        <f t="shared" si="3"/>
        <v>181242272</v>
      </c>
      <c r="K19" s="105">
        <f t="shared" si="3"/>
        <v>39972588</v>
      </c>
      <c r="L19" s="105">
        <f t="shared" si="3"/>
        <v>36065168</v>
      </c>
      <c r="M19" s="105">
        <f t="shared" si="3"/>
        <v>30932804</v>
      </c>
      <c r="N19" s="105">
        <f t="shared" si="3"/>
        <v>106970560</v>
      </c>
      <c r="O19" s="105">
        <f t="shared" si="3"/>
        <v>39479302</v>
      </c>
      <c r="P19" s="105">
        <f t="shared" si="3"/>
        <v>36154279</v>
      </c>
      <c r="Q19" s="105">
        <f t="shared" si="3"/>
        <v>43188947</v>
      </c>
      <c r="R19" s="105">
        <f t="shared" si="3"/>
        <v>118822528</v>
      </c>
      <c r="S19" s="105">
        <f t="shared" si="3"/>
        <v>38984310</v>
      </c>
      <c r="T19" s="105">
        <f t="shared" si="3"/>
        <v>37654001</v>
      </c>
      <c r="U19" s="105">
        <f t="shared" si="3"/>
        <v>36804361</v>
      </c>
      <c r="V19" s="105">
        <f t="shared" si="3"/>
        <v>113442672</v>
      </c>
      <c r="W19" s="105">
        <f t="shared" si="3"/>
        <v>520478032</v>
      </c>
      <c r="X19" s="105">
        <f t="shared" si="3"/>
        <v>526076741</v>
      </c>
      <c r="Y19" s="105">
        <f t="shared" si="3"/>
        <v>-5598709</v>
      </c>
      <c r="Z19" s="142">
        <f>+IF(X19&lt;&gt;0,+(Y19/X19)*100,0)</f>
        <v>-1.0642380785277865</v>
      </c>
      <c r="AA19" s="158">
        <f>SUM(AA20:AA23)</f>
        <v>526076741</v>
      </c>
    </row>
    <row r="20" spans="1:27" ht="13.5">
      <c r="A20" s="143" t="s">
        <v>89</v>
      </c>
      <c r="B20" s="141"/>
      <c r="C20" s="160">
        <v>306712281</v>
      </c>
      <c r="D20" s="160"/>
      <c r="E20" s="161">
        <v>337187486</v>
      </c>
      <c r="F20" s="65">
        <v>337187486</v>
      </c>
      <c r="G20" s="65">
        <v>24805469</v>
      </c>
      <c r="H20" s="65">
        <v>30763829</v>
      </c>
      <c r="I20" s="65">
        <v>29838157</v>
      </c>
      <c r="J20" s="65">
        <v>85407455</v>
      </c>
      <c r="K20" s="65">
        <v>29719307</v>
      </c>
      <c r="L20" s="65">
        <v>27820053</v>
      </c>
      <c r="M20" s="65">
        <v>22361841</v>
      </c>
      <c r="N20" s="65">
        <v>79901201</v>
      </c>
      <c r="O20" s="65">
        <v>26190982</v>
      </c>
      <c r="P20" s="65">
        <v>26197679</v>
      </c>
      <c r="Q20" s="65">
        <v>30870640</v>
      </c>
      <c r="R20" s="65">
        <v>83259301</v>
      </c>
      <c r="S20" s="65">
        <v>27004854</v>
      </c>
      <c r="T20" s="65">
        <v>27222407</v>
      </c>
      <c r="U20" s="65">
        <v>28509434</v>
      </c>
      <c r="V20" s="65">
        <v>82736695</v>
      </c>
      <c r="W20" s="65">
        <v>331304652</v>
      </c>
      <c r="X20" s="65">
        <v>337187486</v>
      </c>
      <c r="Y20" s="65">
        <v>-5882834</v>
      </c>
      <c r="Z20" s="145">
        <v>-1.74</v>
      </c>
      <c r="AA20" s="160">
        <v>337187486</v>
      </c>
    </row>
    <row r="21" spans="1:27" ht="13.5">
      <c r="A21" s="143" t="s">
        <v>90</v>
      </c>
      <c r="B21" s="141"/>
      <c r="C21" s="160">
        <v>89076159</v>
      </c>
      <c r="D21" s="160"/>
      <c r="E21" s="161">
        <v>75032960</v>
      </c>
      <c r="F21" s="65">
        <v>78417960</v>
      </c>
      <c r="G21" s="65">
        <v>6466521</v>
      </c>
      <c r="H21" s="65">
        <v>5300036</v>
      </c>
      <c r="I21" s="65">
        <v>7867250</v>
      </c>
      <c r="J21" s="65">
        <v>19633807</v>
      </c>
      <c r="K21" s="65">
        <v>7375964</v>
      </c>
      <c r="L21" s="65">
        <v>6998079</v>
      </c>
      <c r="M21" s="65">
        <v>7400374</v>
      </c>
      <c r="N21" s="65">
        <v>21774417</v>
      </c>
      <c r="O21" s="65">
        <v>9090903</v>
      </c>
      <c r="P21" s="65">
        <v>9046638</v>
      </c>
      <c r="Q21" s="65">
        <v>10988784</v>
      </c>
      <c r="R21" s="65">
        <v>29126325</v>
      </c>
      <c r="S21" s="65">
        <v>10665472</v>
      </c>
      <c r="T21" s="65">
        <v>9368901</v>
      </c>
      <c r="U21" s="65">
        <v>7387139</v>
      </c>
      <c r="V21" s="65">
        <v>27421512</v>
      </c>
      <c r="W21" s="65">
        <v>97956061</v>
      </c>
      <c r="X21" s="65">
        <v>78417960</v>
      </c>
      <c r="Y21" s="65">
        <v>19538101</v>
      </c>
      <c r="Z21" s="145">
        <v>24.92</v>
      </c>
      <c r="AA21" s="160">
        <v>78417960</v>
      </c>
    </row>
    <row r="22" spans="1:27" ht="13.5">
      <c r="A22" s="143" t="s">
        <v>91</v>
      </c>
      <c r="B22" s="141"/>
      <c r="C22" s="162">
        <v>60655500</v>
      </c>
      <c r="D22" s="162"/>
      <c r="E22" s="163">
        <v>68981368</v>
      </c>
      <c r="F22" s="164">
        <v>76696557</v>
      </c>
      <c r="G22" s="164">
        <v>37369124</v>
      </c>
      <c r="H22" s="164">
        <v>3076707</v>
      </c>
      <c r="I22" s="164">
        <v>3450990</v>
      </c>
      <c r="J22" s="164">
        <v>43896821</v>
      </c>
      <c r="K22" s="164">
        <v>2101569</v>
      </c>
      <c r="L22" s="164">
        <v>1137254</v>
      </c>
      <c r="M22" s="164">
        <v>957797</v>
      </c>
      <c r="N22" s="164">
        <v>4196620</v>
      </c>
      <c r="O22" s="164">
        <v>3004571</v>
      </c>
      <c r="P22" s="164">
        <v>761498</v>
      </c>
      <c r="Q22" s="164">
        <v>1224223</v>
      </c>
      <c r="R22" s="164">
        <v>4990292</v>
      </c>
      <c r="S22" s="164">
        <v>1196178</v>
      </c>
      <c r="T22" s="164">
        <v>909216</v>
      </c>
      <c r="U22" s="164">
        <v>818191</v>
      </c>
      <c r="V22" s="164">
        <v>2923585</v>
      </c>
      <c r="W22" s="164">
        <v>56007318</v>
      </c>
      <c r="X22" s="164">
        <v>76696557</v>
      </c>
      <c r="Y22" s="164">
        <v>-20689239</v>
      </c>
      <c r="Z22" s="146">
        <v>-26.98</v>
      </c>
      <c r="AA22" s="162">
        <v>76696557</v>
      </c>
    </row>
    <row r="23" spans="1:27" ht="13.5">
      <c r="A23" s="143" t="s">
        <v>92</v>
      </c>
      <c r="B23" s="141"/>
      <c r="C23" s="160">
        <v>38058656</v>
      </c>
      <c r="D23" s="160"/>
      <c r="E23" s="161">
        <v>38774738</v>
      </c>
      <c r="F23" s="65">
        <v>33774738</v>
      </c>
      <c r="G23" s="65">
        <v>30624572</v>
      </c>
      <c r="H23" s="65">
        <v>105149</v>
      </c>
      <c r="I23" s="65">
        <v>1574468</v>
      </c>
      <c r="J23" s="65">
        <v>32304189</v>
      </c>
      <c r="K23" s="65">
        <v>775748</v>
      </c>
      <c r="L23" s="65">
        <v>109782</v>
      </c>
      <c r="M23" s="65">
        <v>212792</v>
      </c>
      <c r="N23" s="65">
        <v>1098322</v>
      </c>
      <c r="O23" s="65">
        <v>1192846</v>
      </c>
      <c r="P23" s="65">
        <v>148464</v>
      </c>
      <c r="Q23" s="65">
        <v>105300</v>
      </c>
      <c r="R23" s="65">
        <v>1446610</v>
      </c>
      <c r="S23" s="65">
        <v>117806</v>
      </c>
      <c r="T23" s="65">
        <v>153477</v>
      </c>
      <c r="U23" s="65">
        <v>89597</v>
      </c>
      <c r="V23" s="65">
        <v>360880</v>
      </c>
      <c r="W23" s="65">
        <v>35210001</v>
      </c>
      <c r="X23" s="65">
        <v>33774738</v>
      </c>
      <c r="Y23" s="65">
        <v>1435263</v>
      </c>
      <c r="Z23" s="145">
        <v>4.25</v>
      </c>
      <c r="AA23" s="160">
        <v>33774738</v>
      </c>
    </row>
    <row r="24" spans="1:27" ht="13.5">
      <c r="A24" s="140" t="s">
        <v>93</v>
      </c>
      <c r="B24" s="147" t="s">
        <v>94</v>
      </c>
      <c r="C24" s="158">
        <v>4004768</v>
      </c>
      <c r="D24" s="158"/>
      <c r="E24" s="159">
        <v>1352177</v>
      </c>
      <c r="F24" s="105">
        <v>1352177</v>
      </c>
      <c r="G24" s="105">
        <v>20208</v>
      </c>
      <c r="H24" s="105">
        <v>12874</v>
      </c>
      <c r="I24" s="105">
        <v>288026</v>
      </c>
      <c r="J24" s="105">
        <v>321108</v>
      </c>
      <c r="K24" s="105">
        <v>111272</v>
      </c>
      <c r="L24" s="105">
        <v>322107</v>
      </c>
      <c r="M24" s="105">
        <v>152802</v>
      </c>
      <c r="N24" s="105">
        <v>586181</v>
      </c>
      <c r="O24" s="105">
        <v>3300</v>
      </c>
      <c r="P24" s="105">
        <v>486323</v>
      </c>
      <c r="Q24" s="105">
        <v>350125</v>
      </c>
      <c r="R24" s="105">
        <v>839748</v>
      </c>
      <c r="S24" s="105">
        <v>6749</v>
      </c>
      <c r="T24" s="105">
        <v>3300</v>
      </c>
      <c r="U24" s="105">
        <v>3300</v>
      </c>
      <c r="V24" s="105">
        <v>13349</v>
      </c>
      <c r="W24" s="105">
        <v>1760386</v>
      </c>
      <c r="X24" s="105">
        <v>1352177</v>
      </c>
      <c r="Y24" s="105">
        <v>408209</v>
      </c>
      <c r="Z24" s="142">
        <v>30.19</v>
      </c>
      <c r="AA24" s="158">
        <v>1352177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810404768</v>
      </c>
      <c r="D25" s="177">
        <f>+D5+D9+D15+D19+D24</f>
        <v>0</v>
      </c>
      <c r="E25" s="178">
        <f t="shared" si="4"/>
        <v>856145820</v>
      </c>
      <c r="F25" s="78">
        <f t="shared" si="4"/>
        <v>859835933</v>
      </c>
      <c r="G25" s="78">
        <f t="shared" si="4"/>
        <v>304026797</v>
      </c>
      <c r="H25" s="78">
        <f t="shared" si="4"/>
        <v>45377543</v>
      </c>
      <c r="I25" s="78">
        <f t="shared" si="4"/>
        <v>46836083</v>
      </c>
      <c r="J25" s="78">
        <f t="shared" si="4"/>
        <v>396240423</v>
      </c>
      <c r="K25" s="78">
        <f t="shared" si="4"/>
        <v>47298970</v>
      </c>
      <c r="L25" s="78">
        <f t="shared" si="4"/>
        <v>41966340</v>
      </c>
      <c r="M25" s="78">
        <f t="shared" si="4"/>
        <v>48275262</v>
      </c>
      <c r="N25" s="78">
        <f t="shared" si="4"/>
        <v>137540572</v>
      </c>
      <c r="O25" s="78">
        <f t="shared" si="4"/>
        <v>51346089</v>
      </c>
      <c r="P25" s="78">
        <f t="shared" si="4"/>
        <v>42201720</v>
      </c>
      <c r="Q25" s="78">
        <f t="shared" si="4"/>
        <v>58615735</v>
      </c>
      <c r="R25" s="78">
        <f t="shared" si="4"/>
        <v>152163544</v>
      </c>
      <c r="S25" s="78">
        <f t="shared" si="4"/>
        <v>45893633</v>
      </c>
      <c r="T25" s="78">
        <f t="shared" si="4"/>
        <v>43180863</v>
      </c>
      <c r="U25" s="78">
        <f t="shared" si="4"/>
        <v>46403512</v>
      </c>
      <c r="V25" s="78">
        <f t="shared" si="4"/>
        <v>135478008</v>
      </c>
      <c r="W25" s="78">
        <f t="shared" si="4"/>
        <v>821422547</v>
      </c>
      <c r="X25" s="78">
        <f t="shared" si="4"/>
        <v>859835933</v>
      </c>
      <c r="Y25" s="78">
        <f t="shared" si="4"/>
        <v>-38413386</v>
      </c>
      <c r="Z25" s="179">
        <f>+IF(X25&lt;&gt;0,+(Y25/X25)*100,0)</f>
        <v>-4.4675250853932384</v>
      </c>
      <c r="AA25" s="177">
        <f>+AA5+AA9+AA15+AA19+AA24</f>
        <v>859835933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191100769</v>
      </c>
      <c r="D28" s="158">
        <f>SUM(D29:D31)</f>
        <v>0</v>
      </c>
      <c r="E28" s="159">
        <f t="shared" si="5"/>
        <v>213191094</v>
      </c>
      <c r="F28" s="105">
        <f t="shared" si="5"/>
        <v>217518704</v>
      </c>
      <c r="G28" s="105">
        <f t="shared" si="5"/>
        <v>13372393</v>
      </c>
      <c r="H28" s="105">
        <f t="shared" si="5"/>
        <v>8895875</v>
      </c>
      <c r="I28" s="105">
        <f t="shared" si="5"/>
        <v>18129702</v>
      </c>
      <c r="J28" s="105">
        <f t="shared" si="5"/>
        <v>40397970</v>
      </c>
      <c r="K28" s="105">
        <f t="shared" si="5"/>
        <v>12165233</v>
      </c>
      <c r="L28" s="105">
        <f t="shared" si="5"/>
        <v>14173675</v>
      </c>
      <c r="M28" s="105">
        <f t="shared" si="5"/>
        <v>16137024</v>
      </c>
      <c r="N28" s="105">
        <f t="shared" si="5"/>
        <v>42475932</v>
      </c>
      <c r="O28" s="105">
        <f t="shared" si="5"/>
        <v>12183737</v>
      </c>
      <c r="P28" s="105">
        <f t="shared" si="5"/>
        <v>10500941</v>
      </c>
      <c r="Q28" s="105">
        <f t="shared" si="5"/>
        <v>10361892</v>
      </c>
      <c r="R28" s="105">
        <f t="shared" si="5"/>
        <v>33046570</v>
      </c>
      <c r="S28" s="105">
        <f t="shared" si="5"/>
        <v>10343601</v>
      </c>
      <c r="T28" s="105">
        <f t="shared" si="5"/>
        <v>11503043</v>
      </c>
      <c r="U28" s="105">
        <f t="shared" si="5"/>
        <v>19676583</v>
      </c>
      <c r="V28" s="105">
        <f t="shared" si="5"/>
        <v>41523227</v>
      </c>
      <c r="W28" s="105">
        <f t="shared" si="5"/>
        <v>157443699</v>
      </c>
      <c r="X28" s="105">
        <f t="shared" si="5"/>
        <v>217518704</v>
      </c>
      <c r="Y28" s="105">
        <f t="shared" si="5"/>
        <v>-60075005</v>
      </c>
      <c r="Z28" s="142">
        <f>+IF(X28&lt;&gt;0,+(Y28/X28)*100,0)</f>
        <v>-27.61831690574986</v>
      </c>
      <c r="AA28" s="158">
        <f>SUM(AA29:AA31)</f>
        <v>217518704</v>
      </c>
    </row>
    <row r="29" spans="1:27" ht="13.5">
      <c r="A29" s="143" t="s">
        <v>75</v>
      </c>
      <c r="B29" s="141"/>
      <c r="C29" s="160">
        <v>34770930</v>
      </c>
      <c r="D29" s="160"/>
      <c r="E29" s="161">
        <v>55446063</v>
      </c>
      <c r="F29" s="65">
        <v>55199803</v>
      </c>
      <c r="G29" s="65">
        <v>3590500</v>
      </c>
      <c r="H29" s="65">
        <v>2280688</v>
      </c>
      <c r="I29" s="65">
        <v>2954437</v>
      </c>
      <c r="J29" s="65">
        <v>8825625</v>
      </c>
      <c r="K29" s="65">
        <v>1894843</v>
      </c>
      <c r="L29" s="65">
        <v>1806332</v>
      </c>
      <c r="M29" s="65">
        <v>3815155</v>
      </c>
      <c r="N29" s="65">
        <v>7516330</v>
      </c>
      <c r="O29" s="65">
        <v>3281275</v>
      </c>
      <c r="P29" s="65">
        <v>2731542</v>
      </c>
      <c r="Q29" s="65">
        <v>1946035</v>
      </c>
      <c r="R29" s="65">
        <v>7958852</v>
      </c>
      <c r="S29" s="65">
        <v>2483677</v>
      </c>
      <c r="T29" s="65">
        <v>1834501</v>
      </c>
      <c r="U29" s="65">
        <v>3004245</v>
      </c>
      <c r="V29" s="65">
        <v>7322423</v>
      </c>
      <c r="W29" s="65">
        <v>31623230</v>
      </c>
      <c r="X29" s="65">
        <v>55199803</v>
      </c>
      <c r="Y29" s="65">
        <v>-23576573</v>
      </c>
      <c r="Z29" s="145">
        <v>-42.71</v>
      </c>
      <c r="AA29" s="160">
        <v>55199803</v>
      </c>
    </row>
    <row r="30" spans="1:27" ht="13.5">
      <c r="A30" s="143" t="s">
        <v>76</v>
      </c>
      <c r="B30" s="141"/>
      <c r="C30" s="162">
        <v>85188555</v>
      </c>
      <c r="D30" s="162"/>
      <c r="E30" s="163">
        <v>84099081</v>
      </c>
      <c r="F30" s="164">
        <v>83981141</v>
      </c>
      <c r="G30" s="164">
        <v>6563478</v>
      </c>
      <c r="H30" s="164">
        <v>2811614</v>
      </c>
      <c r="I30" s="164">
        <v>8680013</v>
      </c>
      <c r="J30" s="164">
        <v>18055105</v>
      </c>
      <c r="K30" s="164">
        <v>6525917</v>
      </c>
      <c r="L30" s="164">
        <v>5743975</v>
      </c>
      <c r="M30" s="164">
        <v>3906257</v>
      </c>
      <c r="N30" s="164">
        <v>16176149</v>
      </c>
      <c r="O30" s="164">
        <v>8027141</v>
      </c>
      <c r="P30" s="164">
        <v>2923800</v>
      </c>
      <c r="Q30" s="164">
        <v>2814663</v>
      </c>
      <c r="R30" s="164">
        <v>13765604</v>
      </c>
      <c r="S30" s="164">
        <v>3605642</v>
      </c>
      <c r="T30" s="164">
        <v>3395899</v>
      </c>
      <c r="U30" s="164">
        <v>4993943</v>
      </c>
      <c r="V30" s="164">
        <v>11995484</v>
      </c>
      <c r="W30" s="164">
        <v>59992342</v>
      </c>
      <c r="X30" s="164">
        <v>83981141</v>
      </c>
      <c r="Y30" s="164">
        <v>-23988799</v>
      </c>
      <c r="Z30" s="146">
        <v>-28.56</v>
      </c>
      <c r="AA30" s="162">
        <v>83981141</v>
      </c>
    </row>
    <row r="31" spans="1:27" ht="13.5">
      <c r="A31" s="143" t="s">
        <v>77</v>
      </c>
      <c r="B31" s="141"/>
      <c r="C31" s="160">
        <v>71141284</v>
      </c>
      <c r="D31" s="160"/>
      <c r="E31" s="161">
        <v>73645950</v>
      </c>
      <c r="F31" s="65">
        <v>78337760</v>
      </c>
      <c r="G31" s="65">
        <v>3218415</v>
      </c>
      <c r="H31" s="65">
        <v>3803573</v>
      </c>
      <c r="I31" s="65">
        <v>6495252</v>
      </c>
      <c r="J31" s="65">
        <v>13517240</v>
      </c>
      <c r="K31" s="65">
        <v>3744473</v>
      </c>
      <c r="L31" s="65">
        <v>6623368</v>
      </c>
      <c r="M31" s="65">
        <v>8415612</v>
      </c>
      <c r="N31" s="65">
        <v>18783453</v>
      </c>
      <c r="O31" s="65">
        <v>875321</v>
      </c>
      <c r="P31" s="65">
        <v>4845599</v>
      </c>
      <c r="Q31" s="65">
        <v>5601194</v>
      </c>
      <c r="R31" s="65">
        <v>11322114</v>
      </c>
      <c r="S31" s="65">
        <v>4254282</v>
      </c>
      <c r="T31" s="65">
        <v>6272643</v>
      </c>
      <c r="U31" s="65">
        <v>11678395</v>
      </c>
      <c r="V31" s="65">
        <v>22205320</v>
      </c>
      <c r="W31" s="65">
        <v>65828127</v>
      </c>
      <c r="X31" s="65">
        <v>78337760</v>
      </c>
      <c r="Y31" s="65">
        <v>-12509633</v>
      </c>
      <c r="Z31" s="145">
        <v>-15.97</v>
      </c>
      <c r="AA31" s="160">
        <v>78337760</v>
      </c>
    </row>
    <row r="32" spans="1:27" ht="13.5">
      <c r="A32" s="140" t="s">
        <v>78</v>
      </c>
      <c r="B32" s="141"/>
      <c r="C32" s="158">
        <f aca="true" t="shared" si="6" ref="C32:Y32">SUM(C33:C37)</f>
        <v>126434480</v>
      </c>
      <c r="D32" s="158">
        <f>SUM(D33:D37)</f>
        <v>0</v>
      </c>
      <c r="E32" s="159">
        <f t="shared" si="6"/>
        <v>130008941</v>
      </c>
      <c r="F32" s="105">
        <f t="shared" si="6"/>
        <v>121043664</v>
      </c>
      <c r="G32" s="105">
        <f t="shared" si="6"/>
        <v>5593435</v>
      </c>
      <c r="H32" s="105">
        <f t="shared" si="6"/>
        <v>5944492</v>
      </c>
      <c r="I32" s="105">
        <f t="shared" si="6"/>
        <v>11668740</v>
      </c>
      <c r="J32" s="105">
        <f t="shared" si="6"/>
        <v>23206667</v>
      </c>
      <c r="K32" s="105">
        <f t="shared" si="6"/>
        <v>8134409</v>
      </c>
      <c r="L32" s="105">
        <f t="shared" si="6"/>
        <v>10173199</v>
      </c>
      <c r="M32" s="105">
        <f t="shared" si="6"/>
        <v>12039069</v>
      </c>
      <c r="N32" s="105">
        <f t="shared" si="6"/>
        <v>30346677</v>
      </c>
      <c r="O32" s="105">
        <f t="shared" si="6"/>
        <v>9195862</v>
      </c>
      <c r="P32" s="105">
        <f t="shared" si="6"/>
        <v>7529397</v>
      </c>
      <c r="Q32" s="105">
        <f t="shared" si="6"/>
        <v>10164415</v>
      </c>
      <c r="R32" s="105">
        <f t="shared" si="6"/>
        <v>26889674</v>
      </c>
      <c r="S32" s="105">
        <f t="shared" si="6"/>
        <v>7914132</v>
      </c>
      <c r="T32" s="105">
        <f t="shared" si="6"/>
        <v>8533313</v>
      </c>
      <c r="U32" s="105">
        <f t="shared" si="6"/>
        <v>14686013</v>
      </c>
      <c r="V32" s="105">
        <f t="shared" si="6"/>
        <v>31133458</v>
      </c>
      <c r="W32" s="105">
        <f t="shared" si="6"/>
        <v>111576476</v>
      </c>
      <c r="X32" s="105">
        <f t="shared" si="6"/>
        <v>121043664</v>
      </c>
      <c r="Y32" s="105">
        <f t="shared" si="6"/>
        <v>-9467188</v>
      </c>
      <c r="Z32" s="142">
        <f>+IF(X32&lt;&gt;0,+(Y32/X32)*100,0)</f>
        <v>-7.821299923637473</v>
      </c>
      <c r="AA32" s="158">
        <f>SUM(AA33:AA37)</f>
        <v>121043664</v>
      </c>
    </row>
    <row r="33" spans="1:27" ht="13.5">
      <c r="A33" s="143" t="s">
        <v>79</v>
      </c>
      <c r="B33" s="141"/>
      <c r="C33" s="160">
        <v>17321239</v>
      </c>
      <c r="D33" s="160"/>
      <c r="E33" s="161">
        <v>18738157</v>
      </c>
      <c r="F33" s="65">
        <v>19087145</v>
      </c>
      <c r="G33" s="65">
        <v>1163216</v>
      </c>
      <c r="H33" s="65">
        <v>1206914</v>
      </c>
      <c r="I33" s="65">
        <v>1892653</v>
      </c>
      <c r="J33" s="65">
        <v>4262783</v>
      </c>
      <c r="K33" s="65">
        <v>1390662</v>
      </c>
      <c r="L33" s="65">
        <v>1969464</v>
      </c>
      <c r="M33" s="65">
        <v>1547434</v>
      </c>
      <c r="N33" s="65">
        <v>4907560</v>
      </c>
      <c r="O33" s="65">
        <v>1413730</v>
      </c>
      <c r="P33" s="65">
        <v>1431753</v>
      </c>
      <c r="Q33" s="65">
        <v>1504158</v>
      </c>
      <c r="R33" s="65">
        <v>4349641</v>
      </c>
      <c r="S33" s="65">
        <v>1347255</v>
      </c>
      <c r="T33" s="65">
        <v>1415753</v>
      </c>
      <c r="U33" s="65">
        <v>1845071</v>
      </c>
      <c r="V33" s="65">
        <v>4608079</v>
      </c>
      <c r="W33" s="65">
        <v>18128063</v>
      </c>
      <c r="X33" s="65">
        <v>19087145</v>
      </c>
      <c r="Y33" s="65">
        <v>-959082</v>
      </c>
      <c r="Z33" s="145">
        <v>-5.02</v>
      </c>
      <c r="AA33" s="160">
        <v>19087145</v>
      </c>
    </row>
    <row r="34" spans="1:27" ht="13.5">
      <c r="A34" s="143" t="s">
        <v>80</v>
      </c>
      <c r="B34" s="141"/>
      <c r="C34" s="160">
        <v>24385760</v>
      </c>
      <c r="D34" s="160"/>
      <c r="E34" s="161">
        <v>21930432</v>
      </c>
      <c r="F34" s="65">
        <v>22186762</v>
      </c>
      <c r="G34" s="65">
        <v>1194655</v>
      </c>
      <c r="H34" s="65">
        <v>1240037</v>
      </c>
      <c r="I34" s="65">
        <v>1924107</v>
      </c>
      <c r="J34" s="65">
        <v>4358799</v>
      </c>
      <c r="K34" s="65">
        <v>1739561</v>
      </c>
      <c r="L34" s="65">
        <v>2531985</v>
      </c>
      <c r="M34" s="65">
        <v>2725598</v>
      </c>
      <c r="N34" s="65">
        <v>6997144</v>
      </c>
      <c r="O34" s="65">
        <v>1613449</v>
      </c>
      <c r="P34" s="65">
        <v>1686299</v>
      </c>
      <c r="Q34" s="65">
        <v>1690533</v>
      </c>
      <c r="R34" s="65">
        <v>4990281</v>
      </c>
      <c r="S34" s="65">
        <v>1653540</v>
      </c>
      <c r="T34" s="65">
        <v>2057222</v>
      </c>
      <c r="U34" s="65">
        <v>3604065</v>
      </c>
      <c r="V34" s="65">
        <v>7314827</v>
      </c>
      <c r="W34" s="65">
        <v>23661051</v>
      </c>
      <c r="X34" s="65">
        <v>22186762</v>
      </c>
      <c r="Y34" s="65">
        <v>1474289</v>
      </c>
      <c r="Z34" s="145">
        <v>6.64</v>
      </c>
      <c r="AA34" s="160">
        <v>22186762</v>
      </c>
    </row>
    <row r="35" spans="1:27" ht="13.5">
      <c r="A35" s="143" t="s">
        <v>81</v>
      </c>
      <c r="B35" s="141"/>
      <c r="C35" s="160">
        <v>48920922</v>
      </c>
      <c r="D35" s="160"/>
      <c r="E35" s="161">
        <v>51479787</v>
      </c>
      <c r="F35" s="65">
        <v>52306912</v>
      </c>
      <c r="G35" s="65">
        <v>2353043</v>
      </c>
      <c r="H35" s="65">
        <v>2647445</v>
      </c>
      <c r="I35" s="65">
        <v>5210712</v>
      </c>
      <c r="J35" s="65">
        <v>10211200</v>
      </c>
      <c r="K35" s="65">
        <v>3622587</v>
      </c>
      <c r="L35" s="65">
        <v>4376623</v>
      </c>
      <c r="M35" s="65">
        <v>4484375</v>
      </c>
      <c r="N35" s="65">
        <v>12483585</v>
      </c>
      <c r="O35" s="65">
        <v>3932115</v>
      </c>
      <c r="P35" s="65">
        <v>3550259</v>
      </c>
      <c r="Q35" s="65">
        <v>4346717</v>
      </c>
      <c r="R35" s="65">
        <v>11829091</v>
      </c>
      <c r="S35" s="65">
        <v>3845662</v>
      </c>
      <c r="T35" s="65">
        <v>3491424</v>
      </c>
      <c r="U35" s="65">
        <v>4574895</v>
      </c>
      <c r="V35" s="65">
        <v>11911981</v>
      </c>
      <c r="W35" s="65">
        <v>46435857</v>
      </c>
      <c r="X35" s="65">
        <v>52306912</v>
      </c>
      <c r="Y35" s="65">
        <v>-5871055</v>
      </c>
      <c r="Z35" s="145">
        <v>-11.22</v>
      </c>
      <c r="AA35" s="160">
        <v>52306912</v>
      </c>
    </row>
    <row r="36" spans="1:27" ht="13.5">
      <c r="A36" s="143" t="s">
        <v>82</v>
      </c>
      <c r="B36" s="141"/>
      <c r="C36" s="160">
        <v>35540467</v>
      </c>
      <c r="D36" s="160"/>
      <c r="E36" s="161">
        <v>37717065</v>
      </c>
      <c r="F36" s="65">
        <v>27319345</v>
      </c>
      <c r="G36" s="65">
        <v>882521</v>
      </c>
      <c r="H36" s="65">
        <v>850096</v>
      </c>
      <c r="I36" s="65">
        <v>2641268</v>
      </c>
      <c r="J36" s="65">
        <v>4373885</v>
      </c>
      <c r="K36" s="65">
        <v>1381599</v>
      </c>
      <c r="L36" s="65">
        <v>1295127</v>
      </c>
      <c r="M36" s="65">
        <v>3249188</v>
      </c>
      <c r="N36" s="65">
        <v>5925914</v>
      </c>
      <c r="O36" s="65">
        <v>2236568</v>
      </c>
      <c r="P36" s="65">
        <v>861086</v>
      </c>
      <c r="Q36" s="65">
        <v>2623007</v>
      </c>
      <c r="R36" s="65">
        <v>5720661</v>
      </c>
      <c r="S36" s="65">
        <v>1067675</v>
      </c>
      <c r="T36" s="65">
        <v>1568914</v>
      </c>
      <c r="U36" s="65">
        <v>4574449</v>
      </c>
      <c r="V36" s="65">
        <v>7211038</v>
      </c>
      <c r="W36" s="65">
        <v>23231498</v>
      </c>
      <c r="X36" s="65">
        <v>27319345</v>
      </c>
      <c r="Y36" s="65">
        <v>-4087847</v>
      </c>
      <c r="Z36" s="145">
        <v>-14.96</v>
      </c>
      <c r="AA36" s="160">
        <v>27319345</v>
      </c>
    </row>
    <row r="37" spans="1:27" ht="13.5">
      <c r="A37" s="143" t="s">
        <v>83</v>
      </c>
      <c r="B37" s="141"/>
      <c r="C37" s="162">
        <v>266092</v>
      </c>
      <c r="D37" s="162"/>
      <c r="E37" s="163">
        <v>143500</v>
      </c>
      <c r="F37" s="164">
        <v>143500</v>
      </c>
      <c r="G37" s="164"/>
      <c r="H37" s="164"/>
      <c r="I37" s="164"/>
      <c r="J37" s="164"/>
      <c r="K37" s="164"/>
      <c r="L37" s="164"/>
      <c r="M37" s="164">
        <v>32474</v>
      </c>
      <c r="N37" s="164">
        <v>32474</v>
      </c>
      <c r="O37" s="164"/>
      <c r="P37" s="164"/>
      <c r="Q37" s="164"/>
      <c r="R37" s="164"/>
      <c r="S37" s="164"/>
      <c r="T37" s="164"/>
      <c r="U37" s="164">
        <v>87533</v>
      </c>
      <c r="V37" s="164">
        <v>87533</v>
      </c>
      <c r="W37" s="164">
        <v>120007</v>
      </c>
      <c r="X37" s="164">
        <v>143500</v>
      </c>
      <c r="Y37" s="164">
        <v>-23493</v>
      </c>
      <c r="Z37" s="146">
        <v>-16.37</v>
      </c>
      <c r="AA37" s="162">
        <v>143500</v>
      </c>
    </row>
    <row r="38" spans="1:27" ht="13.5">
      <c r="A38" s="140" t="s">
        <v>84</v>
      </c>
      <c r="B38" s="147"/>
      <c r="C38" s="158">
        <f aca="true" t="shared" si="7" ref="C38:Y38">SUM(C39:C41)</f>
        <v>72421348</v>
      </c>
      <c r="D38" s="158">
        <f>SUM(D39:D41)</f>
        <v>0</v>
      </c>
      <c r="E38" s="159">
        <f t="shared" si="7"/>
        <v>81987202</v>
      </c>
      <c r="F38" s="105">
        <f t="shared" si="7"/>
        <v>80846743</v>
      </c>
      <c r="G38" s="105">
        <f t="shared" si="7"/>
        <v>2831537</v>
      </c>
      <c r="H38" s="105">
        <f t="shared" si="7"/>
        <v>2685247</v>
      </c>
      <c r="I38" s="105">
        <f t="shared" si="7"/>
        <v>3896438</v>
      </c>
      <c r="J38" s="105">
        <f t="shared" si="7"/>
        <v>9413222</v>
      </c>
      <c r="K38" s="105">
        <f t="shared" si="7"/>
        <v>3503191</v>
      </c>
      <c r="L38" s="105">
        <f t="shared" si="7"/>
        <v>4985308</v>
      </c>
      <c r="M38" s="105">
        <f t="shared" si="7"/>
        <v>3355451</v>
      </c>
      <c r="N38" s="105">
        <f t="shared" si="7"/>
        <v>11843950</v>
      </c>
      <c r="O38" s="105">
        <f t="shared" si="7"/>
        <v>3153373</v>
      </c>
      <c r="P38" s="105">
        <f t="shared" si="7"/>
        <v>3395804</v>
      </c>
      <c r="Q38" s="105">
        <f t="shared" si="7"/>
        <v>2984058</v>
      </c>
      <c r="R38" s="105">
        <f t="shared" si="7"/>
        <v>9533235</v>
      </c>
      <c r="S38" s="105">
        <f t="shared" si="7"/>
        <v>3140430</v>
      </c>
      <c r="T38" s="105">
        <f t="shared" si="7"/>
        <v>3273337</v>
      </c>
      <c r="U38" s="105">
        <f t="shared" si="7"/>
        <v>5129057</v>
      </c>
      <c r="V38" s="105">
        <f t="shared" si="7"/>
        <v>11542824</v>
      </c>
      <c r="W38" s="105">
        <f t="shared" si="7"/>
        <v>42333231</v>
      </c>
      <c r="X38" s="105">
        <f t="shared" si="7"/>
        <v>80846743</v>
      </c>
      <c r="Y38" s="105">
        <f t="shared" si="7"/>
        <v>-38513512</v>
      </c>
      <c r="Z38" s="142">
        <f>+IF(X38&lt;&gt;0,+(Y38/X38)*100,0)</f>
        <v>-47.63767910848307</v>
      </c>
      <c r="AA38" s="158">
        <f>SUM(AA39:AA41)</f>
        <v>80846743</v>
      </c>
    </row>
    <row r="39" spans="1:27" ht="13.5">
      <c r="A39" s="143" t="s">
        <v>85</v>
      </c>
      <c r="B39" s="141"/>
      <c r="C39" s="160">
        <v>26534586</v>
      </c>
      <c r="D39" s="160"/>
      <c r="E39" s="161">
        <v>31835555</v>
      </c>
      <c r="F39" s="65">
        <v>30491496</v>
      </c>
      <c r="G39" s="65">
        <v>1622719</v>
      </c>
      <c r="H39" s="65">
        <v>1492504</v>
      </c>
      <c r="I39" s="65">
        <v>2127387</v>
      </c>
      <c r="J39" s="65">
        <v>5242610</v>
      </c>
      <c r="K39" s="65">
        <v>1831889</v>
      </c>
      <c r="L39" s="65">
        <v>2688198</v>
      </c>
      <c r="M39" s="65">
        <v>1713255</v>
      </c>
      <c r="N39" s="65">
        <v>6233342</v>
      </c>
      <c r="O39" s="65">
        <v>1718696</v>
      </c>
      <c r="P39" s="65">
        <v>1781033</v>
      </c>
      <c r="Q39" s="65">
        <v>1656540</v>
      </c>
      <c r="R39" s="65">
        <v>5156269</v>
      </c>
      <c r="S39" s="65">
        <v>1752844</v>
      </c>
      <c r="T39" s="65">
        <v>1825545</v>
      </c>
      <c r="U39" s="65">
        <v>2844317</v>
      </c>
      <c r="V39" s="65">
        <v>6422706</v>
      </c>
      <c r="W39" s="65">
        <v>23054927</v>
      </c>
      <c r="X39" s="65">
        <v>30491496</v>
      </c>
      <c r="Y39" s="65">
        <v>-7436569</v>
      </c>
      <c r="Z39" s="145">
        <v>-24.39</v>
      </c>
      <c r="AA39" s="160">
        <v>30491496</v>
      </c>
    </row>
    <row r="40" spans="1:27" ht="13.5">
      <c r="A40" s="143" t="s">
        <v>86</v>
      </c>
      <c r="B40" s="141"/>
      <c r="C40" s="160">
        <v>44086272</v>
      </c>
      <c r="D40" s="160"/>
      <c r="E40" s="161">
        <v>48127952</v>
      </c>
      <c r="F40" s="65">
        <v>48331552</v>
      </c>
      <c r="G40" s="65">
        <v>1082901</v>
      </c>
      <c r="H40" s="65">
        <v>982034</v>
      </c>
      <c r="I40" s="65">
        <v>1492839</v>
      </c>
      <c r="J40" s="65">
        <v>3557774</v>
      </c>
      <c r="K40" s="65">
        <v>1433012</v>
      </c>
      <c r="L40" s="65">
        <v>1994330</v>
      </c>
      <c r="M40" s="65">
        <v>1503784</v>
      </c>
      <c r="N40" s="65">
        <v>4931126</v>
      </c>
      <c r="O40" s="65">
        <v>1299739</v>
      </c>
      <c r="P40" s="65">
        <v>1467390</v>
      </c>
      <c r="Q40" s="65">
        <v>1190026</v>
      </c>
      <c r="R40" s="65">
        <v>3957155</v>
      </c>
      <c r="S40" s="65">
        <v>1255590</v>
      </c>
      <c r="T40" s="65">
        <v>1270364</v>
      </c>
      <c r="U40" s="65">
        <v>2084054</v>
      </c>
      <c r="V40" s="65">
        <v>4610008</v>
      </c>
      <c r="W40" s="65">
        <v>17056063</v>
      </c>
      <c r="X40" s="65">
        <v>48331552</v>
      </c>
      <c r="Y40" s="65">
        <v>-31275489</v>
      </c>
      <c r="Z40" s="145">
        <v>-64.71</v>
      </c>
      <c r="AA40" s="160">
        <v>48331552</v>
      </c>
    </row>
    <row r="41" spans="1:27" ht="13.5">
      <c r="A41" s="143" t="s">
        <v>87</v>
      </c>
      <c r="B41" s="141"/>
      <c r="C41" s="160">
        <v>1800490</v>
      </c>
      <c r="D41" s="160"/>
      <c r="E41" s="161">
        <v>2023695</v>
      </c>
      <c r="F41" s="65">
        <v>2023695</v>
      </c>
      <c r="G41" s="65">
        <v>125917</v>
      </c>
      <c r="H41" s="65">
        <v>210709</v>
      </c>
      <c r="I41" s="65">
        <v>276212</v>
      </c>
      <c r="J41" s="65">
        <v>612838</v>
      </c>
      <c r="K41" s="65">
        <v>238290</v>
      </c>
      <c r="L41" s="65">
        <v>302780</v>
      </c>
      <c r="M41" s="65">
        <v>138412</v>
      </c>
      <c r="N41" s="65">
        <v>679482</v>
      </c>
      <c r="O41" s="65">
        <v>134938</v>
      </c>
      <c r="P41" s="65">
        <v>147381</v>
      </c>
      <c r="Q41" s="65">
        <v>137492</v>
      </c>
      <c r="R41" s="65">
        <v>419811</v>
      </c>
      <c r="S41" s="65">
        <v>131996</v>
      </c>
      <c r="T41" s="65">
        <v>177428</v>
      </c>
      <c r="U41" s="65">
        <v>200686</v>
      </c>
      <c r="V41" s="65">
        <v>510110</v>
      </c>
      <c r="W41" s="65">
        <v>2222241</v>
      </c>
      <c r="X41" s="65">
        <v>2023695</v>
      </c>
      <c r="Y41" s="65">
        <v>198546</v>
      </c>
      <c r="Z41" s="145">
        <v>9.81</v>
      </c>
      <c r="AA41" s="160">
        <v>2023695</v>
      </c>
    </row>
    <row r="42" spans="1:27" ht="13.5">
      <c r="A42" s="140" t="s">
        <v>88</v>
      </c>
      <c r="B42" s="147"/>
      <c r="C42" s="158">
        <f aca="true" t="shared" si="8" ref="C42:Y42">SUM(C43:C46)</f>
        <v>339338705</v>
      </c>
      <c r="D42" s="158">
        <f>SUM(D43:D46)</f>
        <v>0</v>
      </c>
      <c r="E42" s="159">
        <f t="shared" si="8"/>
        <v>413430839</v>
      </c>
      <c r="F42" s="105">
        <f t="shared" si="8"/>
        <v>415905919</v>
      </c>
      <c r="G42" s="105">
        <f t="shared" si="8"/>
        <v>6077310</v>
      </c>
      <c r="H42" s="105">
        <f t="shared" si="8"/>
        <v>31645961</v>
      </c>
      <c r="I42" s="105">
        <f t="shared" si="8"/>
        <v>41404245</v>
      </c>
      <c r="J42" s="105">
        <f t="shared" si="8"/>
        <v>79127516</v>
      </c>
      <c r="K42" s="105">
        <f t="shared" si="8"/>
        <v>24130501</v>
      </c>
      <c r="L42" s="105">
        <f t="shared" si="8"/>
        <v>27268009</v>
      </c>
      <c r="M42" s="105">
        <f t="shared" si="8"/>
        <v>25558480</v>
      </c>
      <c r="N42" s="105">
        <f t="shared" si="8"/>
        <v>76956990</v>
      </c>
      <c r="O42" s="105">
        <f t="shared" si="8"/>
        <v>24162807</v>
      </c>
      <c r="P42" s="105">
        <f t="shared" si="8"/>
        <v>25231769</v>
      </c>
      <c r="Q42" s="105">
        <f t="shared" si="8"/>
        <v>24600059</v>
      </c>
      <c r="R42" s="105">
        <f t="shared" si="8"/>
        <v>73994635</v>
      </c>
      <c r="S42" s="105">
        <f t="shared" si="8"/>
        <v>26019574</v>
      </c>
      <c r="T42" s="105">
        <f t="shared" si="8"/>
        <v>22625121</v>
      </c>
      <c r="U42" s="105">
        <f t="shared" si="8"/>
        <v>72520922</v>
      </c>
      <c r="V42" s="105">
        <f t="shared" si="8"/>
        <v>121165617</v>
      </c>
      <c r="W42" s="105">
        <f t="shared" si="8"/>
        <v>351244758</v>
      </c>
      <c r="X42" s="105">
        <f t="shared" si="8"/>
        <v>415905919</v>
      </c>
      <c r="Y42" s="105">
        <f t="shared" si="8"/>
        <v>-64661161</v>
      </c>
      <c r="Z42" s="142">
        <f>+IF(X42&lt;&gt;0,+(Y42/X42)*100,0)</f>
        <v>-15.547064383087081</v>
      </c>
      <c r="AA42" s="158">
        <f>SUM(AA43:AA46)</f>
        <v>415905919</v>
      </c>
    </row>
    <row r="43" spans="1:27" ht="13.5">
      <c r="A43" s="143" t="s">
        <v>89</v>
      </c>
      <c r="B43" s="141"/>
      <c r="C43" s="160">
        <v>219447743</v>
      </c>
      <c r="D43" s="160"/>
      <c r="E43" s="161">
        <v>273521798</v>
      </c>
      <c r="F43" s="65">
        <v>279247188</v>
      </c>
      <c r="G43" s="65">
        <v>1481994</v>
      </c>
      <c r="H43" s="65">
        <v>27097220</v>
      </c>
      <c r="I43" s="65">
        <v>31682883</v>
      </c>
      <c r="J43" s="65">
        <v>60262097</v>
      </c>
      <c r="K43" s="65">
        <v>16471313</v>
      </c>
      <c r="L43" s="65">
        <v>16868267</v>
      </c>
      <c r="M43" s="65">
        <v>16535917</v>
      </c>
      <c r="N43" s="65">
        <v>49875497</v>
      </c>
      <c r="O43" s="65">
        <v>14629390</v>
      </c>
      <c r="P43" s="65">
        <v>16840802</v>
      </c>
      <c r="Q43" s="65">
        <v>16953670</v>
      </c>
      <c r="R43" s="65">
        <v>48423862</v>
      </c>
      <c r="S43" s="65">
        <v>17107102</v>
      </c>
      <c r="T43" s="65">
        <v>15827330</v>
      </c>
      <c r="U43" s="65">
        <v>51844444</v>
      </c>
      <c r="V43" s="65">
        <v>84778876</v>
      </c>
      <c r="W43" s="65">
        <v>243340332</v>
      </c>
      <c r="X43" s="65">
        <v>279247188</v>
      </c>
      <c r="Y43" s="65">
        <v>-35906856</v>
      </c>
      <c r="Z43" s="145">
        <v>-12.86</v>
      </c>
      <c r="AA43" s="160">
        <v>279247188</v>
      </c>
    </row>
    <row r="44" spans="1:27" ht="13.5">
      <c r="A44" s="143" t="s">
        <v>90</v>
      </c>
      <c r="B44" s="141"/>
      <c r="C44" s="160">
        <v>52595844</v>
      </c>
      <c r="D44" s="160"/>
      <c r="E44" s="161">
        <v>58572522</v>
      </c>
      <c r="F44" s="65">
        <v>56967206</v>
      </c>
      <c r="G44" s="65">
        <v>1399048</v>
      </c>
      <c r="H44" s="65">
        <v>1299444</v>
      </c>
      <c r="I44" s="65">
        <v>3486030</v>
      </c>
      <c r="J44" s="65">
        <v>6184522</v>
      </c>
      <c r="K44" s="65">
        <v>3100224</v>
      </c>
      <c r="L44" s="65">
        <v>4525786</v>
      </c>
      <c r="M44" s="65">
        <v>2050855</v>
      </c>
      <c r="N44" s="65">
        <v>9676865</v>
      </c>
      <c r="O44" s="65">
        <v>3798253</v>
      </c>
      <c r="P44" s="65">
        <v>3677430</v>
      </c>
      <c r="Q44" s="65">
        <v>3477341</v>
      </c>
      <c r="R44" s="65">
        <v>10953024</v>
      </c>
      <c r="S44" s="65">
        <v>4935923</v>
      </c>
      <c r="T44" s="65">
        <v>2428587</v>
      </c>
      <c r="U44" s="65">
        <v>5811357</v>
      </c>
      <c r="V44" s="65">
        <v>13175867</v>
      </c>
      <c r="W44" s="65">
        <v>39990278</v>
      </c>
      <c r="X44" s="65">
        <v>56967206</v>
      </c>
      <c r="Y44" s="65">
        <v>-16976928</v>
      </c>
      <c r="Z44" s="145">
        <v>-29.8</v>
      </c>
      <c r="AA44" s="160">
        <v>56967206</v>
      </c>
    </row>
    <row r="45" spans="1:27" ht="13.5">
      <c r="A45" s="143" t="s">
        <v>91</v>
      </c>
      <c r="B45" s="141"/>
      <c r="C45" s="162">
        <v>41632927</v>
      </c>
      <c r="D45" s="162"/>
      <c r="E45" s="163">
        <v>54731401</v>
      </c>
      <c r="F45" s="164">
        <v>51499407</v>
      </c>
      <c r="G45" s="164">
        <v>1870700</v>
      </c>
      <c r="H45" s="164">
        <v>1870648</v>
      </c>
      <c r="I45" s="164">
        <v>3860430</v>
      </c>
      <c r="J45" s="164">
        <v>7601778</v>
      </c>
      <c r="K45" s="164">
        <v>2522239</v>
      </c>
      <c r="L45" s="164">
        <v>3753306</v>
      </c>
      <c r="M45" s="164">
        <v>5218962</v>
      </c>
      <c r="N45" s="164">
        <v>11494507</v>
      </c>
      <c r="O45" s="164">
        <v>3274605</v>
      </c>
      <c r="P45" s="164">
        <v>3036204</v>
      </c>
      <c r="Q45" s="164">
        <v>2404127</v>
      </c>
      <c r="R45" s="164">
        <v>8714936</v>
      </c>
      <c r="S45" s="164">
        <v>2577973</v>
      </c>
      <c r="T45" s="164">
        <v>3214423</v>
      </c>
      <c r="U45" s="164">
        <v>8149632</v>
      </c>
      <c r="V45" s="164">
        <v>13942028</v>
      </c>
      <c r="W45" s="164">
        <v>41753249</v>
      </c>
      <c r="X45" s="164">
        <v>51499407</v>
      </c>
      <c r="Y45" s="164">
        <v>-9746158</v>
      </c>
      <c r="Z45" s="146">
        <v>-18.92</v>
      </c>
      <c r="AA45" s="162">
        <v>51499407</v>
      </c>
    </row>
    <row r="46" spans="1:27" ht="13.5">
      <c r="A46" s="143" t="s">
        <v>92</v>
      </c>
      <c r="B46" s="141"/>
      <c r="C46" s="160">
        <v>25662191</v>
      </c>
      <c r="D46" s="160"/>
      <c r="E46" s="161">
        <v>26605118</v>
      </c>
      <c r="F46" s="65">
        <v>28192118</v>
      </c>
      <c r="G46" s="65">
        <v>1325568</v>
      </c>
      <c r="H46" s="65">
        <v>1378649</v>
      </c>
      <c r="I46" s="65">
        <v>2374902</v>
      </c>
      <c r="J46" s="65">
        <v>5079119</v>
      </c>
      <c r="K46" s="65">
        <v>2036725</v>
      </c>
      <c r="L46" s="65">
        <v>2120650</v>
      </c>
      <c r="M46" s="65">
        <v>1752746</v>
      </c>
      <c r="N46" s="65">
        <v>5910121</v>
      </c>
      <c r="O46" s="65">
        <v>2460559</v>
      </c>
      <c r="P46" s="65">
        <v>1677333</v>
      </c>
      <c r="Q46" s="65">
        <v>1764921</v>
      </c>
      <c r="R46" s="65">
        <v>5902813</v>
      </c>
      <c r="S46" s="65">
        <v>1398576</v>
      </c>
      <c r="T46" s="65">
        <v>1154781</v>
      </c>
      <c r="U46" s="65">
        <v>6715489</v>
      </c>
      <c r="V46" s="65">
        <v>9268846</v>
      </c>
      <c r="W46" s="65">
        <v>26160899</v>
      </c>
      <c r="X46" s="65">
        <v>28192118</v>
      </c>
      <c r="Y46" s="65">
        <v>-2031219</v>
      </c>
      <c r="Z46" s="145">
        <v>-7.2</v>
      </c>
      <c r="AA46" s="160">
        <v>28192118</v>
      </c>
    </row>
    <row r="47" spans="1:27" ht="13.5">
      <c r="A47" s="140" t="s">
        <v>93</v>
      </c>
      <c r="B47" s="147" t="s">
        <v>94</v>
      </c>
      <c r="C47" s="158">
        <v>-164220</v>
      </c>
      <c r="D47" s="158"/>
      <c r="E47" s="159">
        <v>4183145</v>
      </c>
      <c r="F47" s="105">
        <v>4164745</v>
      </c>
      <c r="G47" s="105">
        <v>98805</v>
      </c>
      <c r="H47" s="105">
        <v>97389</v>
      </c>
      <c r="I47" s="105">
        <v>174493</v>
      </c>
      <c r="J47" s="105">
        <v>370687</v>
      </c>
      <c r="K47" s="105">
        <v>153436</v>
      </c>
      <c r="L47" s="105">
        <v>294795</v>
      </c>
      <c r="M47" s="105">
        <v>132193</v>
      </c>
      <c r="N47" s="105">
        <v>580424</v>
      </c>
      <c r="O47" s="105">
        <v>127662</v>
      </c>
      <c r="P47" s="105">
        <v>120359</v>
      </c>
      <c r="Q47" s="105">
        <v>111897</v>
      </c>
      <c r="R47" s="105">
        <v>359918</v>
      </c>
      <c r="S47" s="105">
        <v>130440</v>
      </c>
      <c r="T47" s="105">
        <v>160704</v>
      </c>
      <c r="U47" s="105">
        <v>124459</v>
      </c>
      <c r="V47" s="105">
        <v>415603</v>
      </c>
      <c r="W47" s="105">
        <v>1726632</v>
      </c>
      <c r="X47" s="105">
        <v>4164745</v>
      </c>
      <c r="Y47" s="105">
        <v>-2438113</v>
      </c>
      <c r="Z47" s="142">
        <v>-58.54</v>
      </c>
      <c r="AA47" s="158">
        <v>4164745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729131082</v>
      </c>
      <c r="D48" s="177">
        <f>+D28+D32+D38+D42+D47</f>
        <v>0</v>
      </c>
      <c r="E48" s="178">
        <f t="shared" si="9"/>
        <v>842801221</v>
      </c>
      <c r="F48" s="78">
        <f t="shared" si="9"/>
        <v>839479775</v>
      </c>
      <c r="G48" s="78">
        <f t="shared" si="9"/>
        <v>27973480</v>
      </c>
      <c r="H48" s="78">
        <f t="shared" si="9"/>
        <v>49268964</v>
      </c>
      <c r="I48" s="78">
        <f t="shared" si="9"/>
        <v>75273618</v>
      </c>
      <c r="J48" s="78">
        <f t="shared" si="9"/>
        <v>152516062</v>
      </c>
      <c r="K48" s="78">
        <f t="shared" si="9"/>
        <v>48086770</v>
      </c>
      <c r="L48" s="78">
        <f t="shared" si="9"/>
        <v>56894986</v>
      </c>
      <c r="M48" s="78">
        <f t="shared" si="9"/>
        <v>57222217</v>
      </c>
      <c r="N48" s="78">
        <f t="shared" si="9"/>
        <v>162203973</v>
      </c>
      <c r="O48" s="78">
        <f t="shared" si="9"/>
        <v>48823441</v>
      </c>
      <c r="P48" s="78">
        <f t="shared" si="9"/>
        <v>46778270</v>
      </c>
      <c r="Q48" s="78">
        <f t="shared" si="9"/>
        <v>48222321</v>
      </c>
      <c r="R48" s="78">
        <f t="shared" si="9"/>
        <v>143824032</v>
      </c>
      <c r="S48" s="78">
        <f t="shared" si="9"/>
        <v>47548177</v>
      </c>
      <c r="T48" s="78">
        <f t="shared" si="9"/>
        <v>46095518</v>
      </c>
      <c r="U48" s="78">
        <f t="shared" si="9"/>
        <v>112137034</v>
      </c>
      <c r="V48" s="78">
        <f t="shared" si="9"/>
        <v>205780729</v>
      </c>
      <c r="W48" s="78">
        <f t="shared" si="9"/>
        <v>664324796</v>
      </c>
      <c r="X48" s="78">
        <f t="shared" si="9"/>
        <v>839479775</v>
      </c>
      <c r="Y48" s="78">
        <f t="shared" si="9"/>
        <v>-175154979</v>
      </c>
      <c r="Z48" s="179">
        <f>+IF(X48&lt;&gt;0,+(Y48/X48)*100,0)</f>
        <v>-20.86470504902873</v>
      </c>
      <c r="AA48" s="177">
        <f>+AA28+AA32+AA38+AA42+AA47</f>
        <v>839479775</v>
      </c>
    </row>
    <row r="49" spans="1:27" ht="13.5">
      <c r="A49" s="153" t="s">
        <v>49</v>
      </c>
      <c r="B49" s="154"/>
      <c r="C49" s="180">
        <f aca="true" t="shared" si="10" ref="C49:Y49">+C25-C48</f>
        <v>81273686</v>
      </c>
      <c r="D49" s="180">
        <f>+D25-D48</f>
        <v>0</v>
      </c>
      <c r="E49" s="181">
        <f t="shared" si="10"/>
        <v>13344599</v>
      </c>
      <c r="F49" s="182">
        <f t="shared" si="10"/>
        <v>20356158</v>
      </c>
      <c r="G49" s="182">
        <f t="shared" si="10"/>
        <v>276053317</v>
      </c>
      <c r="H49" s="182">
        <f t="shared" si="10"/>
        <v>-3891421</v>
      </c>
      <c r="I49" s="182">
        <f t="shared" si="10"/>
        <v>-28437535</v>
      </c>
      <c r="J49" s="182">
        <f t="shared" si="10"/>
        <v>243724361</v>
      </c>
      <c r="K49" s="182">
        <f t="shared" si="10"/>
        <v>-787800</v>
      </c>
      <c r="L49" s="182">
        <f t="shared" si="10"/>
        <v>-14928646</v>
      </c>
      <c r="M49" s="182">
        <f t="shared" si="10"/>
        <v>-8946955</v>
      </c>
      <c r="N49" s="182">
        <f t="shared" si="10"/>
        <v>-24663401</v>
      </c>
      <c r="O49" s="182">
        <f t="shared" si="10"/>
        <v>2522648</v>
      </c>
      <c r="P49" s="182">
        <f t="shared" si="10"/>
        <v>-4576550</v>
      </c>
      <c r="Q49" s="182">
        <f t="shared" si="10"/>
        <v>10393414</v>
      </c>
      <c r="R49" s="182">
        <f t="shared" si="10"/>
        <v>8339512</v>
      </c>
      <c r="S49" s="182">
        <f t="shared" si="10"/>
        <v>-1654544</v>
      </c>
      <c r="T49" s="182">
        <f t="shared" si="10"/>
        <v>-2914655</v>
      </c>
      <c r="U49" s="182">
        <f t="shared" si="10"/>
        <v>-65733522</v>
      </c>
      <c r="V49" s="182">
        <f t="shared" si="10"/>
        <v>-70302721</v>
      </c>
      <c r="W49" s="182">
        <f t="shared" si="10"/>
        <v>157097751</v>
      </c>
      <c r="X49" s="182">
        <f>IF(F25=F48,0,X25-X48)</f>
        <v>20356158</v>
      </c>
      <c r="Y49" s="182">
        <f t="shared" si="10"/>
        <v>136741593</v>
      </c>
      <c r="Z49" s="183">
        <f>+IF(X49&lt;&gt;0,+(Y49/X49)*100,0)</f>
        <v>671.7455867654397</v>
      </c>
      <c r="AA49" s="180">
        <f>+AA25-AA48</f>
        <v>20356158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205068292</v>
      </c>
      <c r="D5" s="160"/>
      <c r="E5" s="161">
        <v>201715200</v>
      </c>
      <c r="F5" s="65">
        <v>205715200</v>
      </c>
      <c r="G5" s="65">
        <v>212893287</v>
      </c>
      <c r="H5" s="65">
        <v>-10245</v>
      </c>
      <c r="I5" s="65">
        <v>-436496</v>
      </c>
      <c r="J5" s="65">
        <v>212446546</v>
      </c>
      <c r="K5" s="65">
        <v>859</v>
      </c>
      <c r="L5" s="65">
        <v>-268721</v>
      </c>
      <c r="M5" s="65">
        <v>1305811</v>
      </c>
      <c r="N5" s="65">
        <v>1037949</v>
      </c>
      <c r="O5" s="65">
        <v>21173</v>
      </c>
      <c r="P5" s="65">
        <v>-26795</v>
      </c>
      <c r="Q5" s="65">
        <v>-4932</v>
      </c>
      <c r="R5" s="65">
        <v>-10554</v>
      </c>
      <c r="S5" s="65">
        <v>214337</v>
      </c>
      <c r="T5" s="65">
        <v>-119882</v>
      </c>
      <c r="U5" s="65">
        <v>-53085</v>
      </c>
      <c r="V5" s="65">
        <v>41370</v>
      </c>
      <c r="W5" s="65">
        <v>213515311</v>
      </c>
      <c r="X5" s="65">
        <v>205715200</v>
      </c>
      <c r="Y5" s="65">
        <v>7800111</v>
      </c>
      <c r="Z5" s="145">
        <v>3.79</v>
      </c>
      <c r="AA5" s="160">
        <v>205715200</v>
      </c>
    </row>
    <row r="6" spans="1:27" ht="13.5">
      <c r="A6" s="196" t="s">
        <v>102</v>
      </c>
      <c r="B6" s="197"/>
      <c r="C6" s="160">
        <v>2372716</v>
      </c>
      <c r="D6" s="160"/>
      <c r="E6" s="161">
        <v>2351047</v>
      </c>
      <c r="F6" s="65">
        <v>2351047</v>
      </c>
      <c r="G6" s="65">
        <v>190294</v>
      </c>
      <c r="H6" s="65">
        <v>201484</v>
      </c>
      <c r="I6" s="65">
        <v>206090</v>
      </c>
      <c r="J6" s="65">
        <v>597868</v>
      </c>
      <c r="K6" s="65">
        <v>211146</v>
      </c>
      <c r="L6" s="65">
        <v>105689</v>
      </c>
      <c r="M6" s="65">
        <v>212249</v>
      </c>
      <c r="N6" s="65">
        <v>529084</v>
      </c>
      <c r="O6" s="65">
        <v>216100</v>
      </c>
      <c r="P6" s="65">
        <v>224628</v>
      </c>
      <c r="Q6" s="65">
        <v>238702</v>
      </c>
      <c r="R6" s="65">
        <v>679430</v>
      </c>
      <c r="S6" s="65">
        <v>219415</v>
      </c>
      <c r="T6" s="65">
        <v>235724</v>
      </c>
      <c r="U6" s="65">
        <v>234283</v>
      </c>
      <c r="V6" s="65">
        <v>689422</v>
      </c>
      <c r="W6" s="65">
        <v>2495804</v>
      </c>
      <c r="X6" s="65">
        <v>2351047</v>
      </c>
      <c r="Y6" s="65">
        <v>144757</v>
      </c>
      <c r="Z6" s="145">
        <v>6.16</v>
      </c>
      <c r="AA6" s="160">
        <v>2351047</v>
      </c>
    </row>
    <row r="7" spans="1:27" ht="13.5">
      <c r="A7" s="198" t="s">
        <v>103</v>
      </c>
      <c r="B7" s="197" t="s">
        <v>96</v>
      </c>
      <c r="C7" s="160">
        <v>302889832</v>
      </c>
      <c r="D7" s="160"/>
      <c r="E7" s="161">
        <v>332000650</v>
      </c>
      <c r="F7" s="65">
        <v>332000650</v>
      </c>
      <c r="G7" s="65">
        <v>24637787</v>
      </c>
      <c r="H7" s="65">
        <v>30580235</v>
      </c>
      <c r="I7" s="65">
        <v>29621693</v>
      </c>
      <c r="J7" s="65">
        <v>84839715</v>
      </c>
      <c r="K7" s="65">
        <v>29551019</v>
      </c>
      <c r="L7" s="65">
        <v>27520864</v>
      </c>
      <c r="M7" s="65">
        <v>22237885</v>
      </c>
      <c r="N7" s="65">
        <v>79309768</v>
      </c>
      <c r="O7" s="65">
        <v>26073036</v>
      </c>
      <c r="P7" s="65">
        <v>25990299</v>
      </c>
      <c r="Q7" s="65">
        <v>30594727</v>
      </c>
      <c r="R7" s="65">
        <v>82658062</v>
      </c>
      <c r="S7" s="65">
        <v>26873974</v>
      </c>
      <c r="T7" s="65">
        <v>27107301</v>
      </c>
      <c r="U7" s="65">
        <v>28067875</v>
      </c>
      <c r="V7" s="65">
        <v>82049150</v>
      </c>
      <c r="W7" s="65">
        <v>328856695</v>
      </c>
      <c r="X7" s="65">
        <v>332000650</v>
      </c>
      <c r="Y7" s="65">
        <v>-3143955</v>
      </c>
      <c r="Z7" s="145">
        <v>-0.95</v>
      </c>
      <c r="AA7" s="160">
        <v>332000650</v>
      </c>
    </row>
    <row r="8" spans="1:27" ht="13.5">
      <c r="A8" s="198" t="s">
        <v>104</v>
      </c>
      <c r="B8" s="197" t="s">
        <v>96</v>
      </c>
      <c r="C8" s="160">
        <v>82233025</v>
      </c>
      <c r="D8" s="160"/>
      <c r="E8" s="161">
        <v>69676958</v>
      </c>
      <c r="F8" s="65">
        <v>72176958</v>
      </c>
      <c r="G8" s="65">
        <v>6319263</v>
      </c>
      <c r="H8" s="65">
        <v>5134735</v>
      </c>
      <c r="I8" s="65">
        <v>6498177</v>
      </c>
      <c r="J8" s="65">
        <v>17952175</v>
      </c>
      <c r="K8" s="65">
        <v>6799754</v>
      </c>
      <c r="L8" s="65">
        <v>6931650</v>
      </c>
      <c r="M8" s="65">
        <v>7230561</v>
      </c>
      <c r="N8" s="65">
        <v>20961965</v>
      </c>
      <c r="O8" s="65">
        <v>8111459</v>
      </c>
      <c r="P8" s="65">
        <v>8857562</v>
      </c>
      <c r="Q8" s="65">
        <v>10784136</v>
      </c>
      <c r="R8" s="65">
        <v>27753157</v>
      </c>
      <c r="S8" s="65">
        <v>10491053</v>
      </c>
      <c r="T8" s="65">
        <v>9170129</v>
      </c>
      <c r="U8" s="65">
        <v>7186647</v>
      </c>
      <c r="V8" s="65">
        <v>26847829</v>
      </c>
      <c r="W8" s="65">
        <v>93515126</v>
      </c>
      <c r="X8" s="65">
        <v>72176958</v>
      </c>
      <c r="Y8" s="65">
        <v>21338168</v>
      </c>
      <c r="Z8" s="145">
        <v>29.56</v>
      </c>
      <c r="AA8" s="160">
        <v>72176958</v>
      </c>
    </row>
    <row r="9" spans="1:27" ht="13.5">
      <c r="A9" s="198" t="s">
        <v>105</v>
      </c>
      <c r="B9" s="197" t="s">
        <v>96</v>
      </c>
      <c r="C9" s="160">
        <v>42709376</v>
      </c>
      <c r="D9" s="160"/>
      <c r="E9" s="161">
        <v>46895700</v>
      </c>
      <c r="F9" s="65">
        <v>46895700</v>
      </c>
      <c r="G9" s="65">
        <v>37315885</v>
      </c>
      <c r="H9" s="65">
        <v>3023079</v>
      </c>
      <c r="I9" s="65">
        <v>892557</v>
      </c>
      <c r="J9" s="65">
        <v>41231521</v>
      </c>
      <c r="K9" s="65">
        <v>804787</v>
      </c>
      <c r="L9" s="65">
        <v>1073118</v>
      </c>
      <c r="M9" s="65">
        <v>894937</v>
      </c>
      <c r="N9" s="65">
        <v>2772842</v>
      </c>
      <c r="O9" s="65">
        <v>909368</v>
      </c>
      <c r="P9" s="65">
        <v>696325</v>
      </c>
      <c r="Q9" s="65">
        <v>1082080</v>
      </c>
      <c r="R9" s="65">
        <v>2687773</v>
      </c>
      <c r="S9" s="65">
        <v>1128294</v>
      </c>
      <c r="T9" s="65">
        <v>844526</v>
      </c>
      <c r="U9" s="65">
        <v>755133</v>
      </c>
      <c r="V9" s="65">
        <v>2727953</v>
      </c>
      <c r="W9" s="65">
        <v>49420089</v>
      </c>
      <c r="X9" s="65">
        <v>46895700</v>
      </c>
      <c r="Y9" s="65">
        <v>2524389</v>
      </c>
      <c r="Z9" s="145">
        <v>5.38</v>
      </c>
      <c r="AA9" s="160">
        <v>46895700</v>
      </c>
    </row>
    <row r="10" spans="1:27" ht="13.5">
      <c r="A10" s="198" t="s">
        <v>106</v>
      </c>
      <c r="B10" s="197" t="s">
        <v>96</v>
      </c>
      <c r="C10" s="160">
        <v>26949127</v>
      </c>
      <c r="D10" s="160"/>
      <c r="E10" s="161">
        <v>27936239</v>
      </c>
      <c r="F10" s="59">
        <v>27936239</v>
      </c>
      <c r="G10" s="59">
        <v>30514799</v>
      </c>
      <c r="H10" s="59">
        <v>-9780</v>
      </c>
      <c r="I10" s="59">
        <v>3113</v>
      </c>
      <c r="J10" s="59">
        <v>30508132</v>
      </c>
      <c r="K10" s="59">
        <v>-321</v>
      </c>
      <c r="L10" s="59">
        <v>-26695</v>
      </c>
      <c r="M10" s="59">
        <v>76775</v>
      </c>
      <c r="N10" s="59">
        <v>49759</v>
      </c>
      <c r="O10" s="59">
        <v>14116</v>
      </c>
      <c r="P10" s="59">
        <v>12282</v>
      </c>
      <c r="Q10" s="59">
        <v>-27022</v>
      </c>
      <c r="R10" s="59">
        <v>-624</v>
      </c>
      <c r="S10" s="59">
        <v>8457</v>
      </c>
      <c r="T10" s="59">
        <v>-4960</v>
      </c>
      <c r="U10" s="59">
        <v>-38101</v>
      </c>
      <c r="V10" s="59">
        <v>-34604</v>
      </c>
      <c r="W10" s="59">
        <v>30522663</v>
      </c>
      <c r="X10" s="59">
        <v>27936239</v>
      </c>
      <c r="Y10" s="59">
        <v>2586424</v>
      </c>
      <c r="Z10" s="199">
        <v>9.26</v>
      </c>
      <c r="AA10" s="135">
        <v>27936239</v>
      </c>
    </row>
    <row r="11" spans="1:27" ht="13.5">
      <c r="A11" s="198" t="s">
        <v>107</v>
      </c>
      <c r="B11" s="200"/>
      <c r="C11" s="160">
        <v>-21697368</v>
      </c>
      <c r="D11" s="160"/>
      <c r="E11" s="161">
        <v>-22517710</v>
      </c>
      <c r="F11" s="65">
        <v>-22517710</v>
      </c>
      <c r="G11" s="65">
        <v>-23631662</v>
      </c>
      <c r="H11" s="65">
        <v>-146840</v>
      </c>
      <c r="I11" s="65">
        <v>-89469</v>
      </c>
      <c r="J11" s="65">
        <v>-23867971</v>
      </c>
      <c r="K11" s="65">
        <v>213837</v>
      </c>
      <c r="L11" s="65">
        <v>-28182</v>
      </c>
      <c r="M11" s="65">
        <v>-58426</v>
      </c>
      <c r="N11" s="65">
        <v>127229</v>
      </c>
      <c r="O11" s="65">
        <v>330</v>
      </c>
      <c r="P11" s="65">
        <v>-212</v>
      </c>
      <c r="Q11" s="65">
        <v>-547</v>
      </c>
      <c r="R11" s="65">
        <v>-429</v>
      </c>
      <c r="S11" s="65">
        <v>-8654</v>
      </c>
      <c r="T11" s="65">
        <v>-731</v>
      </c>
      <c r="U11" s="65">
        <v>-2731</v>
      </c>
      <c r="V11" s="65">
        <v>-12116</v>
      </c>
      <c r="W11" s="65">
        <v>-23753287</v>
      </c>
      <c r="X11" s="65">
        <v>-22517710</v>
      </c>
      <c r="Y11" s="65">
        <v>-1235577</v>
      </c>
      <c r="Z11" s="145">
        <v>5.49</v>
      </c>
      <c r="AA11" s="160">
        <v>-22517710</v>
      </c>
    </row>
    <row r="12" spans="1:27" ht="13.5">
      <c r="A12" s="198" t="s">
        <v>108</v>
      </c>
      <c r="B12" s="200"/>
      <c r="C12" s="160">
        <v>11595027</v>
      </c>
      <c r="D12" s="160"/>
      <c r="E12" s="161">
        <v>13235695</v>
      </c>
      <c r="F12" s="65">
        <v>13235695</v>
      </c>
      <c r="G12" s="65">
        <v>826813</v>
      </c>
      <c r="H12" s="65">
        <v>832113</v>
      </c>
      <c r="I12" s="65">
        <v>915032</v>
      </c>
      <c r="J12" s="65">
        <v>2573958</v>
      </c>
      <c r="K12" s="65">
        <v>818110</v>
      </c>
      <c r="L12" s="65">
        <v>821583</v>
      </c>
      <c r="M12" s="65">
        <v>791354</v>
      </c>
      <c r="N12" s="65">
        <v>2431047</v>
      </c>
      <c r="O12" s="65">
        <v>813800</v>
      </c>
      <c r="P12" s="65">
        <v>803618</v>
      </c>
      <c r="Q12" s="65">
        <v>825217</v>
      </c>
      <c r="R12" s="65">
        <v>2442635</v>
      </c>
      <c r="S12" s="65">
        <v>2337994</v>
      </c>
      <c r="T12" s="65">
        <v>806764</v>
      </c>
      <c r="U12" s="65">
        <v>894276</v>
      </c>
      <c r="V12" s="65">
        <v>4039034</v>
      </c>
      <c r="W12" s="65">
        <v>11486674</v>
      </c>
      <c r="X12" s="65">
        <v>13235695</v>
      </c>
      <c r="Y12" s="65">
        <v>-1749021</v>
      </c>
      <c r="Z12" s="145">
        <v>-13.21</v>
      </c>
      <c r="AA12" s="160">
        <v>13235695</v>
      </c>
    </row>
    <row r="13" spans="1:27" ht="13.5">
      <c r="A13" s="196" t="s">
        <v>109</v>
      </c>
      <c r="B13" s="200"/>
      <c r="C13" s="160">
        <v>19756636</v>
      </c>
      <c r="D13" s="160"/>
      <c r="E13" s="161">
        <v>18591804</v>
      </c>
      <c r="F13" s="65">
        <v>18591804</v>
      </c>
      <c r="G13" s="65">
        <v>132756</v>
      </c>
      <c r="H13" s="65">
        <v>1723187</v>
      </c>
      <c r="I13" s="65">
        <v>261746</v>
      </c>
      <c r="J13" s="65">
        <v>2117689</v>
      </c>
      <c r="K13" s="65">
        <v>3288960</v>
      </c>
      <c r="L13" s="65">
        <v>1917369</v>
      </c>
      <c r="M13" s="65">
        <v>1873130</v>
      </c>
      <c r="N13" s="65">
        <v>7079459</v>
      </c>
      <c r="O13" s="65">
        <v>1971281</v>
      </c>
      <c r="P13" s="65">
        <v>2033636</v>
      </c>
      <c r="Q13" s="65">
        <v>1924573</v>
      </c>
      <c r="R13" s="65">
        <v>5929490</v>
      </c>
      <c r="S13" s="65">
        <v>2091192</v>
      </c>
      <c r="T13" s="65">
        <v>2136217</v>
      </c>
      <c r="U13" s="65">
        <v>4072154</v>
      </c>
      <c r="V13" s="65">
        <v>8299563</v>
      </c>
      <c r="W13" s="65">
        <v>23426201</v>
      </c>
      <c r="X13" s="65">
        <v>18591804</v>
      </c>
      <c r="Y13" s="65">
        <v>4834397</v>
      </c>
      <c r="Z13" s="145">
        <v>26</v>
      </c>
      <c r="AA13" s="160">
        <v>18591804</v>
      </c>
    </row>
    <row r="14" spans="1:27" ht="13.5">
      <c r="A14" s="196" t="s">
        <v>110</v>
      </c>
      <c r="B14" s="200"/>
      <c r="C14" s="160">
        <v>4071819</v>
      </c>
      <c r="D14" s="160"/>
      <c r="E14" s="161">
        <v>4695547</v>
      </c>
      <c r="F14" s="65">
        <v>4695547</v>
      </c>
      <c r="G14" s="65">
        <v>330653</v>
      </c>
      <c r="H14" s="65">
        <v>315464</v>
      </c>
      <c r="I14" s="65">
        <v>332716</v>
      </c>
      <c r="J14" s="65">
        <v>978833</v>
      </c>
      <c r="K14" s="65">
        <v>480308</v>
      </c>
      <c r="L14" s="65">
        <v>450849</v>
      </c>
      <c r="M14" s="65">
        <v>381697</v>
      </c>
      <c r="N14" s="65">
        <v>1312854</v>
      </c>
      <c r="O14" s="65">
        <v>410665</v>
      </c>
      <c r="P14" s="65">
        <v>408307</v>
      </c>
      <c r="Q14" s="65">
        <v>397746</v>
      </c>
      <c r="R14" s="65">
        <v>1216718</v>
      </c>
      <c r="S14" s="65">
        <v>360916</v>
      </c>
      <c r="T14" s="65">
        <v>368332</v>
      </c>
      <c r="U14" s="65">
        <v>233734</v>
      </c>
      <c r="V14" s="65">
        <v>962982</v>
      </c>
      <c r="W14" s="65">
        <v>4471387</v>
      </c>
      <c r="X14" s="65">
        <v>4695547</v>
      </c>
      <c r="Y14" s="65">
        <v>-224160</v>
      </c>
      <c r="Z14" s="145">
        <v>-4.77</v>
      </c>
      <c r="AA14" s="160">
        <v>4695547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14061398</v>
      </c>
      <c r="D16" s="160"/>
      <c r="E16" s="161">
        <v>16474341</v>
      </c>
      <c r="F16" s="65">
        <v>16474341</v>
      </c>
      <c r="G16" s="65">
        <v>925173</v>
      </c>
      <c r="H16" s="65">
        <v>1114505</v>
      </c>
      <c r="I16" s="65">
        <v>1023321</v>
      </c>
      <c r="J16" s="65">
        <v>3062999</v>
      </c>
      <c r="K16" s="65">
        <v>1097601</v>
      </c>
      <c r="L16" s="65">
        <v>1209789</v>
      </c>
      <c r="M16" s="65">
        <v>903056</v>
      </c>
      <c r="N16" s="65">
        <v>3210446</v>
      </c>
      <c r="O16" s="65">
        <v>880931</v>
      </c>
      <c r="P16" s="65">
        <v>1153494</v>
      </c>
      <c r="Q16" s="65">
        <v>1078011</v>
      </c>
      <c r="R16" s="65">
        <v>3112436</v>
      </c>
      <c r="S16" s="65">
        <v>849050</v>
      </c>
      <c r="T16" s="65">
        <v>1202194</v>
      </c>
      <c r="U16" s="65">
        <v>1103643</v>
      </c>
      <c r="V16" s="65">
        <v>3154887</v>
      </c>
      <c r="W16" s="65">
        <v>12540768</v>
      </c>
      <c r="X16" s="65">
        <v>16474341</v>
      </c>
      <c r="Y16" s="65">
        <v>-3933573</v>
      </c>
      <c r="Z16" s="145">
        <v>-23.88</v>
      </c>
      <c r="AA16" s="160">
        <v>16474341</v>
      </c>
    </row>
    <row r="17" spans="1:27" ht="13.5">
      <c r="A17" s="196" t="s">
        <v>113</v>
      </c>
      <c r="B17" s="200"/>
      <c r="C17" s="160">
        <v>4462400</v>
      </c>
      <c r="D17" s="160"/>
      <c r="E17" s="161">
        <v>4482675</v>
      </c>
      <c r="F17" s="65">
        <v>4482675</v>
      </c>
      <c r="G17" s="65">
        <v>319536</v>
      </c>
      <c r="H17" s="65">
        <v>470679</v>
      </c>
      <c r="I17" s="65">
        <v>381903</v>
      </c>
      <c r="J17" s="65">
        <v>1172118</v>
      </c>
      <c r="K17" s="65">
        <v>413889</v>
      </c>
      <c r="L17" s="65">
        <v>398845</v>
      </c>
      <c r="M17" s="65">
        <v>415318</v>
      </c>
      <c r="N17" s="65">
        <v>1228052</v>
      </c>
      <c r="O17" s="65">
        <v>449468</v>
      </c>
      <c r="P17" s="65">
        <v>472425</v>
      </c>
      <c r="Q17" s="65">
        <v>345996</v>
      </c>
      <c r="R17" s="65">
        <v>1267889</v>
      </c>
      <c r="S17" s="65">
        <v>358088</v>
      </c>
      <c r="T17" s="65">
        <v>485243</v>
      </c>
      <c r="U17" s="65">
        <v>466959</v>
      </c>
      <c r="V17" s="65">
        <v>1310290</v>
      </c>
      <c r="W17" s="65">
        <v>4978349</v>
      </c>
      <c r="X17" s="65">
        <v>4482675</v>
      </c>
      <c r="Y17" s="65">
        <v>495674</v>
      </c>
      <c r="Z17" s="145">
        <v>11.06</v>
      </c>
      <c r="AA17" s="160">
        <v>4482675</v>
      </c>
    </row>
    <row r="18" spans="1:27" ht="13.5">
      <c r="A18" s="198" t="s">
        <v>114</v>
      </c>
      <c r="B18" s="197"/>
      <c r="C18" s="160">
        <v>1128131</v>
      </c>
      <c r="D18" s="160"/>
      <c r="E18" s="161">
        <v>1116593</v>
      </c>
      <c r="F18" s="65">
        <v>1116593</v>
      </c>
      <c r="G18" s="65">
        <v>64964</v>
      </c>
      <c r="H18" s="65">
        <v>135627</v>
      </c>
      <c r="I18" s="65">
        <v>101469</v>
      </c>
      <c r="J18" s="65">
        <v>302060</v>
      </c>
      <c r="K18" s="65">
        <v>127273</v>
      </c>
      <c r="L18" s="65">
        <v>103333</v>
      </c>
      <c r="M18" s="65">
        <v>105727</v>
      </c>
      <c r="N18" s="65">
        <v>336333</v>
      </c>
      <c r="O18" s="65">
        <v>104173</v>
      </c>
      <c r="P18" s="65">
        <v>134997</v>
      </c>
      <c r="Q18" s="65">
        <v>107425</v>
      </c>
      <c r="R18" s="65">
        <v>346595</v>
      </c>
      <c r="S18" s="65">
        <v>116188</v>
      </c>
      <c r="T18" s="65">
        <v>111093</v>
      </c>
      <c r="U18" s="65">
        <v>161161</v>
      </c>
      <c r="V18" s="65">
        <v>388442</v>
      </c>
      <c r="W18" s="65">
        <v>1373430</v>
      </c>
      <c r="X18" s="65">
        <v>1116593</v>
      </c>
      <c r="Y18" s="65">
        <v>256837</v>
      </c>
      <c r="Z18" s="145">
        <v>23</v>
      </c>
      <c r="AA18" s="160">
        <v>1116593</v>
      </c>
    </row>
    <row r="19" spans="1:27" ht="13.5">
      <c r="A19" s="196" t="s">
        <v>34</v>
      </c>
      <c r="B19" s="200"/>
      <c r="C19" s="160">
        <v>60161532</v>
      </c>
      <c r="D19" s="160"/>
      <c r="E19" s="161">
        <v>55699529</v>
      </c>
      <c r="F19" s="65">
        <v>65652501</v>
      </c>
      <c r="G19" s="65">
        <v>12147326</v>
      </c>
      <c r="H19" s="65">
        <v>1250000</v>
      </c>
      <c r="I19" s="65">
        <v>6090245</v>
      </c>
      <c r="J19" s="65">
        <v>19487571</v>
      </c>
      <c r="K19" s="65">
        <v>2661925</v>
      </c>
      <c r="L19" s="65">
        <v>0</v>
      </c>
      <c r="M19" s="65">
        <v>10353033</v>
      </c>
      <c r="N19" s="65">
        <v>13014958</v>
      </c>
      <c r="O19" s="65">
        <v>10664310</v>
      </c>
      <c r="P19" s="65">
        <v>0</v>
      </c>
      <c r="Q19" s="65">
        <v>9976637</v>
      </c>
      <c r="R19" s="65">
        <v>20640947</v>
      </c>
      <c r="S19" s="65">
        <v>0</v>
      </c>
      <c r="T19" s="65">
        <v>175</v>
      </c>
      <c r="U19" s="65">
        <v>203</v>
      </c>
      <c r="V19" s="65">
        <v>378</v>
      </c>
      <c r="W19" s="65">
        <v>53143854</v>
      </c>
      <c r="X19" s="65">
        <v>65652501</v>
      </c>
      <c r="Y19" s="65">
        <v>-12508647</v>
      </c>
      <c r="Z19" s="145">
        <v>-19.05</v>
      </c>
      <c r="AA19" s="160">
        <v>65652501</v>
      </c>
    </row>
    <row r="20" spans="1:27" ht="13.5">
      <c r="A20" s="196" t="s">
        <v>35</v>
      </c>
      <c r="B20" s="200" t="s">
        <v>96</v>
      </c>
      <c r="C20" s="160">
        <v>18002003</v>
      </c>
      <c r="D20" s="160"/>
      <c r="E20" s="161">
        <v>33836385</v>
      </c>
      <c r="F20" s="59">
        <v>14035967</v>
      </c>
      <c r="G20" s="59">
        <v>1038741</v>
      </c>
      <c r="H20" s="59">
        <v>763300</v>
      </c>
      <c r="I20" s="59">
        <v>1033986</v>
      </c>
      <c r="J20" s="59">
        <v>2836027</v>
      </c>
      <c r="K20" s="59">
        <v>829823</v>
      </c>
      <c r="L20" s="59">
        <v>1756849</v>
      </c>
      <c r="M20" s="59">
        <v>1552155</v>
      </c>
      <c r="N20" s="59">
        <v>4138827</v>
      </c>
      <c r="O20" s="59">
        <v>705879</v>
      </c>
      <c r="P20" s="59">
        <v>1441154</v>
      </c>
      <c r="Q20" s="59">
        <v>1292986</v>
      </c>
      <c r="R20" s="59">
        <v>3440019</v>
      </c>
      <c r="S20" s="59">
        <v>853329</v>
      </c>
      <c r="T20" s="59">
        <v>838738</v>
      </c>
      <c r="U20" s="59">
        <v>3321361</v>
      </c>
      <c r="V20" s="59">
        <v>5013428</v>
      </c>
      <c r="W20" s="59">
        <v>15428301</v>
      </c>
      <c r="X20" s="59">
        <v>14035967</v>
      </c>
      <c r="Y20" s="59">
        <v>1392334</v>
      </c>
      <c r="Z20" s="199">
        <v>9.92</v>
      </c>
      <c r="AA20" s="135">
        <v>14035967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773763946</v>
      </c>
      <c r="D22" s="203">
        <f>SUM(D5:D21)</f>
        <v>0</v>
      </c>
      <c r="E22" s="204">
        <f t="shared" si="0"/>
        <v>806190653</v>
      </c>
      <c r="F22" s="205">
        <f t="shared" si="0"/>
        <v>802843207</v>
      </c>
      <c r="G22" s="205">
        <f t="shared" si="0"/>
        <v>304025615</v>
      </c>
      <c r="H22" s="205">
        <f t="shared" si="0"/>
        <v>45377543</v>
      </c>
      <c r="I22" s="205">
        <f t="shared" si="0"/>
        <v>46836083</v>
      </c>
      <c r="J22" s="205">
        <f t="shared" si="0"/>
        <v>396239241</v>
      </c>
      <c r="K22" s="205">
        <f t="shared" si="0"/>
        <v>47298970</v>
      </c>
      <c r="L22" s="205">
        <f t="shared" si="0"/>
        <v>41966340</v>
      </c>
      <c r="M22" s="205">
        <f t="shared" si="0"/>
        <v>48275262</v>
      </c>
      <c r="N22" s="205">
        <f t="shared" si="0"/>
        <v>137540572</v>
      </c>
      <c r="O22" s="205">
        <f t="shared" si="0"/>
        <v>51346089</v>
      </c>
      <c r="P22" s="205">
        <f t="shared" si="0"/>
        <v>42201720</v>
      </c>
      <c r="Q22" s="205">
        <f t="shared" si="0"/>
        <v>58615735</v>
      </c>
      <c r="R22" s="205">
        <f t="shared" si="0"/>
        <v>152163544</v>
      </c>
      <c r="S22" s="205">
        <f t="shared" si="0"/>
        <v>45893633</v>
      </c>
      <c r="T22" s="205">
        <f t="shared" si="0"/>
        <v>43180863</v>
      </c>
      <c r="U22" s="205">
        <f t="shared" si="0"/>
        <v>46403512</v>
      </c>
      <c r="V22" s="205">
        <f t="shared" si="0"/>
        <v>135478008</v>
      </c>
      <c r="W22" s="205">
        <f t="shared" si="0"/>
        <v>821421365</v>
      </c>
      <c r="X22" s="205">
        <f t="shared" si="0"/>
        <v>802843207</v>
      </c>
      <c r="Y22" s="205">
        <f t="shared" si="0"/>
        <v>18578158</v>
      </c>
      <c r="Z22" s="206">
        <f>+IF(X22&lt;&gt;0,+(Y22/X22)*100,0)</f>
        <v>2.314045611648303</v>
      </c>
      <c r="AA22" s="203">
        <f>SUM(AA5:AA21)</f>
        <v>802843207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220365785</v>
      </c>
      <c r="D25" s="160"/>
      <c r="E25" s="161">
        <v>231247004</v>
      </c>
      <c r="F25" s="65">
        <v>232936934</v>
      </c>
      <c r="G25" s="65">
        <v>16908601</v>
      </c>
      <c r="H25" s="65">
        <v>15840744</v>
      </c>
      <c r="I25" s="65">
        <v>20857163</v>
      </c>
      <c r="J25" s="65">
        <v>53606508</v>
      </c>
      <c r="K25" s="65">
        <v>18167882</v>
      </c>
      <c r="L25" s="65">
        <v>26942881</v>
      </c>
      <c r="M25" s="65">
        <v>17902434</v>
      </c>
      <c r="N25" s="65">
        <v>63013197</v>
      </c>
      <c r="O25" s="65">
        <v>18247891</v>
      </c>
      <c r="P25" s="65">
        <v>18442570</v>
      </c>
      <c r="Q25" s="65">
        <v>17780220</v>
      </c>
      <c r="R25" s="65">
        <v>54470681</v>
      </c>
      <c r="S25" s="65">
        <v>18332770</v>
      </c>
      <c r="T25" s="65">
        <v>18567009</v>
      </c>
      <c r="U25" s="65">
        <v>18767344</v>
      </c>
      <c r="V25" s="65">
        <v>55667123</v>
      </c>
      <c r="W25" s="65">
        <v>226757509</v>
      </c>
      <c r="X25" s="65">
        <v>232936934</v>
      </c>
      <c r="Y25" s="65">
        <v>-6179425</v>
      </c>
      <c r="Z25" s="145">
        <v>-2.65</v>
      </c>
      <c r="AA25" s="160">
        <v>232936934</v>
      </c>
    </row>
    <row r="26" spans="1:27" ht="13.5">
      <c r="A26" s="198" t="s">
        <v>38</v>
      </c>
      <c r="B26" s="197"/>
      <c r="C26" s="160">
        <v>6112312</v>
      </c>
      <c r="D26" s="160"/>
      <c r="E26" s="161">
        <v>12249421</v>
      </c>
      <c r="F26" s="65">
        <v>12249421</v>
      </c>
      <c r="G26" s="65">
        <v>655126</v>
      </c>
      <c r="H26" s="65">
        <v>910754</v>
      </c>
      <c r="I26" s="65">
        <v>932820</v>
      </c>
      <c r="J26" s="65">
        <v>2498700</v>
      </c>
      <c r="K26" s="65">
        <v>920547</v>
      </c>
      <c r="L26" s="65">
        <v>919148</v>
      </c>
      <c r="M26" s="65">
        <v>921957</v>
      </c>
      <c r="N26" s="65">
        <v>2761652</v>
      </c>
      <c r="O26" s="65">
        <v>1193869</v>
      </c>
      <c r="P26" s="65">
        <v>1198912</v>
      </c>
      <c r="Q26" s="65">
        <v>1067887</v>
      </c>
      <c r="R26" s="65">
        <v>3460668</v>
      </c>
      <c r="S26" s="65">
        <v>968082</v>
      </c>
      <c r="T26" s="65">
        <v>968082</v>
      </c>
      <c r="U26" s="65">
        <v>968082</v>
      </c>
      <c r="V26" s="65">
        <v>2904246</v>
      </c>
      <c r="W26" s="65">
        <v>11625266</v>
      </c>
      <c r="X26" s="65">
        <v>12249421</v>
      </c>
      <c r="Y26" s="65">
        <v>-624155</v>
      </c>
      <c r="Z26" s="145">
        <v>-5.1</v>
      </c>
      <c r="AA26" s="160">
        <v>12249421</v>
      </c>
    </row>
    <row r="27" spans="1:27" ht="13.5">
      <c r="A27" s="198" t="s">
        <v>118</v>
      </c>
      <c r="B27" s="197" t="s">
        <v>99</v>
      </c>
      <c r="C27" s="160">
        <v>15204788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90603455</v>
      </c>
      <c r="D28" s="160"/>
      <c r="E28" s="161">
        <v>111680710</v>
      </c>
      <c r="F28" s="65">
        <v>111680710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111680710</v>
      </c>
      <c r="Y28" s="65">
        <v>-111680710</v>
      </c>
      <c r="Z28" s="145">
        <v>-100</v>
      </c>
      <c r="AA28" s="160">
        <v>111680710</v>
      </c>
    </row>
    <row r="29" spans="1:27" ht="13.5">
      <c r="A29" s="198" t="s">
        <v>40</v>
      </c>
      <c r="B29" s="197"/>
      <c r="C29" s="160">
        <v>3752322</v>
      </c>
      <c r="D29" s="160"/>
      <c r="E29" s="161">
        <v>7400278</v>
      </c>
      <c r="F29" s="65">
        <v>7400278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2863211</v>
      </c>
      <c r="N29" s="65">
        <v>2863211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3476658</v>
      </c>
      <c r="V29" s="65">
        <v>3476658</v>
      </c>
      <c r="W29" s="65">
        <v>6339869</v>
      </c>
      <c r="X29" s="65">
        <v>7400278</v>
      </c>
      <c r="Y29" s="65">
        <v>-1060409</v>
      </c>
      <c r="Z29" s="145">
        <v>-14.33</v>
      </c>
      <c r="AA29" s="160">
        <v>7400278</v>
      </c>
    </row>
    <row r="30" spans="1:27" ht="13.5">
      <c r="A30" s="198" t="s">
        <v>119</v>
      </c>
      <c r="B30" s="197" t="s">
        <v>96</v>
      </c>
      <c r="C30" s="160">
        <v>173670985</v>
      </c>
      <c r="D30" s="160"/>
      <c r="E30" s="161">
        <v>219189362</v>
      </c>
      <c r="F30" s="65">
        <v>223269362</v>
      </c>
      <c r="G30" s="65">
        <v>0</v>
      </c>
      <c r="H30" s="65">
        <v>25738623</v>
      </c>
      <c r="I30" s="65">
        <v>28711823</v>
      </c>
      <c r="J30" s="65">
        <v>54450446</v>
      </c>
      <c r="K30" s="65">
        <v>15329518</v>
      </c>
      <c r="L30" s="65">
        <v>15614111</v>
      </c>
      <c r="M30" s="65">
        <v>13473468</v>
      </c>
      <c r="N30" s="65">
        <v>44417097</v>
      </c>
      <c r="O30" s="65">
        <v>13007420</v>
      </c>
      <c r="P30" s="65">
        <v>15048629</v>
      </c>
      <c r="Q30" s="65">
        <v>15718341</v>
      </c>
      <c r="R30" s="65">
        <v>43774390</v>
      </c>
      <c r="S30" s="65">
        <v>17254568</v>
      </c>
      <c r="T30" s="65">
        <v>13250501</v>
      </c>
      <c r="U30" s="65">
        <v>42506350</v>
      </c>
      <c r="V30" s="65">
        <v>73011419</v>
      </c>
      <c r="W30" s="65">
        <v>215653352</v>
      </c>
      <c r="X30" s="65">
        <v>223269362</v>
      </c>
      <c r="Y30" s="65">
        <v>-7616010</v>
      </c>
      <c r="Z30" s="145">
        <v>-3.41</v>
      </c>
      <c r="AA30" s="160">
        <v>223269362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919465</v>
      </c>
      <c r="R32" s="65">
        <v>919465</v>
      </c>
      <c r="S32" s="65">
        <v>369551</v>
      </c>
      <c r="T32" s="65">
        <v>861944</v>
      </c>
      <c r="U32" s="65">
        <v>852594</v>
      </c>
      <c r="V32" s="65">
        <v>2084089</v>
      </c>
      <c r="W32" s="65">
        <v>3003554</v>
      </c>
      <c r="X32" s="65">
        <v>0</v>
      </c>
      <c r="Y32" s="65">
        <v>3003554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564866</v>
      </c>
      <c r="D33" s="160"/>
      <c r="E33" s="161">
        <v>829860</v>
      </c>
      <c r="F33" s="65">
        <v>692360</v>
      </c>
      <c r="G33" s="65">
        <v>0</v>
      </c>
      <c r="H33" s="65">
        <v>0</v>
      </c>
      <c r="I33" s="65">
        <v>6987</v>
      </c>
      <c r="J33" s="65">
        <v>6987</v>
      </c>
      <c r="K33" s="65">
        <v>16988</v>
      </c>
      <c r="L33" s="65">
        <v>20870</v>
      </c>
      <c r="M33" s="65">
        <v>58563</v>
      </c>
      <c r="N33" s="65">
        <v>96421</v>
      </c>
      <c r="O33" s="65">
        <v>32101</v>
      </c>
      <c r="P33" s="65">
        <v>30425</v>
      </c>
      <c r="Q33" s="65">
        <v>368413</v>
      </c>
      <c r="R33" s="65">
        <v>430939</v>
      </c>
      <c r="S33" s="65">
        <v>1508272</v>
      </c>
      <c r="T33" s="65">
        <v>567000</v>
      </c>
      <c r="U33" s="65">
        <v>1040570</v>
      </c>
      <c r="V33" s="65">
        <v>3115842</v>
      </c>
      <c r="W33" s="65">
        <v>3650189</v>
      </c>
      <c r="X33" s="65">
        <v>692360</v>
      </c>
      <c r="Y33" s="65">
        <v>2957829</v>
      </c>
      <c r="Z33" s="145">
        <v>427.21</v>
      </c>
      <c r="AA33" s="160">
        <v>692360</v>
      </c>
    </row>
    <row r="34" spans="1:27" ht="13.5">
      <c r="A34" s="198" t="s">
        <v>43</v>
      </c>
      <c r="B34" s="197" t="s">
        <v>123</v>
      </c>
      <c r="C34" s="160">
        <v>218853252</v>
      </c>
      <c r="D34" s="160"/>
      <c r="E34" s="161">
        <v>260204586</v>
      </c>
      <c r="F34" s="65">
        <v>251250710</v>
      </c>
      <c r="G34" s="65">
        <v>10409753</v>
      </c>
      <c r="H34" s="65">
        <v>6778843</v>
      </c>
      <c r="I34" s="65">
        <v>24764825</v>
      </c>
      <c r="J34" s="65">
        <v>41953421</v>
      </c>
      <c r="K34" s="65">
        <v>13651835</v>
      </c>
      <c r="L34" s="65">
        <v>13397976</v>
      </c>
      <c r="M34" s="65">
        <v>22002584</v>
      </c>
      <c r="N34" s="65">
        <v>49052395</v>
      </c>
      <c r="O34" s="65">
        <v>16342160</v>
      </c>
      <c r="P34" s="65">
        <v>12057734</v>
      </c>
      <c r="Q34" s="65">
        <v>12367995</v>
      </c>
      <c r="R34" s="65">
        <v>40767889</v>
      </c>
      <c r="S34" s="65">
        <v>9114934</v>
      </c>
      <c r="T34" s="65">
        <v>11880982</v>
      </c>
      <c r="U34" s="65">
        <v>44525436</v>
      </c>
      <c r="V34" s="65">
        <v>65521352</v>
      </c>
      <c r="W34" s="65">
        <v>197295057</v>
      </c>
      <c r="X34" s="65">
        <v>251250710</v>
      </c>
      <c r="Y34" s="65">
        <v>-53955653</v>
      </c>
      <c r="Z34" s="145">
        <v>-21.47</v>
      </c>
      <c r="AA34" s="160">
        <v>251250710</v>
      </c>
    </row>
    <row r="35" spans="1:27" ht="13.5">
      <c r="A35" s="196" t="s">
        <v>124</v>
      </c>
      <c r="B35" s="200"/>
      <c r="C35" s="160">
        <v>3317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729131082</v>
      </c>
      <c r="D36" s="203">
        <f>SUM(D25:D35)</f>
        <v>0</v>
      </c>
      <c r="E36" s="204">
        <f t="shared" si="1"/>
        <v>842801221</v>
      </c>
      <c r="F36" s="205">
        <f t="shared" si="1"/>
        <v>839479775</v>
      </c>
      <c r="G36" s="205">
        <f t="shared" si="1"/>
        <v>27973480</v>
      </c>
      <c r="H36" s="205">
        <f t="shared" si="1"/>
        <v>49268964</v>
      </c>
      <c r="I36" s="205">
        <f t="shared" si="1"/>
        <v>75273618</v>
      </c>
      <c r="J36" s="205">
        <f t="shared" si="1"/>
        <v>152516062</v>
      </c>
      <c r="K36" s="205">
        <f t="shared" si="1"/>
        <v>48086770</v>
      </c>
      <c r="L36" s="205">
        <f t="shared" si="1"/>
        <v>56894986</v>
      </c>
      <c r="M36" s="205">
        <f t="shared" si="1"/>
        <v>57222217</v>
      </c>
      <c r="N36" s="205">
        <f t="shared" si="1"/>
        <v>162203973</v>
      </c>
      <c r="O36" s="205">
        <f t="shared" si="1"/>
        <v>48823441</v>
      </c>
      <c r="P36" s="205">
        <f t="shared" si="1"/>
        <v>46778270</v>
      </c>
      <c r="Q36" s="205">
        <f t="shared" si="1"/>
        <v>48222321</v>
      </c>
      <c r="R36" s="205">
        <f t="shared" si="1"/>
        <v>143824032</v>
      </c>
      <c r="S36" s="205">
        <f t="shared" si="1"/>
        <v>47548177</v>
      </c>
      <c r="T36" s="205">
        <f t="shared" si="1"/>
        <v>46095518</v>
      </c>
      <c r="U36" s="205">
        <f t="shared" si="1"/>
        <v>112137034</v>
      </c>
      <c r="V36" s="205">
        <f t="shared" si="1"/>
        <v>205780729</v>
      </c>
      <c r="W36" s="205">
        <f t="shared" si="1"/>
        <v>664324796</v>
      </c>
      <c r="X36" s="205">
        <f t="shared" si="1"/>
        <v>839479775</v>
      </c>
      <c r="Y36" s="205">
        <f t="shared" si="1"/>
        <v>-175154979</v>
      </c>
      <c r="Z36" s="206">
        <f>+IF(X36&lt;&gt;0,+(Y36/X36)*100,0)</f>
        <v>-20.86470504902873</v>
      </c>
      <c r="AA36" s="203">
        <f>SUM(AA25:AA35)</f>
        <v>839479775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44632864</v>
      </c>
      <c r="D38" s="214">
        <f>+D22-D36</f>
        <v>0</v>
      </c>
      <c r="E38" s="215">
        <f t="shared" si="2"/>
        <v>-36610568</v>
      </c>
      <c r="F38" s="111">
        <f t="shared" si="2"/>
        <v>-36636568</v>
      </c>
      <c r="G38" s="111">
        <f t="shared" si="2"/>
        <v>276052135</v>
      </c>
      <c r="H38" s="111">
        <f t="shared" si="2"/>
        <v>-3891421</v>
      </c>
      <c r="I38" s="111">
        <f t="shared" si="2"/>
        <v>-28437535</v>
      </c>
      <c r="J38" s="111">
        <f t="shared" si="2"/>
        <v>243723179</v>
      </c>
      <c r="K38" s="111">
        <f t="shared" si="2"/>
        <v>-787800</v>
      </c>
      <c r="L38" s="111">
        <f t="shared" si="2"/>
        <v>-14928646</v>
      </c>
      <c r="M38" s="111">
        <f t="shared" si="2"/>
        <v>-8946955</v>
      </c>
      <c r="N38" s="111">
        <f t="shared" si="2"/>
        <v>-24663401</v>
      </c>
      <c r="O38" s="111">
        <f t="shared" si="2"/>
        <v>2522648</v>
      </c>
      <c r="P38" s="111">
        <f t="shared" si="2"/>
        <v>-4576550</v>
      </c>
      <c r="Q38" s="111">
        <f t="shared" si="2"/>
        <v>10393414</v>
      </c>
      <c r="R38" s="111">
        <f t="shared" si="2"/>
        <v>8339512</v>
      </c>
      <c r="S38" s="111">
        <f t="shared" si="2"/>
        <v>-1654544</v>
      </c>
      <c r="T38" s="111">
        <f t="shared" si="2"/>
        <v>-2914655</v>
      </c>
      <c r="U38" s="111">
        <f t="shared" si="2"/>
        <v>-65733522</v>
      </c>
      <c r="V38" s="111">
        <f t="shared" si="2"/>
        <v>-70302721</v>
      </c>
      <c r="W38" s="111">
        <f t="shared" si="2"/>
        <v>157096569</v>
      </c>
      <c r="X38" s="111">
        <f>IF(F22=F36,0,X22-X36)</f>
        <v>-36636568</v>
      </c>
      <c r="Y38" s="111">
        <f t="shared" si="2"/>
        <v>193733137</v>
      </c>
      <c r="Z38" s="216">
        <f>+IF(X38&lt;&gt;0,+(Y38/X38)*100,0)</f>
        <v>-528.7971760892015</v>
      </c>
      <c r="AA38" s="214">
        <f>+AA22-AA36</f>
        <v>-36636568</v>
      </c>
    </row>
    <row r="39" spans="1:27" ht="13.5">
      <c r="A39" s="196" t="s">
        <v>46</v>
      </c>
      <c r="B39" s="200"/>
      <c r="C39" s="160">
        <v>36640822</v>
      </c>
      <c r="D39" s="160"/>
      <c r="E39" s="161">
        <v>49955167</v>
      </c>
      <c r="F39" s="65">
        <v>56992726</v>
      </c>
      <c r="G39" s="65">
        <v>1182</v>
      </c>
      <c r="H39" s="65">
        <v>0</v>
      </c>
      <c r="I39" s="65">
        <v>0</v>
      </c>
      <c r="J39" s="65">
        <v>1182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1182</v>
      </c>
      <c r="X39" s="65">
        <v>56992726</v>
      </c>
      <c r="Y39" s="65">
        <v>-56991544</v>
      </c>
      <c r="Z39" s="145">
        <v>-100</v>
      </c>
      <c r="AA39" s="160">
        <v>56992726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81273686</v>
      </c>
      <c r="D42" s="221">
        <f>SUM(D38:D41)</f>
        <v>0</v>
      </c>
      <c r="E42" s="222">
        <f t="shared" si="3"/>
        <v>13344599</v>
      </c>
      <c r="F42" s="93">
        <f t="shared" si="3"/>
        <v>20356158</v>
      </c>
      <c r="G42" s="93">
        <f t="shared" si="3"/>
        <v>276053317</v>
      </c>
      <c r="H42" s="93">
        <f t="shared" si="3"/>
        <v>-3891421</v>
      </c>
      <c r="I42" s="93">
        <f t="shared" si="3"/>
        <v>-28437535</v>
      </c>
      <c r="J42" s="93">
        <f t="shared" si="3"/>
        <v>243724361</v>
      </c>
      <c r="K42" s="93">
        <f t="shared" si="3"/>
        <v>-787800</v>
      </c>
      <c r="L42" s="93">
        <f t="shared" si="3"/>
        <v>-14928646</v>
      </c>
      <c r="M42" s="93">
        <f t="shared" si="3"/>
        <v>-8946955</v>
      </c>
      <c r="N42" s="93">
        <f t="shared" si="3"/>
        <v>-24663401</v>
      </c>
      <c r="O42" s="93">
        <f t="shared" si="3"/>
        <v>2522648</v>
      </c>
      <c r="P42" s="93">
        <f t="shared" si="3"/>
        <v>-4576550</v>
      </c>
      <c r="Q42" s="93">
        <f t="shared" si="3"/>
        <v>10393414</v>
      </c>
      <c r="R42" s="93">
        <f t="shared" si="3"/>
        <v>8339512</v>
      </c>
      <c r="S42" s="93">
        <f t="shared" si="3"/>
        <v>-1654544</v>
      </c>
      <c r="T42" s="93">
        <f t="shared" si="3"/>
        <v>-2914655</v>
      </c>
      <c r="U42" s="93">
        <f t="shared" si="3"/>
        <v>-65733522</v>
      </c>
      <c r="V42" s="93">
        <f t="shared" si="3"/>
        <v>-70302721</v>
      </c>
      <c r="W42" s="93">
        <f t="shared" si="3"/>
        <v>157097751</v>
      </c>
      <c r="X42" s="93">
        <f t="shared" si="3"/>
        <v>20356158</v>
      </c>
      <c r="Y42" s="93">
        <f t="shared" si="3"/>
        <v>136741593</v>
      </c>
      <c r="Z42" s="223">
        <f>+IF(X42&lt;&gt;0,+(Y42/X42)*100,0)</f>
        <v>671.7455867654397</v>
      </c>
      <c r="AA42" s="221">
        <f>SUM(AA38:AA41)</f>
        <v>20356158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81273686</v>
      </c>
      <c r="D44" s="225">
        <f>+D42-D43</f>
        <v>0</v>
      </c>
      <c r="E44" s="226">
        <f t="shared" si="4"/>
        <v>13344599</v>
      </c>
      <c r="F44" s="82">
        <f t="shared" si="4"/>
        <v>20356158</v>
      </c>
      <c r="G44" s="82">
        <f t="shared" si="4"/>
        <v>276053317</v>
      </c>
      <c r="H44" s="82">
        <f t="shared" si="4"/>
        <v>-3891421</v>
      </c>
      <c r="I44" s="82">
        <f t="shared" si="4"/>
        <v>-28437535</v>
      </c>
      <c r="J44" s="82">
        <f t="shared" si="4"/>
        <v>243724361</v>
      </c>
      <c r="K44" s="82">
        <f t="shared" si="4"/>
        <v>-787800</v>
      </c>
      <c r="L44" s="82">
        <f t="shared" si="4"/>
        <v>-14928646</v>
      </c>
      <c r="M44" s="82">
        <f t="shared" si="4"/>
        <v>-8946955</v>
      </c>
      <c r="N44" s="82">
        <f t="shared" si="4"/>
        <v>-24663401</v>
      </c>
      <c r="O44" s="82">
        <f t="shared" si="4"/>
        <v>2522648</v>
      </c>
      <c r="P44" s="82">
        <f t="shared" si="4"/>
        <v>-4576550</v>
      </c>
      <c r="Q44" s="82">
        <f t="shared" si="4"/>
        <v>10393414</v>
      </c>
      <c r="R44" s="82">
        <f t="shared" si="4"/>
        <v>8339512</v>
      </c>
      <c r="S44" s="82">
        <f t="shared" si="4"/>
        <v>-1654544</v>
      </c>
      <c r="T44" s="82">
        <f t="shared" si="4"/>
        <v>-2914655</v>
      </c>
      <c r="U44" s="82">
        <f t="shared" si="4"/>
        <v>-65733522</v>
      </c>
      <c r="V44" s="82">
        <f t="shared" si="4"/>
        <v>-70302721</v>
      </c>
      <c r="W44" s="82">
        <f t="shared" si="4"/>
        <v>157097751</v>
      </c>
      <c r="X44" s="82">
        <f t="shared" si="4"/>
        <v>20356158</v>
      </c>
      <c r="Y44" s="82">
        <f t="shared" si="4"/>
        <v>136741593</v>
      </c>
      <c r="Z44" s="227">
        <f>+IF(X44&lt;&gt;0,+(Y44/X44)*100,0)</f>
        <v>671.7455867654397</v>
      </c>
      <c r="AA44" s="225">
        <f>+AA42-AA43</f>
        <v>20356158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81273686</v>
      </c>
      <c r="D46" s="221">
        <f>SUM(D44:D45)</f>
        <v>0</v>
      </c>
      <c r="E46" s="222">
        <f t="shared" si="5"/>
        <v>13344599</v>
      </c>
      <c r="F46" s="93">
        <f t="shared" si="5"/>
        <v>20356158</v>
      </c>
      <c r="G46" s="93">
        <f t="shared" si="5"/>
        <v>276053317</v>
      </c>
      <c r="H46" s="93">
        <f t="shared" si="5"/>
        <v>-3891421</v>
      </c>
      <c r="I46" s="93">
        <f t="shared" si="5"/>
        <v>-28437535</v>
      </c>
      <c r="J46" s="93">
        <f t="shared" si="5"/>
        <v>243724361</v>
      </c>
      <c r="K46" s="93">
        <f t="shared" si="5"/>
        <v>-787800</v>
      </c>
      <c r="L46" s="93">
        <f t="shared" si="5"/>
        <v>-14928646</v>
      </c>
      <c r="M46" s="93">
        <f t="shared" si="5"/>
        <v>-8946955</v>
      </c>
      <c r="N46" s="93">
        <f t="shared" si="5"/>
        <v>-24663401</v>
      </c>
      <c r="O46" s="93">
        <f t="shared" si="5"/>
        <v>2522648</v>
      </c>
      <c r="P46" s="93">
        <f t="shared" si="5"/>
        <v>-4576550</v>
      </c>
      <c r="Q46" s="93">
        <f t="shared" si="5"/>
        <v>10393414</v>
      </c>
      <c r="R46" s="93">
        <f t="shared" si="5"/>
        <v>8339512</v>
      </c>
      <c r="S46" s="93">
        <f t="shared" si="5"/>
        <v>-1654544</v>
      </c>
      <c r="T46" s="93">
        <f t="shared" si="5"/>
        <v>-2914655</v>
      </c>
      <c r="U46" s="93">
        <f t="shared" si="5"/>
        <v>-65733522</v>
      </c>
      <c r="V46" s="93">
        <f t="shared" si="5"/>
        <v>-70302721</v>
      </c>
      <c r="W46" s="93">
        <f t="shared" si="5"/>
        <v>157097751</v>
      </c>
      <c r="X46" s="93">
        <f t="shared" si="5"/>
        <v>20356158</v>
      </c>
      <c r="Y46" s="93">
        <f t="shared" si="5"/>
        <v>136741593</v>
      </c>
      <c r="Z46" s="223">
        <f>+IF(X46&lt;&gt;0,+(Y46/X46)*100,0)</f>
        <v>671.7455867654397</v>
      </c>
      <c r="AA46" s="221">
        <f>SUM(AA44:AA45)</f>
        <v>20356158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81273686</v>
      </c>
      <c r="D48" s="232">
        <f>SUM(D46:D47)</f>
        <v>0</v>
      </c>
      <c r="E48" s="233">
        <f t="shared" si="6"/>
        <v>13344599</v>
      </c>
      <c r="F48" s="234">
        <f t="shared" si="6"/>
        <v>20356158</v>
      </c>
      <c r="G48" s="234">
        <f t="shared" si="6"/>
        <v>276053317</v>
      </c>
      <c r="H48" s="235">
        <f t="shared" si="6"/>
        <v>-3891421</v>
      </c>
      <c r="I48" s="235">
        <f t="shared" si="6"/>
        <v>-28437535</v>
      </c>
      <c r="J48" s="235">
        <f t="shared" si="6"/>
        <v>243724361</v>
      </c>
      <c r="K48" s="235">
        <f t="shared" si="6"/>
        <v>-787800</v>
      </c>
      <c r="L48" s="235">
        <f t="shared" si="6"/>
        <v>-14928646</v>
      </c>
      <c r="M48" s="234">
        <f t="shared" si="6"/>
        <v>-8946955</v>
      </c>
      <c r="N48" s="234">
        <f t="shared" si="6"/>
        <v>-24663401</v>
      </c>
      <c r="O48" s="235">
        <f t="shared" si="6"/>
        <v>2522648</v>
      </c>
      <c r="P48" s="235">
        <f t="shared" si="6"/>
        <v>-4576550</v>
      </c>
      <c r="Q48" s="235">
        <f t="shared" si="6"/>
        <v>10393414</v>
      </c>
      <c r="R48" s="235">
        <f t="shared" si="6"/>
        <v>8339512</v>
      </c>
      <c r="S48" s="235">
        <f t="shared" si="6"/>
        <v>-1654544</v>
      </c>
      <c r="T48" s="234">
        <f t="shared" si="6"/>
        <v>-2914655</v>
      </c>
      <c r="U48" s="234">
        <f t="shared" si="6"/>
        <v>-65733522</v>
      </c>
      <c r="V48" s="235">
        <f t="shared" si="6"/>
        <v>-70302721</v>
      </c>
      <c r="W48" s="235">
        <f t="shared" si="6"/>
        <v>157097751</v>
      </c>
      <c r="X48" s="235">
        <f t="shared" si="6"/>
        <v>20356158</v>
      </c>
      <c r="Y48" s="235">
        <f t="shared" si="6"/>
        <v>136741593</v>
      </c>
      <c r="Z48" s="236">
        <f>+IF(X48&lt;&gt;0,+(Y48/X48)*100,0)</f>
        <v>671.7455867654397</v>
      </c>
      <c r="AA48" s="237">
        <f>SUM(AA46:AA47)</f>
        <v>20356158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5139817</v>
      </c>
      <c r="D5" s="158">
        <f>SUM(D6:D8)</f>
        <v>0</v>
      </c>
      <c r="E5" s="159">
        <f t="shared" si="0"/>
        <v>11566000</v>
      </c>
      <c r="F5" s="105">
        <f t="shared" si="0"/>
        <v>11836900</v>
      </c>
      <c r="G5" s="105">
        <f t="shared" si="0"/>
        <v>1685</v>
      </c>
      <c r="H5" s="105">
        <f t="shared" si="0"/>
        <v>11702</v>
      </c>
      <c r="I5" s="105">
        <f t="shared" si="0"/>
        <v>77269</v>
      </c>
      <c r="J5" s="105">
        <f t="shared" si="0"/>
        <v>90656</v>
      </c>
      <c r="K5" s="105">
        <f t="shared" si="0"/>
        <v>152979</v>
      </c>
      <c r="L5" s="105">
        <f t="shared" si="0"/>
        <v>311348</v>
      </c>
      <c r="M5" s="105">
        <f t="shared" si="0"/>
        <v>1028820</v>
      </c>
      <c r="N5" s="105">
        <f t="shared" si="0"/>
        <v>1493147</v>
      </c>
      <c r="O5" s="105">
        <f t="shared" si="0"/>
        <v>187791</v>
      </c>
      <c r="P5" s="105">
        <f t="shared" si="0"/>
        <v>272404</v>
      </c>
      <c r="Q5" s="105">
        <f t="shared" si="0"/>
        <v>527117</v>
      </c>
      <c r="R5" s="105">
        <f t="shared" si="0"/>
        <v>987312</v>
      </c>
      <c r="S5" s="105">
        <f t="shared" si="0"/>
        <v>554976</v>
      </c>
      <c r="T5" s="105">
        <f t="shared" si="0"/>
        <v>1258297</v>
      </c>
      <c r="U5" s="105">
        <f t="shared" si="0"/>
        <v>2543817</v>
      </c>
      <c r="V5" s="105">
        <f t="shared" si="0"/>
        <v>4357090</v>
      </c>
      <c r="W5" s="105">
        <f t="shared" si="0"/>
        <v>6928205</v>
      </c>
      <c r="X5" s="105">
        <f t="shared" si="0"/>
        <v>11836900</v>
      </c>
      <c r="Y5" s="105">
        <f t="shared" si="0"/>
        <v>-4908695</v>
      </c>
      <c r="Z5" s="142">
        <f>+IF(X5&lt;&gt;0,+(Y5/X5)*100,0)</f>
        <v>-41.46943034071421</v>
      </c>
      <c r="AA5" s="158">
        <f>SUM(AA6:AA8)</f>
        <v>11836900</v>
      </c>
    </row>
    <row r="6" spans="1:27" ht="13.5">
      <c r="A6" s="143" t="s">
        <v>75</v>
      </c>
      <c r="B6" s="141"/>
      <c r="C6" s="160">
        <v>49854</v>
      </c>
      <c r="D6" s="160"/>
      <c r="E6" s="161">
        <v>60000</v>
      </c>
      <c r="F6" s="65">
        <v>60000</v>
      </c>
      <c r="G6" s="65"/>
      <c r="H6" s="65"/>
      <c r="I6" s="65"/>
      <c r="J6" s="65"/>
      <c r="K6" s="65"/>
      <c r="L6" s="65">
        <v>5108</v>
      </c>
      <c r="M6" s="65"/>
      <c r="N6" s="65">
        <v>5108</v>
      </c>
      <c r="O6" s="65"/>
      <c r="P6" s="65">
        <v>12624</v>
      </c>
      <c r="Q6" s="65"/>
      <c r="R6" s="65">
        <v>12624</v>
      </c>
      <c r="S6" s="65"/>
      <c r="T6" s="65">
        <v>486</v>
      </c>
      <c r="U6" s="65">
        <v>391059</v>
      </c>
      <c r="V6" s="65">
        <v>391545</v>
      </c>
      <c r="W6" s="65">
        <v>409277</v>
      </c>
      <c r="X6" s="65">
        <v>60000</v>
      </c>
      <c r="Y6" s="65">
        <v>349277</v>
      </c>
      <c r="Z6" s="145">
        <v>582.13</v>
      </c>
      <c r="AA6" s="67">
        <v>60000</v>
      </c>
    </row>
    <row r="7" spans="1:27" ht="13.5">
      <c r="A7" s="143" t="s">
        <v>76</v>
      </c>
      <c r="B7" s="141"/>
      <c r="C7" s="162">
        <v>509716</v>
      </c>
      <c r="D7" s="162"/>
      <c r="E7" s="163">
        <v>570000</v>
      </c>
      <c r="F7" s="164">
        <v>570000</v>
      </c>
      <c r="G7" s="164">
        <v>1685</v>
      </c>
      <c r="H7" s="164">
        <v>3255</v>
      </c>
      <c r="I7" s="164">
        <v>12876</v>
      </c>
      <c r="J7" s="164">
        <v>17816</v>
      </c>
      <c r="K7" s="164">
        <v>4135</v>
      </c>
      <c r="L7" s="164"/>
      <c r="M7" s="164"/>
      <c r="N7" s="164">
        <v>4135</v>
      </c>
      <c r="O7" s="164">
        <v>25664</v>
      </c>
      <c r="P7" s="164"/>
      <c r="Q7" s="164">
        <v>1530</v>
      </c>
      <c r="R7" s="164">
        <v>27194</v>
      </c>
      <c r="S7" s="164">
        <v>1608</v>
      </c>
      <c r="T7" s="164">
        <v>1499</v>
      </c>
      <c r="U7" s="164">
        <v>813795</v>
      </c>
      <c r="V7" s="164">
        <v>816902</v>
      </c>
      <c r="W7" s="164">
        <v>866047</v>
      </c>
      <c r="X7" s="164">
        <v>570000</v>
      </c>
      <c r="Y7" s="164">
        <v>296047</v>
      </c>
      <c r="Z7" s="146">
        <v>51.94</v>
      </c>
      <c r="AA7" s="239">
        <v>570000</v>
      </c>
    </row>
    <row r="8" spans="1:27" ht="13.5">
      <c r="A8" s="143" t="s">
        <v>77</v>
      </c>
      <c r="B8" s="141"/>
      <c r="C8" s="160">
        <v>4580247</v>
      </c>
      <c r="D8" s="160"/>
      <c r="E8" s="161">
        <v>10936000</v>
      </c>
      <c r="F8" s="65">
        <v>11206900</v>
      </c>
      <c r="G8" s="65"/>
      <c r="H8" s="65">
        <v>8447</v>
      </c>
      <c r="I8" s="65">
        <v>64393</v>
      </c>
      <c r="J8" s="65">
        <v>72840</v>
      </c>
      <c r="K8" s="65">
        <v>148844</v>
      </c>
      <c r="L8" s="65">
        <v>306240</v>
      </c>
      <c r="M8" s="65">
        <v>1028820</v>
      </c>
      <c r="N8" s="65">
        <v>1483904</v>
      </c>
      <c r="O8" s="65">
        <v>162127</v>
      </c>
      <c r="P8" s="65">
        <v>259780</v>
      </c>
      <c r="Q8" s="65">
        <v>525587</v>
      </c>
      <c r="R8" s="65">
        <v>947494</v>
      </c>
      <c r="S8" s="65">
        <v>553368</v>
      </c>
      <c r="T8" s="65">
        <v>1256312</v>
      </c>
      <c r="U8" s="65">
        <v>1338963</v>
      </c>
      <c r="V8" s="65">
        <v>3148643</v>
      </c>
      <c r="W8" s="65">
        <v>5652881</v>
      </c>
      <c r="X8" s="65">
        <v>11206900</v>
      </c>
      <c r="Y8" s="65">
        <v>-5554019</v>
      </c>
      <c r="Z8" s="145">
        <v>-49.56</v>
      </c>
      <c r="AA8" s="67">
        <v>11206900</v>
      </c>
    </row>
    <row r="9" spans="1:27" ht="13.5">
      <c r="A9" s="140" t="s">
        <v>78</v>
      </c>
      <c r="B9" s="141"/>
      <c r="C9" s="158">
        <f aca="true" t="shared" si="1" ref="C9:Y9">SUM(C10:C14)</f>
        <v>9385779</v>
      </c>
      <c r="D9" s="158">
        <f>SUM(D10:D14)</f>
        <v>0</v>
      </c>
      <c r="E9" s="159">
        <f t="shared" si="1"/>
        <v>41936067</v>
      </c>
      <c r="F9" s="105">
        <f t="shared" si="1"/>
        <v>34873268</v>
      </c>
      <c r="G9" s="105">
        <f t="shared" si="1"/>
        <v>532651</v>
      </c>
      <c r="H9" s="105">
        <f t="shared" si="1"/>
        <v>414256</v>
      </c>
      <c r="I9" s="105">
        <f t="shared" si="1"/>
        <v>503181</v>
      </c>
      <c r="J9" s="105">
        <f t="shared" si="1"/>
        <v>1450088</v>
      </c>
      <c r="K9" s="105">
        <f t="shared" si="1"/>
        <v>4080572</v>
      </c>
      <c r="L9" s="105">
        <f t="shared" si="1"/>
        <v>1048392</v>
      </c>
      <c r="M9" s="105">
        <f t="shared" si="1"/>
        <v>2231573</v>
      </c>
      <c r="N9" s="105">
        <f t="shared" si="1"/>
        <v>7360537</v>
      </c>
      <c r="O9" s="105">
        <f t="shared" si="1"/>
        <v>895527</v>
      </c>
      <c r="P9" s="105">
        <f t="shared" si="1"/>
        <v>1781789</v>
      </c>
      <c r="Q9" s="105">
        <f t="shared" si="1"/>
        <v>3664107</v>
      </c>
      <c r="R9" s="105">
        <f t="shared" si="1"/>
        <v>6341423</v>
      </c>
      <c r="S9" s="105">
        <f t="shared" si="1"/>
        <v>2699107</v>
      </c>
      <c r="T9" s="105">
        <f t="shared" si="1"/>
        <v>5632779</v>
      </c>
      <c r="U9" s="105">
        <f t="shared" si="1"/>
        <v>7309887</v>
      </c>
      <c r="V9" s="105">
        <f t="shared" si="1"/>
        <v>15641773</v>
      </c>
      <c r="W9" s="105">
        <f t="shared" si="1"/>
        <v>30793821</v>
      </c>
      <c r="X9" s="105">
        <f t="shared" si="1"/>
        <v>34873268</v>
      </c>
      <c r="Y9" s="105">
        <f t="shared" si="1"/>
        <v>-4079447</v>
      </c>
      <c r="Z9" s="142">
        <f>+IF(X9&lt;&gt;0,+(Y9/X9)*100,0)</f>
        <v>-11.6979200228668</v>
      </c>
      <c r="AA9" s="107">
        <f>SUM(AA10:AA14)</f>
        <v>34873268</v>
      </c>
    </row>
    <row r="10" spans="1:27" ht="13.5">
      <c r="A10" s="143" t="s">
        <v>79</v>
      </c>
      <c r="B10" s="141"/>
      <c r="C10" s="160">
        <v>1328729</v>
      </c>
      <c r="D10" s="160"/>
      <c r="E10" s="161">
        <v>1808240</v>
      </c>
      <c r="F10" s="65">
        <v>1267975</v>
      </c>
      <c r="G10" s="65"/>
      <c r="H10" s="65">
        <v>17298</v>
      </c>
      <c r="I10" s="65">
        <v>18590</v>
      </c>
      <c r="J10" s="65">
        <v>35888</v>
      </c>
      <c r="K10" s="65">
        <v>28158</v>
      </c>
      <c r="L10" s="65">
        <v>319364</v>
      </c>
      <c r="M10" s="65">
        <v>64787</v>
      </c>
      <c r="N10" s="65">
        <v>412309</v>
      </c>
      <c r="O10" s="65">
        <v>31449</v>
      </c>
      <c r="P10" s="65">
        <v>165737</v>
      </c>
      <c r="Q10" s="65">
        <v>100349</v>
      </c>
      <c r="R10" s="65">
        <v>297535</v>
      </c>
      <c r="S10" s="65">
        <v>42338</v>
      </c>
      <c r="T10" s="65">
        <v>112731</v>
      </c>
      <c r="U10" s="65">
        <v>106290</v>
      </c>
      <c r="V10" s="65">
        <v>261359</v>
      </c>
      <c r="W10" s="65">
        <v>1007091</v>
      </c>
      <c r="X10" s="65">
        <v>1267975</v>
      </c>
      <c r="Y10" s="65">
        <v>-260884</v>
      </c>
      <c r="Z10" s="145">
        <v>-20.57</v>
      </c>
      <c r="AA10" s="67">
        <v>1267975</v>
      </c>
    </row>
    <row r="11" spans="1:27" ht="13.5">
      <c r="A11" s="143" t="s">
        <v>80</v>
      </c>
      <c r="B11" s="141"/>
      <c r="C11" s="160">
        <v>5509040</v>
      </c>
      <c r="D11" s="160"/>
      <c r="E11" s="161">
        <v>5315000</v>
      </c>
      <c r="F11" s="65">
        <v>5702701</v>
      </c>
      <c r="G11" s="65"/>
      <c r="H11" s="65"/>
      <c r="I11" s="65">
        <v>226468</v>
      </c>
      <c r="J11" s="65">
        <v>226468</v>
      </c>
      <c r="K11" s="65">
        <v>101991</v>
      </c>
      <c r="L11" s="65">
        <v>375316</v>
      </c>
      <c r="M11" s="65">
        <v>699539</v>
      </c>
      <c r="N11" s="65">
        <v>1176846</v>
      </c>
      <c r="O11" s="65">
        <v>844066</v>
      </c>
      <c r="P11" s="65">
        <v>324355</v>
      </c>
      <c r="Q11" s="65">
        <v>333504</v>
      </c>
      <c r="R11" s="65">
        <v>1501925</v>
      </c>
      <c r="S11" s="65">
        <v>72257</v>
      </c>
      <c r="T11" s="65">
        <v>373776</v>
      </c>
      <c r="U11" s="65">
        <v>2079602</v>
      </c>
      <c r="V11" s="65">
        <v>2525635</v>
      </c>
      <c r="W11" s="65">
        <v>5430874</v>
      </c>
      <c r="X11" s="65">
        <v>5702701</v>
      </c>
      <c r="Y11" s="65">
        <v>-271827</v>
      </c>
      <c r="Z11" s="145">
        <v>-4.77</v>
      </c>
      <c r="AA11" s="67">
        <v>5702701</v>
      </c>
    </row>
    <row r="12" spans="1:27" ht="13.5">
      <c r="A12" s="143" t="s">
        <v>81</v>
      </c>
      <c r="B12" s="141"/>
      <c r="C12" s="160">
        <v>863446</v>
      </c>
      <c r="D12" s="160"/>
      <c r="E12" s="161">
        <v>2330000</v>
      </c>
      <c r="F12" s="65">
        <v>2183200</v>
      </c>
      <c r="G12" s="65">
        <v>930</v>
      </c>
      <c r="H12" s="65"/>
      <c r="I12" s="65">
        <v>18533</v>
      </c>
      <c r="J12" s="65">
        <v>19463</v>
      </c>
      <c r="K12" s="65">
        <v>91386</v>
      </c>
      <c r="L12" s="65">
        <v>129628</v>
      </c>
      <c r="M12" s="65">
        <v>157009</v>
      </c>
      <c r="N12" s="65">
        <v>378023</v>
      </c>
      <c r="O12" s="65">
        <v>3466</v>
      </c>
      <c r="P12" s="65">
        <v>41697</v>
      </c>
      <c r="Q12" s="65">
        <v>114814</v>
      </c>
      <c r="R12" s="65">
        <v>159977</v>
      </c>
      <c r="S12" s="65">
        <v>702</v>
      </c>
      <c r="T12" s="65">
        <v>274668</v>
      </c>
      <c r="U12" s="65">
        <v>1208430</v>
      </c>
      <c r="V12" s="65">
        <v>1483800</v>
      </c>
      <c r="W12" s="65">
        <v>2041263</v>
      </c>
      <c r="X12" s="65">
        <v>2183200</v>
      </c>
      <c r="Y12" s="65">
        <v>-141937</v>
      </c>
      <c r="Z12" s="145">
        <v>-6.5</v>
      </c>
      <c r="AA12" s="67">
        <v>2183200</v>
      </c>
    </row>
    <row r="13" spans="1:27" ht="13.5">
      <c r="A13" s="143" t="s">
        <v>82</v>
      </c>
      <c r="B13" s="141"/>
      <c r="C13" s="160">
        <v>1684564</v>
      </c>
      <c r="D13" s="160"/>
      <c r="E13" s="161">
        <v>32482827</v>
      </c>
      <c r="F13" s="65">
        <v>25719392</v>
      </c>
      <c r="G13" s="65">
        <v>531721</v>
      </c>
      <c r="H13" s="65">
        <v>396958</v>
      </c>
      <c r="I13" s="65">
        <v>239590</v>
      </c>
      <c r="J13" s="65">
        <v>1168269</v>
      </c>
      <c r="K13" s="65">
        <v>3859037</v>
      </c>
      <c r="L13" s="65">
        <v>224084</v>
      </c>
      <c r="M13" s="65">
        <v>1310238</v>
      </c>
      <c r="N13" s="65">
        <v>5393359</v>
      </c>
      <c r="O13" s="65">
        <v>16546</v>
      </c>
      <c r="P13" s="65">
        <v>1250000</v>
      </c>
      <c r="Q13" s="65">
        <v>3115440</v>
      </c>
      <c r="R13" s="65">
        <v>4381986</v>
      </c>
      <c r="S13" s="65">
        <v>2583810</v>
      </c>
      <c r="T13" s="65">
        <v>4871604</v>
      </c>
      <c r="U13" s="65">
        <v>3915565</v>
      </c>
      <c r="V13" s="65">
        <v>11370979</v>
      </c>
      <c r="W13" s="65">
        <v>22314593</v>
      </c>
      <c r="X13" s="65">
        <v>25719392</v>
      </c>
      <c r="Y13" s="65">
        <v>-3404799</v>
      </c>
      <c r="Z13" s="145">
        <v>-13.24</v>
      </c>
      <c r="AA13" s="67">
        <v>25719392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36120887</v>
      </c>
      <c r="D15" s="158">
        <f>SUM(D16:D18)</f>
        <v>0</v>
      </c>
      <c r="E15" s="159">
        <f t="shared" si="2"/>
        <v>16574021</v>
      </c>
      <c r="F15" s="105">
        <f t="shared" si="2"/>
        <v>27266826</v>
      </c>
      <c r="G15" s="105">
        <f t="shared" si="2"/>
        <v>0</v>
      </c>
      <c r="H15" s="105">
        <f t="shared" si="2"/>
        <v>1933300</v>
      </c>
      <c r="I15" s="105">
        <f t="shared" si="2"/>
        <v>1334307</v>
      </c>
      <c r="J15" s="105">
        <f t="shared" si="2"/>
        <v>3267607</v>
      </c>
      <c r="K15" s="105">
        <f t="shared" si="2"/>
        <v>1110262</v>
      </c>
      <c r="L15" s="105">
        <f t="shared" si="2"/>
        <v>2406763</v>
      </c>
      <c r="M15" s="105">
        <f t="shared" si="2"/>
        <v>-449838</v>
      </c>
      <c r="N15" s="105">
        <f t="shared" si="2"/>
        <v>3067187</v>
      </c>
      <c r="O15" s="105">
        <f t="shared" si="2"/>
        <v>637866</v>
      </c>
      <c r="P15" s="105">
        <f t="shared" si="2"/>
        <v>343578</v>
      </c>
      <c r="Q15" s="105">
        <f t="shared" si="2"/>
        <v>2220743</v>
      </c>
      <c r="R15" s="105">
        <f t="shared" si="2"/>
        <v>3202187</v>
      </c>
      <c r="S15" s="105">
        <f t="shared" si="2"/>
        <v>4820109</v>
      </c>
      <c r="T15" s="105">
        <f t="shared" si="2"/>
        <v>2082598</v>
      </c>
      <c r="U15" s="105">
        <f t="shared" si="2"/>
        <v>7828578</v>
      </c>
      <c r="V15" s="105">
        <f t="shared" si="2"/>
        <v>14731285</v>
      </c>
      <c r="W15" s="105">
        <f t="shared" si="2"/>
        <v>24268266</v>
      </c>
      <c r="X15" s="105">
        <f t="shared" si="2"/>
        <v>27266826</v>
      </c>
      <c r="Y15" s="105">
        <f t="shared" si="2"/>
        <v>-2998560</v>
      </c>
      <c r="Z15" s="142">
        <f>+IF(X15&lt;&gt;0,+(Y15/X15)*100,0)</f>
        <v>-10.99709955240115</v>
      </c>
      <c r="AA15" s="107">
        <f>SUM(AA16:AA18)</f>
        <v>27266826</v>
      </c>
    </row>
    <row r="16" spans="1:27" ht="13.5">
      <c r="A16" s="143" t="s">
        <v>85</v>
      </c>
      <c r="B16" s="141"/>
      <c r="C16" s="160">
        <v>1813304</v>
      </c>
      <c r="D16" s="160"/>
      <c r="E16" s="161">
        <v>70000</v>
      </c>
      <c r="F16" s="65">
        <v>70000</v>
      </c>
      <c r="G16" s="65"/>
      <c r="H16" s="65"/>
      <c r="I16" s="65">
        <v>13232</v>
      </c>
      <c r="J16" s="65">
        <v>13232</v>
      </c>
      <c r="K16" s="65">
        <v>4652</v>
      </c>
      <c r="L16" s="65">
        <v>30969</v>
      </c>
      <c r="M16" s="65">
        <v>3774</v>
      </c>
      <c r="N16" s="65">
        <v>39395</v>
      </c>
      <c r="O16" s="65">
        <v>10513</v>
      </c>
      <c r="P16" s="65">
        <v>635</v>
      </c>
      <c r="Q16" s="65">
        <v>1402</v>
      </c>
      <c r="R16" s="65">
        <v>12550</v>
      </c>
      <c r="S16" s="65">
        <v>1310</v>
      </c>
      <c r="T16" s="65">
        <v>1999</v>
      </c>
      <c r="U16" s="65">
        <v>22303</v>
      </c>
      <c r="V16" s="65">
        <v>25612</v>
      </c>
      <c r="W16" s="65">
        <v>90789</v>
      </c>
      <c r="X16" s="65">
        <v>70000</v>
      </c>
      <c r="Y16" s="65">
        <v>20789</v>
      </c>
      <c r="Z16" s="145">
        <v>29.7</v>
      </c>
      <c r="AA16" s="67">
        <v>70000</v>
      </c>
    </row>
    <row r="17" spans="1:27" ht="13.5">
      <c r="A17" s="143" t="s">
        <v>86</v>
      </c>
      <c r="B17" s="141"/>
      <c r="C17" s="160">
        <v>34307583</v>
      </c>
      <c r="D17" s="160"/>
      <c r="E17" s="161">
        <v>16489021</v>
      </c>
      <c r="F17" s="65">
        <v>27189826</v>
      </c>
      <c r="G17" s="65"/>
      <c r="H17" s="65">
        <v>1933300</v>
      </c>
      <c r="I17" s="65">
        <v>1321075</v>
      </c>
      <c r="J17" s="65">
        <v>3254375</v>
      </c>
      <c r="K17" s="65">
        <v>1105610</v>
      </c>
      <c r="L17" s="65">
        <v>2375794</v>
      </c>
      <c r="M17" s="65">
        <v>-453612</v>
      </c>
      <c r="N17" s="65">
        <v>3027792</v>
      </c>
      <c r="O17" s="65">
        <v>627353</v>
      </c>
      <c r="P17" s="65">
        <v>342943</v>
      </c>
      <c r="Q17" s="65">
        <v>2219341</v>
      </c>
      <c r="R17" s="65">
        <v>3189637</v>
      </c>
      <c r="S17" s="65">
        <v>4818799</v>
      </c>
      <c r="T17" s="65">
        <v>2080599</v>
      </c>
      <c r="U17" s="65">
        <v>7800475</v>
      </c>
      <c r="V17" s="65">
        <v>14699873</v>
      </c>
      <c r="W17" s="65">
        <v>24171677</v>
      </c>
      <c r="X17" s="65">
        <v>27189826</v>
      </c>
      <c r="Y17" s="65">
        <v>-3018149</v>
      </c>
      <c r="Z17" s="145">
        <v>-11.1</v>
      </c>
      <c r="AA17" s="67">
        <v>27189826</v>
      </c>
    </row>
    <row r="18" spans="1:27" ht="13.5">
      <c r="A18" s="143" t="s">
        <v>87</v>
      </c>
      <c r="B18" s="141"/>
      <c r="C18" s="160"/>
      <c r="D18" s="160"/>
      <c r="E18" s="161">
        <v>15000</v>
      </c>
      <c r="F18" s="65">
        <v>7000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>
        <v>5800</v>
      </c>
      <c r="V18" s="65">
        <v>5800</v>
      </c>
      <c r="W18" s="65">
        <v>5800</v>
      </c>
      <c r="X18" s="65">
        <v>7000</v>
      </c>
      <c r="Y18" s="65">
        <v>-1200</v>
      </c>
      <c r="Z18" s="145">
        <v>-17.14</v>
      </c>
      <c r="AA18" s="67">
        <v>7000</v>
      </c>
    </row>
    <row r="19" spans="1:27" ht="13.5">
      <c r="A19" s="140" t="s">
        <v>88</v>
      </c>
      <c r="B19" s="147"/>
      <c r="C19" s="158">
        <f aca="true" t="shared" si="3" ref="C19:Y19">SUM(C20:C23)</f>
        <v>62571242</v>
      </c>
      <c r="D19" s="158">
        <f>SUM(D20:D23)</f>
        <v>0</v>
      </c>
      <c r="E19" s="159">
        <f t="shared" si="3"/>
        <v>128859952</v>
      </c>
      <c r="F19" s="105">
        <f t="shared" si="3"/>
        <v>136043563</v>
      </c>
      <c r="G19" s="105">
        <f t="shared" si="3"/>
        <v>22593</v>
      </c>
      <c r="H19" s="105">
        <f t="shared" si="3"/>
        <v>1584091</v>
      </c>
      <c r="I19" s="105">
        <f t="shared" si="3"/>
        <v>2622984</v>
      </c>
      <c r="J19" s="105">
        <f t="shared" si="3"/>
        <v>4229668</v>
      </c>
      <c r="K19" s="105">
        <f t="shared" si="3"/>
        <v>3371812</v>
      </c>
      <c r="L19" s="105">
        <f t="shared" si="3"/>
        <v>8980311</v>
      </c>
      <c r="M19" s="105">
        <f t="shared" si="3"/>
        <v>7234317</v>
      </c>
      <c r="N19" s="105">
        <f t="shared" si="3"/>
        <v>19586440</v>
      </c>
      <c r="O19" s="105">
        <f t="shared" si="3"/>
        <v>2105411</v>
      </c>
      <c r="P19" s="105">
        <f t="shared" si="3"/>
        <v>2957007</v>
      </c>
      <c r="Q19" s="105">
        <f t="shared" si="3"/>
        <v>10825936</v>
      </c>
      <c r="R19" s="105">
        <f t="shared" si="3"/>
        <v>15888354</v>
      </c>
      <c r="S19" s="105">
        <f t="shared" si="3"/>
        <v>3092665</v>
      </c>
      <c r="T19" s="105">
        <f t="shared" si="3"/>
        <v>15905182</v>
      </c>
      <c r="U19" s="105">
        <f t="shared" si="3"/>
        <v>44089982</v>
      </c>
      <c r="V19" s="105">
        <f t="shared" si="3"/>
        <v>63087829</v>
      </c>
      <c r="W19" s="105">
        <f t="shared" si="3"/>
        <v>102792291</v>
      </c>
      <c r="X19" s="105">
        <f t="shared" si="3"/>
        <v>136043563</v>
      </c>
      <c r="Y19" s="105">
        <f t="shared" si="3"/>
        <v>-33251272</v>
      </c>
      <c r="Z19" s="142">
        <f>+IF(X19&lt;&gt;0,+(Y19/X19)*100,0)</f>
        <v>-24.441635654602784</v>
      </c>
      <c r="AA19" s="107">
        <f>SUM(AA20:AA23)</f>
        <v>136043563</v>
      </c>
    </row>
    <row r="20" spans="1:27" ht="13.5">
      <c r="A20" s="143" t="s">
        <v>89</v>
      </c>
      <c r="B20" s="141"/>
      <c r="C20" s="160">
        <v>4687817</v>
      </c>
      <c r="D20" s="160"/>
      <c r="E20" s="161">
        <v>23782680</v>
      </c>
      <c r="F20" s="65">
        <v>29877848</v>
      </c>
      <c r="G20" s="65">
        <v>20903</v>
      </c>
      <c r="H20" s="65">
        <v>39338</v>
      </c>
      <c r="I20" s="65">
        <v>333370</v>
      </c>
      <c r="J20" s="65">
        <v>393611</v>
      </c>
      <c r="K20" s="65">
        <v>329723</v>
      </c>
      <c r="L20" s="65">
        <v>7484790</v>
      </c>
      <c r="M20" s="65">
        <v>1916273</v>
      </c>
      <c r="N20" s="65">
        <v>9730786</v>
      </c>
      <c r="O20" s="65">
        <v>702444</v>
      </c>
      <c r="P20" s="65">
        <v>1403058</v>
      </c>
      <c r="Q20" s="65">
        <v>5243885</v>
      </c>
      <c r="R20" s="65">
        <v>7349387</v>
      </c>
      <c r="S20" s="65">
        <v>385713</v>
      </c>
      <c r="T20" s="65">
        <v>986300</v>
      </c>
      <c r="U20" s="65">
        <v>8108008</v>
      </c>
      <c r="V20" s="65">
        <v>9480021</v>
      </c>
      <c r="W20" s="65">
        <v>26953805</v>
      </c>
      <c r="X20" s="65">
        <v>29877848</v>
      </c>
      <c r="Y20" s="65">
        <v>-2924043</v>
      </c>
      <c r="Z20" s="145">
        <v>-9.79</v>
      </c>
      <c r="AA20" s="67">
        <v>29877848</v>
      </c>
    </row>
    <row r="21" spans="1:27" ht="13.5">
      <c r="A21" s="143" t="s">
        <v>90</v>
      </c>
      <c r="B21" s="141"/>
      <c r="C21" s="160">
        <v>18161919</v>
      </c>
      <c r="D21" s="160"/>
      <c r="E21" s="161">
        <v>14600000</v>
      </c>
      <c r="F21" s="65">
        <v>17416593</v>
      </c>
      <c r="G21" s="65">
        <v>1690</v>
      </c>
      <c r="H21" s="65">
        <v>1384527</v>
      </c>
      <c r="I21" s="65"/>
      <c r="J21" s="65">
        <v>1386217</v>
      </c>
      <c r="K21" s="65">
        <v>973022</v>
      </c>
      <c r="L21" s="65">
        <v>249020</v>
      </c>
      <c r="M21" s="65">
        <v>871838</v>
      </c>
      <c r="N21" s="65">
        <v>2093880</v>
      </c>
      <c r="O21" s="65">
        <v>12272</v>
      </c>
      <c r="P21" s="65">
        <v>3368782</v>
      </c>
      <c r="Q21" s="65">
        <v>1659400</v>
      </c>
      <c r="R21" s="65">
        <v>5040454</v>
      </c>
      <c r="S21" s="65">
        <v>516078</v>
      </c>
      <c r="T21" s="65">
        <v>1265945</v>
      </c>
      <c r="U21" s="65">
        <v>5060685</v>
      </c>
      <c r="V21" s="65">
        <v>6842708</v>
      </c>
      <c r="W21" s="65">
        <v>15363259</v>
      </c>
      <c r="X21" s="65">
        <v>17416593</v>
      </c>
      <c r="Y21" s="65">
        <v>-2053334</v>
      </c>
      <c r="Z21" s="145">
        <v>-11.79</v>
      </c>
      <c r="AA21" s="67">
        <v>17416593</v>
      </c>
    </row>
    <row r="22" spans="1:27" ht="13.5">
      <c r="A22" s="143" t="s">
        <v>91</v>
      </c>
      <c r="B22" s="141"/>
      <c r="C22" s="162">
        <v>25319054</v>
      </c>
      <c r="D22" s="162"/>
      <c r="E22" s="163">
        <v>58907272</v>
      </c>
      <c r="F22" s="164">
        <v>64720022</v>
      </c>
      <c r="G22" s="164"/>
      <c r="H22" s="164"/>
      <c r="I22" s="164">
        <v>2084844</v>
      </c>
      <c r="J22" s="164">
        <v>2084844</v>
      </c>
      <c r="K22" s="164">
        <v>1626305</v>
      </c>
      <c r="L22" s="164">
        <v>673668</v>
      </c>
      <c r="M22" s="164">
        <v>4075503</v>
      </c>
      <c r="N22" s="164">
        <v>6375476</v>
      </c>
      <c r="O22" s="164">
        <v>1196127</v>
      </c>
      <c r="P22" s="164">
        <v>-1814833</v>
      </c>
      <c r="Q22" s="164">
        <v>3511982</v>
      </c>
      <c r="R22" s="164">
        <v>2893276</v>
      </c>
      <c r="S22" s="164">
        <v>790986</v>
      </c>
      <c r="T22" s="164">
        <v>7335931</v>
      </c>
      <c r="U22" s="164">
        <v>22175259</v>
      </c>
      <c r="V22" s="164">
        <v>30302176</v>
      </c>
      <c r="W22" s="164">
        <v>41655772</v>
      </c>
      <c r="X22" s="164">
        <v>64720022</v>
      </c>
      <c r="Y22" s="164">
        <v>-23064250</v>
      </c>
      <c r="Z22" s="146">
        <v>-35.64</v>
      </c>
      <c r="AA22" s="239">
        <v>64720022</v>
      </c>
    </row>
    <row r="23" spans="1:27" ht="13.5">
      <c r="A23" s="143" t="s">
        <v>92</v>
      </c>
      <c r="B23" s="141"/>
      <c r="C23" s="160">
        <v>14402452</v>
      </c>
      <c r="D23" s="160"/>
      <c r="E23" s="161">
        <v>31570000</v>
      </c>
      <c r="F23" s="65">
        <v>24029100</v>
      </c>
      <c r="G23" s="65"/>
      <c r="H23" s="65">
        <v>160226</v>
      </c>
      <c r="I23" s="65">
        <v>204770</v>
      </c>
      <c r="J23" s="65">
        <v>364996</v>
      </c>
      <c r="K23" s="65">
        <v>442762</v>
      </c>
      <c r="L23" s="65">
        <v>572833</v>
      </c>
      <c r="M23" s="65">
        <v>370703</v>
      </c>
      <c r="N23" s="65">
        <v>1386298</v>
      </c>
      <c r="O23" s="65">
        <v>194568</v>
      </c>
      <c r="P23" s="65"/>
      <c r="Q23" s="65">
        <v>410669</v>
      </c>
      <c r="R23" s="65">
        <v>605237</v>
      </c>
      <c r="S23" s="65">
        <v>1399888</v>
      </c>
      <c r="T23" s="65">
        <v>6317006</v>
      </c>
      <c r="U23" s="65">
        <v>8746030</v>
      </c>
      <c r="V23" s="65">
        <v>16462924</v>
      </c>
      <c r="W23" s="65">
        <v>18819455</v>
      </c>
      <c r="X23" s="65">
        <v>24029100</v>
      </c>
      <c r="Y23" s="65">
        <v>-5209645</v>
      </c>
      <c r="Z23" s="145">
        <v>-21.68</v>
      </c>
      <c r="AA23" s="67">
        <v>24029100</v>
      </c>
    </row>
    <row r="24" spans="1:27" ht="13.5">
      <c r="A24" s="140" t="s">
        <v>93</v>
      </c>
      <c r="B24" s="147"/>
      <c r="C24" s="158"/>
      <c r="D24" s="158"/>
      <c r="E24" s="159">
        <v>130000</v>
      </c>
      <c r="F24" s="105">
        <v>83000</v>
      </c>
      <c r="G24" s="105"/>
      <c r="H24" s="105"/>
      <c r="I24" s="105"/>
      <c r="J24" s="105"/>
      <c r="K24" s="105"/>
      <c r="L24" s="105">
        <v>63000</v>
      </c>
      <c r="M24" s="105"/>
      <c r="N24" s="105">
        <v>63000</v>
      </c>
      <c r="O24" s="105"/>
      <c r="P24" s="105"/>
      <c r="Q24" s="105"/>
      <c r="R24" s="105"/>
      <c r="S24" s="105"/>
      <c r="T24" s="105">
        <v>19350</v>
      </c>
      <c r="U24" s="105"/>
      <c r="V24" s="105">
        <v>19350</v>
      </c>
      <c r="W24" s="105">
        <v>82350</v>
      </c>
      <c r="X24" s="105">
        <v>83000</v>
      </c>
      <c r="Y24" s="105">
        <v>-650</v>
      </c>
      <c r="Z24" s="142">
        <v>-0.78</v>
      </c>
      <c r="AA24" s="107">
        <v>83000</v>
      </c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113217725</v>
      </c>
      <c r="D25" s="232">
        <f>+D5+D9+D15+D19+D24</f>
        <v>0</v>
      </c>
      <c r="E25" s="245">
        <f t="shared" si="4"/>
        <v>199066040</v>
      </c>
      <c r="F25" s="234">
        <f t="shared" si="4"/>
        <v>210103557</v>
      </c>
      <c r="G25" s="234">
        <f t="shared" si="4"/>
        <v>556929</v>
      </c>
      <c r="H25" s="234">
        <f t="shared" si="4"/>
        <v>3943349</v>
      </c>
      <c r="I25" s="234">
        <f t="shared" si="4"/>
        <v>4537741</v>
      </c>
      <c r="J25" s="234">
        <f t="shared" si="4"/>
        <v>9038019</v>
      </c>
      <c r="K25" s="234">
        <f t="shared" si="4"/>
        <v>8715625</v>
      </c>
      <c r="L25" s="234">
        <f t="shared" si="4"/>
        <v>12809814</v>
      </c>
      <c r="M25" s="234">
        <f t="shared" si="4"/>
        <v>10044872</v>
      </c>
      <c r="N25" s="234">
        <f t="shared" si="4"/>
        <v>31570311</v>
      </c>
      <c r="O25" s="234">
        <f t="shared" si="4"/>
        <v>3826595</v>
      </c>
      <c r="P25" s="234">
        <f t="shared" si="4"/>
        <v>5354778</v>
      </c>
      <c r="Q25" s="234">
        <f t="shared" si="4"/>
        <v>17237903</v>
      </c>
      <c r="R25" s="234">
        <f t="shared" si="4"/>
        <v>26419276</v>
      </c>
      <c r="S25" s="234">
        <f t="shared" si="4"/>
        <v>11166857</v>
      </c>
      <c r="T25" s="234">
        <f t="shared" si="4"/>
        <v>24898206</v>
      </c>
      <c r="U25" s="234">
        <f t="shared" si="4"/>
        <v>61772264</v>
      </c>
      <c r="V25" s="234">
        <f t="shared" si="4"/>
        <v>97837327</v>
      </c>
      <c r="W25" s="234">
        <f t="shared" si="4"/>
        <v>164864933</v>
      </c>
      <c r="X25" s="234">
        <f t="shared" si="4"/>
        <v>210103557</v>
      </c>
      <c r="Y25" s="234">
        <f t="shared" si="4"/>
        <v>-45238624</v>
      </c>
      <c r="Z25" s="246">
        <f>+IF(X25&lt;&gt;0,+(Y25/X25)*100,0)</f>
        <v>-21.531584065471105</v>
      </c>
      <c r="AA25" s="247">
        <f>+AA5+AA9+AA15+AA19+AA24</f>
        <v>210103557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18536966</v>
      </c>
      <c r="D28" s="160"/>
      <c r="E28" s="161">
        <v>20955000</v>
      </c>
      <c r="F28" s="65">
        <v>25955000</v>
      </c>
      <c r="G28" s="65"/>
      <c r="H28" s="65"/>
      <c r="I28" s="65"/>
      <c r="J28" s="65"/>
      <c r="K28" s="65">
        <v>34324</v>
      </c>
      <c r="L28" s="65">
        <v>1141738</v>
      </c>
      <c r="M28" s="65">
        <v>429608</v>
      </c>
      <c r="N28" s="65">
        <v>1605670</v>
      </c>
      <c r="O28" s="65"/>
      <c r="P28" s="65"/>
      <c r="Q28" s="65">
        <v>132931</v>
      </c>
      <c r="R28" s="65">
        <v>132931</v>
      </c>
      <c r="S28" s="65"/>
      <c r="T28" s="65">
        <v>3730228</v>
      </c>
      <c r="U28" s="65">
        <v>14414906</v>
      </c>
      <c r="V28" s="65">
        <v>18145134</v>
      </c>
      <c r="W28" s="65">
        <v>19883735</v>
      </c>
      <c r="X28" s="65">
        <v>25955000</v>
      </c>
      <c r="Y28" s="65">
        <v>-6071265</v>
      </c>
      <c r="Z28" s="145">
        <v>-23.39</v>
      </c>
      <c r="AA28" s="160">
        <v>25955000</v>
      </c>
    </row>
    <row r="29" spans="1:27" ht="13.5">
      <c r="A29" s="249" t="s">
        <v>138</v>
      </c>
      <c r="B29" s="141"/>
      <c r="C29" s="160">
        <v>10097752</v>
      </c>
      <c r="D29" s="160"/>
      <c r="E29" s="161">
        <v>29000167</v>
      </c>
      <c r="F29" s="65">
        <v>31037726</v>
      </c>
      <c r="G29" s="65"/>
      <c r="H29" s="65">
        <v>644556</v>
      </c>
      <c r="I29" s="65">
        <v>1295141</v>
      </c>
      <c r="J29" s="65">
        <v>1939697</v>
      </c>
      <c r="K29" s="65">
        <v>3798399</v>
      </c>
      <c r="L29" s="65">
        <v>1113732</v>
      </c>
      <c r="M29" s="65">
        <v>395772</v>
      </c>
      <c r="N29" s="65">
        <v>5307903</v>
      </c>
      <c r="O29" s="65">
        <v>515767</v>
      </c>
      <c r="P29" s="65">
        <v>1254038</v>
      </c>
      <c r="Q29" s="65">
        <v>5524397</v>
      </c>
      <c r="R29" s="65">
        <v>7294202</v>
      </c>
      <c r="S29" s="65">
        <v>5398185</v>
      </c>
      <c r="T29" s="65">
        <v>4515817</v>
      </c>
      <c r="U29" s="65">
        <v>3757924</v>
      </c>
      <c r="V29" s="65">
        <v>13671926</v>
      </c>
      <c r="W29" s="65">
        <v>28213728</v>
      </c>
      <c r="X29" s="65">
        <v>31037726</v>
      </c>
      <c r="Y29" s="65">
        <v>-2823998</v>
      </c>
      <c r="Z29" s="145">
        <v>-9.1</v>
      </c>
      <c r="AA29" s="67">
        <v>31037726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>
        <v>3712498</v>
      </c>
      <c r="D31" s="160"/>
      <c r="E31" s="161"/>
      <c r="F31" s="65">
        <v>2153994</v>
      </c>
      <c r="G31" s="65"/>
      <c r="H31" s="65">
        <v>1384527</v>
      </c>
      <c r="I31" s="65">
        <v>1498528</v>
      </c>
      <c r="J31" s="65">
        <v>2883055</v>
      </c>
      <c r="K31" s="65">
        <v>871709</v>
      </c>
      <c r="L31" s="65">
        <v>176056</v>
      </c>
      <c r="M31" s="65">
        <v>4115269</v>
      </c>
      <c r="N31" s="65">
        <v>5163034</v>
      </c>
      <c r="O31" s="65">
        <v>1175475</v>
      </c>
      <c r="P31" s="65">
        <v>-182789</v>
      </c>
      <c r="Q31" s="65">
        <v>2805642</v>
      </c>
      <c r="R31" s="65">
        <v>3798328</v>
      </c>
      <c r="S31" s="65">
        <v>74448</v>
      </c>
      <c r="T31" s="65">
        <v>1090520</v>
      </c>
      <c r="U31" s="65">
        <v>551786</v>
      </c>
      <c r="V31" s="65">
        <v>1716754</v>
      </c>
      <c r="W31" s="65">
        <v>13561171</v>
      </c>
      <c r="X31" s="65">
        <v>2153994</v>
      </c>
      <c r="Y31" s="65">
        <v>11407177</v>
      </c>
      <c r="Z31" s="145">
        <v>529.58</v>
      </c>
      <c r="AA31" s="67">
        <v>2153994</v>
      </c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32347216</v>
      </c>
      <c r="D32" s="225">
        <f>SUM(D28:D31)</f>
        <v>0</v>
      </c>
      <c r="E32" s="226">
        <f t="shared" si="5"/>
        <v>49955167</v>
      </c>
      <c r="F32" s="82">
        <f t="shared" si="5"/>
        <v>59146720</v>
      </c>
      <c r="G32" s="82">
        <f t="shared" si="5"/>
        <v>0</v>
      </c>
      <c r="H32" s="82">
        <f t="shared" si="5"/>
        <v>2029083</v>
      </c>
      <c r="I32" s="82">
        <f t="shared" si="5"/>
        <v>2793669</v>
      </c>
      <c r="J32" s="82">
        <f t="shared" si="5"/>
        <v>4822752</v>
      </c>
      <c r="K32" s="82">
        <f t="shared" si="5"/>
        <v>4704432</v>
      </c>
      <c r="L32" s="82">
        <f t="shared" si="5"/>
        <v>2431526</v>
      </c>
      <c r="M32" s="82">
        <f t="shared" si="5"/>
        <v>4940649</v>
      </c>
      <c r="N32" s="82">
        <f t="shared" si="5"/>
        <v>12076607</v>
      </c>
      <c r="O32" s="82">
        <f t="shared" si="5"/>
        <v>1691242</v>
      </c>
      <c r="P32" s="82">
        <f t="shared" si="5"/>
        <v>1071249</v>
      </c>
      <c r="Q32" s="82">
        <f t="shared" si="5"/>
        <v>8462970</v>
      </c>
      <c r="R32" s="82">
        <f t="shared" si="5"/>
        <v>11225461</v>
      </c>
      <c r="S32" s="82">
        <f t="shared" si="5"/>
        <v>5472633</v>
      </c>
      <c r="T32" s="82">
        <f t="shared" si="5"/>
        <v>9336565</v>
      </c>
      <c r="U32" s="82">
        <f t="shared" si="5"/>
        <v>18724616</v>
      </c>
      <c r="V32" s="82">
        <f t="shared" si="5"/>
        <v>33533814</v>
      </c>
      <c r="W32" s="82">
        <f t="shared" si="5"/>
        <v>61658634</v>
      </c>
      <c r="X32" s="82">
        <f t="shared" si="5"/>
        <v>59146720</v>
      </c>
      <c r="Y32" s="82">
        <f t="shared" si="5"/>
        <v>2511914</v>
      </c>
      <c r="Z32" s="227">
        <f>+IF(X32&lt;&gt;0,+(Y32/X32)*100,0)</f>
        <v>4.246920201154011</v>
      </c>
      <c r="AA32" s="84">
        <f>SUM(AA28:AA31)</f>
        <v>59146720</v>
      </c>
    </row>
    <row r="33" spans="1:27" ht="13.5">
      <c r="A33" s="252" t="s">
        <v>51</v>
      </c>
      <c r="B33" s="141" t="s">
        <v>141</v>
      </c>
      <c r="C33" s="160">
        <v>4293606</v>
      </c>
      <c r="D33" s="160"/>
      <c r="E33" s="161">
        <v>7592693</v>
      </c>
      <c r="F33" s="65">
        <v>5781135</v>
      </c>
      <c r="G33" s="65"/>
      <c r="H33" s="65">
        <v>23522</v>
      </c>
      <c r="I33" s="65">
        <v>614879</v>
      </c>
      <c r="J33" s="65">
        <v>638401</v>
      </c>
      <c r="K33" s="65"/>
      <c r="L33" s="65">
        <v>549421</v>
      </c>
      <c r="M33" s="65">
        <v>33426</v>
      </c>
      <c r="N33" s="65">
        <v>582847</v>
      </c>
      <c r="O33" s="65">
        <v>190315</v>
      </c>
      <c r="P33" s="65">
        <v>162970</v>
      </c>
      <c r="Q33" s="65">
        <v>-537477</v>
      </c>
      <c r="R33" s="65">
        <v>-184192</v>
      </c>
      <c r="S33" s="65">
        <v>79363</v>
      </c>
      <c r="T33" s="65">
        <v>325933</v>
      </c>
      <c r="U33" s="65">
        <v>2125312</v>
      </c>
      <c r="V33" s="65">
        <v>2530608</v>
      </c>
      <c r="W33" s="65">
        <v>3567664</v>
      </c>
      <c r="X33" s="65">
        <v>5781135</v>
      </c>
      <c r="Y33" s="65">
        <v>-2213471</v>
      </c>
      <c r="Z33" s="145">
        <v>-38.29</v>
      </c>
      <c r="AA33" s="67">
        <v>5781135</v>
      </c>
    </row>
    <row r="34" spans="1:27" ht="13.5">
      <c r="A34" s="252" t="s">
        <v>52</v>
      </c>
      <c r="B34" s="141" t="s">
        <v>126</v>
      </c>
      <c r="C34" s="160">
        <v>25006098</v>
      </c>
      <c r="D34" s="160"/>
      <c r="E34" s="161">
        <v>47047780</v>
      </c>
      <c r="F34" s="65">
        <v>59335302</v>
      </c>
      <c r="G34" s="65"/>
      <c r="H34" s="65"/>
      <c r="I34" s="65"/>
      <c r="J34" s="65"/>
      <c r="K34" s="65">
        <v>66540</v>
      </c>
      <c r="L34" s="65">
        <v>7075457</v>
      </c>
      <c r="M34" s="65">
        <v>2113150</v>
      </c>
      <c r="N34" s="65">
        <v>9255147</v>
      </c>
      <c r="O34" s="65">
        <v>138178</v>
      </c>
      <c r="P34" s="65">
        <v>1108540</v>
      </c>
      <c r="Q34" s="65">
        <v>157074</v>
      </c>
      <c r="R34" s="65">
        <v>1403792</v>
      </c>
      <c r="S34" s="65">
        <v>340474</v>
      </c>
      <c r="T34" s="65">
        <v>2334621</v>
      </c>
      <c r="U34" s="65">
        <v>16361992</v>
      </c>
      <c r="V34" s="65">
        <v>19037087</v>
      </c>
      <c r="W34" s="65">
        <v>29696026</v>
      </c>
      <c r="X34" s="65">
        <v>59335302</v>
      </c>
      <c r="Y34" s="65">
        <v>-29639276</v>
      </c>
      <c r="Z34" s="145">
        <v>-49.95</v>
      </c>
      <c r="AA34" s="67">
        <v>59335302</v>
      </c>
    </row>
    <row r="35" spans="1:27" ht="13.5">
      <c r="A35" s="252" t="s">
        <v>53</v>
      </c>
      <c r="B35" s="141"/>
      <c r="C35" s="160">
        <v>51570807</v>
      </c>
      <c r="D35" s="160"/>
      <c r="E35" s="161">
        <v>94470400</v>
      </c>
      <c r="F35" s="65">
        <v>85840400</v>
      </c>
      <c r="G35" s="65">
        <v>556929</v>
      </c>
      <c r="H35" s="65">
        <v>1890744</v>
      </c>
      <c r="I35" s="65">
        <v>1129193</v>
      </c>
      <c r="J35" s="65">
        <v>3576866</v>
      </c>
      <c r="K35" s="65">
        <v>3944653</v>
      </c>
      <c r="L35" s="65">
        <v>2753410</v>
      </c>
      <c r="M35" s="65">
        <v>2957647</v>
      </c>
      <c r="N35" s="65">
        <v>9655710</v>
      </c>
      <c r="O35" s="65">
        <v>1806860</v>
      </c>
      <c r="P35" s="65">
        <v>3012019</v>
      </c>
      <c r="Q35" s="65">
        <v>9155336</v>
      </c>
      <c r="R35" s="65">
        <v>13974215</v>
      </c>
      <c r="S35" s="65">
        <v>5274387</v>
      </c>
      <c r="T35" s="65">
        <v>12901087</v>
      </c>
      <c r="U35" s="65">
        <v>24560344</v>
      </c>
      <c r="V35" s="65">
        <v>42735818</v>
      </c>
      <c r="W35" s="65">
        <v>69942609</v>
      </c>
      <c r="X35" s="65">
        <v>85840400</v>
      </c>
      <c r="Y35" s="65">
        <v>-15897791</v>
      </c>
      <c r="Z35" s="145">
        <v>-18.52</v>
      </c>
      <c r="AA35" s="67">
        <v>85840400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113217727</v>
      </c>
      <c r="D36" s="237">
        <f>SUM(D32:D35)</f>
        <v>0</v>
      </c>
      <c r="E36" s="233">
        <f t="shared" si="6"/>
        <v>199066040</v>
      </c>
      <c r="F36" s="235">
        <f t="shared" si="6"/>
        <v>210103557</v>
      </c>
      <c r="G36" s="235">
        <f t="shared" si="6"/>
        <v>556929</v>
      </c>
      <c r="H36" s="235">
        <f t="shared" si="6"/>
        <v>3943349</v>
      </c>
      <c r="I36" s="235">
        <f t="shared" si="6"/>
        <v>4537741</v>
      </c>
      <c r="J36" s="235">
        <f t="shared" si="6"/>
        <v>9038019</v>
      </c>
      <c r="K36" s="235">
        <f t="shared" si="6"/>
        <v>8715625</v>
      </c>
      <c r="L36" s="235">
        <f t="shared" si="6"/>
        <v>12809814</v>
      </c>
      <c r="M36" s="235">
        <f t="shared" si="6"/>
        <v>10044872</v>
      </c>
      <c r="N36" s="235">
        <f t="shared" si="6"/>
        <v>31570311</v>
      </c>
      <c r="O36" s="235">
        <f t="shared" si="6"/>
        <v>3826595</v>
      </c>
      <c r="P36" s="235">
        <f t="shared" si="6"/>
        <v>5354778</v>
      </c>
      <c r="Q36" s="235">
        <f t="shared" si="6"/>
        <v>17237903</v>
      </c>
      <c r="R36" s="235">
        <f t="shared" si="6"/>
        <v>26419276</v>
      </c>
      <c r="S36" s="235">
        <f t="shared" si="6"/>
        <v>11166857</v>
      </c>
      <c r="T36" s="235">
        <f t="shared" si="6"/>
        <v>24898206</v>
      </c>
      <c r="U36" s="235">
        <f t="shared" si="6"/>
        <v>61772264</v>
      </c>
      <c r="V36" s="235">
        <f t="shared" si="6"/>
        <v>97837327</v>
      </c>
      <c r="W36" s="235">
        <f t="shared" si="6"/>
        <v>164864933</v>
      </c>
      <c r="X36" s="235">
        <f t="shared" si="6"/>
        <v>210103557</v>
      </c>
      <c r="Y36" s="235">
        <f t="shared" si="6"/>
        <v>-45238624</v>
      </c>
      <c r="Z36" s="236">
        <f>+IF(X36&lt;&gt;0,+(Y36/X36)*100,0)</f>
        <v>-21.531584065471105</v>
      </c>
      <c r="AA36" s="254">
        <f>SUM(AA32:AA35)</f>
        <v>210103557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23801840</v>
      </c>
      <c r="D6" s="160"/>
      <c r="E6" s="64">
        <v>11213114</v>
      </c>
      <c r="F6" s="65">
        <v>11213114</v>
      </c>
      <c r="G6" s="65">
        <v>37929107</v>
      </c>
      <c r="H6" s="65">
        <v>54116724</v>
      </c>
      <c r="I6" s="65">
        <v>26335645</v>
      </c>
      <c r="J6" s="65">
        <v>118381476</v>
      </c>
      <c r="K6" s="65">
        <v>38219404</v>
      </c>
      <c r="L6" s="65">
        <v>28748885</v>
      </c>
      <c r="M6" s="65">
        <v>40557631</v>
      </c>
      <c r="N6" s="65">
        <v>107525920</v>
      </c>
      <c r="O6" s="65">
        <v>35632099</v>
      </c>
      <c r="P6" s="65">
        <v>34683662</v>
      </c>
      <c r="Q6" s="65">
        <v>36689957</v>
      </c>
      <c r="R6" s="65">
        <v>107005718</v>
      </c>
      <c r="S6" s="65">
        <v>36516721</v>
      </c>
      <c r="T6" s="65">
        <v>25254714</v>
      </c>
      <c r="U6" s="65">
        <v>27392602</v>
      </c>
      <c r="V6" s="65">
        <v>89164037</v>
      </c>
      <c r="W6" s="65">
        <v>422077151</v>
      </c>
      <c r="X6" s="65">
        <v>11213114</v>
      </c>
      <c r="Y6" s="65">
        <v>410864037</v>
      </c>
      <c r="Z6" s="145">
        <v>3664.14</v>
      </c>
      <c r="AA6" s="67">
        <v>11213114</v>
      </c>
    </row>
    <row r="7" spans="1:27" ht="13.5">
      <c r="A7" s="264" t="s">
        <v>147</v>
      </c>
      <c r="B7" s="197" t="s">
        <v>72</v>
      </c>
      <c r="C7" s="160">
        <v>301226693</v>
      </c>
      <c r="D7" s="160"/>
      <c r="E7" s="64">
        <v>229386389</v>
      </c>
      <c r="F7" s="65">
        <v>229386389</v>
      </c>
      <c r="G7" s="65">
        <v>302314086</v>
      </c>
      <c r="H7" s="65">
        <v>302314086</v>
      </c>
      <c r="I7" s="65">
        <v>325229058</v>
      </c>
      <c r="J7" s="65">
        <v>929857230</v>
      </c>
      <c r="K7" s="65">
        <v>346811521</v>
      </c>
      <c r="L7" s="65">
        <v>348372297</v>
      </c>
      <c r="M7" s="65">
        <v>359643971</v>
      </c>
      <c r="N7" s="65">
        <v>1054827789</v>
      </c>
      <c r="O7" s="65">
        <v>361784077</v>
      </c>
      <c r="P7" s="65">
        <v>363699638</v>
      </c>
      <c r="Q7" s="65">
        <v>390158056</v>
      </c>
      <c r="R7" s="65">
        <v>1115641771</v>
      </c>
      <c r="S7" s="65">
        <v>391969117</v>
      </c>
      <c r="T7" s="65">
        <v>393883655</v>
      </c>
      <c r="U7" s="65">
        <v>337667137</v>
      </c>
      <c r="V7" s="65">
        <v>1123519909</v>
      </c>
      <c r="W7" s="65">
        <v>4223846699</v>
      </c>
      <c r="X7" s="65">
        <v>229386389</v>
      </c>
      <c r="Y7" s="65">
        <v>3994460310</v>
      </c>
      <c r="Z7" s="145">
        <v>1741.37</v>
      </c>
      <c r="AA7" s="67">
        <v>229386389</v>
      </c>
    </row>
    <row r="8" spans="1:27" ht="13.5">
      <c r="A8" s="264" t="s">
        <v>148</v>
      </c>
      <c r="B8" s="197" t="s">
        <v>72</v>
      </c>
      <c r="C8" s="160">
        <v>98367941</v>
      </c>
      <c r="D8" s="160"/>
      <c r="E8" s="64">
        <v>136018496</v>
      </c>
      <c r="F8" s="65">
        <v>136018496</v>
      </c>
      <c r="G8" s="65">
        <v>161626245</v>
      </c>
      <c r="H8" s="65">
        <v>148442818</v>
      </c>
      <c r="I8" s="65">
        <v>134295494</v>
      </c>
      <c r="J8" s="65">
        <v>444364557</v>
      </c>
      <c r="K8" s="65">
        <v>144825985</v>
      </c>
      <c r="L8" s="65">
        <v>139697678</v>
      </c>
      <c r="M8" s="65">
        <v>100485254</v>
      </c>
      <c r="N8" s="65">
        <v>385008917</v>
      </c>
      <c r="O8" s="65">
        <v>107512975</v>
      </c>
      <c r="P8" s="65">
        <v>108903055</v>
      </c>
      <c r="Q8" s="65">
        <v>102214372</v>
      </c>
      <c r="R8" s="65">
        <v>318630402</v>
      </c>
      <c r="S8" s="65">
        <v>104693388</v>
      </c>
      <c r="T8" s="65">
        <v>99869805</v>
      </c>
      <c r="U8" s="65">
        <v>81599992</v>
      </c>
      <c r="V8" s="65">
        <v>286163185</v>
      </c>
      <c r="W8" s="65">
        <v>1434167061</v>
      </c>
      <c r="X8" s="65">
        <v>136018496</v>
      </c>
      <c r="Y8" s="65">
        <v>1298148565</v>
      </c>
      <c r="Z8" s="145">
        <v>954.39</v>
      </c>
      <c r="AA8" s="67">
        <v>136018496</v>
      </c>
    </row>
    <row r="9" spans="1:27" ht="13.5">
      <c r="A9" s="264" t="s">
        <v>149</v>
      </c>
      <c r="B9" s="197"/>
      <c r="C9" s="160">
        <v>11463892</v>
      </c>
      <c r="D9" s="160"/>
      <c r="E9" s="64">
        <v>5373420</v>
      </c>
      <c r="F9" s="65">
        <v>5373420</v>
      </c>
      <c r="G9" s="65">
        <v>39781137</v>
      </c>
      <c r="H9" s="65">
        <v>57160046</v>
      </c>
      <c r="I9" s="65">
        <v>4172265</v>
      </c>
      <c r="J9" s="65">
        <v>101113448</v>
      </c>
      <c r="K9" s="65">
        <v>4550124</v>
      </c>
      <c r="L9" s="65">
        <v>4487730</v>
      </c>
      <c r="M9" s="65">
        <v>4311808</v>
      </c>
      <c r="N9" s="65">
        <v>13349662</v>
      </c>
      <c r="O9" s="65">
        <v>4583803</v>
      </c>
      <c r="P9" s="65">
        <v>4580133</v>
      </c>
      <c r="Q9" s="65">
        <v>4612971</v>
      </c>
      <c r="R9" s="65">
        <v>13776907</v>
      </c>
      <c r="S9" s="65">
        <v>4628016</v>
      </c>
      <c r="T9" s="65">
        <v>4285629</v>
      </c>
      <c r="U9" s="65">
        <v>4684006</v>
      </c>
      <c r="V9" s="65">
        <v>13597651</v>
      </c>
      <c r="W9" s="65">
        <v>141837668</v>
      </c>
      <c r="X9" s="65">
        <v>5373420</v>
      </c>
      <c r="Y9" s="65">
        <v>136464248</v>
      </c>
      <c r="Z9" s="145">
        <v>2539.62</v>
      </c>
      <c r="AA9" s="67">
        <v>5373420</v>
      </c>
    </row>
    <row r="10" spans="1:27" ht="13.5">
      <c r="A10" s="264" t="s">
        <v>150</v>
      </c>
      <c r="B10" s="197"/>
      <c r="C10" s="160">
        <v>153400</v>
      </c>
      <c r="D10" s="160"/>
      <c r="E10" s="64">
        <v>197621</v>
      </c>
      <c r="F10" s="65">
        <v>197621</v>
      </c>
      <c r="G10" s="164"/>
      <c r="H10" s="164"/>
      <c r="I10" s="164"/>
      <c r="J10" s="65"/>
      <c r="K10" s="164"/>
      <c r="L10" s="164"/>
      <c r="M10" s="65">
        <v>153400</v>
      </c>
      <c r="N10" s="164">
        <v>153400</v>
      </c>
      <c r="O10" s="164"/>
      <c r="P10" s="164"/>
      <c r="Q10" s="65"/>
      <c r="R10" s="164"/>
      <c r="S10" s="164"/>
      <c r="T10" s="65"/>
      <c r="U10" s="164"/>
      <c r="V10" s="164"/>
      <c r="W10" s="164">
        <v>153400</v>
      </c>
      <c r="X10" s="65">
        <v>197621</v>
      </c>
      <c r="Y10" s="164">
        <v>-44221</v>
      </c>
      <c r="Z10" s="146">
        <v>-22.38</v>
      </c>
      <c r="AA10" s="239">
        <v>197621</v>
      </c>
    </row>
    <row r="11" spans="1:27" ht="13.5">
      <c r="A11" s="264" t="s">
        <v>151</v>
      </c>
      <c r="B11" s="197" t="s">
        <v>96</v>
      </c>
      <c r="C11" s="160">
        <v>5153149</v>
      </c>
      <c r="D11" s="160"/>
      <c r="E11" s="64">
        <v>5367599</v>
      </c>
      <c r="F11" s="65">
        <v>5367599</v>
      </c>
      <c r="G11" s="65">
        <v>4522322</v>
      </c>
      <c r="H11" s="65">
        <v>4734410</v>
      </c>
      <c r="I11" s="65">
        <v>6116458</v>
      </c>
      <c r="J11" s="65">
        <v>15373190</v>
      </c>
      <c r="K11" s="65">
        <v>3946210</v>
      </c>
      <c r="L11" s="65">
        <v>3194629</v>
      </c>
      <c r="M11" s="65">
        <v>3170086</v>
      </c>
      <c r="N11" s="65">
        <v>10310925</v>
      </c>
      <c r="O11" s="65">
        <v>4130719</v>
      </c>
      <c r="P11" s="65">
        <v>3988086</v>
      </c>
      <c r="Q11" s="65">
        <v>3958968</v>
      </c>
      <c r="R11" s="65">
        <v>12077773</v>
      </c>
      <c r="S11" s="65">
        <v>4323112</v>
      </c>
      <c r="T11" s="65">
        <v>4401470</v>
      </c>
      <c r="U11" s="65">
        <v>4681440</v>
      </c>
      <c r="V11" s="65">
        <v>13406022</v>
      </c>
      <c r="W11" s="65">
        <v>51167910</v>
      </c>
      <c r="X11" s="65">
        <v>5367599</v>
      </c>
      <c r="Y11" s="65">
        <v>45800311</v>
      </c>
      <c r="Z11" s="145">
        <v>853.27</v>
      </c>
      <c r="AA11" s="67">
        <v>5367599</v>
      </c>
    </row>
    <row r="12" spans="1:27" ht="13.5">
      <c r="A12" s="265" t="s">
        <v>56</v>
      </c>
      <c r="B12" s="266"/>
      <c r="C12" s="177">
        <f aca="true" t="shared" si="0" ref="C12:Y12">SUM(C6:C11)</f>
        <v>440166915</v>
      </c>
      <c r="D12" s="177">
        <f>SUM(D6:D11)</f>
        <v>0</v>
      </c>
      <c r="E12" s="77">
        <f t="shared" si="0"/>
        <v>387556639</v>
      </c>
      <c r="F12" s="78">
        <f t="shared" si="0"/>
        <v>387556639</v>
      </c>
      <c r="G12" s="78">
        <f t="shared" si="0"/>
        <v>546172897</v>
      </c>
      <c r="H12" s="78">
        <f t="shared" si="0"/>
        <v>566768084</v>
      </c>
      <c r="I12" s="78">
        <f t="shared" si="0"/>
        <v>496148920</v>
      </c>
      <c r="J12" s="78">
        <f t="shared" si="0"/>
        <v>1609089901</v>
      </c>
      <c r="K12" s="78">
        <f t="shared" si="0"/>
        <v>538353244</v>
      </c>
      <c r="L12" s="78">
        <f t="shared" si="0"/>
        <v>524501219</v>
      </c>
      <c r="M12" s="78">
        <f t="shared" si="0"/>
        <v>508322150</v>
      </c>
      <c r="N12" s="78">
        <f t="shared" si="0"/>
        <v>1571176613</v>
      </c>
      <c r="O12" s="78">
        <f t="shared" si="0"/>
        <v>513643673</v>
      </c>
      <c r="P12" s="78">
        <f t="shared" si="0"/>
        <v>515854574</v>
      </c>
      <c r="Q12" s="78">
        <f t="shared" si="0"/>
        <v>537634324</v>
      </c>
      <c r="R12" s="78">
        <f t="shared" si="0"/>
        <v>1567132571</v>
      </c>
      <c r="S12" s="78">
        <f t="shared" si="0"/>
        <v>542130354</v>
      </c>
      <c r="T12" s="78">
        <f t="shared" si="0"/>
        <v>527695273</v>
      </c>
      <c r="U12" s="78">
        <f t="shared" si="0"/>
        <v>456025177</v>
      </c>
      <c r="V12" s="78">
        <f t="shared" si="0"/>
        <v>1525850804</v>
      </c>
      <c r="W12" s="78">
        <f t="shared" si="0"/>
        <v>6273249889</v>
      </c>
      <c r="X12" s="78">
        <f t="shared" si="0"/>
        <v>387556639</v>
      </c>
      <c r="Y12" s="78">
        <f t="shared" si="0"/>
        <v>5885693250</v>
      </c>
      <c r="Z12" s="179">
        <f>+IF(X12&lt;&gt;0,+(Y12/X12)*100,0)</f>
        <v>1518.666604495969</v>
      </c>
      <c r="AA12" s="79">
        <f>SUM(AA6:AA11)</f>
        <v>387556639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804977</v>
      </c>
      <c r="D15" s="160"/>
      <c r="E15" s="64">
        <v>470981</v>
      </c>
      <c r="F15" s="65">
        <v>470981</v>
      </c>
      <c r="G15" s="65">
        <v>2556611</v>
      </c>
      <c r="H15" s="65">
        <v>2556611</v>
      </c>
      <c r="I15" s="65">
        <v>804977</v>
      </c>
      <c r="J15" s="65">
        <v>5918199</v>
      </c>
      <c r="K15" s="65">
        <v>804977</v>
      </c>
      <c r="L15" s="65">
        <v>804977</v>
      </c>
      <c r="M15" s="65">
        <v>804977</v>
      </c>
      <c r="N15" s="65">
        <v>2414931</v>
      </c>
      <c r="O15" s="65">
        <v>804977</v>
      </c>
      <c r="P15" s="65">
        <v>804977</v>
      </c>
      <c r="Q15" s="65">
        <v>804977</v>
      </c>
      <c r="R15" s="65">
        <v>2414931</v>
      </c>
      <c r="S15" s="65">
        <v>804977</v>
      </c>
      <c r="T15" s="65">
        <v>804977</v>
      </c>
      <c r="U15" s="65">
        <v>804977</v>
      </c>
      <c r="V15" s="65">
        <v>2414931</v>
      </c>
      <c r="W15" s="65">
        <v>13162992</v>
      </c>
      <c r="X15" s="65">
        <v>470981</v>
      </c>
      <c r="Y15" s="65">
        <v>12692011</v>
      </c>
      <c r="Z15" s="145">
        <v>2694.8</v>
      </c>
      <c r="AA15" s="67">
        <v>470981</v>
      </c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>
        <v>512891241</v>
      </c>
      <c r="F17" s="65">
        <v>512891241</v>
      </c>
      <c r="G17" s="65">
        <v>523324500</v>
      </c>
      <c r="H17" s="65">
        <v>524037500</v>
      </c>
      <c r="I17" s="65">
        <v>523325000</v>
      </c>
      <c r="J17" s="65">
        <v>1570687000</v>
      </c>
      <c r="K17" s="65">
        <v>523325000</v>
      </c>
      <c r="L17" s="65">
        <v>523325000</v>
      </c>
      <c r="M17" s="65">
        <v>523325000</v>
      </c>
      <c r="N17" s="65">
        <v>1569975000</v>
      </c>
      <c r="O17" s="65">
        <v>523325000</v>
      </c>
      <c r="P17" s="65">
        <v>523325000</v>
      </c>
      <c r="Q17" s="65">
        <v>523325000</v>
      </c>
      <c r="R17" s="65">
        <v>1569975000</v>
      </c>
      <c r="S17" s="65">
        <v>523325000</v>
      </c>
      <c r="T17" s="65">
        <v>523325000</v>
      </c>
      <c r="U17" s="65">
        <v>523325000</v>
      </c>
      <c r="V17" s="65">
        <v>1569975000</v>
      </c>
      <c r="W17" s="65">
        <v>6280612000</v>
      </c>
      <c r="X17" s="65">
        <v>512891241</v>
      </c>
      <c r="Y17" s="65">
        <v>5767720759</v>
      </c>
      <c r="Z17" s="145">
        <v>1124.55</v>
      </c>
      <c r="AA17" s="67">
        <v>512891241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3189077924</v>
      </c>
      <c r="D19" s="160"/>
      <c r="E19" s="64">
        <v>2716896921</v>
      </c>
      <c r="F19" s="65">
        <v>2716896921</v>
      </c>
      <c r="G19" s="65">
        <v>2638876551</v>
      </c>
      <c r="H19" s="65">
        <v>2638876551</v>
      </c>
      <c r="I19" s="65">
        <v>2707621445</v>
      </c>
      <c r="J19" s="65">
        <v>7985374547</v>
      </c>
      <c r="K19" s="65">
        <v>2658067838</v>
      </c>
      <c r="L19" s="65">
        <v>2630402509</v>
      </c>
      <c r="M19" s="65">
        <v>2680129137</v>
      </c>
      <c r="N19" s="65">
        <v>7968599484</v>
      </c>
      <c r="O19" s="65">
        <v>2680064137</v>
      </c>
      <c r="P19" s="65">
        <v>2680064137</v>
      </c>
      <c r="Q19" s="65">
        <v>2680064137</v>
      </c>
      <c r="R19" s="65">
        <v>8040192411</v>
      </c>
      <c r="S19" s="65">
        <v>2680064137</v>
      </c>
      <c r="T19" s="65">
        <v>2680064137</v>
      </c>
      <c r="U19" s="65">
        <v>2680064137</v>
      </c>
      <c r="V19" s="65">
        <v>8040192411</v>
      </c>
      <c r="W19" s="65">
        <v>32034358853</v>
      </c>
      <c r="X19" s="65">
        <v>2716896921</v>
      </c>
      <c r="Y19" s="65">
        <v>29317461932</v>
      </c>
      <c r="Z19" s="145">
        <v>1079.08</v>
      </c>
      <c r="AA19" s="67">
        <v>2716896921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>
        <v>13529438</v>
      </c>
      <c r="F21" s="65">
        <v>13529438</v>
      </c>
      <c r="G21" s="65">
        <v>15787529</v>
      </c>
      <c r="H21" s="65">
        <v>15787529</v>
      </c>
      <c r="I21" s="65">
        <v>15787529</v>
      </c>
      <c r="J21" s="65">
        <v>47362587</v>
      </c>
      <c r="K21" s="65">
        <v>15787529</v>
      </c>
      <c r="L21" s="65">
        <v>15787529</v>
      </c>
      <c r="M21" s="65">
        <v>15787529</v>
      </c>
      <c r="N21" s="65">
        <v>47362587</v>
      </c>
      <c r="O21" s="65">
        <v>15787529</v>
      </c>
      <c r="P21" s="65">
        <v>15787529</v>
      </c>
      <c r="Q21" s="65">
        <v>15787529</v>
      </c>
      <c r="R21" s="65">
        <v>47362587</v>
      </c>
      <c r="S21" s="65">
        <v>15787529</v>
      </c>
      <c r="T21" s="65">
        <v>15787529</v>
      </c>
      <c r="U21" s="65">
        <v>15787529</v>
      </c>
      <c r="V21" s="65">
        <v>47362587</v>
      </c>
      <c r="W21" s="65">
        <v>189450348</v>
      </c>
      <c r="X21" s="65">
        <v>13529438</v>
      </c>
      <c r="Y21" s="65">
        <v>175920910</v>
      </c>
      <c r="Z21" s="145">
        <v>1300.28</v>
      </c>
      <c r="AA21" s="67">
        <v>13529438</v>
      </c>
    </row>
    <row r="22" spans="1:27" ht="13.5">
      <c r="A22" s="264" t="s">
        <v>160</v>
      </c>
      <c r="B22" s="197"/>
      <c r="C22" s="160"/>
      <c r="D22" s="160"/>
      <c r="E22" s="64">
        <v>900000</v>
      </c>
      <c r="F22" s="65">
        <v>900000</v>
      </c>
      <c r="G22" s="65"/>
      <c r="H22" s="65"/>
      <c r="I22" s="65"/>
      <c r="J22" s="65"/>
      <c r="K22" s="65"/>
      <c r="L22" s="65">
        <v>192417</v>
      </c>
      <c r="M22" s="65">
        <v>192417</v>
      </c>
      <c r="N22" s="65">
        <v>384834</v>
      </c>
      <c r="O22" s="65">
        <v>192417</v>
      </c>
      <c r="P22" s="65">
        <v>192417</v>
      </c>
      <c r="Q22" s="65">
        <v>192417</v>
      </c>
      <c r="R22" s="65">
        <v>577251</v>
      </c>
      <c r="S22" s="65">
        <v>192417</v>
      </c>
      <c r="T22" s="65">
        <v>192417</v>
      </c>
      <c r="U22" s="65">
        <v>192417</v>
      </c>
      <c r="V22" s="65">
        <v>577251</v>
      </c>
      <c r="W22" s="65">
        <v>1539336</v>
      </c>
      <c r="X22" s="65">
        <v>900000</v>
      </c>
      <c r="Y22" s="65">
        <v>639336</v>
      </c>
      <c r="Z22" s="145">
        <v>71.04</v>
      </c>
      <c r="AA22" s="67">
        <v>900000</v>
      </c>
    </row>
    <row r="23" spans="1:27" ht="13.5">
      <c r="A23" s="264" t="s">
        <v>161</v>
      </c>
      <c r="B23" s="197"/>
      <c r="C23" s="160"/>
      <c r="D23" s="160"/>
      <c r="E23" s="64"/>
      <c r="F23" s="65"/>
      <c r="G23" s="164">
        <v>19897105</v>
      </c>
      <c r="H23" s="164">
        <v>19897105</v>
      </c>
      <c r="I23" s="164">
        <v>19407105</v>
      </c>
      <c r="J23" s="65">
        <v>59201315</v>
      </c>
      <c r="K23" s="164">
        <v>19407105</v>
      </c>
      <c r="L23" s="164">
        <v>19407105</v>
      </c>
      <c r="M23" s="65"/>
      <c r="N23" s="164">
        <v>38814210</v>
      </c>
      <c r="O23" s="164">
        <v>65000</v>
      </c>
      <c r="P23" s="164">
        <v>65000</v>
      </c>
      <c r="Q23" s="65">
        <v>65000</v>
      </c>
      <c r="R23" s="164">
        <v>195000</v>
      </c>
      <c r="S23" s="164">
        <v>65000</v>
      </c>
      <c r="T23" s="65">
        <v>65000</v>
      </c>
      <c r="U23" s="164">
        <v>65000</v>
      </c>
      <c r="V23" s="164">
        <v>195000</v>
      </c>
      <c r="W23" s="164">
        <v>98405525</v>
      </c>
      <c r="X23" s="65"/>
      <c r="Y23" s="164">
        <v>98405525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3189882901</v>
      </c>
      <c r="D24" s="177">
        <f>SUM(D15:D23)</f>
        <v>0</v>
      </c>
      <c r="E24" s="81">
        <f t="shared" si="1"/>
        <v>3244688581</v>
      </c>
      <c r="F24" s="82">
        <f t="shared" si="1"/>
        <v>3244688581</v>
      </c>
      <c r="G24" s="82">
        <f t="shared" si="1"/>
        <v>3200442296</v>
      </c>
      <c r="H24" s="82">
        <f t="shared" si="1"/>
        <v>3201155296</v>
      </c>
      <c r="I24" s="82">
        <f t="shared" si="1"/>
        <v>3266946056</v>
      </c>
      <c r="J24" s="82">
        <f t="shared" si="1"/>
        <v>9668543648</v>
      </c>
      <c r="K24" s="82">
        <f t="shared" si="1"/>
        <v>3217392449</v>
      </c>
      <c r="L24" s="82">
        <f t="shared" si="1"/>
        <v>3189919537</v>
      </c>
      <c r="M24" s="82">
        <f t="shared" si="1"/>
        <v>3220239060</v>
      </c>
      <c r="N24" s="82">
        <f t="shared" si="1"/>
        <v>9627551046</v>
      </c>
      <c r="O24" s="82">
        <f t="shared" si="1"/>
        <v>3220239060</v>
      </c>
      <c r="P24" s="82">
        <f t="shared" si="1"/>
        <v>3220239060</v>
      </c>
      <c r="Q24" s="82">
        <f t="shared" si="1"/>
        <v>3220239060</v>
      </c>
      <c r="R24" s="82">
        <f t="shared" si="1"/>
        <v>9660717180</v>
      </c>
      <c r="S24" s="82">
        <f t="shared" si="1"/>
        <v>3220239060</v>
      </c>
      <c r="T24" s="82">
        <f t="shared" si="1"/>
        <v>3220239060</v>
      </c>
      <c r="U24" s="82">
        <f t="shared" si="1"/>
        <v>3220239060</v>
      </c>
      <c r="V24" s="82">
        <f t="shared" si="1"/>
        <v>9660717180</v>
      </c>
      <c r="W24" s="82">
        <f t="shared" si="1"/>
        <v>38617529054</v>
      </c>
      <c r="X24" s="82">
        <f t="shared" si="1"/>
        <v>3244688581</v>
      </c>
      <c r="Y24" s="82">
        <f t="shared" si="1"/>
        <v>35372840473</v>
      </c>
      <c r="Z24" s="227">
        <f>+IF(X24&lt;&gt;0,+(Y24/X24)*100,0)</f>
        <v>1090.1767485524986</v>
      </c>
      <c r="AA24" s="84">
        <f>SUM(AA15:AA23)</f>
        <v>3244688581</v>
      </c>
    </row>
    <row r="25" spans="1:27" ht="13.5">
      <c r="A25" s="265" t="s">
        <v>162</v>
      </c>
      <c r="B25" s="266"/>
      <c r="C25" s="177">
        <f aca="true" t="shared" si="2" ref="C25:Y25">+C12+C24</f>
        <v>3630049816</v>
      </c>
      <c r="D25" s="177">
        <f>+D12+D24</f>
        <v>0</v>
      </c>
      <c r="E25" s="77">
        <f t="shared" si="2"/>
        <v>3632245220</v>
      </c>
      <c r="F25" s="78">
        <f t="shared" si="2"/>
        <v>3632245220</v>
      </c>
      <c r="G25" s="78">
        <f t="shared" si="2"/>
        <v>3746615193</v>
      </c>
      <c r="H25" s="78">
        <f t="shared" si="2"/>
        <v>3767923380</v>
      </c>
      <c r="I25" s="78">
        <f t="shared" si="2"/>
        <v>3763094976</v>
      </c>
      <c r="J25" s="78">
        <f t="shared" si="2"/>
        <v>11277633549</v>
      </c>
      <c r="K25" s="78">
        <f t="shared" si="2"/>
        <v>3755745693</v>
      </c>
      <c r="L25" s="78">
        <f t="shared" si="2"/>
        <v>3714420756</v>
      </c>
      <c r="M25" s="78">
        <f t="shared" si="2"/>
        <v>3728561210</v>
      </c>
      <c r="N25" s="78">
        <f t="shared" si="2"/>
        <v>11198727659</v>
      </c>
      <c r="O25" s="78">
        <f t="shared" si="2"/>
        <v>3733882733</v>
      </c>
      <c r="P25" s="78">
        <f t="shared" si="2"/>
        <v>3736093634</v>
      </c>
      <c r="Q25" s="78">
        <f t="shared" si="2"/>
        <v>3757873384</v>
      </c>
      <c r="R25" s="78">
        <f t="shared" si="2"/>
        <v>11227849751</v>
      </c>
      <c r="S25" s="78">
        <f t="shared" si="2"/>
        <v>3762369414</v>
      </c>
      <c r="T25" s="78">
        <f t="shared" si="2"/>
        <v>3747934333</v>
      </c>
      <c r="U25" s="78">
        <f t="shared" si="2"/>
        <v>3676264237</v>
      </c>
      <c r="V25" s="78">
        <f t="shared" si="2"/>
        <v>11186567984</v>
      </c>
      <c r="W25" s="78">
        <f t="shared" si="2"/>
        <v>44890778943</v>
      </c>
      <c r="X25" s="78">
        <f t="shared" si="2"/>
        <v>3632245220</v>
      </c>
      <c r="Y25" s="78">
        <f t="shared" si="2"/>
        <v>41258533723</v>
      </c>
      <c r="Z25" s="179">
        <f>+IF(X25&lt;&gt;0,+(Y25/X25)*100,0)</f>
        <v>1135.896153041121</v>
      </c>
      <c r="AA25" s="79">
        <f>+AA12+AA24</f>
        <v>3632245220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3782995</v>
      </c>
      <c r="D30" s="160"/>
      <c r="E30" s="64">
        <v>3713137</v>
      </c>
      <c r="F30" s="65">
        <v>3713137</v>
      </c>
      <c r="G30" s="65">
        <v>2167136</v>
      </c>
      <c r="H30" s="65">
        <v>2167136</v>
      </c>
      <c r="I30" s="65">
        <v>2179651</v>
      </c>
      <c r="J30" s="65">
        <v>6513923</v>
      </c>
      <c r="K30" s="65">
        <v>2179651</v>
      </c>
      <c r="L30" s="65">
        <v>3782995</v>
      </c>
      <c r="M30" s="65">
        <v>3782995</v>
      </c>
      <c r="N30" s="65">
        <v>9745641</v>
      </c>
      <c r="O30" s="65">
        <v>3782995</v>
      </c>
      <c r="P30" s="65">
        <v>3782995</v>
      </c>
      <c r="Q30" s="65">
        <v>3782995</v>
      </c>
      <c r="R30" s="65">
        <v>11348985</v>
      </c>
      <c r="S30" s="65">
        <v>3782995</v>
      </c>
      <c r="T30" s="65">
        <v>3782995</v>
      </c>
      <c r="U30" s="65">
        <v>3782995</v>
      </c>
      <c r="V30" s="65">
        <v>11348985</v>
      </c>
      <c r="W30" s="65">
        <v>38957534</v>
      </c>
      <c r="X30" s="65">
        <v>3713137</v>
      </c>
      <c r="Y30" s="65">
        <v>35244397</v>
      </c>
      <c r="Z30" s="145">
        <v>949.18</v>
      </c>
      <c r="AA30" s="67">
        <v>3713137</v>
      </c>
    </row>
    <row r="31" spans="1:27" ht="13.5">
      <c r="A31" s="264" t="s">
        <v>166</v>
      </c>
      <c r="B31" s="197"/>
      <c r="C31" s="160">
        <v>9374720</v>
      </c>
      <c r="D31" s="160"/>
      <c r="E31" s="64">
        <v>8211609</v>
      </c>
      <c r="F31" s="65">
        <v>8211609</v>
      </c>
      <c r="G31" s="65">
        <v>9374720</v>
      </c>
      <c r="H31" s="65">
        <v>9374720</v>
      </c>
      <c r="I31" s="65">
        <v>9832109</v>
      </c>
      <c r="J31" s="65">
        <v>28581549</v>
      </c>
      <c r="K31" s="65">
        <v>9375277</v>
      </c>
      <c r="L31" s="65">
        <v>9416470</v>
      </c>
      <c r="M31" s="65">
        <v>9454803</v>
      </c>
      <c r="N31" s="65">
        <v>28246550</v>
      </c>
      <c r="O31" s="65">
        <v>9435174</v>
      </c>
      <c r="P31" s="65">
        <v>9511973</v>
      </c>
      <c r="Q31" s="65">
        <v>9477478</v>
      </c>
      <c r="R31" s="65">
        <v>28424625</v>
      </c>
      <c r="S31" s="65">
        <v>9536072</v>
      </c>
      <c r="T31" s="65">
        <v>9546891</v>
      </c>
      <c r="U31" s="65">
        <v>9581639</v>
      </c>
      <c r="V31" s="65">
        <v>28664602</v>
      </c>
      <c r="W31" s="65">
        <v>113917326</v>
      </c>
      <c r="X31" s="65">
        <v>8211609</v>
      </c>
      <c r="Y31" s="65">
        <v>105705717</v>
      </c>
      <c r="Z31" s="145">
        <v>1287.27</v>
      </c>
      <c r="AA31" s="67">
        <v>8211609</v>
      </c>
    </row>
    <row r="32" spans="1:27" ht="13.5">
      <c r="A32" s="264" t="s">
        <v>167</v>
      </c>
      <c r="B32" s="197" t="s">
        <v>94</v>
      </c>
      <c r="C32" s="160">
        <v>153165801</v>
      </c>
      <c r="D32" s="160"/>
      <c r="E32" s="64">
        <v>103938329</v>
      </c>
      <c r="F32" s="65">
        <v>103938329</v>
      </c>
      <c r="G32" s="65">
        <v>138555727</v>
      </c>
      <c r="H32" s="65">
        <v>121437575</v>
      </c>
      <c r="I32" s="65">
        <v>166805602</v>
      </c>
      <c r="J32" s="65">
        <v>426798904</v>
      </c>
      <c r="K32" s="65">
        <v>125221395</v>
      </c>
      <c r="L32" s="65">
        <v>116410834</v>
      </c>
      <c r="M32" s="65">
        <v>126563606</v>
      </c>
      <c r="N32" s="65">
        <v>368195835</v>
      </c>
      <c r="O32" s="65">
        <v>114640735</v>
      </c>
      <c r="P32" s="65">
        <v>116909699</v>
      </c>
      <c r="Q32" s="65">
        <v>146593025</v>
      </c>
      <c r="R32" s="65">
        <v>378143459</v>
      </c>
      <c r="S32" s="65">
        <v>134853624</v>
      </c>
      <c r="T32" s="65">
        <v>135012117</v>
      </c>
      <c r="U32" s="65">
        <v>160861839</v>
      </c>
      <c r="V32" s="65">
        <v>430727580</v>
      </c>
      <c r="W32" s="65">
        <v>1603865778</v>
      </c>
      <c r="X32" s="65">
        <v>103938329</v>
      </c>
      <c r="Y32" s="65">
        <v>1499927449</v>
      </c>
      <c r="Z32" s="145">
        <v>1443.09</v>
      </c>
      <c r="AA32" s="67">
        <v>103938329</v>
      </c>
    </row>
    <row r="33" spans="1:27" ht="13.5">
      <c r="A33" s="264" t="s">
        <v>168</v>
      </c>
      <c r="B33" s="197"/>
      <c r="C33" s="160">
        <v>11468490</v>
      </c>
      <c r="D33" s="160"/>
      <c r="E33" s="64">
        <v>5787655</v>
      </c>
      <c r="F33" s="65">
        <v>5787655</v>
      </c>
      <c r="G33" s="65">
        <v>6099087</v>
      </c>
      <c r="H33" s="65">
        <v>6099087</v>
      </c>
      <c r="I33" s="65">
        <v>6099087</v>
      </c>
      <c r="J33" s="65">
        <v>18297261</v>
      </c>
      <c r="K33" s="65">
        <v>6099087</v>
      </c>
      <c r="L33" s="65">
        <v>6985482</v>
      </c>
      <c r="M33" s="65">
        <v>11468490</v>
      </c>
      <c r="N33" s="65">
        <v>24553059</v>
      </c>
      <c r="O33" s="65">
        <v>6985482</v>
      </c>
      <c r="P33" s="65">
        <v>6985482</v>
      </c>
      <c r="Q33" s="65">
        <v>6985482</v>
      </c>
      <c r="R33" s="65">
        <v>20956446</v>
      </c>
      <c r="S33" s="65">
        <v>6985482</v>
      </c>
      <c r="T33" s="65">
        <v>6985482</v>
      </c>
      <c r="U33" s="65">
        <v>6985482</v>
      </c>
      <c r="V33" s="65">
        <v>20956446</v>
      </c>
      <c r="W33" s="65">
        <v>84763212</v>
      </c>
      <c r="X33" s="65">
        <v>5787655</v>
      </c>
      <c r="Y33" s="65">
        <v>78975557</v>
      </c>
      <c r="Z33" s="145">
        <v>1364.55</v>
      </c>
      <c r="AA33" s="67">
        <v>5787655</v>
      </c>
    </row>
    <row r="34" spans="1:27" ht="13.5">
      <c r="A34" s="265" t="s">
        <v>58</v>
      </c>
      <c r="B34" s="266"/>
      <c r="C34" s="177">
        <f aca="true" t="shared" si="3" ref="C34:Y34">SUM(C29:C33)</f>
        <v>177792006</v>
      </c>
      <c r="D34" s="177">
        <f>SUM(D29:D33)</f>
        <v>0</v>
      </c>
      <c r="E34" s="77">
        <f t="shared" si="3"/>
        <v>121650730</v>
      </c>
      <c r="F34" s="78">
        <f t="shared" si="3"/>
        <v>121650730</v>
      </c>
      <c r="G34" s="78">
        <f t="shared" si="3"/>
        <v>156196670</v>
      </c>
      <c r="H34" s="78">
        <f t="shared" si="3"/>
        <v>139078518</v>
      </c>
      <c r="I34" s="78">
        <f t="shared" si="3"/>
        <v>184916449</v>
      </c>
      <c r="J34" s="78">
        <f t="shared" si="3"/>
        <v>480191637</v>
      </c>
      <c r="K34" s="78">
        <f t="shared" si="3"/>
        <v>142875410</v>
      </c>
      <c r="L34" s="78">
        <f t="shared" si="3"/>
        <v>136595781</v>
      </c>
      <c r="M34" s="78">
        <f t="shared" si="3"/>
        <v>151269894</v>
      </c>
      <c r="N34" s="78">
        <f t="shared" si="3"/>
        <v>430741085</v>
      </c>
      <c r="O34" s="78">
        <f t="shared" si="3"/>
        <v>134844386</v>
      </c>
      <c r="P34" s="78">
        <f t="shared" si="3"/>
        <v>137190149</v>
      </c>
      <c r="Q34" s="78">
        <f t="shared" si="3"/>
        <v>166838980</v>
      </c>
      <c r="R34" s="78">
        <f t="shared" si="3"/>
        <v>438873515</v>
      </c>
      <c r="S34" s="78">
        <f t="shared" si="3"/>
        <v>155158173</v>
      </c>
      <c r="T34" s="78">
        <f t="shared" si="3"/>
        <v>155327485</v>
      </c>
      <c r="U34" s="78">
        <f t="shared" si="3"/>
        <v>181211955</v>
      </c>
      <c r="V34" s="78">
        <f t="shared" si="3"/>
        <v>491697613</v>
      </c>
      <c r="W34" s="78">
        <f t="shared" si="3"/>
        <v>1841503850</v>
      </c>
      <c r="X34" s="78">
        <f t="shared" si="3"/>
        <v>121650730</v>
      </c>
      <c r="Y34" s="78">
        <f t="shared" si="3"/>
        <v>1719853120</v>
      </c>
      <c r="Z34" s="179">
        <f>+IF(X34&lt;&gt;0,+(Y34/X34)*100,0)</f>
        <v>1413.763090447546</v>
      </c>
      <c r="AA34" s="79">
        <f>SUM(AA29:AA33)</f>
        <v>121650730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37758914</v>
      </c>
      <c r="D37" s="160"/>
      <c r="E37" s="64">
        <v>117344220</v>
      </c>
      <c r="F37" s="65">
        <v>117344220</v>
      </c>
      <c r="G37" s="65">
        <v>57694646</v>
      </c>
      <c r="H37" s="65">
        <v>57694646</v>
      </c>
      <c r="I37" s="65">
        <v>58031661</v>
      </c>
      <c r="J37" s="65">
        <v>173420953</v>
      </c>
      <c r="K37" s="65">
        <v>58031661</v>
      </c>
      <c r="L37" s="65">
        <v>58031661</v>
      </c>
      <c r="M37" s="65">
        <v>66064681</v>
      </c>
      <c r="N37" s="65">
        <v>182128003</v>
      </c>
      <c r="O37" s="65">
        <v>63282686</v>
      </c>
      <c r="P37" s="65">
        <v>63282686</v>
      </c>
      <c r="Q37" s="65">
        <v>66622792</v>
      </c>
      <c r="R37" s="65">
        <v>193188164</v>
      </c>
      <c r="S37" s="65">
        <v>66622792</v>
      </c>
      <c r="T37" s="65">
        <v>66622792</v>
      </c>
      <c r="U37" s="65">
        <v>80082582</v>
      </c>
      <c r="V37" s="65">
        <v>213328166</v>
      </c>
      <c r="W37" s="65">
        <v>762065286</v>
      </c>
      <c r="X37" s="65">
        <v>117344220</v>
      </c>
      <c r="Y37" s="65">
        <v>644721066</v>
      </c>
      <c r="Z37" s="145">
        <v>549.43</v>
      </c>
      <c r="AA37" s="67">
        <v>117344220</v>
      </c>
    </row>
    <row r="38" spans="1:27" ht="13.5">
      <c r="A38" s="264" t="s">
        <v>168</v>
      </c>
      <c r="B38" s="197"/>
      <c r="C38" s="160">
        <v>181533336</v>
      </c>
      <c r="D38" s="160"/>
      <c r="E38" s="64">
        <v>188560966</v>
      </c>
      <c r="F38" s="65">
        <v>188560966</v>
      </c>
      <c r="G38" s="65">
        <v>182558327</v>
      </c>
      <c r="H38" s="65">
        <v>159764548</v>
      </c>
      <c r="I38" s="65">
        <v>204089188</v>
      </c>
      <c r="J38" s="65">
        <v>546412063</v>
      </c>
      <c r="K38" s="65">
        <v>160253700</v>
      </c>
      <c r="L38" s="65">
        <v>160231217</v>
      </c>
      <c r="M38" s="65">
        <v>159054727</v>
      </c>
      <c r="N38" s="65">
        <v>479539644</v>
      </c>
      <c r="O38" s="65">
        <v>158399532</v>
      </c>
      <c r="P38" s="65">
        <v>157803441</v>
      </c>
      <c r="Q38" s="65">
        <v>157263566</v>
      </c>
      <c r="R38" s="65">
        <v>473466539</v>
      </c>
      <c r="S38" s="65">
        <v>156818593</v>
      </c>
      <c r="T38" s="65">
        <v>156342767</v>
      </c>
      <c r="U38" s="65">
        <v>155845425</v>
      </c>
      <c r="V38" s="65">
        <v>469006785</v>
      </c>
      <c r="W38" s="65">
        <v>1968425031</v>
      </c>
      <c r="X38" s="65">
        <v>188560966</v>
      </c>
      <c r="Y38" s="65">
        <v>1779864065</v>
      </c>
      <c r="Z38" s="145">
        <v>943.92</v>
      </c>
      <c r="AA38" s="67">
        <v>188560966</v>
      </c>
    </row>
    <row r="39" spans="1:27" ht="13.5">
      <c r="A39" s="265" t="s">
        <v>59</v>
      </c>
      <c r="B39" s="268"/>
      <c r="C39" s="177">
        <f aca="true" t="shared" si="4" ref="C39:Y39">SUM(C37:C38)</f>
        <v>219292250</v>
      </c>
      <c r="D39" s="177">
        <f>SUM(D37:D38)</f>
        <v>0</v>
      </c>
      <c r="E39" s="81">
        <f t="shared" si="4"/>
        <v>305905186</v>
      </c>
      <c r="F39" s="82">
        <f t="shared" si="4"/>
        <v>305905186</v>
      </c>
      <c r="G39" s="82">
        <f t="shared" si="4"/>
        <v>240252973</v>
      </c>
      <c r="H39" s="82">
        <f t="shared" si="4"/>
        <v>217459194</v>
      </c>
      <c r="I39" s="82">
        <f t="shared" si="4"/>
        <v>262120849</v>
      </c>
      <c r="J39" s="82">
        <f t="shared" si="4"/>
        <v>719833016</v>
      </c>
      <c r="K39" s="82">
        <f t="shared" si="4"/>
        <v>218285361</v>
      </c>
      <c r="L39" s="82">
        <f t="shared" si="4"/>
        <v>218262878</v>
      </c>
      <c r="M39" s="82">
        <f t="shared" si="4"/>
        <v>225119408</v>
      </c>
      <c r="N39" s="82">
        <f t="shared" si="4"/>
        <v>661667647</v>
      </c>
      <c r="O39" s="82">
        <f t="shared" si="4"/>
        <v>221682218</v>
      </c>
      <c r="P39" s="82">
        <f t="shared" si="4"/>
        <v>221086127</v>
      </c>
      <c r="Q39" s="82">
        <f t="shared" si="4"/>
        <v>223886358</v>
      </c>
      <c r="R39" s="82">
        <f t="shared" si="4"/>
        <v>666654703</v>
      </c>
      <c r="S39" s="82">
        <f t="shared" si="4"/>
        <v>223441385</v>
      </c>
      <c r="T39" s="82">
        <f t="shared" si="4"/>
        <v>222965559</v>
      </c>
      <c r="U39" s="82">
        <f t="shared" si="4"/>
        <v>235928007</v>
      </c>
      <c r="V39" s="82">
        <f t="shared" si="4"/>
        <v>682334951</v>
      </c>
      <c r="W39" s="82">
        <f t="shared" si="4"/>
        <v>2730490317</v>
      </c>
      <c r="X39" s="82">
        <f t="shared" si="4"/>
        <v>305905186</v>
      </c>
      <c r="Y39" s="82">
        <f t="shared" si="4"/>
        <v>2424585131</v>
      </c>
      <c r="Z39" s="227">
        <f>+IF(X39&lt;&gt;0,+(Y39/X39)*100,0)</f>
        <v>792.5936669148198</v>
      </c>
      <c r="AA39" s="84">
        <f>SUM(AA37:AA38)</f>
        <v>305905186</v>
      </c>
    </row>
    <row r="40" spans="1:27" ht="13.5">
      <c r="A40" s="265" t="s">
        <v>170</v>
      </c>
      <c r="B40" s="266"/>
      <c r="C40" s="177">
        <f aca="true" t="shared" si="5" ref="C40:Y40">+C34+C39</f>
        <v>397084256</v>
      </c>
      <c r="D40" s="177">
        <f>+D34+D39</f>
        <v>0</v>
      </c>
      <c r="E40" s="77">
        <f t="shared" si="5"/>
        <v>427555916</v>
      </c>
      <c r="F40" s="78">
        <f t="shared" si="5"/>
        <v>427555916</v>
      </c>
      <c r="G40" s="78">
        <f t="shared" si="5"/>
        <v>396449643</v>
      </c>
      <c r="H40" s="78">
        <f t="shared" si="5"/>
        <v>356537712</v>
      </c>
      <c r="I40" s="78">
        <f t="shared" si="5"/>
        <v>447037298</v>
      </c>
      <c r="J40" s="78">
        <f t="shared" si="5"/>
        <v>1200024653</v>
      </c>
      <c r="K40" s="78">
        <f t="shared" si="5"/>
        <v>361160771</v>
      </c>
      <c r="L40" s="78">
        <f t="shared" si="5"/>
        <v>354858659</v>
      </c>
      <c r="M40" s="78">
        <f t="shared" si="5"/>
        <v>376389302</v>
      </c>
      <c r="N40" s="78">
        <f t="shared" si="5"/>
        <v>1092408732</v>
      </c>
      <c r="O40" s="78">
        <f t="shared" si="5"/>
        <v>356526604</v>
      </c>
      <c r="P40" s="78">
        <f t="shared" si="5"/>
        <v>358276276</v>
      </c>
      <c r="Q40" s="78">
        <f t="shared" si="5"/>
        <v>390725338</v>
      </c>
      <c r="R40" s="78">
        <f t="shared" si="5"/>
        <v>1105528218</v>
      </c>
      <c r="S40" s="78">
        <f t="shared" si="5"/>
        <v>378599558</v>
      </c>
      <c r="T40" s="78">
        <f t="shared" si="5"/>
        <v>378293044</v>
      </c>
      <c r="U40" s="78">
        <f t="shared" si="5"/>
        <v>417139962</v>
      </c>
      <c r="V40" s="78">
        <f t="shared" si="5"/>
        <v>1174032564</v>
      </c>
      <c r="W40" s="78">
        <f t="shared" si="5"/>
        <v>4571994167</v>
      </c>
      <c r="X40" s="78">
        <f t="shared" si="5"/>
        <v>427555916</v>
      </c>
      <c r="Y40" s="78">
        <f t="shared" si="5"/>
        <v>4144438251</v>
      </c>
      <c r="Z40" s="179">
        <f>+IF(X40&lt;&gt;0,+(Y40/X40)*100,0)</f>
        <v>969.3324535825158</v>
      </c>
      <c r="AA40" s="79">
        <f>+AA34+AA39</f>
        <v>427555916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3232965560</v>
      </c>
      <c r="D42" s="272">
        <f>+D25-D40</f>
        <v>0</v>
      </c>
      <c r="E42" s="273">
        <f t="shared" si="6"/>
        <v>3204689304</v>
      </c>
      <c r="F42" s="274">
        <f t="shared" si="6"/>
        <v>3204689304</v>
      </c>
      <c r="G42" s="274">
        <f t="shared" si="6"/>
        <v>3350165550</v>
      </c>
      <c r="H42" s="274">
        <f t="shared" si="6"/>
        <v>3411385668</v>
      </c>
      <c r="I42" s="274">
        <f t="shared" si="6"/>
        <v>3316057678</v>
      </c>
      <c r="J42" s="274">
        <f t="shared" si="6"/>
        <v>10077608896</v>
      </c>
      <c r="K42" s="274">
        <f t="shared" si="6"/>
        <v>3394584922</v>
      </c>
      <c r="L42" s="274">
        <f t="shared" si="6"/>
        <v>3359562097</v>
      </c>
      <c r="M42" s="274">
        <f t="shared" si="6"/>
        <v>3352171908</v>
      </c>
      <c r="N42" s="274">
        <f t="shared" si="6"/>
        <v>10106318927</v>
      </c>
      <c r="O42" s="274">
        <f t="shared" si="6"/>
        <v>3377356129</v>
      </c>
      <c r="P42" s="274">
        <f t="shared" si="6"/>
        <v>3377817358</v>
      </c>
      <c r="Q42" s="274">
        <f t="shared" si="6"/>
        <v>3367148046</v>
      </c>
      <c r="R42" s="274">
        <f t="shared" si="6"/>
        <v>10122321533</v>
      </c>
      <c r="S42" s="274">
        <f t="shared" si="6"/>
        <v>3383769856</v>
      </c>
      <c r="T42" s="274">
        <f t="shared" si="6"/>
        <v>3369641289</v>
      </c>
      <c r="U42" s="274">
        <f t="shared" si="6"/>
        <v>3259124275</v>
      </c>
      <c r="V42" s="274">
        <f t="shared" si="6"/>
        <v>10012535420</v>
      </c>
      <c r="W42" s="274">
        <f t="shared" si="6"/>
        <v>40318784776</v>
      </c>
      <c r="X42" s="274">
        <f t="shared" si="6"/>
        <v>3204689304</v>
      </c>
      <c r="Y42" s="274">
        <f t="shared" si="6"/>
        <v>37114095472</v>
      </c>
      <c r="Z42" s="275">
        <f>+IF(X42&lt;&gt;0,+(Y42/X42)*100,0)</f>
        <v>1158.1183681574144</v>
      </c>
      <c r="AA42" s="276">
        <f>+AA25-AA40</f>
        <v>3204689304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2390242942</v>
      </c>
      <c r="D45" s="160"/>
      <c r="E45" s="64">
        <v>1479183964</v>
      </c>
      <c r="F45" s="65">
        <v>1479183964</v>
      </c>
      <c r="G45" s="65">
        <v>2436850132</v>
      </c>
      <c r="H45" s="65">
        <v>2498070250</v>
      </c>
      <c r="I45" s="65">
        <v>2400334260</v>
      </c>
      <c r="J45" s="65">
        <v>7335254642</v>
      </c>
      <c r="K45" s="65">
        <v>2510732753</v>
      </c>
      <c r="L45" s="65">
        <v>2484565465</v>
      </c>
      <c r="M45" s="65">
        <v>2509449290</v>
      </c>
      <c r="N45" s="65">
        <v>7504747508</v>
      </c>
      <c r="O45" s="65">
        <v>2534633511</v>
      </c>
      <c r="P45" s="65">
        <v>2535094740</v>
      </c>
      <c r="Q45" s="65">
        <v>2524425428</v>
      </c>
      <c r="R45" s="65">
        <v>7594153679</v>
      </c>
      <c r="S45" s="65">
        <v>2541047238</v>
      </c>
      <c r="T45" s="65">
        <v>2526918671</v>
      </c>
      <c r="U45" s="65">
        <v>2416401657</v>
      </c>
      <c r="V45" s="65">
        <v>7484367566</v>
      </c>
      <c r="W45" s="65">
        <v>29918523395</v>
      </c>
      <c r="X45" s="65">
        <v>1479183964</v>
      </c>
      <c r="Y45" s="65">
        <v>28439339431</v>
      </c>
      <c r="Z45" s="144">
        <v>1922.64</v>
      </c>
      <c r="AA45" s="67">
        <v>1479183964</v>
      </c>
    </row>
    <row r="46" spans="1:27" ht="13.5">
      <c r="A46" s="264" t="s">
        <v>174</v>
      </c>
      <c r="B46" s="197" t="s">
        <v>94</v>
      </c>
      <c r="C46" s="160">
        <v>842722618</v>
      </c>
      <c r="D46" s="160"/>
      <c r="E46" s="64">
        <v>1725505338</v>
      </c>
      <c r="F46" s="65">
        <v>1725505338</v>
      </c>
      <c r="G46" s="65">
        <v>913315418</v>
      </c>
      <c r="H46" s="65">
        <v>913315418</v>
      </c>
      <c r="I46" s="65">
        <v>915723418</v>
      </c>
      <c r="J46" s="65">
        <v>2742354254</v>
      </c>
      <c r="K46" s="65">
        <v>883852169</v>
      </c>
      <c r="L46" s="65">
        <v>874996632</v>
      </c>
      <c r="M46" s="65">
        <v>842722618</v>
      </c>
      <c r="N46" s="65">
        <v>2601571419</v>
      </c>
      <c r="O46" s="65">
        <v>842722618</v>
      </c>
      <c r="P46" s="65">
        <v>842722618</v>
      </c>
      <c r="Q46" s="65">
        <v>842722618</v>
      </c>
      <c r="R46" s="65">
        <v>2528167854</v>
      </c>
      <c r="S46" s="65">
        <v>842722618</v>
      </c>
      <c r="T46" s="65">
        <v>842722618</v>
      </c>
      <c r="U46" s="65">
        <v>842722618</v>
      </c>
      <c r="V46" s="65">
        <v>2528167854</v>
      </c>
      <c r="W46" s="65">
        <v>10400261381</v>
      </c>
      <c r="X46" s="65">
        <v>1725505338</v>
      </c>
      <c r="Y46" s="65">
        <v>8674756043</v>
      </c>
      <c r="Z46" s="144">
        <v>502.74</v>
      </c>
      <c r="AA46" s="67">
        <v>1725505338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3232965560</v>
      </c>
      <c r="D48" s="232">
        <f>SUM(D45:D47)</f>
        <v>0</v>
      </c>
      <c r="E48" s="279">
        <f t="shared" si="7"/>
        <v>3204689302</v>
      </c>
      <c r="F48" s="234">
        <f t="shared" si="7"/>
        <v>3204689302</v>
      </c>
      <c r="G48" s="234">
        <f t="shared" si="7"/>
        <v>3350165550</v>
      </c>
      <c r="H48" s="234">
        <f t="shared" si="7"/>
        <v>3411385668</v>
      </c>
      <c r="I48" s="234">
        <f t="shared" si="7"/>
        <v>3316057678</v>
      </c>
      <c r="J48" s="234">
        <f t="shared" si="7"/>
        <v>10077608896</v>
      </c>
      <c r="K48" s="234">
        <f t="shared" si="7"/>
        <v>3394584922</v>
      </c>
      <c r="L48" s="234">
        <f t="shared" si="7"/>
        <v>3359562097</v>
      </c>
      <c r="M48" s="234">
        <f t="shared" si="7"/>
        <v>3352171908</v>
      </c>
      <c r="N48" s="234">
        <f t="shared" si="7"/>
        <v>10106318927</v>
      </c>
      <c r="O48" s="234">
        <f t="shared" si="7"/>
        <v>3377356129</v>
      </c>
      <c r="P48" s="234">
        <f t="shared" si="7"/>
        <v>3377817358</v>
      </c>
      <c r="Q48" s="234">
        <f t="shared" si="7"/>
        <v>3367148046</v>
      </c>
      <c r="R48" s="234">
        <f t="shared" si="7"/>
        <v>10122321533</v>
      </c>
      <c r="S48" s="234">
        <f t="shared" si="7"/>
        <v>3383769856</v>
      </c>
      <c r="T48" s="234">
        <f t="shared" si="7"/>
        <v>3369641289</v>
      </c>
      <c r="U48" s="234">
        <f t="shared" si="7"/>
        <v>3259124275</v>
      </c>
      <c r="V48" s="234">
        <f t="shared" si="7"/>
        <v>10012535420</v>
      </c>
      <c r="W48" s="234">
        <f t="shared" si="7"/>
        <v>40318784776</v>
      </c>
      <c r="X48" s="234">
        <f t="shared" si="7"/>
        <v>3204689302</v>
      </c>
      <c r="Y48" s="234">
        <f t="shared" si="7"/>
        <v>37114095474</v>
      </c>
      <c r="Z48" s="280">
        <f>+IF(X48&lt;&gt;0,+(Y48/X48)*100,0)</f>
        <v>1158.1183689425877</v>
      </c>
      <c r="AA48" s="247">
        <f>SUM(AA45:AA47)</f>
        <v>3204689302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686985438</v>
      </c>
      <c r="D6" s="160">
        <v>988022900</v>
      </c>
      <c r="E6" s="64">
        <v>710658423</v>
      </c>
      <c r="F6" s="65">
        <v>710658423</v>
      </c>
      <c r="G6" s="65">
        <v>64460233</v>
      </c>
      <c r="H6" s="65">
        <v>88046456</v>
      </c>
      <c r="I6" s="65">
        <v>80042885</v>
      </c>
      <c r="J6" s="65">
        <v>232549574</v>
      </c>
      <c r="K6" s="65">
        <v>87788438</v>
      </c>
      <c r="L6" s="65">
        <v>69765657</v>
      </c>
      <c r="M6" s="65">
        <v>89791924</v>
      </c>
      <c r="N6" s="65">
        <v>247346019</v>
      </c>
      <c r="O6" s="65">
        <v>75611530</v>
      </c>
      <c r="P6" s="65">
        <v>61943234</v>
      </c>
      <c r="Q6" s="65">
        <v>100384068</v>
      </c>
      <c r="R6" s="65">
        <v>237938832</v>
      </c>
      <c r="S6" s="65">
        <v>57692873</v>
      </c>
      <c r="T6" s="65">
        <v>62879914</v>
      </c>
      <c r="U6" s="65">
        <v>149615688</v>
      </c>
      <c r="V6" s="65">
        <v>270188475</v>
      </c>
      <c r="W6" s="65">
        <v>988022900</v>
      </c>
      <c r="X6" s="65">
        <v>710658423</v>
      </c>
      <c r="Y6" s="65">
        <v>277364477</v>
      </c>
      <c r="Z6" s="145">
        <v>39.03</v>
      </c>
      <c r="AA6" s="67">
        <v>710658423</v>
      </c>
    </row>
    <row r="7" spans="1:27" ht="13.5">
      <c r="A7" s="264" t="s">
        <v>181</v>
      </c>
      <c r="B7" s="197" t="s">
        <v>72</v>
      </c>
      <c r="C7" s="160">
        <v>58790788</v>
      </c>
      <c r="D7" s="160">
        <v>35189981</v>
      </c>
      <c r="E7" s="64">
        <v>55699529</v>
      </c>
      <c r="F7" s="65">
        <v>55699529</v>
      </c>
      <c r="G7" s="65">
        <v>12147327</v>
      </c>
      <c r="H7" s="65">
        <v>1250000</v>
      </c>
      <c r="I7" s="65">
        <v>949606</v>
      </c>
      <c r="J7" s="65">
        <v>14346933</v>
      </c>
      <c r="K7" s="65">
        <v>388000</v>
      </c>
      <c r="L7" s="65"/>
      <c r="M7" s="65">
        <v>10353033</v>
      </c>
      <c r="N7" s="65">
        <v>10741033</v>
      </c>
      <c r="O7" s="65">
        <v>125000</v>
      </c>
      <c r="P7" s="65"/>
      <c r="Q7" s="65">
        <v>9976637</v>
      </c>
      <c r="R7" s="65">
        <v>10101637</v>
      </c>
      <c r="S7" s="65"/>
      <c r="T7" s="65">
        <v>175</v>
      </c>
      <c r="U7" s="65">
        <v>203</v>
      </c>
      <c r="V7" s="65">
        <v>378</v>
      </c>
      <c r="W7" s="65">
        <v>35189981</v>
      </c>
      <c r="X7" s="65">
        <v>55699529</v>
      </c>
      <c r="Y7" s="65">
        <v>-20509548</v>
      </c>
      <c r="Z7" s="145">
        <v>-36.82</v>
      </c>
      <c r="AA7" s="67">
        <v>55699529</v>
      </c>
    </row>
    <row r="8" spans="1:27" ht="13.5">
      <c r="A8" s="264" t="s">
        <v>182</v>
      </c>
      <c r="B8" s="197" t="s">
        <v>72</v>
      </c>
      <c r="C8" s="160">
        <v>36483584</v>
      </c>
      <c r="D8" s="160">
        <v>57925596</v>
      </c>
      <c r="E8" s="64">
        <v>49955167</v>
      </c>
      <c r="F8" s="65">
        <v>49955167</v>
      </c>
      <c r="G8" s="65">
        <v>3287015</v>
      </c>
      <c r="H8" s="65">
        <v>57857</v>
      </c>
      <c r="I8" s="65">
        <v>394092</v>
      </c>
      <c r="J8" s="65">
        <v>3738964</v>
      </c>
      <c r="K8" s="65">
        <v>261039</v>
      </c>
      <c r="L8" s="65">
        <v>1232307</v>
      </c>
      <c r="M8" s="65">
        <v>10577506</v>
      </c>
      <c r="N8" s="65">
        <v>12070852</v>
      </c>
      <c r="O8" s="65">
        <v>197767</v>
      </c>
      <c r="P8" s="65">
        <v>156538</v>
      </c>
      <c r="Q8" s="65">
        <v>14394599</v>
      </c>
      <c r="R8" s="65">
        <v>14748904</v>
      </c>
      <c r="S8" s="65">
        <v>333149</v>
      </c>
      <c r="T8" s="65">
        <v>81576</v>
      </c>
      <c r="U8" s="65">
        <v>26952151</v>
      </c>
      <c r="V8" s="65">
        <v>27366876</v>
      </c>
      <c r="W8" s="65">
        <v>57925596</v>
      </c>
      <c r="X8" s="65">
        <v>49955167</v>
      </c>
      <c r="Y8" s="65">
        <v>7970429</v>
      </c>
      <c r="Z8" s="145">
        <v>15.96</v>
      </c>
      <c r="AA8" s="67">
        <v>49955167</v>
      </c>
    </row>
    <row r="9" spans="1:27" ht="13.5">
      <c r="A9" s="264" t="s">
        <v>183</v>
      </c>
      <c r="B9" s="197"/>
      <c r="C9" s="160">
        <v>23828455</v>
      </c>
      <c r="D9" s="160">
        <v>5732029</v>
      </c>
      <c r="E9" s="64">
        <v>23146485</v>
      </c>
      <c r="F9" s="65">
        <v>23146485</v>
      </c>
      <c r="G9" s="65">
        <v>132756</v>
      </c>
      <c r="H9" s="65">
        <v>525032</v>
      </c>
      <c r="I9" s="65">
        <v>594461</v>
      </c>
      <c r="J9" s="65">
        <v>1252249</v>
      </c>
      <c r="K9" s="65">
        <v>683913</v>
      </c>
      <c r="L9" s="65">
        <v>689555</v>
      </c>
      <c r="M9" s="65">
        <v>572208</v>
      </c>
      <c r="N9" s="65">
        <v>1945676</v>
      </c>
      <c r="O9" s="65">
        <v>410665</v>
      </c>
      <c r="P9" s="65">
        <v>442519</v>
      </c>
      <c r="Q9" s="65">
        <v>427217</v>
      </c>
      <c r="R9" s="65">
        <v>1280401</v>
      </c>
      <c r="S9" s="65">
        <v>452716</v>
      </c>
      <c r="T9" s="65">
        <v>440243</v>
      </c>
      <c r="U9" s="65">
        <v>360744</v>
      </c>
      <c r="V9" s="65">
        <v>1253703</v>
      </c>
      <c r="W9" s="65">
        <v>5732029</v>
      </c>
      <c r="X9" s="65">
        <v>23146485</v>
      </c>
      <c r="Y9" s="65">
        <v>-17414456</v>
      </c>
      <c r="Z9" s="145">
        <v>-75.24</v>
      </c>
      <c r="AA9" s="67">
        <v>23146485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-587774088</v>
      </c>
      <c r="D12" s="160">
        <v>-956009438</v>
      </c>
      <c r="E12" s="64">
        <v>-708841737</v>
      </c>
      <c r="F12" s="65">
        <v>-708841737</v>
      </c>
      <c r="G12" s="65">
        <v>-68604732</v>
      </c>
      <c r="H12" s="65">
        <v>-77653010</v>
      </c>
      <c r="I12" s="65">
        <v>-105386732</v>
      </c>
      <c r="J12" s="65">
        <v>-251644474</v>
      </c>
      <c r="K12" s="65">
        <v>-69338969</v>
      </c>
      <c r="L12" s="65">
        <v>-68474538</v>
      </c>
      <c r="M12" s="65">
        <v>-94608778</v>
      </c>
      <c r="N12" s="65">
        <v>-232422285</v>
      </c>
      <c r="O12" s="65">
        <v>-77530047</v>
      </c>
      <c r="P12" s="65">
        <v>-63116618</v>
      </c>
      <c r="Q12" s="65">
        <v>-109300908</v>
      </c>
      <c r="R12" s="65">
        <v>-249947573</v>
      </c>
      <c r="S12" s="65">
        <v>-47567760</v>
      </c>
      <c r="T12" s="65">
        <v>-49704099</v>
      </c>
      <c r="U12" s="65">
        <v>-124723247</v>
      </c>
      <c r="V12" s="65">
        <v>-221995106</v>
      </c>
      <c r="W12" s="65">
        <v>-956009438</v>
      </c>
      <c r="X12" s="65">
        <v>-708841737</v>
      </c>
      <c r="Y12" s="65">
        <v>-247167701</v>
      </c>
      <c r="Z12" s="145">
        <v>34.87</v>
      </c>
      <c r="AA12" s="67">
        <v>-708841737</v>
      </c>
    </row>
    <row r="13" spans="1:27" ht="13.5">
      <c r="A13" s="264" t="s">
        <v>40</v>
      </c>
      <c r="B13" s="197"/>
      <c r="C13" s="160">
        <v>-3752322</v>
      </c>
      <c r="D13" s="160">
        <v>-5332810</v>
      </c>
      <c r="E13" s="64">
        <v>-7400278</v>
      </c>
      <c r="F13" s="65">
        <v>-7400278</v>
      </c>
      <c r="G13" s="65"/>
      <c r="H13" s="65"/>
      <c r="I13" s="65"/>
      <c r="J13" s="65"/>
      <c r="K13" s="65"/>
      <c r="L13" s="65"/>
      <c r="M13" s="65">
        <v>-1774229</v>
      </c>
      <c r="N13" s="65">
        <v>-1774229</v>
      </c>
      <c r="O13" s="65"/>
      <c r="P13" s="65"/>
      <c r="Q13" s="65"/>
      <c r="R13" s="65"/>
      <c r="S13" s="65"/>
      <c r="T13" s="65">
        <v>-81923</v>
      </c>
      <c r="U13" s="65">
        <v>-3476658</v>
      </c>
      <c r="V13" s="65">
        <v>-3558581</v>
      </c>
      <c r="W13" s="65">
        <v>-5332810</v>
      </c>
      <c r="X13" s="65">
        <v>-7400278</v>
      </c>
      <c r="Y13" s="65">
        <v>2067468</v>
      </c>
      <c r="Z13" s="145">
        <v>-27.94</v>
      </c>
      <c r="AA13" s="67">
        <v>-7400278</v>
      </c>
    </row>
    <row r="14" spans="1:27" ht="13.5">
      <c r="A14" s="264" t="s">
        <v>42</v>
      </c>
      <c r="B14" s="197" t="s">
        <v>72</v>
      </c>
      <c r="C14" s="160">
        <v>-564867</v>
      </c>
      <c r="D14" s="160"/>
      <c r="E14" s="64">
        <v>-829860</v>
      </c>
      <c r="F14" s="65">
        <v>-829860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>
        <v>-829860</v>
      </c>
      <c r="Y14" s="65">
        <v>829860</v>
      </c>
      <c r="Z14" s="145">
        <v>-100</v>
      </c>
      <c r="AA14" s="67">
        <v>-829860</v>
      </c>
    </row>
    <row r="15" spans="1:27" ht="13.5">
      <c r="A15" s="265" t="s">
        <v>187</v>
      </c>
      <c r="B15" s="266"/>
      <c r="C15" s="177">
        <f aca="true" t="shared" si="0" ref="C15:Y15">SUM(C6:C14)</f>
        <v>213996988</v>
      </c>
      <c r="D15" s="177">
        <f>SUM(D6:D14)</f>
        <v>125528258</v>
      </c>
      <c r="E15" s="77">
        <f t="shared" si="0"/>
        <v>122387729</v>
      </c>
      <c r="F15" s="78">
        <f t="shared" si="0"/>
        <v>122387729</v>
      </c>
      <c r="G15" s="78">
        <f t="shared" si="0"/>
        <v>11422599</v>
      </c>
      <c r="H15" s="78">
        <f t="shared" si="0"/>
        <v>12226335</v>
      </c>
      <c r="I15" s="78">
        <f t="shared" si="0"/>
        <v>-23405688</v>
      </c>
      <c r="J15" s="78">
        <f t="shared" si="0"/>
        <v>243246</v>
      </c>
      <c r="K15" s="78">
        <f t="shared" si="0"/>
        <v>19782421</v>
      </c>
      <c r="L15" s="78">
        <f t="shared" si="0"/>
        <v>3212981</v>
      </c>
      <c r="M15" s="78">
        <f t="shared" si="0"/>
        <v>14911664</v>
      </c>
      <c r="N15" s="78">
        <f t="shared" si="0"/>
        <v>37907066</v>
      </c>
      <c r="O15" s="78">
        <f t="shared" si="0"/>
        <v>-1185085</v>
      </c>
      <c r="P15" s="78">
        <f t="shared" si="0"/>
        <v>-574327</v>
      </c>
      <c r="Q15" s="78">
        <f t="shared" si="0"/>
        <v>15881613</v>
      </c>
      <c r="R15" s="78">
        <f t="shared" si="0"/>
        <v>14122201</v>
      </c>
      <c r="S15" s="78">
        <f t="shared" si="0"/>
        <v>10910978</v>
      </c>
      <c r="T15" s="78">
        <f t="shared" si="0"/>
        <v>13615886</v>
      </c>
      <c r="U15" s="78">
        <f t="shared" si="0"/>
        <v>48728881</v>
      </c>
      <c r="V15" s="78">
        <f t="shared" si="0"/>
        <v>73255745</v>
      </c>
      <c r="W15" s="78">
        <f t="shared" si="0"/>
        <v>125528258</v>
      </c>
      <c r="X15" s="78">
        <f t="shared" si="0"/>
        <v>122387729</v>
      </c>
      <c r="Y15" s="78">
        <f t="shared" si="0"/>
        <v>3140529</v>
      </c>
      <c r="Z15" s="179">
        <f>+IF(X15&lt;&gt;0,+(Y15/X15)*100,0)</f>
        <v>2.5660489214568236</v>
      </c>
      <c r="AA15" s="79">
        <f>SUM(AA6:AA14)</f>
        <v>122387729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3728</v>
      </c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>
        <v>-19548305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>
        <v>-1977898</v>
      </c>
      <c r="D21" s="162"/>
      <c r="E21" s="64">
        <v>7592693</v>
      </c>
      <c r="F21" s="65">
        <v>7592693</v>
      </c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>
        <v>7592693</v>
      </c>
      <c r="Y21" s="164">
        <v>-7592693</v>
      </c>
      <c r="Z21" s="146">
        <v>-100</v>
      </c>
      <c r="AA21" s="239">
        <v>7592693</v>
      </c>
    </row>
    <row r="22" spans="1:27" ht="13.5">
      <c r="A22" s="264" t="s">
        <v>192</v>
      </c>
      <c r="B22" s="197"/>
      <c r="C22" s="160">
        <v>-3595767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-113060489</v>
      </c>
      <c r="D24" s="160">
        <v>-159141571</v>
      </c>
      <c r="E24" s="64">
        <v>-199066041</v>
      </c>
      <c r="F24" s="65">
        <v>-199066041</v>
      </c>
      <c r="G24" s="65">
        <v>-541554</v>
      </c>
      <c r="H24" s="65">
        <v>-3943349</v>
      </c>
      <c r="I24" s="65">
        <v>-4431873</v>
      </c>
      <c r="J24" s="65">
        <v>-8916776</v>
      </c>
      <c r="K24" s="65">
        <v>-7992364</v>
      </c>
      <c r="L24" s="65">
        <v>-12809814</v>
      </c>
      <c r="M24" s="65">
        <v>-10044872</v>
      </c>
      <c r="N24" s="65">
        <v>-30847050</v>
      </c>
      <c r="O24" s="65">
        <v>-3826607</v>
      </c>
      <c r="P24" s="65">
        <v>-475883</v>
      </c>
      <c r="Q24" s="65">
        <v>-17237928</v>
      </c>
      <c r="R24" s="65">
        <v>-21540418</v>
      </c>
      <c r="S24" s="65">
        <v>-11166857</v>
      </c>
      <c r="T24" s="65">
        <v>-24898206</v>
      </c>
      <c r="U24" s="65">
        <v>-61772264</v>
      </c>
      <c r="V24" s="65">
        <v>-97837327</v>
      </c>
      <c r="W24" s="65">
        <v>-159141571</v>
      </c>
      <c r="X24" s="65">
        <v>-199066041</v>
      </c>
      <c r="Y24" s="65">
        <v>39924470</v>
      </c>
      <c r="Z24" s="145">
        <v>-20.06</v>
      </c>
      <c r="AA24" s="67">
        <v>-199066041</v>
      </c>
    </row>
    <row r="25" spans="1:27" ht="13.5">
      <c r="A25" s="265" t="s">
        <v>194</v>
      </c>
      <c r="B25" s="266"/>
      <c r="C25" s="177">
        <f aca="true" t="shared" si="1" ref="C25:Y25">SUM(C19:C24)</f>
        <v>-138178731</v>
      </c>
      <c r="D25" s="177">
        <f>SUM(D19:D24)</f>
        <v>-159141571</v>
      </c>
      <c r="E25" s="77">
        <f t="shared" si="1"/>
        <v>-191473348</v>
      </c>
      <c r="F25" s="78">
        <f t="shared" si="1"/>
        <v>-191473348</v>
      </c>
      <c r="G25" s="78">
        <f t="shared" si="1"/>
        <v>-541554</v>
      </c>
      <c r="H25" s="78">
        <f t="shared" si="1"/>
        <v>-3943349</v>
      </c>
      <c r="I25" s="78">
        <f t="shared" si="1"/>
        <v>-4431873</v>
      </c>
      <c r="J25" s="78">
        <f t="shared" si="1"/>
        <v>-8916776</v>
      </c>
      <c r="K25" s="78">
        <f t="shared" si="1"/>
        <v>-7992364</v>
      </c>
      <c r="L25" s="78">
        <f t="shared" si="1"/>
        <v>-12809814</v>
      </c>
      <c r="M25" s="78">
        <f t="shared" si="1"/>
        <v>-10044872</v>
      </c>
      <c r="N25" s="78">
        <f t="shared" si="1"/>
        <v>-30847050</v>
      </c>
      <c r="O25" s="78">
        <f t="shared" si="1"/>
        <v>-3826607</v>
      </c>
      <c r="P25" s="78">
        <f t="shared" si="1"/>
        <v>-475883</v>
      </c>
      <c r="Q25" s="78">
        <f t="shared" si="1"/>
        <v>-17237928</v>
      </c>
      <c r="R25" s="78">
        <f t="shared" si="1"/>
        <v>-21540418</v>
      </c>
      <c r="S25" s="78">
        <f t="shared" si="1"/>
        <v>-11166857</v>
      </c>
      <c r="T25" s="78">
        <f t="shared" si="1"/>
        <v>-24898206</v>
      </c>
      <c r="U25" s="78">
        <f t="shared" si="1"/>
        <v>-61772264</v>
      </c>
      <c r="V25" s="78">
        <f t="shared" si="1"/>
        <v>-97837327</v>
      </c>
      <c r="W25" s="78">
        <f t="shared" si="1"/>
        <v>-159141571</v>
      </c>
      <c r="X25" s="78">
        <f t="shared" si="1"/>
        <v>-191473348</v>
      </c>
      <c r="Y25" s="78">
        <f t="shared" si="1"/>
        <v>32331777</v>
      </c>
      <c r="Z25" s="179">
        <f>+IF(X25&lt;&gt;0,+(Y25/X25)*100,0)</f>
        <v>-16.885784542713488</v>
      </c>
      <c r="AA25" s="79">
        <f>SUM(AA19:AA24)</f>
        <v>-191473348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4894660</v>
      </c>
      <c r="D30" s="160">
        <v>47674392</v>
      </c>
      <c r="E30" s="64">
        <v>47047780</v>
      </c>
      <c r="F30" s="65">
        <v>47047780</v>
      </c>
      <c r="G30" s="65">
        <v>12466455</v>
      </c>
      <c r="H30" s="65">
        <v>7818808</v>
      </c>
      <c r="I30" s="65"/>
      <c r="J30" s="65">
        <v>20285263</v>
      </c>
      <c r="K30" s="65"/>
      <c r="L30" s="65"/>
      <c r="M30" s="65">
        <v>8917388</v>
      </c>
      <c r="N30" s="65">
        <v>8917388</v>
      </c>
      <c r="O30" s="65"/>
      <c r="P30" s="65"/>
      <c r="Q30" s="65">
        <v>3341106</v>
      </c>
      <c r="R30" s="65">
        <v>3341106</v>
      </c>
      <c r="S30" s="65"/>
      <c r="T30" s="65"/>
      <c r="U30" s="65">
        <v>15130635</v>
      </c>
      <c r="V30" s="65">
        <v>15130635</v>
      </c>
      <c r="W30" s="65">
        <v>47674392</v>
      </c>
      <c r="X30" s="65">
        <v>47047780</v>
      </c>
      <c r="Y30" s="65">
        <v>626612</v>
      </c>
      <c r="Z30" s="145">
        <v>1.33</v>
      </c>
      <c r="AA30" s="67">
        <v>47047780</v>
      </c>
    </row>
    <row r="31" spans="1:27" ht="13.5">
      <c r="A31" s="264" t="s">
        <v>198</v>
      </c>
      <c r="B31" s="197"/>
      <c r="C31" s="160">
        <v>1163111</v>
      </c>
      <c r="D31" s="160">
        <v>813935</v>
      </c>
      <c r="E31" s="64"/>
      <c r="F31" s="65"/>
      <c r="G31" s="65"/>
      <c r="H31" s="164">
        <v>85822</v>
      </c>
      <c r="I31" s="164">
        <v>56481</v>
      </c>
      <c r="J31" s="164">
        <v>142303</v>
      </c>
      <c r="K31" s="65">
        <v>93700</v>
      </c>
      <c r="L31" s="65">
        <v>126315</v>
      </c>
      <c r="M31" s="65">
        <v>88586</v>
      </c>
      <c r="N31" s="65">
        <v>308601</v>
      </c>
      <c r="O31" s="164">
        <v>86161</v>
      </c>
      <c r="P31" s="164">
        <v>102396</v>
      </c>
      <c r="Q31" s="164">
        <v>20881</v>
      </c>
      <c r="R31" s="65">
        <v>209438</v>
      </c>
      <c r="S31" s="65">
        <v>82644</v>
      </c>
      <c r="T31" s="65">
        <v>20311</v>
      </c>
      <c r="U31" s="65">
        <v>50638</v>
      </c>
      <c r="V31" s="164">
        <v>153593</v>
      </c>
      <c r="W31" s="164">
        <v>813935</v>
      </c>
      <c r="X31" s="164"/>
      <c r="Y31" s="65">
        <v>813935</v>
      </c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-3153551</v>
      </c>
      <c r="D33" s="160">
        <v>-2064019</v>
      </c>
      <c r="E33" s="64">
        <v>-3713136</v>
      </c>
      <c r="F33" s="65">
        <v>-3713136</v>
      </c>
      <c r="G33" s="65"/>
      <c r="H33" s="65"/>
      <c r="I33" s="65"/>
      <c r="J33" s="65"/>
      <c r="K33" s="65"/>
      <c r="L33" s="65"/>
      <c r="M33" s="65">
        <v>-2064019</v>
      </c>
      <c r="N33" s="65">
        <v>-2064019</v>
      </c>
      <c r="O33" s="65"/>
      <c r="P33" s="65"/>
      <c r="Q33" s="65"/>
      <c r="R33" s="65"/>
      <c r="S33" s="65"/>
      <c r="T33" s="65"/>
      <c r="U33" s="65"/>
      <c r="V33" s="65"/>
      <c r="W33" s="65">
        <v>-2064019</v>
      </c>
      <c r="X33" s="65">
        <v>-3713136</v>
      </c>
      <c r="Y33" s="65">
        <v>1649117</v>
      </c>
      <c r="Z33" s="145">
        <v>-44.41</v>
      </c>
      <c r="AA33" s="67">
        <v>-3713136</v>
      </c>
    </row>
    <row r="34" spans="1:27" ht="13.5">
      <c r="A34" s="265" t="s">
        <v>200</v>
      </c>
      <c r="B34" s="266"/>
      <c r="C34" s="177">
        <f aca="true" t="shared" si="2" ref="C34:Y34">SUM(C29:C33)</f>
        <v>2904220</v>
      </c>
      <c r="D34" s="177">
        <f>SUM(D29:D33)</f>
        <v>46424308</v>
      </c>
      <c r="E34" s="77">
        <f t="shared" si="2"/>
        <v>43334644</v>
      </c>
      <c r="F34" s="78">
        <f t="shared" si="2"/>
        <v>43334644</v>
      </c>
      <c r="G34" s="78">
        <f t="shared" si="2"/>
        <v>12466455</v>
      </c>
      <c r="H34" s="78">
        <f t="shared" si="2"/>
        <v>7904630</v>
      </c>
      <c r="I34" s="78">
        <f t="shared" si="2"/>
        <v>56481</v>
      </c>
      <c r="J34" s="78">
        <f t="shared" si="2"/>
        <v>20427566</v>
      </c>
      <c r="K34" s="78">
        <f t="shared" si="2"/>
        <v>93700</v>
      </c>
      <c r="L34" s="78">
        <f t="shared" si="2"/>
        <v>126315</v>
      </c>
      <c r="M34" s="78">
        <f t="shared" si="2"/>
        <v>6941955</v>
      </c>
      <c r="N34" s="78">
        <f t="shared" si="2"/>
        <v>7161970</v>
      </c>
      <c r="O34" s="78">
        <f t="shared" si="2"/>
        <v>86161</v>
      </c>
      <c r="P34" s="78">
        <f t="shared" si="2"/>
        <v>102396</v>
      </c>
      <c r="Q34" s="78">
        <f t="shared" si="2"/>
        <v>3361987</v>
      </c>
      <c r="R34" s="78">
        <f t="shared" si="2"/>
        <v>3550544</v>
      </c>
      <c r="S34" s="78">
        <f t="shared" si="2"/>
        <v>82644</v>
      </c>
      <c r="T34" s="78">
        <f t="shared" si="2"/>
        <v>20311</v>
      </c>
      <c r="U34" s="78">
        <f t="shared" si="2"/>
        <v>15181273</v>
      </c>
      <c r="V34" s="78">
        <f t="shared" si="2"/>
        <v>15284228</v>
      </c>
      <c r="W34" s="78">
        <f t="shared" si="2"/>
        <v>46424308</v>
      </c>
      <c r="X34" s="78">
        <f t="shared" si="2"/>
        <v>43334644</v>
      </c>
      <c r="Y34" s="78">
        <f t="shared" si="2"/>
        <v>3089664</v>
      </c>
      <c r="Z34" s="179">
        <f>+IF(X34&lt;&gt;0,+(Y34/X34)*100,0)</f>
        <v>7.129778197785587</v>
      </c>
      <c r="AA34" s="79">
        <f>SUM(AA29:AA33)</f>
        <v>43334644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78722477</v>
      </c>
      <c r="D36" s="158">
        <f>+D15+D25+D34</f>
        <v>12810995</v>
      </c>
      <c r="E36" s="104">
        <f t="shared" si="3"/>
        <v>-25750975</v>
      </c>
      <c r="F36" s="105">
        <f t="shared" si="3"/>
        <v>-25750975</v>
      </c>
      <c r="G36" s="105">
        <f t="shared" si="3"/>
        <v>23347500</v>
      </c>
      <c r="H36" s="105">
        <f t="shared" si="3"/>
        <v>16187616</v>
      </c>
      <c r="I36" s="105">
        <f t="shared" si="3"/>
        <v>-27781080</v>
      </c>
      <c r="J36" s="105">
        <f t="shared" si="3"/>
        <v>11754036</v>
      </c>
      <c r="K36" s="105">
        <f t="shared" si="3"/>
        <v>11883757</v>
      </c>
      <c r="L36" s="105">
        <f t="shared" si="3"/>
        <v>-9470518</v>
      </c>
      <c r="M36" s="105">
        <f t="shared" si="3"/>
        <v>11808747</v>
      </c>
      <c r="N36" s="105">
        <f t="shared" si="3"/>
        <v>14221986</v>
      </c>
      <c r="O36" s="105">
        <f t="shared" si="3"/>
        <v>-4925531</v>
      </c>
      <c r="P36" s="105">
        <f t="shared" si="3"/>
        <v>-947814</v>
      </c>
      <c r="Q36" s="105">
        <f t="shared" si="3"/>
        <v>2005672</v>
      </c>
      <c r="R36" s="105">
        <f t="shared" si="3"/>
        <v>-3867673</v>
      </c>
      <c r="S36" s="105">
        <f t="shared" si="3"/>
        <v>-173235</v>
      </c>
      <c r="T36" s="105">
        <f t="shared" si="3"/>
        <v>-11262009</v>
      </c>
      <c r="U36" s="105">
        <f t="shared" si="3"/>
        <v>2137890</v>
      </c>
      <c r="V36" s="105">
        <f t="shared" si="3"/>
        <v>-9297354</v>
      </c>
      <c r="W36" s="105">
        <f t="shared" si="3"/>
        <v>12810995</v>
      </c>
      <c r="X36" s="105">
        <f t="shared" si="3"/>
        <v>-25750975</v>
      </c>
      <c r="Y36" s="105">
        <f t="shared" si="3"/>
        <v>38561970</v>
      </c>
      <c r="Z36" s="142">
        <f>+IF(X36&lt;&gt;0,+(Y36/X36)*100,0)</f>
        <v>-149.74955317225854</v>
      </c>
      <c r="AA36" s="107">
        <f>+AA15+AA25+AA34</f>
        <v>-25750975</v>
      </c>
    </row>
    <row r="37" spans="1:27" ht="13.5">
      <c r="A37" s="264" t="s">
        <v>202</v>
      </c>
      <c r="B37" s="197" t="s">
        <v>96</v>
      </c>
      <c r="C37" s="158">
        <v>246306056</v>
      </c>
      <c r="D37" s="158">
        <v>14581609</v>
      </c>
      <c r="E37" s="104">
        <v>266350482</v>
      </c>
      <c r="F37" s="105">
        <v>266350482</v>
      </c>
      <c r="G37" s="105">
        <v>14581609</v>
      </c>
      <c r="H37" s="105">
        <v>37929109</v>
      </c>
      <c r="I37" s="105">
        <v>54116725</v>
      </c>
      <c r="J37" s="105">
        <v>14581609</v>
      </c>
      <c r="K37" s="105">
        <v>26335645</v>
      </c>
      <c r="L37" s="105">
        <v>38219402</v>
      </c>
      <c r="M37" s="105">
        <v>28748884</v>
      </c>
      <c r="N37" s="105">
        <v>26335645</v>
      </c>
      <c r="O37" s="105">
        <v>40557631</v>
      </c>
      <c r="P37" s="105">
        <v>35632100</v>
      </c>
      <c r="Q37" s="105">
        <v>34684286</v>
      </c>
      <c r="R37" s="105">
        <v>40557631</v>
      </c>
      <c r="S37" s="105">
        <v>36689958</v>
      </c>
      <c r="T37" s="105">
        <v>36516723</v>
      </c>
      <c r="U37" s="105">
        <v>25254714</v>
      </c>
      <c r="V37" s="105">
        <v>36689958</v>
      </c>
      <c r="W37" s="105">
        <v>14581609</v>
      </c>
      <c r="X37" s="105">
        <v>266350482</v>
      </c>
      <c r="Y37" s="105">
        <v>-251768873</v>
      </c>
      <c r="Z37" s="142">
        <v>-94.53</v>
      </c>
      <c r="AA37" s="107">
        <v>266350482</v>
      </c>
    </row>
    <row r="38" spans="1:27" ht="13.5">
      <c r="A38" s="282" t="s">
        <v>203</v>
      </c>
      <c r="B38" s="271" t="s">
        <v>96</v>
      </c>
      <c r="C38" s="272">
        <v>325028533</v>
      </c>
      <c r="D38" s="272">
        <v>27392604</v>
      </c>
      <c r="E38" s="273">
        <v>240599507</v>
      </c>
      <c r="F38" s="274">
        <v>240599507</v>
      </c>
      <c r="G38" s="274">
        <v>37929109</v>
      </c>
      <c r="H38" s="274">
        <v>54116725</v>
      </c>
      <c r="I38" s="274">
        <v>26335645</v>
      </c>
      <c r="J38" s="274">
        <v>26335645</v>
      </c>
      <c r="K38" s="274">
        <v>38219402</v>
      </c>
      <c r="L38" s="274">
        <v>28748884</v>
      </c>
      <c r="M38" s="274">
        <v>40557631</v>
      </c>
      <c r="N38" s="274">
        <v>40557631</v>
      </c>
      <c r="O38" s="274">
        <v>35632100</v>
      </c>
      <c r="P38" s="274">
        <v>34684286</v>
      </c>
      <c r="Q38" s="274">
        <v>36689958</v>
      </c>
      <c r="R38" s="274">
        <v>36689958</v>
      </c>
      <c r="S38" s="274">
        <v>36516723</v>
      </c>
      <c r="T38" s="274">
        <v>25254714</v>
      </c>
      <c r="U38" s="274">
        <v>27392604</v>
      </c>
      <c r="V38" s="274">
        <v>27392604</v>
      </c>
      <c r="W38" s="274">
        <v>27392604</v>
      </c>
      <c r="X38" s="274">
        <v>240599507</v>
      </c>
      <c r="Y38" s="274">
        <v>-213206903</v>
      </c>
      <c r="Z38" s="275">
        <v>-88.61</v>
      </c>
      <c r="AA38" s="276">
        <v>240599507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2012-08-02T12:36:01Z</dcterms:created>
  <dcterms:modified xsi:type="dcterms:W3CDTF">2012-08-02T12:36:01Z</dcterms:modified>
  <cp:category/>
  <cp:version/>
  <cp:contentType/>
  <cp:contentStatus/>
</cp:coreProperties>
</file>