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<sst xmlns="http://schemas.openxmlformats.org/spreadsheetml/2006/main" count="536" uniqueCount="252">
  <si>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Western Cape: Cape Agulhas(WC033)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</si>
  <si>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</si>
  <si>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</si>
  <si>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</si>
  <si>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</si>
  <si>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</si>
  <si>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</si>
  <si>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</si>
  <si>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</si>
  <si>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</si>
  <si>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</si>
  <si>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</si>
  <si>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</si>
  <si>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</si>
  <si>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</si>
  <si>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</si>
  <si>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</si>
  <si>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</si>
  <si>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</si>
  <si>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</si>
  <si>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</si>
  <si>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</si>
  <si>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</si>
  <si>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</si>
  <si>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</si>
  <si>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</si>
  <si>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</si>
  <si>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</si>
  <si>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</si>
  <si>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</si>
  <si>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</si>
  <si>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</si>
  <si>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</si>
  <si>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</si>
  <si>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</si>
  <si>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</si>
  <si>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</si>
  <si>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</si>
  <si>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</si>
  <si>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</si>
  <si>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</si>
  <si>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</si>
  <si>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</si>
  <si>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</si>
  <si>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</si>
  <si>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</si>
  <si>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</si>
  <si>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</si>
  <si>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</si>
  <si>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</si>
  <si>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</si>
  <si>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</si>
  <si>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</si>
  <si>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</si>
  <si>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</si>
  <si>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</si>
  <si>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</si>
  <si>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</si>
  <si>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</si>
  <si>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</si>
  <si>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</si>
  <si>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</si>
  <si>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</si>
  <si>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</si>
  <si>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</si>
  <si>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</si>
  <si>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</si>
  <si>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</si>
  <si>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</si>
  <si>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</si>
  <si>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Agulhas(WC033)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</si>
  <si>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</si>
  <si>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</si>
  <si>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</si>
  <si>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</si>
  <si>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</si>
  <si>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</si>
  <si>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</si>
  <si>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</si>
  <si>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</si>
  <si>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</si>
  <si>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</si>
  <si>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</si>
  <si>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</si>
  <si>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</si>
  <si>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</si>
  <si>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</si>
  <si>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</si>
  <si>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</si>
  <si>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</si>
  <si>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</si>
  <si>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</si>
  <si>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</si>
  <si>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</si>
  <si>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</si>
  <si>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</si>
  <si>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</si>
  <si>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</si>
  <si>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</si>
  <si>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</si>
  <si>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Agulhas(WC033)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</si>
  <si>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</si>
  <si>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</si>
  <si>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</si>
  <si>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</si>
  <si>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</si>
  <si>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</si>
  <si>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</si>
  <si>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</si>
  <si>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</si>
  <si>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</si>
  <si>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</si>
  <si>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</si>
  <si>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</si>
  <si>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</si>
  <si>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</si>
  <si>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</si>
  <si>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</si>
  <si>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</si>
  <si>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</si>
  <si>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</si>
  <si>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</si>
  <si>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</si>
  <si>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</si>
  <si>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</si>
  <si>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</si>
  <si>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</si>
  <si>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</si>
  <si>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</si>
  <si>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</si>
  <si>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</si>
  <si>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</si>
  <si>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</si>
  <si>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Cape Agulhas(WC033)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</si>
  <si>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</si>
  <si>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</si>
  <si>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</si>
  <si>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</si>
  <si>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</si>
  <si>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</si>
  <si>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</si>
  <si>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</si>
  <si>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</si>
  <si>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Cape Agulhas(WC033)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</si>
  <si>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</si>
  <si>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</si>
  <si>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</si>
  <si>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</si>
  <si>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</si>
  <si>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</si>
  <si>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</si>
  <si>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</si>
  <si>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</si>
  <si>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</si>
  <si>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</si>
  <si>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</si>
  <si>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</si>
  <si>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</si>
  <si>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</si>
  <si>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</si>
  <si>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</si>
  <si>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</si>
  <si>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</si>
  <si>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</si>
  <si>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</si>
  <si>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</si>
  <si>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</si>
  <si>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</si>
  <si>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</si>
  <si>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</si>
  <si>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</si>
  <si>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</si>
  <si>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</si>
  <si>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</si>
  <si>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</si>
  <si>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</si>
  <si>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</si>
  <si>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Agulhas(WC033)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</si>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</sst>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0</v>
      </c>
      <c r="C5" s="19"/>
      <c r="D5" s="64">
        <v>31830397</v>
      </c>
      <c r="E5" s="65">
        <v>31830397</v>
      </c>
      <c r="F5" s="65">
        <v>32413352</v>
      </c>
      <c r="G5" s="65">
        <v>-6139</v>
      </c>
      <c r="H5" s="65">
        <v>-379</v>
      </c>
      <c r="I5" s="65">
        <v>32406834</v>
      </c>
      <c r="J5" s="65">
        <v>0</v>
      </c>
      <c r="K5" s="65">
        <v>-4411</v>
      </c>
      <c r="L5" s="65">
        <v>-1734</v>
      </c>
      <c r="M5" s="65">
        <v>-6145</v>
      </c>
      <c r="N5" s="65">
        <v>0</v>
      </c>
      <c r="O5" s="65">
        <v>4042</v>
      </c>
      <c r="P5" s="65">
        <v>0</v>
      </c>
      <c r="Q5" s="65">
        <v>4042</v>
      </c>
      <c r="R5" s="65">
        <v>60</v>
      </c>
      <c r="S5" s="65">
        <v>0</v>
      </c>
      <c r="T5" s="65">
        <v>146935</v>
      </c>
      <c r="U5" s="65">
        <v>146995</v>
      </c>
      <c r="V5" s="65">
        <v>32551726</v>
      </c>
      <c r="W5" s="65">
        <v>31830397</v>
      </c>
      <c r="X5" s="65">
        <v>721329</v>
      </c>
      <c r="Y5" s="66">
        <v>2.27</v>
      </c>
      <c r="Z5" s="67">
        <v>31830397</v>
      </c>
    </row>
    <row r="6" spans="1:26" ht="13.5">
      <c r="A6" s="63" t="s">
        <v>32</v>
      </c>
      <c r="B6" s="19">
        <v>0</v>
      </c>
      <c r="C6" s="19"/>
      <c r="D6" s="64">
        <v>84873698</v>
      </c>
      <c r="E6" s="65">
        <v>84873698</v>
      </c>
      <c r="F6" s="65">
        <v>6655830</v>
      </c>
      <c r="G6" s="65">
        <v>8348558</v>
      </c>
      <c r="H6" s="65">
        <v>7673156</v>
      </c>
      <c r="I6" s="65">
        <v>22677544</v>
      </c>
      <c r="J6" s="65">
        <v>7532475</v>
      </c>
      <c r="K6" s="65">
        <v>7410019</v>
      </c>
      <c r="L6" s="65">
        <v>7783427</v>
      </c>
      <c r="M6" s="65">
        <v>22725921</v>
      </c>
      <c r="N6" s="65">
        <v>7864754</v>
      </c>
      <c r="O6" s="65">
        <v>7868213</v>
      </c>
      <c r="P6" s="65">
        <v>7779351</v>
      </c>
      <c r="Q6" s="65">
        <v>23512318</v>
      </c>
      <c r="R6" s="65">
        <v>7479082</v>
      </c>
      <c r="S6" s="65">
        <v>7953275</v>
      </c>
      <c r="T6" s="65">
        <v>7819971</v>
      </c>
      <c r="U6" s="65">
        <v>23252328</v>
      </c>
      <c r="V6" s="65">
        <v>92168111</v>
      </c>
      <c r="W6" s="65">
        <v>84873698</v>
      </c>
      <c r="X6" s="65">
        <v>7294413</v>
      </c>
      <c r="Y6" s="66">
        <v>8.59</v>
      </c>
      <c r="Z6" s="67">
        <v>84873698</v>
      </c>
    </row>
    <row r="7" spans="1:26" ht="13.5">
      <c r="A7" s="63" t="s">
        <v>33</v>
      </c>
      <c r="B7" s="19">
        <v>0</v>
      </c>
      <c r="C7" s="19"/>
      <c r="D7" s="64">
        <v>2400000</v>
      </c>
      <c r="E7" s="65">
        <v>2400000</v>
      </c>
      <c r="F7" s="65">
        <v>28614</v>
      </c>
      <c r="G7" s="65">
        <v>208584</v>
      </c>
      <c r="H7" s="65">
        <v>211129</v>
      </c>
      <c r="I7" s="65">
        <v>448327</v>
      </c>
      <c r="J7" s="65">
        <v>53132</v>
      </c>
      <c r="K7" s="65">
        <v>255987</v>
      </c>
      <c r="L7" s="65">
        <v>237361</v>
      </c>
      <c r="M7" s="65">
        <v>546480</v>
      </c>
      <c r="N7" s="65">
        <v>269227</v>
      </c>
      <c r="O7" s="65">
        <v>242644</v>
      </c>
      <c r="P7" s="65">
        <v>199775</v>
      </c>
      <c r="Q7" s="65">
        <v>711646</v>
      </c>
      <c r="R7" s="65">
        <v>78183</v>
      </c>
      <c r="S7" s="65">
        <v>234252</v>
      </c>
      <c r="T7" s="65">
        <v>205259</v>
      </c>
      <c r="U7" s="65">
        <v>517694</v>
      </c>
      <c r="V7" s="65">
        <v>2224147</v>
      </c>
      <c r="W7" s="65">
        <v>2400000</v>
      </c>
      <c r="X7" s="65">
        <v>-175853</v>
      </c>
      <c r="Y7" s="66">
        <v>-7.33</v>
      </c>
      <c r="Z7" s="67">
        <v>2400000</v>
      </c>
    </row>
    <row r="8" spans="1:26" ht="13.5">
      <c r="A8" s="63" t="s">
        <v>34</v>
      </c>
      <c r="B8" s="19">
        <v>0</v>
      </c>
      <c r="C8" s="19"/>
      <c r="D8" s="64">
        <v>48140000</v>
      </c>
      <c r="E8" s="65">
        <v>48140000</v>
      </c>
      <c r="F8" s="65">
        <v>9270000</v>
      </c>
      <c r="G8" s="65">
        <v>2161000</v>
      </c>
      <c r="H8" s="65">
        <v>62592</v>
      </c>
      <c r="I8" s="65">
        <v>11493592</v>
      </c>
      <c r="J8" s="65">
        <v>4982573</v>
      </c>
      <c r="K8" s="65">
        <v>250000</v>
      </c>
      <c r="L8" s="65">
        <v>-250000</v>
      </c>
      <c r="M8" s="65">
        <v>4982573</v>
      </c>
      <c r="N8" s="65">
        <v>4975000</v>
      </c>
      <c r="O8" s="65">
        <v>2581327</v>
      </c>
      <c r="P8" s="65">
        <v>2502496</v>
      </c>
      <c r="Q8" s="65">
        <v>10058823</v>
      </c>
      <c r="R8" s="65">
        <v>24561</v>
      </c>
      <c r="S8" s="65">
        <v>0</v>
      </c>
      <c r="T8" s="65">
        <v>8763</v>
      </c>
      <c r="U8" s="65">
        <v>33324</v>
      </c>
      <c r="V8" s="65">
        <v>26568312</v>
      </c>
      <c r="W8" s="65">
        <v>48140000</v>
      </c>
      <c r="X8" s="65">
        <v>-21571688</v>
      </c>
      <c r="Y8" s="66">
        <v>-44.81</v>
      </c>
      <c r="Z8" s="67">
        <v>48140000</v>
      </c>
    </row>
    <row r="9" spans="1:26" ht="13.5">
      <c r="A9" s="63" t="s">
        <v>35</v>
      </c>
      <c r="B9" s="19">
        <v>0</v>
      </c>
      <c r="C9" s="19"/>
      <c r="D9" s="64">
        <v>10463596</v>
      </c>
      <c r="E9" s="65">
        <v>10463596</v>
      </c>
      <c r="F9" s="65">
        <v>584650</v>
      </c>
      <c r="G9" s="65">
        <v>770306</v>
      </c>
      <c r="H9" s="65">
        <v>1387140</v>
      </c>
      <c r="I9" s="65">
        <v>2742096</v>
      </c>
      <c r="J9" s="65">
        <v>1160096</v>
      </c>
      <c r="K9" s="65">
        <v>838803</v>
      </c>
      <c r="L9" s="65">
        <v>772869</v>
      </c>
      <c r="M9" s="65">
        <v>2771768</v>
      </c>
      <c r="N9" s="65">
        <v>1102200</v>
      </c>
      <c r="O9" s="65">
        <v>634363</v>
      </c>
      <c r="P9" s="65">
        <v>1051255</v>
      </c>
      <c r="Q9" s="65">
        <v>2787818</v>
      </c>
      <c r="R9" s="65">
        <v>645589</v>
      </c>
      <c r="S9" s="65">
        <v>705564</v>
      </c>
      <c r="T9" s="65">
        <v>524729</v>
      </c>
      <c r="U9" s="65">
        <v>1875882</v>
      </c>
      <c r="V9" s="65">
        <v>10177564</v>
      </c>
      <c r="W9" s="65">
        <v>10463596</v>
      </c>
      <c r="X9" s="65">
        <v>-286032</v>
      </c>
      <c r="Y9" s="66">
        <v>-2.73</v>
      </c>
      <c r="Z9" s="67">
        <v>10463596</v>
      </c>
    </row>
    <row r="10" spans="1:26" ht="25.5">
      <c r="A10" s="68" t="s">
        <v>213</v>
      </c>
      <c r="B10" s="69">
        <f>SUM(B5:B9)</f>
        <v>0</v>
      </c>
      <c r="C10" s="69">
        <f>SUM(C5:C9)</f>
        <v>0</v>
      </c>
      <c r="D10" s="70">
        <f aca="true" t="shared" si="0" ref="D10:Z10">SUM(D5:D9)</f>
        <v>177707691</v>
      </c>
      <c r="E10" s="71">
        <f t="shared" si="0"/>
        <v>177707691</v>
      </c>
      <c r="F10" s="71">
        <f t="shared" si="0"/>
        <v>48952446</v>
      </c>
      <c r="G10" s="71">
        <f t="shared" si="0"/>
        <v>11482309</v>
      </c>
      <c r="H10" s="71">
        <f t="shared" si="0"/>
        <v>9333638</v>
      </c>
      <c r="I10" s="71">
        <f t="shared" si="0"/>
        <v>69768393</v>
      </c>
      <c r="J10" s="71">
        <f t="shared" si="0"/>
        <v>13728276</v>
      </c>
      <c r="K10" s="71">
        <f t="shared" si="0"/>
        <v>8750398</v>
      </c>
      <c r="L10" s="71">
        <f t="shared" si="0"/>
        <v>8541923</v>
      </c>
      <c r="M10" s="71">
        <f t="shared" si="0"/>
        <v>31020597</v>
      </c>
      <c r="N10" s="71">
        <f t="shared" si="0"/>
        <v>14211181</v>
      </c>
      <c r="O10" s="71">
        <f t="shared" si="0"/>
        <v>11330589</v>
      </c>
      <c r="P10" s="71">
        <f t="shared" si="0"/>
        <v>11532877</v>
      </c>
      <c r="Q10" s="71">
        <f t="shared" si="0"/>
        <v>37074647</v>
      </c>
      <c r="R10" s="71">
        <f t="shared" si="0"/>
        <v>8227475</v>
      </c>
      <c r="S10" s="71">
        <f t="shared" si="0"/>
        <v>8893091</v>
      </c>
      <c r="T10" s="71">
        <f t="shared" si="0"/>
        <v>8705657</v>
      </c>
      <c r="U10" s="71">
        <f t="shared" si="0"/>
        <v>25826223</v>
      </c>
      <c r="V10" s="71">
        <f t="shared" si="0"/>
        <v>163689860</v>
      </c>
      <c r="W10" s="71">
        <f t="shared" si="0"/>
        <v>177707691</v>
      </c>
      <c r="X10" s="71">
        <f t="shared" si="0"/>
        <v>-14017831</v>
      </c>
      <c r="Y10" s="72">
        <f>+IF(W10&lt;&gt;0,(X10/W10)*100,0)</f>
        <v>-7.888139742921988</v>
      </c>
      <c r="Z10" s="73">
        <f t="shared" si="0"/>
        <v>177707691</v>
      </c>
    </row>
    <row r="11" spans="1:26" ht="13.5">
      <c r="A11" s="63" t="s">
        <v>37</v>
      </c>
      <c r="B11" s="19">
        <v>0</v>
      </c>
      <c r="C11" s="19"/>
      <c r="D11" s="64">
        <v>63748070</v>
      </c>
      <c r="E11" s="65">
        <v>63748070</v>
      </c>
      <c r="F11" s="65">
        <v>4202563</v>
      </c>
      <c r="G11" s="65">
        <v>4290643</v>
      </c>
      <c r="H11" s="65">
        <v>4842899</v>
      </c>
      <c r="I11" s="65">
        <v>13336105</v>
      </c>
      <c r="J11" s="65">
        <v>4442530</v>
      </c>
      <c r="K11" s="65">
        <v>7152065</v>
      </c>
      <c r="L11" s="65">
        <v>4569138</v>
      </c>
      <c r="M11" s="65">
        <v>16163733</v>
      </c>
      <c r="N11" s="65">
        <v>5429655</v>
      </c>
      <c r="O11" s="65">
        <v>4568497</v>
      </c>
      <c r="P11" s="65">
        <v>4489714</v>
      </c>
      <c r="Q11" s="65">
        <v>14487866</v>
      </c>
      <c r="R11" s="65">
        <v>4670103</v>
      </c>
      <c r="S11" s="65">
        <v>4604030</v>
      </c>
      <c r="T11" s="65">
        <v>4669454</v>
      </c>
      <c r="U11" s="65">
        <v>13943587</v>
      </c>
      <c r="V11" s="65">
        <v>57931291</v>
      </c>
      <c r="W11" s="65">
        <v>63748070</v>
      </c>
      <c r="X11" s="65">
        <v>-5816779</v>
      </c>
      <c r="Y11" s="66">
        <v>-9.12</v>
      </c>
      <c r="Z11" s="67">
        <v>63748070</v>
      </c>
    </row>
    <row r="12" spans="1:26" ht="13.5">
      <c r="A12" s="63" t="s">
        <v>38</v>
      </c>
      <c r="B12" s="19">
        <v>0</v>
      </c>
      <c r="C12" s="19"/>
      <c r="D12" s="64">
        <v>3023836</v>
      </c>
      <c r="E12" s="65">
        <v>3023836</v>
      </c>
      <c r="F12" s="65">
        <v>232192</v>
      </c>
      <c r="G12" s="65">
        <v>230525</v>
      </c>
      <c r="H12" s="65">
        <v>233858</v>
      </c>
      <c r="I12" s="65">
        <v>696575</v>
      </c>
      <c r="J12" s="65">
        <v>232192</v>
      </c>
      <c r="K12" s="65">
        <v>232192</v>
      </c>
      <c r="L12" s="65">
        <v>232192</v>
      </c>
      <c r="M12" s="65">
        <v>696576</v>
      </c>
      <c r="N12" s="65">
        <v>232192</v>
      </c>
      <c r="O12" s="65">
        <v>329608</v>
      </c>
      <c r="P12" s="65">
        <v>252451</v>
      </c>
      <c r="Q12" s="65">
        <v>814251</v>
      </c>
      <c r="R12" s="65">
        <v>252451</v>
      </c>
      <c r="S12" s="65">
        <v>215401</v>
      </c>
      <c r="T12" s="65">
        <v>243793</v>
      </c>
      <c r="U12" s="65">
        <v>711645</v>
      </c>
      <c r="V12" s="65">
        <v>2919047</v>
      </c>
      <c r="W12" s="65">
        <v>3023836</v>
      </c>
      <c r="X12" s="65">
        <v>-104789</v>
      </c>
      <c r="Y12" s="66">
        <v>-3.47</v>
      </c>
      <c r="Z12" s="67">
        <v>3023836</v>
      </c>
    </row>
    <row r="13" spans="1:26" ht="13.5">
      <c r="A13" s="63" t="s">
        <v>214</v>
      </c>
      <c r="B13" s="19">
        <v>0</v>
      </c>
      <c r="C13" s="19"/>
      <c r="D13" s="64">
        <v>8329675</v>
      </c>
      <c r="E13" s="65">
        <v>8329675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8329675</v>
      </c>
      <c r="X13" s="65">
        <v>-8329675</v>
      </c>
      <c r="Y13" s="66">
        <v>-100</v>
      </c>
      <c r="Z13" s="67">
        <v>8329675</v>
      </c>
    </row>
    <row r="14" spans="1:26" ht="13.5">
      <c r="A14" s="63" t="s">
        <v>40</v>
      </c>
      <c r="B14" s="19">
        <v>0</v>
      </c>
      <c r="C14" s="19"/>
      <c r="D14" s="64">
        <v>144774</v>
      </c>
      <c r="E14" s="65">
        <v>144774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76478</v>
      </c>
      <c r="M14" s="65">
        <v>76478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68951</v>
      </c>
      <c r="U14" s="65">
        <v>68951</v>
      </c>
      <c r="V14" s="65">
        <v>145429</v>
      </c>
      <c r="W14" s="65">
        <v>144774</v>
      </c>
      <c r="X14" s="65">
        <v>655</v>
      </c>
      <c r="Y14" s="66">
        <v>0.45</v>
      </c>
      <c r="Z14" s="67">
        <v>144774</v>
      </c>
    </row>
    <row r="15" spans="1:26" ht="13.5">
      <c r="A15" s="63" t="s">
        <v>41</v>
      </c>
      <c r="B15" s="19">
        <v>0</v>
      </c>
      <c r="C15" s="19"/>
      <c r="D15" s="64">
        <v>40503598</v>
      </c>
      <c r="E15" s="65">
        <v>40503598</v>
      </c>
      <c r="F15" s="65">
        <v>0</v>
      </c>
      <c r="G15" s="65">
        <v>5576364</v>
      </c>
      <c r="H15" s="65">
        <v>4756026</v>
      </c>
      <c r="I15" s="65">
        <v>10332390</v>
      </c>
      <c r="J15" s="65">
        <v>4291207</v>
      </c>
      <c r="K15" s="65">
        <v>5856933</v>
      </c>
      <c r="L15" s="65">
        <v>1193246</v>
      </c>
      <c r="M15" s="65">
        <v>11341386</v>
      </c>
      <c r="N15" s="65">
        <v>4606270</v>
      </c>
      <c r="O15" s="65">
        <v>1639305</v>
      </c>
      <c r="P15" s="65">
        <v>5111831</v>
      </c>
      <c r="Q15" s="65">
        <v>11357406</v>
      </c>
      <c r="R15" s="65">
        <v>3052166</v>
      </c>
      <c r="S15" s="65">
        <v>3191623</v>
      </c>
      <c r="T15" s="65">
        <v>5322296</v>
      </c>
      <c r="U15" s="65">
        <v>11566085</v>
      </c>
      <c r="V15" s="65">
        <v>44597267</v>
      </c>
      <c r="W15" s="65">
        <v>40503598</v>
      </c>
      <c r="X15" s="65">
        <v>4093669</v>
      </c>
      <c r="Y15" s="66">
        <v>10.11</v>
      </c>
      <c r="Z15" s="67">
        <v>40503598</v>
      </c>
    </row>
    <row r="16" spans="1:26" ht="13.5">
      <c r="A16" s="74" t="s">
        <v>42</v>
      </c>
      <c r="B16" s="19">
        <v>0</v>
      </c>
      <c r="C16" s="19"/>
      <c r="D16" s="64">
        <v>850000</v>
      </c>
      <c r="E16" s="65">
        <v>850000</v>
      </c>
      <c r="F16" s="65">
        <v>0</v>
      </c>
      <c r="G16" s="65">
        <v>496</v>
      </c>
      <c r="H16" s="65">
        <v>165000</v>
      </c>
      <c r="I16" s="65">
        <v>165496</v>
      </c>
      <c r="J16" s="65">
        <v>0</v>
      </c>
      <c r="K16" s="65">
        <v>0</v>
      </c>
      <c r="L16" s="65">
        <v>-9554320</v>
      </c>
      <c r="M16" s="65">
        <v>-9554320</v>
      </c>
      <c r="N16" s="65">
        <v>8064448</v>
      </c>
      <c r="O16" s="65">
        <v>314005</v>
      </c>
      <c r="P16" s="65">
        <v>-11994318</v>
      </c>
      <c r="Q16" s="65">
        <v>-3615865</v>
      </c>
      <c r="R16" s="65">
        <v>8694318</v>
      </c>
      <c r="S16" s="65">
        <v>3300000</v>
      </c>
      <c r="T16" s="65">
        <v>0</v>
      </c>
      <c r="U16" s="65">
        <v>11994318</v>
      </c>
      <c r="V16" s="65">
        <v>-1010371</v>
      </c>
      <c r="W16" s="65">
        <v>850000</v>
      </c>
      <c r="X16" s="65">
        <v>-1860371</v>
      </c>
      <c r="Y16" s="66">
        <v>-218.87</v>
      </c>
      <c r="Z16" s="67">
        <v>850000</v>
      </c>
    </row>
    <row r="17" spans="1:26" ht="13.5">
      <c r="A17" s="63" t="s">
        <v>43</v>
      </c>
      <c r="B17" s="19">
        <v>0</v>
      </c>
      <c r="C17" s="19"/>
      <c r="D17" s="64">
        <v>62768167</v>
      </c>
      <c r="E17" s="65">
        <v>62768167</v>
      </c>
      <c r="F17" s="65">
        <v>2008169</v>
      </c>
      <c r="G17" s="65">
        <v>2630363</v>
      </c>
      <c r="H17" s="65">
        <v>5817257</v>
      </c>
      <c r="I17" s="65">
        <v>10455789</v>
      </c>
      <c r="J17" s="65">
        <v>3919902</v>
      </c>
      <c r="K17" s="65">
        <v>3421542</v>
      </c>
      <c r="L17" s="65">
        <v>4482331</v>
      </c>
      <c r="M17" s="65">
        <v>11823775</v>
      </c>
      <c r="N17" s="65">
        <v>4308584</v>
      </c>
      <c r="O17" s="65">
        <v>322230</v>
      </c>
      <c r="P17" s="65">
        <v>2778153</v>
      </c>
      <c r="Q17" s="65">
        <v>7408967</v>
      </c>
      <c r="R17" s="65">
        <v>2939337</v>
      </c>
      <c r="S17" s="65">
        <v>3918511</v>
      </c>
      <c r="T17" s="65">
        <v>5257831</v>
      </c>
      <c r="U17" s="65">
        <v>12115679</v>
      </c>
      <c r="V17" s="65">
        <v>41804210</v>
      </c>
      <c r="W17" s="65">
        <v>62768167</v>
      </c>
      <c r="X17" s="65">
        <v>-20963957</v>
      </c>
      <c r="Y17" s="66">
        <v>-33.4</v>
      </c>
      <c r="Z17" s="67">
        <v>62768167</v>
      </c>
    </row>
    <row r="18" spans="1:26" ht="13.5">
      <c r="A18" s="75" t="s">
        <v>44</v>
      </c>
      <c r="B18" s="76">
        <f>SUM(B11:B17)</f>
        <v>0</v>
      </c>
      <c r="C18" s="76">
        <f>SUM(C11:C17)</f>
        <v>0</v>
      </c>
      <c r="D18" s="77">
        <f aca="true" t="shared" si="1" ref="D18:Z18">SUM(D11:D17)</f>
        <v>179368120</v>
      </c>
      <c r="E18" s="78">
        <f t="shared" si="1"/>
        <v>179368120</v>
      </c>
      <c r="F18" s="78">
        <f t="shared" si="1"/>
        <v>6442924</v>
      </c>
      <c r="G18" s="78">
        <f t="shared" si="1"/>
        <v>12728391</v>
      </c>
      <c r="H18" s="78">
        <f t="shared" si="1"/>
        <v>15815040</v>
      </c>
      <c r="I18" s="78">
        <f t="shared" si="1"/>
        <v>34986355</v>
      </c>
      <c r="J18" s="78">
        <f t="shared" si="1"/>
        <v>12885831</v>
      </c>
      <c r="K18" s="78">
        <f t="shared" si="1"/>
        <v>16662732</v>
      </c>
      <c r="L18" s="78">
        <f t="shared" si="1"/>
        <v>999065</v>
      </c>
      <c r="M18" s="78">
        <f t="shared" si="1"/>
        <v>30547628</v>
      </c>
      <c r="N18" s="78">
        <f t="shared" si="1"/>
        <v>22641149</v>
      </c>
      <c r="O18" s="78">
        <f t="shared" si="1"/>
        <v>7173645</v>
      </c>
      <c r="P18" s="78">
        <f t="shared" si="1"/>
        <v>637831</v>
      </c>
      <c r="Q18" s="78">
        <f t="shared" si="1"/>
        <v>30452625</v>
      </c>
      <c r="R18" s="78">
        <f t="shared" si="1"/>
        <v>19608375</v>
      </c>
      <c r="S18" s="78">
        <f t="shared" si="1"/>
        <v>15229565</v>
      </c>
      <c r="T18" s="78">
        <f t="shared" si="1"/>
        <v>15562325</v>
      </c>
      <c r="U18" s="78">
        <f t="shared" si="1"/>
        <v>50400265</v>
      </c>
      <c r="V18" s="78">
        <f t="shared" si="1"/>
        <v>146386873</v>
      </c>
      <c r="W18" s="78">
        <f t="shared" si="1"/>
        <v>179368120</v>
      </c>
      <c r="X18" s="78">
        <f t="shared" si="1"/>
        <v>-32981247</v>
      </c>
      <c r="Y18" s="72">
        <f>+IF(W18&lt;&gt;0,(X18/W18)*100,0)</f>
        <v>-18.38746316792527</v>
      </c>
      <c r="Z18" s="79">
        <f t="shared" si="1"/>
        <v>179368120</v>
      </c>
    </row>
    <row r="19" spans="1:26" ht="13.5">
      <c r="A19" s="75" t="s">
        <v>45</v>
      </c>
      <c r="B19" s="80">
        <f>+B10-B18</f>
        <v>0</v>
      </c>
      <c r="C19" s="80">
        <f>+C10-C18</f>
        <v>0</v>
      </c>
      <c r="D19" s="81">
        <f aca="true" t="shared" si="2" ref="D19:Z19">+D10-D18</f>
        <v>-1660429</v>
      </c>
      <c r="E19" s="82">
        <f t="shared" si="2"/>
        <v>-1660429</v>
      </c>
      <c r="F19" s="82">
        <f t="shared" si="2"/>
        <v>42509522</v>
      </c>
      <c r="G19" s="82">
        <f t="shared" si="2"/>
        <v>-1246082</v>
      </c>
      <c r="H19" s="82">
        <f t="shared" si="2"/>
        <v>-6481402</v>
      </c>
      <c r="I19" s="82">
        <f t="shared" si="2"/>
        <v>34782038</v>
      </c>
      <c r="J19" s="82">
        <f t="shared" si="2"/>
        <v>842445</v>
      </c>
      <c r="K19" s="82">
        <f t="shared" si="2"/>
        <v>-7912334</v>
      </c>
      <c r="L19" s="82">
        <f t="shared" si="2"/>
        <v>7542858</v>
      </c>
      <c r="M19" s="82">
        <f t="shared" si="2"/>
        <v>472969</v>
      </c>
      <c r="N19" s="82">
        <f t="shared" si="2"/>
        <v>-8429968</v>
      </c>
      <c r="O19" s="82">
        <f t="shared" si="2"/>
        <v>4156944</v>
      </c>
      <c r="P19" s="82">
        <f t="shared" si="2"/>
        <v>10895046</v>
      </c>
      <c r="Q19" s="82">
        <f t="shared" si="2"/>
        <v>6622022</v>
      </c>
      <c r="R19" s="82">
        <f t="shared" si="2"/>
        <v>-11380900</v>
      </c>
      <c r="S19" s="82">
        <f t="shared" si="2"/>
        <v>-6336474</v>
      </c>
      <c r="T19" s="82">
        <f t="shared" si="2"/>
        <v>-6856668</v>
      </c>
      <c r="U19" s="82">
        <f t="shared" si="2"/>
        <v>-24574042</v>
      </c>
      <c r="V19" s="82">
        <f t="shared" si="2"/>
        <v>17302987</v>
      </c>
      <c r="W19" s="82">
        <f>IF(E10=E18,0,W10-W18)</f>
        <v>-1660429</v>
      </c>
      <c r="X19" s="82">
        <f t="shared" si="2"/>
        <v>18963416</v>
      </c>
      <c r="Y19" s="83">
        <f>+IF(W19&lt;&gt;0,(X19/W19)*100,0)</f>
        <v>-1142.0793060106755</v>
      </c>
      <c r="Z19" s="84">
        <f t="shared" si="2"/>
        <v>-1660429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3500000</v>
      </c>
      <c r="H20" s="65">
        <v>0</v>
      </c>
      <c r="I20" s="65">
        <v>3500000</v>
      </c>
      <c r="J20" s="65">
        <v>2500000</v>
      </c>
      <c r="K20" s="65">
        <v>3500000</v>
      </c>
      <c r="L20" s="65">
        <v>3000000</v>
      </c>
      <c r="M20" s="65">
        <v>9000000</v>
      </c>
      <c r="N20" s="65">
        <v>-2500000</v>
      </c>
      <c r="O20" s="65">
        <v>0</v>
      </c>
      <c r="P20" s="65">
        <v>1979000</v>
      </c>
      <c r="Q20" s="65">
        <v>-521000</v>
      </c>
      <c r="R20" s="65">
        <v>0</v>
      </c>
      <c r="S20" s="65">
        <v>0</v>
      </c>
      <c r="T20" s="65">
        <v>0</v>
      </c>
      <c r="U20" s="65">
        <v>0</v>
      </c>
      <c r="V20" s="65">
        <v>11979000</v>
      </c>
      <c r="W20" s="65">
        <v>0</v>
      </c>
      <c r="X20" s="65">
        <v>11979000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-1660429</v>
      </c>
      <c r="E22" s="93">
        <f t="shared" si="3"/>
        <v>-1660429</v>
      </c>
      <c r="F22" s="93">
        <f t="shared" si="3"/>
        <v>42509522</v>
      </c>
      <c r="G22" s="93">
        <f t="shared" si="3"/>
        <v>2253918</v>
      </c>
      <c r="H22" s="93">
        <f t="shared" si="3"/>
        <v>-6481402</v>
      </c>
      <c r="I22" s="93">
        <f t="shared" si="3"/>
        <v>38282038</v>
      </c>
      <c r="J22" s="93">
        <f t="shared" si="3"/>
        <v>3342445</v>
      </c>
      <c r="K22" s="93">
        <f t="shared" si="3"/>
        <v>-4412334</v>
      </c>
      <c r="L22" s="93">
        <f t="shared" si="3"/>
        <v>10542858</v>
      </c>
      <c r="M22" s="93">
        <f t="shared" si="3"/>
        <v>9472969</v>
      </c>
      <c r="N22" s="93">
        <f t="shared" si="3"/>
        <v>-10929968</v>
      </c>
      <c r="O22" s="93">
        <f t="shared" si="3"/>
        <v>4156944</v>
      </c>
      <c r="P22" s="93">
        <f t="shared" si="3"/>
        <v>12874046</v>
      </c>
      <c r="Q22" s="93">
        <f t="shared" si="3"/>
        <v>6101022</v>
      </c>
      <c r="R22" s="93">
        <f t="shared" si="3"/>
        <v>-11380900</v>
      </c>
      <c r="S22" s="93">
        <f t="shared" si="3"/>
        <v>-6336474</v>
      </c>
      <c r="T22" s="93">
        <f t="shared" si="3"/>
        <v>-6856668</v>
      </c>
      <c r="U22" s="93">
        <f t="shared" si="3"/>
        <v>-24574042</v>
      </c>
      <c r="V22" s="93">
        <f t="shared" si="3"/>
        <v>29281987</v>
      </c>
      <c r="W22" s="93">
        <f t="shared" si="3"/>
        <v>-1660429</v>
      </c>
      <c r="X22" s="93">
        <f t="shared" si="3"/>
        <v>30942416</v>
      </c>
      <c r="Y22" s="94">
        <f>+IF(W22&lt;&gt;0,(X22/W22)*100,0)</f>
        <v>-1863.5193675851242</v>
      </c>
      <c r="Z22" s="95">
        <f t="shared" si="3"/>
        <v>-1660429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0</v>
      </c>
      <c r="C24" s="80">
        <f>SUM(C22:C23)</f>
        <v>0</v>
      </c>
      <c r="D24" s="81">
        <f aca="true" t="shared" si="4" ref="D24:Z24">SUM(D22:D23)</f>
        <v>-1660429</v>
      </c>
      <c r="E24" s="82">
        <f t="shared" si="4"/>
        <v>-1660429</v>
      </c>
      <c r="F24" s="82">
        <f t="shared" si="4"/>
        <v>42509522</v>
      </c>
      <c r="G24" s="82">
        <f t="shared" si="4"/>
        <v>2253918</v>
      </c>
      <c r="H24" s="82">
        <f t="shared" si="4"/>
        <v>-6481402</v>
      </c>
      <c r="I24" s="82">
        <f t="shared" si="4"/>
        <v>38282038</v>
      </c>
      <c r="J24" s="82">
        <f t="shared" si="4"/>
        <v>3342445</v>
      </c>
      <c r="K24" s="82">
        <f t="shared" si="4"/>
        <v>-4412334</v>
      </c>
      <c r="L24" s="82">
        <f t="shared" si="4"/>
        <v>10542858</v>
      </c>
      <c r="M24" s="82">
        <f t="shared" si="4"/>
        <v>9472969</v>
      </c>
      <c r="N24" s="82">
        <f t="shared" si="4"/>
        <v>-10929968</v>
      </c>
      <c r="O24" s="82">
        <f t="shared" si="4"/>
        <v>4156944</v>
      </c>
      <c r="P24" s="82">
        <f t="shared" si="4"/>
        <v>12874046</v>
      </c>
      <c r="Q24" s="82">
        <f t="shared" si="4"/>
        <v>6101022</v>
      </c>
      <c r="R24" s="82">
        <f t="shared" si="4"/>
        <v>-11380900</v>
      </c>
      <c r="S24" s="82">
        <f t="shared" si="4"/>
        <v>-6336474</v>
      </c>
      <c r="T24" s="82">
        <f t="shared" si="4"/>
        <v>-6856668</v>
      </c>
      <c r="U24" s="82">
        <f t="shared" si="4"/>
        <v>-24574042</v>
      </c>
      <c r="V24" s="82">
        <f t="shared" si="4"/>
        <v>29281987</v>
      </c>
      <c r="W24" s="82">
        <f t="shared" si="4"/>
        <v>-1660429</v>
      </c>
      <c r="X24" s="82">
        <f t="shared" si="4"/>
        <v>30942416</v>
      </c>
      <c r="Y24" s="83">
        <f>+IF(W24&lt;&gt;0,(X24/W24)*100,0)</f>
        <v>-1863.5193675851242</v>
      </c>
      <c r="Z24" s="84">
        <f t="shared" si="4"/>
        <v>-1660429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0</v>
      </c>
      <c r="C27" s="22"/>
      <c r="D27" s="104">
        <v>25034645</v>
      </c>
      <c r="E27" s="105">
        <v>25034645</v>
      </c>
      <c r="F27" s="105">
        <v>76</v>
      </c>
      <c r="G27" s="105">
        <v>256696</v>
      </c>
      <c r="H27" s="105">
        <v>941916</v>
      </c>
      <c r="I27" s="105">
        <v>1198688</v>
      </c>
      <c r="J27" s="105">
        <v>1945534</v>
      </c>
      <c r="K27" s="105">
        <v>1429462</v>
      </c>
      <c r="L27" s="105">
        <v>2258327</v>
      </c>
      <c r="M27" s="105">
        <v>5633323</v>
      </c>
      <c r="N27" s="105">
        <v>1464220</v>
      </c>
      <c r="O27" s="105">
        <v>1200624</v>
      </c>
      <c r="P27" s="105">
        <v>2489745</v>
      </c>
      <c r="Q27" s="105">
        <v>5154589</v>
      </c>
      <c r="R27" s="105">
        <v>2375441</v>
      </c>
      <c r="S27" s="105">
        <v>3182807</v>
      </c>
      <c r="T27" s="105">
        <v>2819498</v>
      </c>
      <c r="U27" s="105">
        <v>8377746</v>
      </c>
      <c r="V27" s="105">
        <v>20364346</v>
      </c>
      <c r="W27" s="105">
        <v>25034645</v>
      </c>
      <c r="X27" s="105">
        <v>-4670299</v>
      </c>
      <c r="Y27" s="106">
        <v>-18.66</v>
      </c>
      <c r="Z27" s="107">
        <v>25034645</v>
      </c>
    </row>
    <row r="28" spans="1:26" ht="13.5">
      <c r="A28" s="108" t="s">
        <v>46</v>
      </c>
      <c r="B28" s="19">
        <v>0</v>
      </c>
      <c r="C28" s="19"/>
      <c r="D28" s="64">
        <v>0</v>
      </c>
      <c r="E28" s="65">
        <v>0</v>
      </c>
      <c r="F28" s="65">
        <v>0</v>
      </c>
      <c r="G28" s="65">
        <v>0</v>
      </c>
      <c r="H28" s="65">
        <v>542182</v>
      </c>
      <c r="I28" s="65">
        <v>542182</v>
      </c>
      <c r="J28" s="65">
        <v>709413</v>
      </c>
      <c r="K28" s="65">
        <v>823014</v>
      </c>
      <c r="L28" s="65">
        <v>391311</v>
      </c>
      <c r="M28" s="65">
        <v>1923738</v>
      </c>
      <c r="N28" s="65">
        <v>828271</v>
      </c>
      <c r="O28" s="65">
        <v>779942</v>
      </c>
      <c r="P28" s="65">
        <v>1185676</v>
      </c>
      <c r="Q28" s="65">
        <v>2793889</v>
      </c>
      <c r="R28" s="65">
        <v>643245</v>
      </c>
      <c r="S28" s="65">
        <v>843942</v>
      </c>
      <c r="T28" s="65">
        <v>1090501</v>
      </c>
      <c r="U28" s="65">
        <v>2577688</v>
      </c>
      <c r="V28" s="65">
        <v>7837497</v>
      </c>
      <c r="W28" s="65">
        <v>0</v>
      </c>
      <c r="X28" s="65">
        <v>7837497</v>
      </c>
      <c r="Y28" s="66">
        <v>0</v>
      </c>
      <c r="Z28" s="67">
        <v>0</v>
      </c>
    </row>
    <row r="29" spans="1:26" ht="13.5">
      <c r="A29" s="63" t="s">
        <v>218</v>
      </c>
      <c r="B29" s="19">
        <v>0</v>
      </c>
      <c r="C29" s="19"/>
      <c r="D29" s="64">
        <v>25034645</v>
      </c>
      <c r="E29" s="65">
        <v>25034645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25034645</v>
      </c>
      <c r="X29" s="65">
        <v>-25034645</v>
      </c>
      <c r="Y29" s="66">
        <v>-100</v>
      </c>
      <c r="Z29" s="67">
        <v>25034645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76</v>
      </c>
      <c r="G31" s="65">
        <v>256696</v>
      </c>
      <c r="H31" s="65">
        <v>399734</v>
      </c>
      <c r="I31" s="65">
        <v>656506</v>
      </c>
      <c r="J31" s="65">
        <v>1236121</v>
      </c>
      <c r="K31" s="65">
        <v>606448</v>
      </c>
      <c r="L31" s="65">
        <v>1867016</v>
      </c>
      <c r="M31" s="65">
        <v>3709585</v>
      </c>
      <c r="N31" s="65">
        <v>635949</v>
      </c>
      <c r="O31" s="65">
        <v>420682</v>
      </c>
      <c r="P31" s="65">
        <v>1304069</v>
      </c>
      <c r="Q31" s="65">
        <v>2360700</v>
      </c>
      <c r="R31" s="65">
        <v>1732196</v>
      </c>
      <c r="S31" s="65">
        <v>2338865</v>
      </c>
      <c r="T31" s="65">
        <v>1728997</v>
      </c>
      <c r="U31" s="65">
        <v>5800058</v>
      </c>
      <c r="V31" s="65">
        <v>12526849</v>
      </c>
      <c r="W31" s="65">
        <v>0</v>
      </c>
      <c r="X31" s="65">
        <v>12526849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0</v>
      </c>
      <c r="C32" s="22">
        <f>SUM(C28:C31)</f>
        <v>0</v>
      </c>
      <c r="D32" s="104">
        <f aca="true" t="shared" si="5" ref="D32:Z32">SUM(D28:D31)</f>
        <v>25034645</v>
      </c>
      <c r="E32" s="105">
        <f t="shared" si="5"/>
        <v>25034645</v>
      </c>
      <c r="F32" s="105">
        <f t="shared" si="5"/>
        <v>76</v>
      </c>
      <c r="G32" s="105">
        <f t="shared" si="5"/>
        <v>256696</v>
      </c>
      <c r="H32" s="105">
        <f t="shared" si="5"/>
        <v>941916</v>
      </c>
      <c r="I32" s="105">
        <f t="shared" si="5"/>
        <v>1198688</v>
      </c>
      <c r="J32" s="105">
        <f t="shared" si="5"/>
        <v>1945534</v>
      </c>
      <c r="K32" s="105">
        <f t="shared" si="5"/>
        <v>1429462</v>
      </c>
      <c r="L32" s="105">
        <f t="shared" si="5"/>
        <v>2258327</v>
      </c>
      <c r="M32" s="105">
        <f t="shared" si="5"/>
        <v>5633323</v>
      </c>
      <c r="N32" s="105">
        <f t="shared" si="5"/>
        <v>1464220</v>
      </c>
      <c r="O32" s="105">
        <f t="shared" si="5"/>
        <v>1200624</v>
      </c>
      <c r="P32" s="105">
        <f t="shared" si="5"/>
        <v>2489745</v>
      </c>
      <c r="Q32" s="105">
        <f t="shared" si="5"/>
        <v>5154589</v>
      </c>
      <c r="R32" s="105">
        <f t="shared" si="5"/>
        <v>2375441</v>
      </c>
      <c r="S32" s="105">
        <f t="shared" si="5"/>
        <v>3182807</v>
      </c>
      <c r="T32" s="105">
        <f t="shared" si="5"/>
        <v>2819498</v>
      </c>
      <c r="U32" s="105">
        <f t="shared" si="5"/>
        <v>8377746</v>
      </c>
      <c r="V32" s="105">
        <f t="shared" si="5"/>
        <v>20364346</v>
      </c>
      <c r="W32" s="105">
        <f t="shared" si="5"/>
        <v>25034645</v>
      </c>
      <c r="X32" s="105">
        <f t="shared" si="5"/>
        <v>-4670299</v>
      </c>
      <c r="Y32" s="106">
        <f>+IF(W32&lt;&gt;0,(X32/W32)*100,0)</f>
        <v>-18.655343425081522</v>
      </c>
      <c r="Z32" s="107">
        <f t="shared" si="5"/>
        <v>25034645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0</v>
      </c>
      <c r="C35" s="19"/>
      <c r="D35" s="64">
        <v>0</v>
      </c>
      <c r="E35" s="65">
        <v>0</v>
      </c>
      <c r="F35" s="65">
        <v>46960774</v>
      </c>
      <c r="G35" s="65">
        <v>46960774</v>
      </c>
      <c r="H35" s="65">
        <v>46960774</v>
      </c>
      <c r="I35" s="65">
        <v>140882322</v>
      </c>
      <c r="J35" s="65">
        <v>46960774</v>
      </c>
      <c r="K35" s="65">
        <v>65015844</v>
      </c>
      <c r="L35" s="65">
        <v>61208546</v>
      </c>
      <c r="M35" s="65">
        <v>173185164</v>
      </c>
      <c r="N35" s="65">
        <v>61208546</v>
      </c>
      <c r="O35" s="65">
        <v>61208546</v>
      </c>
      <c r="P35" s="65">
        <v>73330726</v>
      </c>
      <c r="Q35" s="65">
        <v>195747818</v>
      </c>
      <c r="R35" s="65">
        <v>63782102</v>
      </c>
      <c r="S35" s="65">
        <v>54118615</v>
      </c>
      <c r="T35" s="65">
        <v>42398609</v>
      </c>
      <c r="U35" s="65">
        <v>160299326</v>
      </c>
      <c r="V35" s="65">
        <v>670114630</v>
      </c>
      <c r="W35" s="65">
        <v>0</v>
      </c>
      <c r="X35" s="65">
        <v>670114630</v>
      </c>
      <c r="Y35" s="66">
        <v>0</v>
      </c>
      <c r="Z35" s="67">
        <v>0</v>
      </c>
    </row>
    <row r="36" spans="1:26" ht="13.5">
      <c r="A36" s="63" t="s">
        <v>57</v>
      </c>
      <c r="B36" s="19">
        <v>0</v>
      </c>
      <c r="C36" s="19"/>
      <c r="D36" s="64">
        <v>0</v>
      </c>
      <c r="E36" s="65">
        <v>0</v>
      </c>
      <c r="F36" s="65">
        <v>245156075</v>
      </c>
      <c r="G36" s="65">
        <v>245156075</v>
      </c>
      <c r="H36" s="65">
        <v>245156075</v>
      </c>
      <c r="I36" s="65">
        <v>735468225</v>
      </c>
      <c r="J36" s="65">
        <v>245156075</v>
      </c>
      <c r="K36" s="65">
        <v>249729783</v>
      </c>
      <c r="L36" s="65">
        <v>249729783</v>
      </c>
      <c r="M36" s="65">
        <v>744615641</v>
      </c>
      <c r="N36" s="65">
        <v>249729783</v>
      </c>
      <c r="O36" s="65">
        <v>249729783</v>
      </c>
      <c r="P36" s="65">
        <v>249729783</v>
      </c>
      <c r="Q36" s="65">
        <v>749189349</v>
      </c>
      <c r="R36" s="65">
        <v>251254034</v>
      </c>
      <c r="S36" s="65">
        <v>261236368</v>
      </c>
      <c r="T36" s="65">
        <v>265520798</v>
      </c>
      <c r="U36" s="65">
        <v>778011200</v>
      </c>
      <c r="V36" s="65">
        <v>3007284415</v>
      </c>
      <c r="W36" s="65">
        <v>0</v>
      </c>
      <c r="X36" s="65">
        <v>3007284415</v>
      </c>
      <c r="Y36" s="66">
        <v>0</v>
      </c>
      <c r="Z36" s="67">
        <v>0</v>
      </c>
    </row>
    <row r="37" spans="1:26" ht="13.5">
      <c r="A37" s="63" t="s">
        <v>58</v>
      </c>
      <c r="B37" s="19">
        <v>0</v>
      </c>
      <c r="C37" s="19"/>
      <c r="D37" s="64">
        <v>0</v>
      </c>
      <c r="E37" s="65">
        <v>0</v>
      </c>
      <c r="F37" s="65">
        <v>17753541</v>
      </c>
      <c r="G37" s="65">
        <v>17753541</v>
      </c>
      <c r="H37" s="65">
        <v>17753541</v>
      </c>
      <c r="I37" s="65">
        <v>53260623</v>
      </c>
      <c r="J37" s="65">
        <v>17753541</v>
      </c>
      <c r="K37" s="65">
        <v>17874120</v>
      </c>
      <c r="L37" s="65">
        <v>17916450</v>
      </c>
      <c r="M37" s="65">
        <v>53544111</v>
      </c>
      <c r="N37" s="65">
        <v>17916450</v>
      </c>
      <c r="O37" s="65">
        <v>17916450</v>
      </c>
      <c r="P37" s="65">
        <v>17916450</v>
      </c>
      <c r="Q37" s="65">
        <v>53749350</v>
      </c>
      <c r="R37" s="65">
        <v>14490123</v>
      </c>
      <c r="S37" s="65">
        <v>14490123</v>
      </c>
      <c r="T37" s="65">
        <v>14490123</v>
      </c>
      <c r="U37" s="65">
        <v>43470369</v>
      </c>
      <c r="V37" s="65">
        <v>204024453</v>
      </c>
      <c r="W37" s="65">
        <v>0</v>
      </c>
      <c r="X37" s="65">
        <v>204024453</v>
      </c>
      <c r="Y37" s="66">
        <v>0</v>
      </c>
      <c r="Z37" s="67">
        <v>0</v>
      </c>
    </row>
    <row r="38" spans="1:26" ht="13.5">
      <c r="A38" s="63" t="s">
        <v>59</v>
      </c>
      <c r="B38" s="19">
        <v>0</v>
      </c>
      <c r="C38" s="19"/>
      <c r="D38" s="64">
        <v>0</v>
      </c>
      <c r="E38" s="65">
        <v>0</v>
      </c>
      <c r="F38" s="65">
        <v>26284188</v>
      </c>
      <c r="G38" s="65">
        <v>26284188</v>
      </c>
      <c r="H38" s="65">
        <v>26284188</v>
      </c>
      <c r="I38" s="65">
        <v>78852564</v>
      </c>
      <c r="J38" s="65">
        <v>26284188</v>
      </c>
      <c r="K38" s="65">
        <v>26284188</v>
      </c>
      <c r="L38" s="65">
        <v>26284188</v>
      </c>
      <c r="M38" s="65">
        <v>78852564</v>
      </c>
      <c r="N38" s="65">
        <v>26284188</v>
      </c>
      <c r="O38" s="65">
        <v>26284188</v>
      </c>
      <c r="P38" s="65">
        <v>26284188</v>
      </c>
      <c r="Q38" s="65">
        <v>78852564</v>
      </c>
      <c r="R38" s="65">
        <v>26284188</v>
      </c>
      <c r="S38" s="65">
        <v>26284188</v>
      </c>
      <c r="T38" s="65">
        <v>26284188</v>
      </c>
      <c r="U38" s="65">
        <v>78852564</v>
      </c>
      <c r="V38" s="65">
        <v>315410256</v>
      </c>
      <c r="W38" s="65">
        <v>0</v>
      </c>
      <c r="X38" s="65">
        <v>315410256</v>
      </c>
      <c r="Y38" s="66">
        <v>0</v>
      </c>
      <c r="Z38" s="67">
        <v>0</v>
      </c>
    </row>
    <row r="39" spans="1:26" ht="13.5">
      <c r="A39" s="63" t="s">
        <v>60</v>
      </c>
      <c r="B39" s="19">
        <v>0</v>
      </c>
      <c r="C39" s="19"/>
      <c r="D39" s="64">
        <v>0</v>
      </c>
      <c r="E39" s="65">
        <v>0</v>
      </c>
      <c r="F39" s="65">
        <v>248079120</v>
      </c>
      <c r="G39" s="65">
        <v>248079120</v>
      </c>
      <c r="H39" s="65">
        <v>248079120</v>
      </c>
      <c r="I39" s="65">
        <v>744237360</v>
      </c>
      <c r="J39" s="65">
        <v>248079120</v>
      </c>
      <c r="K39" s="65">
        <v>270587319</v>
      </c>
      <c r="L39" s="65">
        <v>266737691</v>
      </c>
      <c r="M39" s="65">
        <v>785404130</v>
      </c>
      <c r="N39" s="65">
        <v>266737691</v>
      </c>
      <c r="O39" s="65">
        <v>266737691</v>
      </c>
      <c r="P39" s="65">
        <v>278859871</v>
      </c>
      <c r="Q39" s="65">
        <v>812335253</v>
      </c>
      <c r="R39" s="65">
        <v>274261825</v>
      </c>
      <c r="S39" s="65">
        <v>274580672</v>
      </c>
      <c r="T39" s="65">
        <v>267145096</v>
      </c>
      <c r="U39" s="65">
        <v>815987593</v>
      </c>
      <c r="V39" s="65">
        <v>3157964336</v>
      </c>
      <c r="W39" s="65">
        <v>0</v>
      </c>
      <c r="X39" s="65">
        <v>3157964336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-10347723</v>
      </c>
      <c r="C42" s="19">
        <v>12534428</v>
      </c>
      <c r="D42" s="64">
        <v>0</v>
      </c>
      <c r="E42" s="65">
        <v>0</v>
      </c>
      <c r="F42" s="65">
        <v>8770787</v>
      </c>
      <c r="G42" s="65">
        <v>-1136234</v>
      </c>
      <c r="H42" s="65">
        <v>681588</v>
      </c>
      <c r="I42" s="65">
        <v>8316141</v>
      </c>
      <c r="J42" s="65">
        <v>1103072</v>
      </c>
      <c r="K42" s="65">
        <v>-3639491</v>
      </c>
      <c r="L42" s="65">
        <v>394827</v>
      </c>
      <c r="M42" s="65">
        <v>-2141592</v>
      </c>
      <c r="N42" s="65">
        <v>9421313</v>
      </c>
      <c r="O42" s="65">
        <v>8013078</v>
      </c>
      <c r="P42" s="65">
        <v>-105686</v>
      </c>
      <c r="Q42" s="65">
        <v>17328705</v>
      </c>
      <c r="R42" s="65">
        <v>1222040</v>
      </c>
      <c r="S42" s="65">
        <v>-6024988</v>
      </c>
      <c r="T42" s="65">
        <v>-6165878</v>
      </c>
      <c r="U42" s="65">
        <v>-10968826</v>
      </c>
      <c r="V42" s="65">
        <v>12534428</v>
      </c>
      <c r="W42" s="65">
        <v>0</v>
      </c>
      <c r="X42" s="65">
        <v>12534428</v>
      </c>
      <c r="Y42" s="66">
        <v>0</v>
      </c>
      <c r="Z42" s="67">
        <v>0</v>
      </c>
    </row>
    <row r="43" spans="1:26" ht="13.5">
      <c r="A43" s="63" t="s">
        <v>63</v>
      </c>
      <c r="B43" s="19">
        <v>-27128426</v>
      </c>
      <c r="C43" s="19">
        <v>-18889962</v>
      </c>
      <c r="D43" s="64">
        <v>0</v>
      </c>
      <c r="E43" s="65">
        <v>0</v>
      </c>
      <c r="F43" s="65">
        <v>-76000</v>
      </c>
      <c r="G43" s="65">
        <v>0</v>
      </c>
      <c r="H43" s="65">
        <v>-1122294</v>
      </c>
      <c r="I43" s="65">
        <v>-1198294</v>
      </c>
      <c r="J43" s="65">
        <v>-1945946</v>
      </c>
      <c r="K43" s="65">
        <v>-1429468</v>
      </c>
      <c r="L43" s="65">
        <v>-2258327</v>
      </c>
      <c r="M43" s="65">
        <v>-5633741</v>
      </c>
      <c r="N43" s="65">
        <v>0</v>
      </c>
      <c r="O43" s="65">
        <v>-1200624</v>
      </c>
      <c r="P43" s="65">
        <v>-2489745</v>
      </c>
      <c r="Q43" s="65">
        <v>-3690369</v>
      </c>
      <c r="R43" s="65">
        <v>-2375441</v>
      </c>
      <c r="S43" s="65">
        <v>-3182607</v>
      </c>
      <c r="T43" s="65">
        <v>-2809510</v>
      </c>
      <c r="U43" s="65">
        <v>-8367558</v>
      </c>
      <c r="V43" s="65">
        <v>-18889962</v>
      </c>
      <c r="W43" s="65">
        <v>0</v>
      </c>
      <c r="X43" s="65">
        <v>-18889962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30065845</v>
      </c>
      <c r="C45" s="22">
        <v>23710311</v>
      </c>
      <c r="D45" s="104">
        <v>0</v>
      </c>
      <c r="E45" s="105">
        <v>0</v>
      </c>
      <c r="F45" s="105">
        <v>38760632</v>
      </c>
      <c r="G45" s="105">
        <v>37624398</v>
      </c>
      <c r="H45" s="105">
        <v>37183692</v>
      </c>
      <c r="I45" s="105">
        <v>37183692</v>
      </c>
      <c r="J45" s="105">
        <v>36340818</v>
      </c>
      <c r="K45" s="105">
        <v>31271859</v>
      </c>
      <c r="L45" s="105">
        <v>29408359</v>
      </c>
      <c r="M45" s="105">
        <v>29408359</v>
      </c>
      <c r="N45" s="105">
        <v>38829672</v>
      </c>
      <c r="O45" s="105">
        <v>45642126</v>
      </c>
      <c r="P45" s="105">
        <v>43046695</v>
      </c>
      <c r="Q45" s="105">
        <v>43046695</v>
      </c>
      <c r="R45" s="105">
        <v>41893294</v>
      </c>
      <c r="S45" s="105">
        <v>32685699</v>
      </c>
      <c r="T45" s="105">
        <v>23710311</v>
      </c>
      <c r="U45" s="105">
        <v>23710311</v>
      </c>
      <c r="V45" s="105">
        <v>23710311</v>
      </c>
      <c r="W45" s="105">
        <v>0</v>
      </c>
      <c r="X45" s="105">
        <v>23710311</v>
      </c>
      <c r="Y45" s="106">
        <v>0</v>
      </c>
      <c r="Z45" s="107">
        <v>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10353384</v>
      </c>
      <c r="C49" s="57"/>
      <c r="D49" s="134">
        <v>572319</v>
      </c>
      <c r="E49" s="59">
        <v>297682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16685793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6571026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6571026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18.76214485547304</v>
      </c>
      <c r="G58" s="7">
        <f t="shared" si="6"/>
        <v>122.10618421151598</v>
      </c>
      <c r="H58" s="7">
        <f t="shared" si="6"/>
        <v>149.4758128277102</v>
      </c>
      <c r="I58" s="7">
        <f t="shared" si="6"/>
        <v>52.70353780405491</v>
      </c>
      <c r="J58" s="7">
        <f t="shared" si="6"/>
        <v>192.00525021019445</v>
      </c>
      <c r="K58" s="7">
        <f t="shared" si="6"/>
        <v>125.14426282735016</v>
      </c>
      <c r="L58" s="7">
        <f t="shared" si="6"/>
        <v>111.21338229273326</v>
      </c>
      <c r="M58" s="7">
        <f t="shared" si="6"/>
        <v>142.53885900907204</v>
      </c>
      <c r="N58" s="7">
        <f t="shared" si="6"/>
        <v>99.2984254394354</v>
      </c>
      <c r="O58" s="7">
        <f t="shared" si="6"/>
        <v>110.78911206116537</v>
      </c>
      <c r="P58" s="7">
        <f t="shared" si="6"/>
        <v>115.07733663123037</v>
      </c>
      <c r="Q58" s="7">
        <f t="shared" si="6"/>
        <v>108.36421002556695</v>
      </c>
      <c r="R58" s="7">
        <f t="shared" si="6"/>
        <v>105.70959114443565</v>
      </c>
      <c r="S58" s="7">
        <f t="shared" si="6"/>
        <v>101.95795049937908</v>
      </c>
      <c r="T58" s="7">
        <f t="shared" si="6"/>
        <v>106.0057304072214</v>
      </c>
      <c r="U58" s="7">
        <f t="shared" si="6"/>
        <v>104.53518713816246</v>
      </c>
      <c r="V58" s="7">
        <f t="shared" si="6"/>
        <v>89.35386826580411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4.241940173296486</v>
      </c>
      <c r="G59" s="10">
        <f t="shared" si="7"/>
        <v>-70238.86626486399</v>
      </c>
      <c r="H59" s="10">
        <f t="shared" si="7"/>
        <v>-1313332.7176781</v>
      </c>
      <c r="I59" s="10">
        <f t="shared" si="7"/>
        <v>32.90802797953049</v>
      </c>
      <c r="J59" s="10">
        <f t="shared" si="7"/>
        <v>0</v>
      </c>
      <c r="K59" s="10">
        <f t="shared" si="7"/>
        <v>-54245.114486510996</v>
      </c>
      <c r="L59" s="10">
        <f t="shared" si="7"/>
        <v>-110246.07843137256</v>
      </c>
      <c r="M59" s="10">
        <f t="shared" si="7"/>
        <v>-191904.1334418226</v>
      </c>
      <c r="N59" s="10">
        <f t="shared" si="7"/>
        <v>0</v>
      </c>
      <c r="O59" s="10">
        <f t="shared" si="7"/>
        <v>35610.83621969322</v>
      </c>
      <c r="P59" s="10">
        <f t="shared" si="7"/>
        <v>0</v>
      </c>
      <c r="Q59" s="10">
        <f t="shared" si="7"/>
        <v>109383.22612568036</v>
      </c>
      <c r="R59" s="10">
        <f t="shared" si="7"/>
        <v>2195713.3333333335</v>
      </c>
      <c r="S59" s="10">
        <f t="shared" si="7"/>
        <v>0</v>
      </c>
      <c r="T59" s="10">
        <f t="shared" si="7"/>
        <v>967.2787286895566</v>
      </c>
      <c r="U59" s="10">
        <f t="shared" si="7"/>
        <v>2856.5338957107388</v>
      </c>
      <c r="V59" s="10">
        <f t="shared" si="7"/>
        <v>95.47017875488383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89.57978193553622</v>
      </c>
      <c r="G60" s="13">
        <f t="shared" si="7"/>
        <v>70.85821287939785</v>
      </c>
      <c r="H60" s="13">
        <f t="shared" si="7"/>
        <v>85.30432588624551</v>
      </c>
      <c r="I60" s="13">
        <f t="shared" si="7"/>
        <v>81.24094478661358</v>
      </c>
      <c r="J60" s="13">
        <f t="shared" si="7"/>
        <v>93.80304614353184</v>
      </c>
      <c r="K60" s="13">
        <f t="shared" si="7"/>
        <v>93.58630524429155</v>
      </c>
      <c r="L60" s="13">
        <f t="shared" si="7"/>
        <v>87.32819103975665</v>
      </c>
      <c r="M60" s="13">
        <f t="shared" si="7"/>
        <v>91.51479493394349</v>
      </c>
      <c r="N60" s="13">
        <f t="shared" si="7"/>
        <v>82.25574506208332</v>
      </c>
      <c r="O60" s="13">
        <f t="shared" si="7"/>
        <v>93.06669760973679</v>
      </c>
      <c r="P60" s="13">
        <f t="shared" si="7"/>
        <v>95.24063125574357</v>
      </c>
      <c r="Q60" s="13">
        <f t="shared" si="7"/>
        <v>90.16976122898645</v>
      </c>
      <c r="R60" s="13">
        <f t="shared" si="7"/>
        <v>88.72377652765407</v>
      </c>
      <c r="S60" s="13">
        <f t="shared" si="7"/>
        <v>84.18788486503988</v>
      </c>
      <c r="T60" s="13">
        <f t="shared" si="7"/>
        <v>90.41969592981867</v>
      </c>
      <c r="U60" s="13">
        <f t="shared" si="7"/>
        <v>87.7426638743441</v>
      </c>
      <c r="V60" s="13">
        <f t="shared" si="7"/>
        <v>87.69219974574504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90.12917743403982</v>
      </c>
      <c r="G61" s="13">
        <f t="shared" si="7"/>
        <v>67.05959952978147</v>
      </c>
      <c r="H61" s="13">
        <f t="shared" si="7"/>
        <v>87.27509414927039</v>
      </c>
      <c r="I61" s="13">
        <f t="shared" si="7"/>
        <v>80.31536319009837</v>
      </c>
      <c r="J61" s="13">
        <f t="shared" si="7"/>
        <v>96.21286067913707</v>
      </c>
      <c r="K61" s="13">
        <f t="shared" si="7"/>
        <v>99.3851935059767</v>
      </c>
      <c r="L61" s="13">
        <f t="shared" si="7"/>
        <v>90.15361865781263</v>
      </c>
      <c r="M61" s="13">
        <f t="shared" si="7"/>
        <v>95.22137661134634</v>
      </c>
      <c r="N61" s="13">
        <f t="shared" si="7"/>
        <v>87.66847461749104</v>
      </c>
      <c r="O61" s="13">
        <f t="shared" si="7"/>
        <v>95.97004916202653</v>
      </c>
      <c r="P61" s="13">
        <f t="shared" si="7"/>
        <v>98.83406407608895</v>
      </c>
      <c r="Q61" s="13">
        <f t="shared" si="7"/>
        <v>94.15486081045427</v>
      </c>
      <c r="R61" s="13">
        <f t="shared" si="7"/>
        <v>91.96607202011255</v>
      </c>
      <c r="S61" s="13">
        <f t="shared" si="7"/>
        <v>83.81420188148574</v>
      </c>
      <c r="T61" s="13">
        <f t="shared" si="7"/>
        <v>92.95125935467948</v>
      </c>
      <c r="U61" s="13">
        <f t="shared" si="7"/>
        <v>89.48579624619344</v>
      </c>
      <c r="V61" s="13">
        <f t="shared" si="7"/>
        <v>89.68396267711749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90.67879357562857</v>
      </c>
      <c r="G62" s="13">
        <f t="shared" si="7"/>
        <v>90.0681721718844</v>
      </c>
      <c r="H62" s="13">
        <f t="shared" si="7"/>
        <v>81.28546347421185</v>
      </c>
      <c r="I62" s="13">
        <f t="shared" si="7"/>
        <v>87.10935427065333</v>
      </c>
      <c r="J62" s="13">
        <f t="shared" si="7"/>
        <v>99.9889627363584</v>
      </c>
      <c r="K62" s="13">
        <f t="shared" si="7"/>
        <v>87.0459823999565</v>
      </c>
      <c r="L62" s="13">
        <f t="shared" si="7"/>
        <v>88.98666976356787</v>
      </c>
      <c r="M62" s="13">
        <f t="shared" si="7"/>
        <v>91.6165187734987</v>
      </c>
      <c r="N62" s="13">
        <f t="shared" si="7"/>
        <v>74.01498042782765</v>
      </c>
      <c r="O62" s="13">
        <f t="shared" si="7"/>
        <v>93.39973188482865</v>
      </c>
      <c r="P62" s="13">
        <f t="shared" si="7"/>
        <v>97.23501816140886</v>
      </c>
      <c r="Q62" s="13">
        <f t="shared" si="7"/>
        <v>88.16328362882679</v>
      </c>
      <c r="R62" s="13">
        <f t="shared" si="7"/>
        <v>95.06490644439403</v>
      </c>
      <c r="S62" s="13">
        <f t="shared" si="7"/>
        <v>95.39104226579323</v>
      </c>
      <c r="T62" s="13">
        <f t="shared" si="7"/>
        <v>97.1060615146763</v>
      </c>
      <c r="U62" s="13">
        <f t="shared" si="7"/>
        <v>95.80946035465409</v>
      </c>
      <c r="V62" s="13">
        <f t="shared" si="7"/>
        <v>90.69936979146256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79.7010837347838</v>
      </c>
      <c r="G63" s="13">
        <f t="shared" si="7"/>
        <v>66.02437554199616</v>
      </c>
      <c r="H63" s="13">
        <f t="shared" si="7"/>
        <v>74.78388052448108</v>
      </c>
      <c r="I63" s="13">
        <f t="shared" si="7"/>
        <v>73.32621912386492</v>
      </c>
      <c r="J63" s="13">
        <f t="shared" si="7"/>
        <v>70.68507805689833</v>
      </c>
      <c r="K63" s="13">
        <f t="shared" si="7"/>
        <v>70.85985049098345</v>
      </c>
      <c r="L63" s="13">
        <f t="shared" si="7"/>
        <v>62.54778710346679</v>
      </c>
      <c r="M63" s="13">
        <f t="shared" si="7"/>
        <v>67.68014915479856</v>
      </c>
      <c r="N63" s="13">
        <f t="shared" si="7"/>
        <v>67.34402328984505</v>
      </c>
      <c r="O63" s="13">
        <f t="shared" si="7"/>
        <v>80.78258757558068</v>
      </c>
      <c r="P63" s="13">
        <f t="shared" si="7"/>
        <v>72.55424470447144</v>
      </c>
      <c r="Q63" s="13">
        <f t="shared" si="7"/>
        <v>73.34863509931921</v>
      </c>
      <c r="R63" s="13">
        <f t="shared" si="7"/>
        <v>63.53978568591563</v>
      </c>
      <c r="S63" s="13">
        <f t="shared" si="7"/>
        <v>67.33996925823085</v>
      </c>
      <c r="T63" s="13">
        <f t="shared" si="7"/>
        <v>67.66001469021239</v>
      </c>
      <c r="U63" s="13">
        <f t="shared" si="7"/>
        <v>66.17119651268143</v>
      </c>
      <c r="V63" s="13">
        <f t="shared" si="7"/>
        <v>70.03708802925873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77.61660291517026</v>
      </c>
      <c r="G64" s="13">
        <f t="shared" si="7"/>
        <v>76.59718014554674</v>
      </c>
      <c r="H64" s="13">
        <f t="shared" si="7"/>
        <v>83.75562365690408</v>
      </c>
      <c r="I64" s="13">
        <f t="shared" si="7"/>
        <v>79.32417820069205</v>
      </c>
      <c r="J64" s="13">
        <f t="shared" si="7"/>
        <v>82.38951547859553</v>
      </c>
      <c r="K64" s="13">
        <f t="shared" si="7"/>
        <v>80.16113102380592</v>
      </c>
      <c r="L64" s="13">
        <f t="shared" si="7"/>
        <v>83.50701023114816</v>
      </c>
      <c r="M64" s="13">
        <f t="shared" si="7"/>
        <v>82.02451140425924</v>
      </c>
      <c r="N64" s="13">
        <f t="shared" si="7"/>
        <v>73.43860596744032</v>
      </c>
      <c r="O64" s="13">
        <f t="shared" si="7"/>
        <v>80.9044321541832</v>
      </c>
      <c r="P64" s="13">
        <f t="shared" si="7"/>
        <v>82.37706785186386</v>
      </c>
      <c r="Q64" s="13">
        <f t="shared" si="7"/>
        <v>78.92154593647454</v>
      </c>
      <c r="R64" s="13">
        <f t="shared" si="7"/>
        <v>73.58141777849221</v>
      </c>
      <c r="S64" s="13">
        <f t="shared" si="7"/>
        <v>78.41601010721368</v>
      </c>
      <c r="T64" s="13">
        <f t="shared" si="7"/>
        <v>77.22760075040739</v>
      </c>
      <c r="U64" s="13">
        <f t="shared" si="7"/>
        <v>76.41204272406588</v>
      </c>
      <c r="V64" s="13">
        <f t="shared" si="7"/>
        <v>79.14825026474992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/>
      <c r="C67" s="24"/>
      <c r="D67" s="25">
        <v>117354095</v>
      </c>
      <c r="E67" s="26">
        <v>117354095</v>
      </c>
      <c r="F67" s="26">
        <v>39106579</v>
      </c>
      <c r="G67" s="26">
        <v>8375991</v>
      </c>
      <c r="H67" s="26">
        <v>7708983</v>
      </c>
      <c r="I67" s="26">
        <v>55191553</v>
      </c>
      <c r="J67" s="26">
        <v>7579887</v>
      </c>
      <c r="K67" s="26">
        <v>7453410</v>
      </c>
      <c r="L67" s="26">
        <v>7830706</v>
      </c>
      <c r="M67" s="26">
        <v>22864003</v>
      </c>
      <c r="N67" s="26">
        <v>7910207</v>
      </c>
      <c r="O67" s="26">
        <v>7908788</v>
      </c>
      <c r="P67" s="26">
        <v>7825593</v>
      </c>
      <c r="Q67" s="26">
        <v>23644588</v>
      </c>
      <c r="R67" s="26">
        <v>7523586</v>
      </c>
      <c r="S67" s="26">
        <v>7999334</v>
      </c>
      <c r="T67" s="26">
        <v>8010949</v>
      </c>
      <c r="U67" s="26">
        <v>23533869</v>
      </c>
      <c r="V67" s="26">
        <v>125234013</v>
      </c>
      <c r="W67" s="26">
        <v>117354095</v>
      </c>
      <c r="X67" s="26"/>
      <c r="Y67" s="25"/>
      <c r="Z67" s="27">
        <v>117354095</v>
      </c>
    </row>
    <row r="68" spans="1:26" ht="13.5" hidden="1">
      <c r="A68" s="37" t="s">
        <v>31</v>
      </c>
      <c r="B68" s="19"/>
      <c r="C68" s="19"/>
      <c r="D68" s="20">
        <v>31830397</v>
      </c>
      <c r="E68" s="21">
        <v>31830397</v>
      </c>
      <c r="F68" s="21">
        <v>32413352</v>
      </c>
      <c r="G68" s="21">
        <v>-6139</v>
      </c>
      <c r="H68" s="21">
        <v>-379</v>
      </c>
      <c r="I68" s="21">
        <v>32406834</v>
      </c>
      <c r="J68" s="21"/>
      <c r="K68" s="21">
        <v>-4411</v>
      </c>
      <c r="L68" s="21">
        <v>-1734</v>
      </c>
      <c r="M68" s="21">
        <v>-6145</v>
      </c>
      <c r="N68" s="21"/>
      <c r="O68" s="21">
        <v>4042</v>
      </c>
      <c r="P68" s="21"/>
      <c r="Q68" s="21">
        <v>4042</v>
      </c>
      <c r="R68" s="21">
        <v>60</v>
      </c>
      <c r="S68" s="21"/>
      <c r="T68" s="21">
        <v>146935</v>
      </c>
      <c r="U68" s="21">
        <v>146995</v>
      </c>
      <c r="V68" s="21">
        <v>32551726</v>
      </c>
      <c r="W68" s="21">
        <v>31830397</v>
      </c>
      <c r="X68" s="21"/>
      <c r="Y68" s="20"/>
      <c r="Z68" s="23">
        <v>31830397</v>
      </c>
    </row>
    <row r="69" spans="1:26" ht="13.5" hidden="1">
      <c r="A69" s="38" t="s">
        <v>32</v>
      </c>
      <c r="B69" s="19"/>
      <c r="C69" s="19"/>
      <c r="D69" s="20">
        <v>84873698</v>
      </c>
      <c r="E69" s="21">
        <v>84873698</v>
      </c>
      <c r="F69" s="21">
        <v>6655830</v>
      </c>
      <c r="G69" s="21">
        <v>8348558</v>
      </c>
      <c r="H69" s="21">
        <v>7673156</v>
      </c>
      <c r="I69" s="21">
        <v>22677544</v>
      </c>
      <c r="J69" s="21">
        <v>7532475</v>
      </c>
      <c r="K69" s="21">
        <v>7410019</v>
      </c>
      <c r="L69" s="21">
        <v>7783427</v>
      </c>
      <c r="M69" s="21">
        <v>22725921</v>
      </c>
      <c r="N69" s="21">
        <v>7864754</v>
      </c>
      <c r="O69" s="21">
        <v>7868213</v>
      </c>
      <c r="P69" s="21">
        <v>7779351</v>
      </c>
      <c r="Q69" s="21">
        <v>23512318</v>
      </c>
      <c r="R69" s="21">
        <v>7479082</v>
      </c>
      <c r="S69" s="21">
        <v>7953275</v>
      </c>
      <c r="T69" s="21">
        <v>7819971</v>
      </c>
      <c r="U69" s="21">
        <v>23252328</v>
      </c>
      <c r="V69" s="21">
        <v>92168111</v>
      </c>
      <c r="W69" s="21">
        <v>84873698</v>
      </c>
      <c r="X69" s="21"/>
      <c r="Y69" s="20"/>
      <c r="Z69" s="23">
        <v>84873698</v>
      </c>
    </row>
    <row r="70" spans="1:26" ht="13.5" hidden="1">
      <c r="A70" s="39" t="s">
        <v>103</v>
      </c>
      <c r="B70" s="19"/>
      <c r="C70" s="19"/>
      <c r="D70" s="20">
        <v>54804110</v>
      </c>
      <c r="E70" s="21">
        <v>54804110</v>
      </c>
      <c r="F70" s="21">
        <v>4509766</v>
      </c>
      <c r="G70" s="21">
        <v>6118857</v>
      </c>
      <c r="H70" s="21">
        <v>5295049</v>
      </c>
      <c r="I70" s="21">
        <v>15923672</v>
      </c>
      <c r="J70" s="21">
        <v>5219771</v>
      </c>
      <c r="K70" s="21">
        <v>4963025</v>
      </c>
      <c r="L70" s="21">
        <v>5098990</v>
      </c>
      <c r="M70" s="21">
        <v>15281786</v>
      </c>
      <c r="N70" s="21">
        <v>5032954</v>
      </c>
      <c r="O70" s="21">
        <v>5092345</v>
      </c>
      <c r="P70" s="21">
        <v>5001304</v>
      </c>
      <c r="Q70" s="21">
        <v>15126603</v>
      </c>
      <c r="R70" s="21">
        <v>4814905</v>
      </c>
      <c r="S70" s="21">
        <v>5353854</v>
      </c>
      <c r="T70" s="21">
        <v>5316056</v>
      </c>
      <c r="U70" s="21">
        <v>15484815</v>
      </c>
      <c r="V70" s="21">
        <v>61816876</v>
      </c>
      <c r="W70" s="21">
        <v>54804110</v>
      </c>
      <c r="X70" s="21"/>
      <c r="Y70" s="20"/>
      <c r="Z70" s="23">
        <v>54804110</v>
      </c>
    </row>
    <row r="71" spans="1:26" ht="13.5" hidden="1">
      <c r="A71" s="39" t="s">
        <v>104</v>
      </c>
      <c r="B71" s="19"/>
      <c r="C71" s="19"/>
      <c r="D71" s="20">
        <v>15473374</v>
      </c>
      <c r="E71" s="21">
        <v>15473374</v>
      </c>
      <c r="F71" s="21">
        <v>1070237</v>
      </c>
      <c r="G71" s="21">
        <v>1029599</v>
      </c>
      <c r="H71" s="21">
        <v>1179030</v>
      </c>
      <c r="I71" s="21">
        <v>3278866</v>
      </c>
      <c r="J71" s="21">
        <v>1087226</v>
      </c>
      <c r="K71" s="21">
        <v>1213747</v>
      </c>
      <c r="L71" s="21">
        <v>1351889</v>
      </c>
      <c r="M71" s="21">
        <v>3652862</v>
      </c>
      <c r="N71" s="21">
        <v>1532533</v>
      </c>
      <c r="O71" s="21">
        <v>1523226</v>
      </c>
      <c r="P71" s="21">
        <v>1510896</v>
      </c>
      <c r="Q71" s="21">
        <v>4566655</v>
      </c>
      <c r="R71" s="21">
        <v>1379447</v>
      </c>
      <c r="S71" s="21">
        <v>1317543</v>
      </c>
      <c r="T71" s="21">
        <v>1217303</v>
      </c>
      <c r="U71" s="21">
        <v>3914293</v>
      </c>
      <c r="V71" s="21">
        <v>15412676</v>
      </c>
      <c r="W71" s="21">
        <v>15473374</v>
      </c>
      <c r="X71" s="21"/>
      <c r="Y71" s="20"/>
      <c r="Z71" s="23">
        <v>15473374</v>
      </c>
    </row>
    <row r="72" spans="1:26" ht="13.5" hidden="1">
      <c r="A72" s="39" t="s">
        <v>105</v>
      </c>
      <c r="B72" s="19"/>
      <c r="C72" s="19"/>
      <c r="D72" s="20">
        <v>5453598</v>
      </c>
      <c r="E72" s="21">
        <v>5453598</v>
      </c>
      <c r="F72" s="21">
        <v>413293</v>
      </c>
      <c r="G72" s="21">
        <v>446267</v>
      </c>
      <c r="H72" s="21">
        <v>428004</v>
      </c>
      <c r="I72" s="21">
        <v>1287564</v>
      </c>
      <c r="J72" s="21">
        <v>454284</v>
      </c>
      <c r="K72" s="21">
        <v>460708</v>
      </c>
      <c r="L72" s="21">
        <v>551404</v>
      </c>
      <c r="M72" s="21">
        <v>1466396</v>
      </c>
      <c r="N72" s="21">
        <v>517994</v>
      </c>
      <c r="O72" s="21">
        <v>469366</v>
      </c>
      <c r="P72" s="21">
        <v>476959</v>
      </c>
      <c r="Q72" s="21">
        <v>1464319</v>
      </c>
      <c r="R72" s="21">
        <v>488442</v>
      </c>
      <c r="S72" s="21">
        <v>484032</v>
      </c>
      <c r="T72" s="21">
        <v>483315</v>
      </c>
      <c r="U72" s="21">
        <v>1455789</v>
      </c>
      <c r="V72" s="21">
        <v>5674068</v>
      </c>
      <c r="W72" s="21">
        <v>5453598</v>
      </c>
      <c r="X72" s="21"/>
      <c r="Y72" s="20"/>
      <c r="Z72" s="23">
        <v>5453598</v>
      </c>
    </row>
    <row r="73" spans="1:26" ht="13.5" hidden="1">
      <c r="A73" s="39" t="s">
        <v>106</v>
      </c>
      <c r="B73" s="19"/>
      <c r="C73" s="19"/>
      <c r="D73" s="20">
        <v>9302616</v>
      </c>
      <c r="E73" s="21">
        <v>9302616</v>
      </c>
      <c r="F73" s="21">
        <v>770178</v>
      </c>
      <c r="G73" s="21">
        <v>770749</v>
      </c>
      <c r="H73" s="21">
        <v>771073</v>
      </c>
      <c r="I73" s="21">
        <v>2312000</v>
      </c>
      <c r="J73" s="21">
        <v>771194</v>
      </c>
      <c r="K73" s="21">
        <v>772539</v>
      </c>
      <c r="L73" s="21">
        <v>781144</v>
      </c>
      <c r="M73" s="21">
        <v>2324877</v>
      </c>
      <c r="N73" s="21">
        <v>781273</v>
      </c>
      <c r="O73" s="21">
        <v>783276</v>
      </c>
      <c r="P73" s="21">
        <v>790192</v>
      </c>
      <c r="Q73" s="21">
        <v>2354741</v>
      </c>
      <c r="R73" s="21">
        <v>796288</v>
      </c>
      <c r="S73" s="21">
        <v>797846</v>
      </c>
      <c r="T73" s="21">
        <v>803297</v>
      </c>
      <c r="U73" s="21">
        <v>2397431</v>
      </c>
      <c r="V73" s="21">
        <v>9389049</v>
      </c>
      <c r="W73" s="21">
        <v>9302616</v>
      </c>
      <c r="X73" s="21"/>
      <c r="Y73" s="20"/>
      <c r="Z73" s="23">
        <v>9302616</v>
      </c>
    </row>
    <row r="74" spans="1:26" ht="13.5" hidden="1">
      <c r="A74" s="39" t="s">
        <v>107</v>
      </c>
      <c r="B74" s="19"/>
      <c r="C74" s="19"/>
      <c r="D74" s="20">
        <v>-160000</v>
      </c>
      <c r="E74" s="21">
        <v>-160000</v>
      </c>
      <c r="F74" s="21">
        <v>-107644</v>
      </c>
      <c r="G74" s="21">
        <v>-16914</v>
      </c>
      <c r="H74" s="21"/>
      <c r="I74" s="21">
        <v>-124558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-124558</v>
      </c>
      <c r="W74" s="21">
        <v>-160000</v>
      </c>
      <c r="X74" s="21"/>
      <c r="Y74" s="20"/>
      <c r="Z74" s="23">
        <v>-160000</v>
      </c>
    </row>
    <row r="75" spans="1:26" ht="13.5" hidden="1">
      <c r="A75" s="40" t="s">
        <v>110</v>
      </c>
      <c r="B75" s="28"/>
      <c r="C75" s="28"/>
      <c r="D75" s="29">
        <v>650000</v>
      </c>
      <c r="E75" s="30">
        <v>650000</v>
      </c>
      <c r="F75" s="30">
        <v>37397</v>
      </c>
      <c r="G75" s="30">
        <v>33572</v>
      </c>
      <c r="H75" s="30">
        <v>36206</v>
      </c>
      <c r="I75" s="30">
        <v>107175</v>
      </c>
      <c r="J75" s="30">
        <v>47412</v>
      </c>
      <c r="K75" s="30">
        <v>47802</v>
      </c>
      <c r="L75" s="30">
        <v>49013</v>
      </c>
      <c r="M75" s="30">
        <v>144227</v>
      </c>
      <c r="N75" s="30">
        <v>45453</v>
      </c>
      <c r="O75" s="30">
        <v>36533</v>
      </c>
      <c r="P75" s="30">
        <v>46242</v>
      </c>
      <c r="Q75" s="30">
        <v>128228</v>
      </c>
      <c r="R75" s="30">
        <v>44444</v>
      </c>
      <c r="S75" s="30">
        <v>46059</v>
      </c>
      <c r="T75" s="30">
        <v>44043</v>
      </c>
      <c r="U75" s="30">
        <v>134546</v>
      </c>
      <c r="V75" s="30">
        <v>514176</v>
      </c>
      <c r="W75" s="30">
        <v>650000</v>
      </c>
      <c r="X75" s="30"/>
      <c r="Y75" s="29"/>
      <c r="Z75" s="31">
        <v>650000</v>
      </c>
    </row>
    <row r="76" spans="1:26" ht="13.5" hidden="1">
      <c r="A76" s="42" t="s">
        <v>222</v>
      </c>
      <c r="B76" s="32">
        <v>109968521</v>
      </c>
      <c r="C76" s="32">
        <v>111901435</v>
      </c>
      <c r="D76" s="33"/>
      <c r="E76" s="34"/>
      <c r="F76" s="34">
        <v>7337233</v>
      </c>
      <c r="G76" s="34">
        <v>10227603</v>
      </c>
      <c r="H76" s="34">
        <v>11523065</v>
      </c>
      <c r="I76" s="34">
        <v>29087901</v>
      </c>
      <c r="J76" s="34">
        <v>14553781</v>
      </c>
      <c r="K76" s="34">
        <v>9327515</v>
      </c>
      <c r="L76" s="34">
        <v>8708793</v>
      </c>
      <c r="M76" s="34">
        <v>32590089</v>
      </c>
      <c r="N76" s="34">
        <v>7854711</v>
      </c>
      <c r="O76" s="34">
        <v>8762076</v>
      </c>
      <c r="P76" s="34">
        <v>9005484</v>
      </c>
      <c r="Q76" s="34">
        <v>25622271</v>
      </c>
      <c r="R76" s="34">
        <v>7953152</v>
      </c>
      <c r="S76" s="34">
        <v>8155957</v>
      </c>
      <c r="T76" s="34">
        <v>8492065</v>
      </c>
      <c r="U76" s="34">
        <v>24601174</v>
      </c>
      <c r="V76" s="34">
        <v>111901435</v>
      </c>
      <c r="W76" s="34"/>
      <c r="X76" s="34"/>
      <c r="Y76" s="33"/>
      <c r="Z76" s="35"/>
    </row>
    <row r="77" spans="1:26" ht="13.5" hidden="1">
      <c r="A77" s="37" t="s">
        <v>31</v>
      </c>
      <c r="B77" s="19">
        <v>12632331</v>
      </c>
      <c r="C77" s="19">
        <v>31077191</v>
      </c>
      <c r="D77" s="20"/>
      <c r="E77" s="21"/>
      <c r="F77" s="21">
        <v>1374955</v>
      </c>
      <c r="G77" s="21">
        <v>4311964</v>
      </c>
      <c r="H77" s="21">
        <v>4977531</v>
      </c>
      <c r="I77" s="21">
        <v>10664450</v>
      </c>
      <c r="J77" s="21">
        <v>7488090</v>
      </c>
      <c r="K77" s="21">
        <v>2392752</v>
      </c>
      <c r="L77" s="21">
        <v>1911667</v>
      </c>
      <c r="M77" s="21">
        <v>11792509</v>
      </c>
      <c r="N77" s="21">
        <v>1385499</v>
      </c>
      <c r="O77" s="21">
        <v>1439390</v>
      </c>
      <c r="P77" s="21">
        <v>1596381</v>
      </c>
      <c r="Q77" s="21">
        <v>4421270</v>
      </c>
      <c r="R77" s="21">
        <v>1317428</v>
      </c>
      <c r="S77" s="21">
        <v>1460263</v>
      </c>
      <c r="T77" s="21">
        <v>1421271</v>
      </c>
      <c r="U77" s="21">
        <v>4198962</v>
      </c>
      <c r="V77" s="21">
        <v>31077191</v>
      </c>
      <c r="W77" s="21"/>
      <c r="X77" s="21"/>
      <c r="Y77" s="20"/>
      <c r="Z77" s="23"/>
    </row>
    <row r="78" spans="1:26" ht="13.5" hidden="1">
      <c r="A78" s="38" t="s">
        <v>32</v>
      </c>
      <c r="B78" s="19">
        <v>97336190</v>
      </c>
      <c r="C78" s="19">
        <v>80824244</v>
      </c>
      <c r="D78" s="20"/>
      <c r="E78" s="21"/>
      <c r="F78" s="21">
        <v>5962278</v>
      </c>
      <c r="G78" s="21">
        <v>5915639</v>
      </c>
      <c r="H78" s="21">
        <v>6545534</v>
      </c>
      <c r="I78" s="21">
        <v>18423451</v>
      </c>
      <c r="J78" s="21">
        <v>7065691</v>
      </c>
      <c r="K78" s="21">
        <v>6934763</v>
      </c>
      <c r="L78" s="21">
        <v>6797126</v>
      </c>
      <c r="M78" s="21">
        <v>20797580</v>
      </c>
      <c r="N78" s="21">
        <v>6469212</v>
      </c>
      <c r="O78" s="21">
        <v>7322686</v>
      </c>
      <c r="P78" s="21">
        <v>7409103</v>
      </c>
      <c r="Q78" s="21">
        <v>21201001</v>
      </c>
      <c r="R78" s="21">
        <v>6635724</v>
      </c>
      <c r="S78" s="21">
        <v>6695694</v>
      </c>
      <c r="T78" s="21">
        <v>7070794</v>
      </c>
      <c r="U78" s="21">
        <v>20402212</v>
      </c>
      <c r="V78" s="21">
        <v>80824244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>
        <v>55439824</v>
      </c>
      <c r="D79" s="20"/>
      <c r="E79" s="21"/>
      <c r="F79" s="21">
        <v>4064615</v>
      </c>
      <c r="G79" s="21">
        <v>4103281</v>
      </c>
      <c r="H79" s="21">
        <v>4621259</v>
      </c>
      <c r="I79" s="21">
        <v>12789155</v>
      </c>
      <c r="J79" s="21">
        <v>5022091</v>
      </c>
      <c r="K79" s="21">
        <v>4932512</v>
      </c>
      <c r="L79" s="21">
        <v>4596924</v>
      </c>
      <c r="M79" s="21">
        <v>14551527</v>
      </c>
      <c r="N79" s="21">
        <v>4412314</v>
      </c>
      <c r="O79" s="21">
        <v>4887126</v>
      </c>
      <c r="P79" s="21">
        <v>4942992</v>
      </c>
      <c r="Q79" s="21">
        <v>14242432</v>
      </c>
      <c r="R79" s="21">
        <v>4428079</v>
      </c>
      <c r="S79" s="21">
        <v>4487290</v>
      </c>
      <c r="T79" s="21">
        <v>4941341</v>
      </c>
      <c r="U79" s="21">
        <v>13856710</v>
      </c>
      <c r="V79" s="21">
        <v>55439824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>
        <v>13979200</v>
      </c>
      <c r="D80" s="20"/>
      <c r="E80" s="21"/>
      <c r="F80" s="21">
        <v>970478</v>
      </c>
      <c r="G80" s="21">
        <v>927341</v>
      </c>
      <c r="H80" s="21">
        <v>958380</v>
      </c>
      <c r="I80" s="21">
        <v>2856199</v>
      </c>
      <c r="J80" s="21">
        <v>1087106</v>
      </c>
      <c r="K80" s="21">
        <v>1056518</v>
      </c>
      <c r="L80" s="21">
        <v>1203001</v>
      </c>
      <c r="M80" s="21">
        <v>3346625</v>
      </c>
      <c r="N80" s="21">
        <v>1134304</v>
      </c>
      <c r="O80" s="21">
        <v>1422689</v>
      </c>
      <c r="P80" s="21">
        <v>1469120</v>
      </c>
      <c r="Q80" s="21">
        <v>4026113</v>
      </c>
      <c r="R80" s="21">
        <v>1311370</v>
      </c>
      <c r="S80" s="21">
        <v>1256818</v>
      </c>
      <c r="T80" s="21">
        <v>1182075</v>
      </c>
      <c r="U80" s="21">
        <v>3750263</v>
      </c>
      <c r="V80" s="21">
        <v>13979200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>
        <v>3973952</v>
      </c>
      <c r="D81" s="20"/>
      <c r="E81" s="21"/>
      <c r="F81" s="21">
        <v>329399</v>
      </c>
      <c r="G81" s="21">
        <v>294645</v>
      </c>
      <c r="H81" s="21">
        <v>320078</v>
      </c>
      <c r="I81" s="21">
        <v>944122</v>
      </c>
      <c r="J81" s="21">
        <v>321111</v>
      </c>
      <c r="K81" s="21">
        <v>326457</v>
      </c>
      <c r="L81" s="21">
        <v>344891</v>
      </c>
      <c r="M81" s="21">
        <v>992459</v>
      </c>
      <c r="N81" s="21">
        <v>348838</v>
      </c>
      <c r="O81" s="21">
        <v>379166</v>
      </c>
      <c r="P81" s="21">
        <v>346054</v>
      </c>
      <c r="Q81" s="21">
        <v>1074058</v>
      </c>
      <c r="R81" s="21">
        <v>310355</v>
      </c>
      <c r="S81" s="21">
        <v>325947</v>
      </c>
      <c r="T81" s="21">
        <v>327011</v>
      </c>
      <c r="U81" s="21">
        <v>963313</v>
      </c>
      <c r="V81" s="21">
        <v>3973952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>
        <v>7431268</v>
      </c>
      <c r="D82" s="20"/>
      <c r="E82" s="21"/>
      <c r="F82" s="21">
        <v>597786</v>
      </c>
      <c r="G82" s="21">
        <v>590372</v>
      </c>
      <c r="H82" s="21">
        <v>645817</v>
      </c>
      <c r="I82" s="21">
        <v>1833975</v>
      </c>
      <c r="J82" s="21">
        <v>635383</v>
      </c>
      <c r="K82" s="21">
        <v>619276</v>
      </c>
      <c r="L82" s="21">
        <v>652310</v>
      </c>
      <c r="M82" s="21">
        <v>1906969</v>
      </c>
      <c r="N82" s="21">
        <v>573756</v>
      </c>
      <c r="O82" s="21">
        <v>633705</v>
      </c>
      <c r="P82" s="21">
        <v>650937</v>
      </c>
      <c r="Q82" s="21">
        <v>1858398</v>
      </c>
      <c r="R82" s="21">
        <v>585920</v>
      </c>
      <c r="S82" s="21">
        <v>625639</v>
      </c>
      <c r="T82" s="21">
        <v>620367</v>
      </c>
      <c r="U82" s="21">
        <v>1831926</v>
      </c>
      <c r="V82" s="21">
        <v>7431268</v>
      </c>
      <c r="W82" s="21"/>
      <c r="X82" s="21"/>
      <c r="Y82" s="20"/>
      <c r="Z82" s="23"/>
    </row>
    <row r="83" spans="1:26" ht="13.5" hidden="1">
      <c r="A83" s="39" t="s">
        <v>107</v>
      </c>
      <c r="B83" s="19">
        <v>97336190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79202493</v>
      </c>
      <c r="F5" s="105">
        <f t="shared" si="0"/>
        <v>79202493</v>
      </c>
      <c r="G5" s="105">
        <f t="shared" si="0"/>
        <v>41860250</v>
      </c>
      <c r="H5" s="105">
        <f t="shared" si="0"/>
        <v>5998759</v>
      </c>
      <c r="I5" s="105">
        <f t="shared" si="0"/>
        <v>471721</v>
      </c>
      <c r="J5" s="105">
        <f t="shared" si="0"/>
        <v>48330730</v>
      </c>
      <c r="K5" s="105">
        <f t="shared" si="0"/>
        <v>2791543</v>
      </c>
      <c r="L5" s="105">
        <f t="shared" si="0"/>
        <v>4081872</v>
      </c>
      <c r="M5" s="105">
        <f t="shared" si="0"/>
        <v>3053137</v>
      </c>
      <c r="N5" s="105">
        <f t="shared" si="0"/>
        <v>9926552</v>
      </c>
      <c r="O5" s="105">
        <f t="shared" si="0"/>
        <v>713379</v>
      </c>
      <c r="P5" s="105">
        <f t="shared" si="0"/>
        <v>5937781</v>
      </c>
      <c r="Q5" s="105">
        <f t="shared" si="0"/>
        <v>7246675</v>
      </c>
      <c r="R5" s="105">
        <f t="shared" si="0"/>
        <v>13897835</v>
      </c>
      <c r="S5" s="105">
        <f t="shared" si="0"/>
        <v>226701</v>
      </c>
      <c r="T5" s="105">
        <f t="shared" si="0"/>
        <v>487207</v>
      </c>
      <c r="U5" s="105">
        <f t="shared" si="0"/>
        <v>476913</v>
      </c>
      <c r="V5" s="105">
        <f t="shared" si="0"/>
        <v>1190821</v>
      </c>
      <c r="W5" s="105">
        <f t="shared" si="0"/>
        <v>73345938</v>
      </c>
      <c r="X5" s="105">
        <f t="shared" si="0"/>
        <v>79202493</v>
      </c>
      <c r="Y5" s="105">
        <f t="shared" si="0"/>
        <v>-5856555</v>
      </c>
      <c r="Z5" s="142">
        <f>+IF(X5&lt;&gt;0,+(Y5/X5)*100,0)</f>
        <v>-7.3944073957368985</v>
      </c>
      <c r="AA5" s="158">
        <f>SUM(AA6:AA8)</f>
        <v>79202493</v>
      </c>
    </row>
    <row r="6" spans="1:27" ht="13.5">
      <c r="A6" s="143" t="s">
        <v>75</v>
      </c>
      <c r="B6" s="141"/>
      <c r="C6" s="160"/>
      <c r="D6" s="160"/>
      <c r="E6" s="161">
        <v>14806000</v>
      </c>
      <c r="F6" s="65">
        <v>14806000</v>
      </c>
      <c r="G6" s="65">
        <v>9270000</v>
      </c>
      <c r="H6" s="65">
        <v>3500000</v>
      </c>
      <c r="I6" s="65">
        <v>61</v>
      </c>
      <c r="J6" s="65">
        <v>12770061</v>
      </c>
      <c r="K6" s="65"/>
      <c r="L6" s="65">
        <v>250000</v>
      </c>
      <c r="M6" s="65">
        <v>-250000</v>
      </c>
      <c r="N6" s="65"/>
      <c r="O6" s="65"/>
      <c r="P6" s="65">
        <v>5184000</v>
      </c>
      <c r="Q6" s="65">
        <v>3851000</v>
      </c>
      <c r="R6" s="65">
        <v>9035000</v>
      </c>
      <c r="S6" s="65"/>
      <c r="T6" s="65"/>
      <c r="U6" s="65"/>
      <c r="V6" s="65"/>
      <c r="W6" s="65">
        <v>21805061</v>
      </c>
      <c r="X6" s="65">
        <v>14806000</v>
      </c>
      <c r="Y6" s="65">
        <v>6999061</v>
      </c>
      <c r="Z6" s="145">
        <v>47.27</v>
      </c>
      <c r="AA6" s="160">
        <v>14806000</v>
      </c>
    </row>
    <row r="7" spans="1:27" ht="13.5">
      <c r="A7" s="143" t="s">
        <v>76</v>
      </c>
      <c r="B7" s="141"/>
      <c r="C7" s="162"/>
      <c r="D7" s="162"/>
      <c r="E7" s="163">
        <v>34960897</v>
      </c>
      <c r="F7" s="164">
        <v>34960897</v>
      </c>
      <c r="G7" s="164">
        <v>32411472</v>
      </c>
      <c r="H7" s="164">
        <v>235403</v>
      </c>
      <c r="I7" s="164">
        <v>332260</v>
      </c>
      <c r="J7" s="164">
        <v>32979135</v>
      </c>
      <c r="K7" s="164">
        <v>147891</v>
      </c>
      <c r="L7" s="164">
        <v>312194</v>
      </c>
      <c r="M7" s="164">
        <v>306050</v>
      </c>
      <c r="N7" s="164">
        <v>766135</v>
      </c>
      <c r="O7" s="164">
        <v>333144</v>
      </c>
      <c r="P7" s="164">
        <v>297745</v>
      </c>
      <c r="Q7" s="164">
        <v>261658</v>
      </c>
      <c r="R7" s="164">
        <v>892547</v>
      </c>
      <c r="S7" s="164">
        <v>142120</v>
      </c>
      <c r="T7" s="164">
        <v>322834</v>
      </c>
      <c r="U7" s="164">
        <v>412807</v>
      </c>
      <c r="V7" s="164">
        <v>877761</v>
      </c>
      <c r="W7" s="164">
        <v>35515578</v>
      </c>
      <c r="X7" s="164">
        <v>34960897</v>
      </c>
      <c r="Y7" s="164">
        <v>554681</v>
      </c>
      <c r="Z7" s="146">
        <v>1.59</v>
      </c>
      <c r="AA7" s="162">
        <v>34960897</v>
      </c>
    </row>
    <row r="8" spans="1:27" ht="13.5">
      <c r="A8" s="143" t="s">
        <v>77</v>
      </c>
      <c r="B8" s="141"/>
      <c r="C8" s="160"/>
      <c r="D8" s="160"/>
      <c r="E8" s="161">
        <v>29435596</v>
      </c>
      <c r="F8" s="65">
        <v>29435596</v>
      </c>
      <c r="G8" s="65">
        <v>178778</v>
      </c>
      <c r="H8" s="65">
        <v>2263356</v>
      </c>
      <c r="I8" s="65">
        <v>139400</v>
      </c>
      <c r="J8" s="65">
        <v>2581534</v>
      </c>
      <c r="K8" s="65">
        <v>2643652</v>
      </c>
      <c r="L8" s="65">
        <v>3519678</v>
      </c>
      <c r="M8" s="65">
        <v>2997087</v>
      </c>
      <c r="N8" s="65">
        <v>9160417</v>
      </c>
      <c r="O8" s="65">
        <v>380235</v>
      </c>
      <c r="P8" s="65">
        <v>456036</v>
      </c>
      <c r="Q8" s="65">
        <v>3134017</v>
      </c>
      <c r="R8" s="65">
        <v>3970288</v>
      </c>
      <c r="S8" s="65">
        <v>84581</v>
      </c>
      <c r="T8" s="65">
        <v>164373</v>
      </c>
      <c r="U8" s="65">
        <v>64106</v>
      </c>
      <c r="V8" s="65">
        <v>313060</v>
      </c>
      <c r="W8" s="65">
        <v>16025299</v>
      </c>
      <c r="X8" s="65">
        <v>29435596</v>
      </c>
      <c r="Y8" s="65">
        <v>-13410297</v>
      </c>
      <c r="Z8" s="145">
        <v>-45.56</v>
      </c>
      <c r="AA8" s="160">
        <v>29435596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6465500</v>
      </c>
      <c r="F9" s="105">
        <f t="shared" si="1"/>
        <v>6465500</v>
      </c>
      <c r="G9" s="105">
        <f t="shared" si="1"/>
        <v>187849</v>
      </c>
      <c r="H9" s="105">
        <f t="shared" si="1"/>
        <v>419854</v>
      </c>
      <c r="I9" s="105">
        <f t="shared" si="1"/>
        <v>998322</v>
      </c>
      <c r="J9" s="105">
        <f t="shared" si="1"/>
        <v>1606025</v>
      </c>
      <c r="K9" s="105">
        <f t="shared" si="1"/>
        <v>879790</v>
      </c>
      <c r="L9" s="105">
        <f t="shared" si="1"/>
        <v>481429</v>
      </c>
      <c r="M9" s="105">
        <f t="shared" si="1"/>
        <v>521286</v>
      </c>
      <c r="N9" s="105">
        <f t="shared" si="1"/>
        <v>1882505</v>
      </c>
      <c r="O9" s="105">
        <f t="shared" si="1"/>
        <v>2815639</v>
      </c>
      <c r="P9" s="105">
        <f t="shared" si="1"/>
        <v>323686</v>
      </c>
      <c r="Q9" s="105">
        <f t="shared" si="1"/>
        <v>143214</v>
      </c>
      <c r="R9" s="105">
        <f t="shared" si="1"/>
        <v>3282539</v>
      </c>
      <c r="S9" s="105">
        <f t="shared" si="1"/>
        <v>298462</v>
      </c>
      <c r="T9" s="105">
        <f t="shared" si="1"/>
        <v>178918</v>
      </c>
      <c r="U9" s="105">
        <f t="shared" si="1"/>
        <v>174872</v>
      </c>
      <c r="V9" s="105">
        <f t="shared" si="1"/>
        <v>652252</v>
      </c>
      <c r="W9" s="105">
        <f t="shared" si="1"/>
        <v>7423321</v>
      </c>
      <c r="X9" s="105">
        <f t="shared" si="1"/>
        <v>6465500</v>
      </c>
      <c r="Y9" s="105">
        <f t="shared" si="1"/>
        <v>957821</v>
      </c>
      <c r="Z9" s="142">
        <f>+IF(X9&lt;&gt;0,+(Y9/X9)*100,0)</f>
        <v>14.814337638233702</v>
      </c>
      <c r="AA9" s="158">
        <f>SUM(AA10:AA14)</f>
        <v>6465500</v>
      </c>
    </row>
    <row r="10" spans="1:27" ht="13.5">
      <c r="A10" s="143" t="s">
        <v>79</v>
      </c>
      <c r="B10" s="141"/>
      <c r="C10" s="160"/>
      <c r="D10" s="160"/>
      <c r="E10" s="161">
        <v>943500</v>
      </c>
      <c r="F10" s="65">
        <v>943500</v>
      </c>
      <c r="G10" s="65">
        <v>44982</v>
      </c>
      <c r="H10" s="65">
        <v>183004</v>
      </c>
      <c r="I10" s="65">
        <v>74234</v>
      </c>
      <c r="J10" s="65">
        <v>302220</v>
      </c>
      <c r="K10" s="65">
        <v>171713</v>
      </c>
      <c r="L10" s="65">
        <v>66952</v>
      </c>
      <c r="M10" s="65">
        <v>55431</v>
      </c>
      <c r="N10" s="65">
        <v>294096</v>
      </c>
      <c r="O10" s="65">
        <v>2424857</v>
      </c>
      <c r="P10" s="65">
        <v>52049</v>
      </c>
      <c r="Q10" s="65">
        <v>-316897</v>
      </c>
      <c r="R10" s="65">
        <v>2160009</v>
      </c>
      <c r="S10" s="65">
        <v>11595</v>
      </c>
      <c r="T10" s="65">
        <v>12388</v>
      </c>
      <c r="U10" s="65">
        <v>11981</v>
      </c>
      <c r="V10" s="65">
        <v>35964</v>
      </c>
      <c r="W10" s="65">
        <v>2792289</v>
      </c>
      <c r="X10" s="65">
        <v>943500</v>
      </c>
      <c r="Y10" s="65">
        <v>1848789</v>
      </c>
      <c r="Z10" s="145">
        <v>195.95</v>
      </c>
      <c r="AA10" s="160">
        <v>943500</v>
      </c>
    </row>
    <row r="11" spans="1:27" ht="13.5">
      <c r="A11" s="143" t="s">
        <v>80</v>
      </c>
      <c r="B11" s="141"/>
      <c r="C11" s="160"/>
      <c r="D11" s="160"/>
      <c r="E11" s="161">
        <v>4522000</v>
      </c>
      <c r="F11" s="65">
        <v>4522000</v>
      </c>
      <c r="G11" s="65">
        <v>95767</v>
      </c>
      <c r="H11" s="65">
        <v>166000</v>
      </c>
      <c r="I11" s="65">
        <v>859230</v>
      </c>
      <c r="J11" s="65">
        <v>1120997</v>
      </c>
      <c r="K11" s="65">
        <v>656873</v>
      </c>
      <c r="L11" s="65">
        <v>366220</v>
      </c>
      <c r="M11" s="65">
        <v>394345</v>
      </c>
      <c r="N11" s="65">
        <v>1417438</v>
      </c>
      <c r="O11" s="65">
        <v>334332</v>
      </c>
      <c r="P11" s="65">
        <v>219812</v>
      </c>
      <c r="Q11" s="65">
        <v>372548</v>
      </c>
      <c r="R11" s="65">
        <v>926692</v>
      </c>
      <c r="S11" s="65">
        <v>248917</v>
      </c>
      <c r="T11" s="65">
        <v>87553</v>
      </c>
      <c r="U11" s="65">
        <v>89454</v>
      </c>
      <c r="V11" s="65">
        <v>425924</v>
      </c>
      <c r="W11" s="65">
        <v>3891051</v>
      </c>
      <c r="X11" s="65">
        <v>4522000</v>
      </c>
      <c r="Y11" s="65">
        <v>-630949</v>
      </c>
      <c r="Z11" s="145">
        <v>-13.95</v>
      </c>
      <c r="AA11" s="160">
        <v>4522000</v>
      </c>
    </row>
    <row r="12" spans="1:27" ht="13.5">
      <c r="A12" s="143" t="s">
        <v>81</v>
      </c>
      <c r="B12" s="141"/>
      <c r="C12" s="160"/>
      <c r="D12" s="160"/>
      <c r="E12" s="161">
        <v>1000000</v>
      </c>
      <c r="F12" s="65">
        <v>1000000</v>
      </c>
      <c r="G12" s="65">
        <v>47100</v>
      </c>
      <c r="H12" s="65">
        <v>70850</v>
      </c>
      <c r="I12" s="65">
        <v>64858</v>
      </c>
      <c r="J12" s="65">
        <v>182808</v>
      </c>
      <c r="K12" s="65">
        <v>51204</v>
      </c>
      <c r="L12" s="65">
        <v>48257</v>
      </c>
      <c r="M12" s="65">
        <v>71510</v>
      </c>
      <c r="N12" s="65">
        <v>170971</v>
      </c>
      <c r="O12" s="65">
        <v>56450</v>
      </c>
      <c r="P12" s="65">
        <v>51825</v>
      </c>
      <c r="Q12" s="65">
        <v>87563</v>
      </c>
      <c r="R12" s="65">
        <v>195838</v>
      </c>
      <c r="S12" s="65">
        <v>37950</v>
      </c>
      <c r="T12" s="65">
        <v>78977</v>
      </c>
      <c r="U12" s="65">
        <v>73437</v>
      </c>
      <c r="V12" s="65">
        <v>190364</v>
      </c>
      <c r="W12" s="65">
        <v>739981</v>
      </c>
      <c r="X12" s="65">
        <v>1000000</v>
      </c>
      <c r="Y12" s="65">
        <v>-260019</v>
      </c>
      <c r="Z12" s="145">
        <v>-26</v>
      </c>
      <c r="AA12" s="160">
        <v>1000000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6937500</v>
      </c>
      <c r="F15" s="105">
        <f t="shared" si="2"/>
        <v>6937500</v>
      </c>
      <c r="G15" s="105">
        <f t="shared" si="2"/>
        <v>121614</v>
      </c>
      <c r="H15" s="105">
        <f t="shared" si="2"/>
        <v>188435</v>
      </c>
      <c r="I15" s="105">
        <f t="shared" si="2"/>
        <v>179167</v>
      </c>
      <c r="J15" s="105">
        <f t="shared" si="2"/>
        <v>489216</v>
      </c>
      <c r="K15" s="105">
        <f t="shared" si="2"/>
        <v>4910907</v>
      </c>
      <c r="L15" s="105">
        <f t="shared" si="2"/>
        <v>159793</v>
      </c>
      <c r="M15" s="105">
        <f t="shared" si="2"/>
        <v>127419</v>
      </c>
      <c r="N15" s="105">
        <f t="shared" si="2"/>
        <v>5198119</v>
      </c>
      <c r="O15" s="105">
        <f t="shared" si="2"/>
        <v>183904</v>
      </c>
      <c r="P15" s="105">
        <f t="shared" si="2"/>
        <v>-2865247</v>
      </c>
      <c r="Q15" s="105">
        <f t="shared" si="2"/>
        <v>-1754146</v>
      </c>
      <c r="R15" s="105">
        <f t="shared" si="2"/>
        <v>-4435489</v>
      </c>
      <c r="S15" s="105">
        <f t="shared" si="2"/>
        <v>159118</v>
      </c>
      <c r="T15" s="105">
        <f t="shared" si="2"/>
        <v>157162</v>
      </c>
      <c r="U15" s="105">
        <f t="shared" si="2"/>
        <v>164673</v>
      </c>
      <c r="V15" s="105">
        <f t="shared" si="2"/>
        <v>480953</v>
      </c>
      <c r="W15" s="105">
        <f t="shared" si="2"/>
        <v>1732799</v>
      </c>
      <c r="X15" s="105">
        <f t="shared" si="2"/>
        <v>6937500</v>
      </c>
      <c r="Y15" s="105">
        <f t="shared" si="2"/>
        <v>-5204701</v>
      </c>
      <c r="Z15" s="142">
        <f>+IF(X15&lt;&gt;0,+(Y15/X15)*100,0)</f>
        <v>-75.02271711711712</v>
      </c>
      <c r="AA15" s="158">
        <f>SUM(AA16:AA18)</f>
        <v>6937500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>
        <v>0</v>
      </c>
      <c r="AA16" s="160"/>
    </row>
    <row r="17" spans="1:27" ht="13.5">
      <c r="A17" s="143" t="s">
        <v>86</v>
      </c>
      <c r="B17" s="141"/>
      <c r="C17" s="160"/>
      <c r="D17" s="160"/>
      <c r="E17" s="161">
        <v>6937500</v>
      </c>
      <c r="F17" s="65">
        <v>6937500</v>
      </c>
      <c r="G17" s="65">
        <v>121614</v>
      </c>
      <c r="H17" s="65">
        <v>188435</v>
      </c>
      <c r="I17" s="65">
        <v>179167</v>
      </c>
      <c r="J17" s="65">
        <v>489216</v>
      </c>
      <c r="K17" s="65">
        <v>4910907</v>
      </c>
      <c r="L17" s="65">
        <v>159793</v>
      </c>
      <c r="M17" s="65">
        <v>127419</v>
      </c>
      <c r="N17" s="65">
        <v>5198119</v>
      </c>
      <c r="O17" s="65">
        <v>183904</v>
      </c>
      <c r="P17" s="65">
        <v>-2865247</v>
      </c>
      <c r="Q17" s="65">
        <v>-1754146</v>
      </c>
      <c r="R17" s="65">
        <v>-4435489</v>
      </c>
      <c r="S17" s="65">
        <v>159118</v>
      </c>
      <c r="T17" s="65">
        <v>157162</v>
      </c>
      <c r="U17" s="65">
        <v>164673</v>
      </c>
      <c r="V17" s="65">
        <v>480953</v>
      </c>
      <c r="W17" s="65">
        <v>1732799</v>
      </c>
      <c r="X17" s="65">
        <v>6937500</v>
      </c>
      <c r="Y17" s="65">
        <v>-5204701</v>
      </c>
      <c r="Z17" s="145">
        <v>-75.02</v>
      </c>
      <c r="AA17" s="160">
        <v>6937500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85102198</v>
      </c>
      <c r="F19" s="105">
        <f t="shared" si="3"/>
        <v>85102198</v>
      </c>
      <c r="G19" s="105">
        <f t="shared" si="3"/>
        <v>6782733</v>
      </c>
      <c r="H19" s="105">
        <f t="shared" si="3"/>
        <v>8375261</v>
      </c>
      <c r="I19" s="105">
        <f t="shared" si="3"/>
        <v>7684428</v>
      </c>
      <c r="J19" s="105">
        <f t="shared" si="3"/>
        <v>22842422</v>
      </c>
      <c r="K19" s="105">
        <f t="shared" si="3"/>
        <v>7646036</v>
      </c>
      <c r="L19" s="105">
        <f t="shared" si="3"/>
        <v>7527304</v>
      </c>
      <c r="M19" s="105">
        <f t="shared" si="3"/>
        <v>7840081</v>
      </c>
      <c r="N19" s="105">
        <f t="shared" si="3"/>
        <v>23013421</v>
      </c>
      <c r="O19" s="105">
        <f t="shared" si="3"/>
        <v>7998259</v>
      </c>
      <c r="P19" s="105">
        <f t="shared" si="3"/>
        <v>7934369</v>
      </c>
      <c r="Q19" s="105">
        <f t="shared" si="3"/>
        <v>7876134</v>
      </c>
      <c r="R19" s="105">
        <f t="shared" si="3"/>
        <v>23808762</v>
      </c>
      <c r="S19" s="105">
        <f t="shared" si="3"/>
        <v>7543194</v>
      </c>
      <c r="T19" s="105">
        <f t="shared" si="3"/>
        <v>8069804</v>
      </c>
      <c r="U19" s="105">
        <f t="shared" si="3"/>
        <v>7889199</v>
      </c>
      <c r="V19" s="105">
        <f t="shared" si="3"/>
        <v>23502197</v>
      </c>
      <c r="W19" s="105">
        <f t="shared" si="3"/>
        <v>93166802</v>
      </c>
      <c r="X19" s="105">
        <f t="shared" si="3"/>
        <v>85102198</v>
      </c>
      <c r="Y19" s="105">
        <f t="shared" si="3"/>
        <v>8064604</v>
      </c>
      <c r="Z19" s="142">
        <f>+IF(X19&lt;&gt;0,+(Y19/X19)*100,0)</f>
        <v>9.476375686559823</v>
      </c>
      <c r="AA19" s="158">
        <f>SUM(AA20:AA23)</f>
        <v>85102198</v>
      </c>
    </row>
    <row r="20" spans="1:27" ht="13.5">
      <c r="A20" s="143" t="s">
        <v>89</v>
      </c>
      <c r="B20" s="141"/>
      <c r="C20" s="160"/>
      <c r="D20" s="160"/>
      <c r="E20" s="161">
        <v>54805610</v>
      </c>
      <c r="F20" s="65">
        <v>54805610</v>
      </c>
      <c r="G20" s="65">
        <v>4525464</v>
      </c>
      <c r="H20" s="65">
        <v>6115167</v>
      </c>
      <c r="I20" s="65">
        <v>5299637</v>
      </c>
      <c r="J20" s="65">
        <v>15940268</v>
      </c>
      <c r="K20" s="65">
        <v>5286529</v>
      </c>
      <c r="L20" s="65">
        <v>5008832</v>
      </c>
      <c r="M20" s="65">
        <v>5119030</v>
      </c>
      <c r="N20" s="65">
        <v>15414391</v>
      </c>
      <c r="O20" s="65">
        <v>5110573</v>
      </c>
      <c r="P20" s="65">
        <v>5111813</v>
      </c>
      <c r="Q20" s="65">
        <v>5045905</v>
      </c>
      <c r="R20" s="65">
        <v>15268291</v>
      </c>
      <c r="S20" s="65">
        <v>4842056</v>
      </c>
      <c r="T20" s="65">
        <v>5390977</v>
      </c>
      <c r="U20" s="65">
        <v>5341510</v>
      </c>
      <c r="V20" s="65">
        <v>15574543</v>
      </c>
      <c r="W20" s="65">
        <v>62197493</v>
      </c>
      <c r="X20" s="65">
        <v>54805610</v>
      </c>
      <c r="Y20" s="65">
        <v>7391883</v>
      </c>
      <c r="Z20" s="145">
        <v>13.49</v>
      </c>
      <c r="AA20" s="160">
        <v>54805610</v>
      </c>
    </row>
    <row r="21" spans="1:27" ht="13.5">
      <c r="A21" s="143" t="s">
        <v>90</v>
      </c>
      <c r="B21" s="141"/>
      <c r="C21" s="160"/>
      <c r="D21" s="160"/>
      <c r="E21" s="161">
        <v>15479374</v>
      </c>
      <c r="F21" s="65">
        <v>15479374</v>
      </c>
      <c r="G21" s="65">
        <v>1070430</v>
      </c>
      <c r="H21" s="65">
        <v>1029406</v>
      </c>
      <c r="I21" s="65">
        <v>1179223</v>
      </c>
      <c r="J21" s="65">
        <v>3279059</v>
      </c>
      <c r="K21" s="65">
        <v>1106885</v>
      </c>
      <c r="L21" s="65">
        <v>1241889</v>
      </c>
      <c r="M21" s="65">
        <v>1359166</v>
      </c>
      <c r="N21" s="65">
        <v>3707940</v>
      </c>
      <c r="O21" s="65">
        <v>1555888</v>
      </c>
      <c r="P21" s="65">
        <v>1538130</v>
      </c>
      <c r="Q21" s="65">
        <v>1530666</v>
      </c>
      <c r="R21" s="65">
        <v>4624684</v>
      </c>
      <c r="S21" s="65">
        <v>1382342</v>
      </c>
      <c r="T21" s="65">
        <v>1345510</v>
      </c>
      <c r="U21" s="65">
        <v>1227833</v>
      </c>
      <c r="V21" s="65">
        <v>3955685</v>
      </c>
      <c r="W21" s="65">
        <v>15567368</v>
      </c>
      <c r="X21" s="65">
        <v>15479374</v>
      </c>
      <c r="Y21" s="65">
        <v>87994</v>
      </c>
      <c r="Z21" s="145">
        <v>0.57</v>
      </c>
      <c r="AA21" s="160">
        <v>15479374</v>
      </c>
    </row>
    <row r="22" spans="1:27" ht="13.5">
      <c r="A22" s="143" t="s">
        <v>91</v>
      </c>
      <c r="B22" s="141"/>
      <c r="C22" s="162"/>
      <c r="D22" s="162"/>
      <c r="E22" s="163">
        <v>5514598</v>
      </c>
      <c r="F22" s="164">
        <v>5514598</v>
      </c>
      <c r="G22" s="164">
        <v>416661</v>
      </c>
      <c r="H22" s="164">
        <v>450197</v>
      </c>
      <c r="I22" s="164">
        <v>432776</v>
      </c>
      <c r="J22" s="164">
        <v>1299634</v>
      </c>
      <c r="K22" s="164">
        <v>459091</v>
      </c>
      <c r="L22" s="164">
        <v>474300</v>
      </c>
      <c r="M22" s="164">
        <v>554913</v>
      </c>
      <c r="N22" s="164">
        <v>1488304</v>
      </c>
      <c r="O22" s="164">
        <v>520413</v>
      </c>
      <c r="P22" s="164">
        <v>473085</v>
      </c>
      <c r="Q22" s="164">
        <v>481254</v>
      </c>
      <c r="R22" s="164">
        <v>1474752</v>
      </c>
      <c r="S22" s="164">
        <v>497721</v>
      </c>
      <c r="T22" s="164">
        <v>505878</v>
      </c>
      <c r="U22" s="164">
        <v>490452</v>
      </c>
      <c r="V22" s="164">
        <v>1494051</v>
      </c>
      <c r="W22" s="164">
        <v>5756741</v>
      </c>
      <c r="X22" s="164">
        <v>5514598</v>
      </c>
      <c r="Y22" s="164">
        <v>242143</v>
      </c>
      <c r="Z22" s="146">
        <v>4.39</v>
      </c>
      <c r="AA22" s="162">
        <v>5514598</v>
      </c>
    </row>
    <row r="23" spans="1:27" ht="13.5">
      <c r="A23" s="143" t="s">
        <v>92</v>
      </c>
      <c r="B23" s="141"/>
      <c r="C23" s="160"/>
      <c r="D23" s="160"/>
      <c r="E23" s="161">
        <v>9302616</v>
      </c>
      <c r="F23" s="65">
        <v>9302616</v>
      </c>
      <c r="G23" s="65">
        <v>770178</v>
      </c>
      <c r="H23" s="65">
        <v>780491</v>
      </c>
      <c r="I23" s="65">
        <v>772792</v>
      </c>
      <c r="J23" s="65">
        <v>2323461</v>
      </c>
      <c r="K23" s="65">
        <v>793531</v>
      </c>
      <c r="L23" s="65">
        <v>802283</v>
      </c>
      <c r="M23" s="65">
        <v>806972</v>
      </c>
      <c r="N23" s="65">
        <v>2402786</v>
      </c>
      <c r="O23" s="65">
        <v>811385</v>
      </c>
      <c r="P23" s="65">
        <v>811341</v>
      </c>
      <c r="Q23" s="65">
        <v>818309</v>
      </c>
      <c r="R23" s="65">
        <v>2441035</v>
      </c>
      <c r="S23" s="65">
        <v>821075</v>
      </c>
      <c r="T23" s="65">
        <v>827439</v>
      </c>
      <c r="U23" s="65">
        <v>829404</v>
      </c>
      <c r="V23" s="65">
        <v>2477918</v>
      </c>
      <c r="W23" s="65">
        <v>9645200</v>
      </c>
      <c r="X23" s="65">
        <v>9302616</v>
      </c>
      <c r="Y23" s="65">
        <v>342584</v>
      </c>
      <c r="Z23" s="145">
        <v>3.68</v>
      </c>
      <c r="AA23" s="160">
        <v>9302616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0</v>
      </c>
      <c r="D25" s="177">
        <f>+D5+D9+D15+D19+D24</f>
        <v>0</v>
      </c>
      <c r="E25" s="178">
        <f t="shared" si="4"/>
        <v>177707691</v>
      </c>
      <c r="F25" s="78">
        <f t="shared" si="4"/>
        <v>177707691</v>
      </c>
      <c r="G25" s="78">
        <f t="shared" si="4"/>
        <v>48952446</v>
      </c>
      <c r="H25" s="78">
        <f t="shared" si="4"/>
        <v>14982309</v>
      </c>
      <c r="I25" s="78">
        <f t="shared" si="4"/>
        <v>9333638</v>
      </c>
      <c r="J25" s="78">
        <f t="shared" si="4"/>
        <v>73268393</v>
      </c>
      <c r="K25" s="78">
        <f t="shared" si="4"/>
        <v>16228276</v>
      </c>
      <c r="L25" s="78">
        <f t="shared" si="4"/>
        <v>12250398</v>
      </c>
      <c r="M25" s="78">
        <f t="shared" si="4"/>
        <v>11541923</v>
      </c>
      <c r="N25" s="78">
        <f t="shared" si="4"/>
        <v>40020597</v>
      </c>
      <c r="O25" s="78">
        <f t="shared" si="4"/>
        <v>11711181</v>
      </c>
      <c r="P25" s="78">
        <f t="shared" si="4"/>
        <v>11330589</v>
      </c>
      <c r="Q25" s="78">
        <f t="shared" si="4"/>
        <v>13511877</v>
      </c>
      <c r="R25" s="78">
        <f t="shared" si="4"/>
        <v>36553647</v>
      </c>
      <c r="S25" s="78">
        <f t="shared" si="4"/>
        <v>8227475</v>
      </c>
      <c r="T25" s="78">
        <f t="shared" si="4"/>
        <v>8893091</v>
      </c>
      <c r="U25" s="78">
        <f t="shared" si="4"/>
        <v>8705657</v>
      </c>
      <c r="V25" s="78">
        <f t="shared" si="4"/>
        <v>25826223</v>
      </c>
      <c r="W25" s="78">
        <f t="shared" si="4"/>
        <v>175668860</v>
      </c>
      <c r="X25" s="78">
        <f t="shared" si="4"/>
        <v>177707691</v>
      </c>
      <c r="Y25" s="78">
        <f t="shared" si="4"/>
        <v>-2038831</v>
      </c>
      <c r="Z25" s="179">
        <f>+IF(X25&lt;&gt;0,+(Y25/X25)*100,0)</f>
        <v>-1.1472947448290238</v>
      </c>
      <c r="AA25" s="177">
        <f>+AA5+AA9+AA15+AA19+AA24</f>
        <v>177707691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0</v>
      </c>
      <c r="D28" s="158">
        <f>SUM(D29:D31)</f>
        <v>0</v>
      </c>
      <c r="E28" s="159">
        <f t="shared" si="5"/>
        <v>73957197</v>
      </c>
      <c r="F28" s="105">
        <f t="shared" si="5"/>
        <v>73957197</v>
      </c>
      <c r="G28" s="105">
        <f t="shared" si="5"/>
        <v>3620896</v>
      </c>
      <c r="H28" s="105">
        <f t="shared" si="5"/>
        <v>3823009</v>
      </c>
      <c r="I28" s="105">
        <f t="shared" si="5"/>
        <v>4414253</v>
      </c>
      <c r="J28" s="105">
        <f t="shared" si="5"/>
        <v>11858158</v>
      </c>
      <c r="K28" s="105">
        <f t="shared" si="5"/>
        <v>3934993</v>
      </c>
      <c r="L28" s="105">
        <f t="shared" si="5"/>
        <v>5041181</v>
      </c>
      <c r="M28" s="105">
        <f t="shared" si="5"/>
        <v>-5487773</v>
      </c>
      <c r="N28" s="105">
        <f t="shared" si="5"/>
        <v>3488401</v>
      </c>
      <c r="O28" s="105">
        <f t="shared" si="5"/>
        <v>13566134</v>
      </c>
      <c r="P28" s="105">
        <f t="shared" si="5"/>
        <v>4428898</v>
      </c>
      <c r="Q28" s="105">
        <f t="shared" si="5"/>
        <v>-7701922</v>
      </c>
      <c r="R28" s="105">
        <f t="shared" si="5"/>
        <v>10293110</v>
      </c>
      <c r="S28" s="105">
        <f t="shared" si="5"/>
        <v>12583483</v>
      </c>
      <c r="T28" s="105">
        <f t="shared" si="5"/>
        <v>7395063</v>
      </c>
      <c r="U28" s="105">
        <f t="shared" si="5"/>
        <v>4944687</v>
      </c>
      <c r="V28" s="105">
        <f t="shared" si="5"/>
        <v>24923233</v>
      </c>
      <c r="W28" s="105">
        <f t="shared" si="5"/>
        <v>50562902</v>
      </c>
      <c r="X28" s="105">
        <f t="shared" si="5"/>
        <v>73957197</v>
      </c>
      <c r="Y28" s="105">
        <f t="shared" si="5"/>
        <v>-23394295</v>
      </c>
      <c r="Z28" s="142">
        <f>+IF(X28&lt;&gt;0,+(Y28/X28)*100,0)</f>
        <v>-31.63220883019674</v>
      </c>
      <c r="AA28" s="158">
        <f>SUM(AA29:AA31)</f>
        <v>73957197</v>
      </c>
    </row>
    <row r="29" spans="1:27" ht="13.5">
      <c r="A29" s="143" t="s">
        <v>75</v>
      </c>
      <c r="B29" s="141"/>
      <c r="C29" s="160"/>
      <c r="D29" s="160"/>
      <c r="E29" s="161">
        <v>23174386</v>
      </c>
      <c r="F29" s="65">
        <v>23174386</v>
      </c>
      <c r="G29" s="65">
        <v>1732497</v>
      </c>
      <c r="H29" s="65">
        <v>1440717</v>
      </c>
      <c r="I29" s="65">
        <v>2026262</v>
      </c>
      <c r="J29" s="65">
        <v>5199476</v>
      </c>
      <c r="K29" s="65">
        <v>1813903</v>
      </c>
      <c r="L29" s="65">
        <v>2428355</v>
      </c>
      <c r="M29" s="65">
        <v>2064589</v>
      </c>
      <c r="N29" s="65">
        <v>6306847</v>
      </c>
      <c r="O29" s="65">
        <v>1862032</v>
      </c>
      <c r="P29" s="65">
        <v>1540055</v>
      </c>
      <c r="Q29" s="65">
        <v>1172237</v>
      </c>
      <c r="R29" s="65">
        <v>4574324</v>
      </c>
      <c r="S29" s="65">
        <v>1677308</v>
      </c>
      <c r="T29" s="65">
        <v>96053</v>
      </c>
      <c r="U29" s="65">
        <v>1632278</v>
      </c>
      <c r="V29" s="65">
        <v>3405639</v>
      </c>
      <c r="W29" s="65">
        <v>19486286</v>
      </c>
      <c r="X29" s="65">
        <v>23174386</v>
      </c>
      <c r="Y29" s="65">
        <v>-3688100</v>
      </c>
      <c r="Z29" s="145">
        <v>-15.91</v>
      </c>
      <c r="AA29" s="160">
        <v>23174386</v>
      </c>
    </row>
    <row r="30" spans="1:27" ht="13.5">
      <c r="A30" s="143" t="s">
        <v>76</v>
      </c>
      <c r="B30" s="141"/>
      <c r="C30" s="162"/>
      <c r="D30" s="162"/>
      <c r="E30" s="163">
        <v>11969403</v>
      </c>
      <c r="F30" s="164">
        <v>11969403</v>
      </c>
      <c r="G30" s="164">
        <v>952201</v>
      </c>
      <c r="H30" s="164">
        <v>656905</v>
      </c>
      <c r="I30" s="164">
        <v>708171</v>
      </c>
      <c r="J30" s="164">
        <v>2317277</v>
      </c>
      <c r="K30" s="164">
        <v>651120</v>
      </c>
      <c r="L30" s="164">
        <v>1022309</v>
      </c>
      <c r="M30" s="164">
        <v>681560</v>
      </c>
      <c r="N30" s="164">
        <v>2354989</v>
      </c>
      <c r="O30" s="164">
        <v>1952498</v>
      </c>
      <c r="P30" s="164">
        <v>1085060</v>
      </c>
      <c r="Q30" s="164">
        <v>669009</v>
      </c>
      <c r="R30" s="164">
        <v>3706567</v>
      </c>
      <c r="S30" s="164">
        <v>795517</v>
      </c>
      <c r="T30" s="164">
        <v>586172</v>
      </c>
      <c r="U30" s="164">
        <v>1054106</v>
      </c>
      <c r="V30" s="164">
        <v>2435795</v>
      </c>
      <c r="W30" s="164">
        <v>10814628</v>
      </c>
      <c r="X30" s="164">
        <v>11969403</v>
      </c>
      <c r="Y30" s="164">
        <v>-1154775</v>
      </c>
      <c r="Z30" s="146">
        <v>-9.65</v>
      </c>
      <c r="AA30" s="162">
        <v>11969403</v>
      </c>
    </row>
    <row r="31" spans="1:27" ht="13.5">
      <c r="A31" s="143" t="s">
        <v>77</v>
      </c>
      <c r="B31" s="141"/>
      <c r="C31" s="160"/>
      <c r="D31" s="160"/>
      <c r="E31" s="161">
        <v>38813408</v>
      </c>
      <c r="F31" s="65">
        <v>38813408</v>
      </c>
      <c r="G31" s="65">
        <v>936198</v>
      </c>
      <c r="H31" s="65">
        <v>1725387</v>
      </c>
      <c r="I31" s="65">
        <v>1679820</v>
      </c>
      <c r="J31" s="65">
        <v>4341405</v>
      </c>
      <c r="K31" s="65">
        <v>1469970</v>
      </c>
      <c r="L31" s="65">
        <v>1590517</v>
      </c>
      <c r="M31" s="65">
        <v>-8233922</v>
      </c>
      <c r="N31" s="65">
        <v>-5173435</v>
      </c>
      <c r="O31" s="65">
        <v>9751604</v>
      </c>
      <c r="P31" s="65">
        <v>1803783</v>
      </c>
      <c r="Q31" s="65">
        <v>-9543168</v>
      </c>
      <c r="R31" s="65">
        <v>2012219</v>
      </c>
      <c r="S31" s="65">
        <v>10110658</v>
      </c>
      <c r="T31" s="65">
        <v>6712838</v>
      </c>
      <c r="U31" s="65">
        <v>2258303</v>
      </c>
      <c r="V31" s="65">
        <v>19081799</v>
      </c>
      <c r="W31" s="65">
        <v>20261988</v>
      </c>
      <c r="X31" s="65">
        <v>38813408</v>
      </c>
      <c r="Y31" s="65">
        <v>-18551420</v>
      </c>
      <c r="Z31" s="145">
        <v>-47.8</v>
      </c>
      <c r="AA31" s="160">
        <v>38813408</v>
      </c>
    </row>
    <row r="32" spans="1:27" ht="13.5">
      <c r="A32" s="140" t="s">
        <v>78</v>
      </c>
      <c r="B32" s="141"/>
      <c r="C32" s="158">
        <f aca="true" t="shared" si="6" ref="C32:Y32">SUM(C33:C37)</f>
        <v>0</v>
      </c>
      <c r="D32" s="158">
        <f>SUM(D33:D37)</f>
        <v>0</v>
      </c>
      <c r="E32" s="159">
        <f t="shared" si="6"/>
        <v>18226196</v>
      </c>
      <c r="F32" s="105">
        <f t="shared" si="6"/>
        <v>18226196</v>
      </c>
      <c r="G32" s="105">
        <f t="shared" si="6"/>
        <v>954421</v>
      </c>
      <c r="H32" s="105">
        <f t="shared" si="6"/>
        <v>1073753</v>
      </c>
      <c r="I32" s="105">
        <f t="shared" si="6"/>
        <v>1147475</v>
      </c>
      <c r="J32" s="105">
        <f t="shared" si="6"/>
        <v>3175649</v>
      </c>
      <c r="K32" s="105">
        <f t="shared" si="6"/>
        <v>1145664</v>
      </c>
      <c r="L32" s="105">
        <f t="shared" si="6"/>
        <v>1864464</v>
      </c>
      <c r="M32" s="105">
        <f t="shared" si="6"/>
        <v>1375961</v>
      </c>
      <c r="N32" s="105">
        <f t="shared" si="6"/>
        <v>4386089</v>
      </c>
      <c r="O32" s="105">
        <f t="shared" si="6"/>
        <v>1433278</v>
      </c>
      <c r="P32" s="105">
        <f t="shared" si="6"/>
        <v>1206998</v>
      </c>
      <c r="Q32" s="105">
        <f t="shared" si="6"/>
        <v>1624011</v>
      </c>
      <c r="R32" s="105">
        <f t="shared" si="6"/>
        <v>4264287</v>
      </c>
      <c r="S32" s="105">
        <f t="shared" si="6"/>
        <v>1267244</v>
      </c>
      <c r="T32" s="105">
        <f t="shared" si="6"/>
        <v>1622492</v>
      </c>
      <c r="U32" s="105">
        <f t="shared" si="6"/>
        <v>1432444</v>
      </c>
      <c r="V32" s="105">
        <f t="shared" si="6"/>
        <v>4322180</v>
      </c>
      <c r="W32" s="105">
        <f t="shared" si="6"/>
        <v>16148205</v>
      </c>
      <c r="X32" s="105">
        <f t="shared" si="6"/>
        <v>18226196</v>
      </c>
      <c r="Y32" s="105">
        <f t="shared" si="6"/>
        <v>-2077991</v>
      </c>
      <c r="Z32" s="142">
        <f>+IF(X32&lt;&gt;0,+(Y32/X32)*100,0)</f>
        <v>-11.401122867327883</v>
      </c>
      <c r="AA32" s="158">
        <f>SUM(AA33:AA37)</f>
        <v>18226196</v>
      </c>
    </row>
    <row r="33" spans="1:27" ht="13.5">
      <c r="A33" s="143" t="s">
        <v>79</v>
      </c>
      <c r="B33" s="141"/>
      <c r="C33" s="160"/>
      <c r="D33" s="160"/>
      <c r="E33" s="161">
        <v>11738088</v>
      </c>
      <c r="F33" s="65">
        <v>11738088</v>
      </c>
      <c r="G33" s="65">
        <v>658123</v>
      </c>
      <c r="H33" s="65">
        <v>732712</v>
      </c>
      <c r="I33" s="65">
        <v>769983</v>
      </c>
      <c r="J33" s="65">
        <v>2160818</v>
      </c>
      <c r="K33" s="65">
        <v>736042</v>
      </c>
      <c r="L33" s="65">
        <v>1200092</v>
      </c>
      <c r="M33" s="65">
        <v>827279</v>
      </c>
      <c r="N33" s="65">
        <v>2763413</v>
      </c>
      <c r="O33" s="65">
        <v>833219</v>
      </c>
      <c r="P33" s="65">
        <v>759862</v>
      </c>
      <c r="Q33" s="65">
        <v>991167</v>
      </c>
      <c r="R33" s="65">
        <v>2584248</v>
      </c>
      <c r="S33" s="65">
        <v>764204</v>
      </c>
      <c r="T33" s="65">
        <v>1159059</v>
      </c>
      <c r="U33" s="65">
        <v>946590</v>
      </c>
      <c r="V33" s="65">
        <v>2869853</v>
      </c>
      <c r="W33" s="65">
        <v>10378332</v>
      </c>
      <c r="X33" s="65">
        <v>11738088</v>
      </c>
      <c r="Y33" s="65">
        <v>-1359756</v>
      </c>
      <c r="Z33" s="145">
        <v>-11.58</v>
      </c>
      <c r="AA33" s="160">
        <v>11738088</v>
      </c>
    </row>
    <row r="34" spans="1:27" ht="13.5">
      <c r="A34" s="143" t="s">
        <v>80</v>
      </c>
      <c r="B34" s="141"/>
      <c r="C34" s="160"/>
      <c r="D34" s="160"/>
      <c r="E34" s="161">
        <v>3443136</v>
      </c>
      <c r="F34" s="65">
        <v>3443136</v>
      </c>
      <c r="G34" s="65">
        <v>168541</v>
      </c>
      <c r="H34" s="65">
        <v>180804</v>
      </c>
      <c r="I34" s="65">
        <v>197765</v>
      </c>
      <c r="J34" s="65">
        <v>547110</v>
      </c>
      <c r="K34" s="65">
        <v>227476</v>
      </c>
      <c r="L34" s="65">
        <v>410151</v>
      </c>
      <c r="M34" s="65">
        <v>368575</v>
      </c>
      <c r="N34" s="65">
        <v>1006202</v>
      </c>
      <c r="O34" s="65">
        <v>326244</v>
      </c>
      <c r="P34" s="65">
        <v>237798</v>
      </c>
      <c r="Q34" s="65">
        <v>237344</v>
      </c>
      <c r="R34" s="65">
        <v>801386</v>
      </c>
      <c r="S34" s="65">
        <v>285865</v>
      </c>
      <c r="T34" s="65">
        <v>223118</v>
      </c>
      <c r="U34" s="65">
        <v>220763</v>
      </c>
      <c r="V34" s="65">
        <v>729746</v>
      </c>
      <c r="W34" s="65">
        <v>3084444</v>
      </c>
      <c r="X34" s="65">
        <v>3443136</v>
      </c>
      <c r="Y34" s="65">
        <v>-358692</v>
      </c>
      <c r="Z34" s="145">
        <v>-10.42</v>
      </c>
      <c r="AA34" s="160">
        <v>3443136</v>
      </c>
    </row>
    <row r="35" spans="1:27" ht="13.5">
      <c r="A35" s="143" t="s">
        <v>81</v>
      </c>
      <c r="B35" s="141"/>
      <c r="C35" s="160"/>
      <c r="D35" s="160"/>
      <c r="E35" s="161">
        <v>3044972</v>
      </c>
      <c r="F35" s="65">
        <v>3044972</v>
      </c>
      <c r="G35" s="65">
        <v>127757</v>
      </c>
      <c r="H35" s="65">
        <v>160237</v>
      </c>
      <c r="I35" s="65">
        <v>179727</v>
      </c>
      <c r="J35" s="65">
        <v>467721</v>
      </c>
      <c r="K35" s="65">
        <v>182146</v>
      </c>
      <c r="L35" s="65">
        <v>254221</v>
      </c>
      <c r="M35" s="65">
        <v>180107</v>
      </c>
      <c r="N35" s="65">
        <v>616474</v>
      </c>
      <c r="O35" s="65">
        <v>273815</v>
      </c>
      <c r="P35" s="65">
        <v>209338</v>
      </c>
      <c r="Q35" s="65">
        <v>395500</v>
      </c>
      <c r="R35" s="65">
        <v>878653</v>
      </c>
      <c r="S35" s="65">
        <v>217175</v>
      </c>
      <c r="T35" s="65">
        <v>240315</v>
      </c>
      <c r="U35" s="65">
        <v>265091</v>
      </c>
      <c r="V35" s="65">
        <v>722581</v>
      </c>
      <c r="W35" s="65">
        <v>2685429</v>
      </c>
      <c r="X35" s="65">
        <v>3044972</v>
      </c>
      <c r="Y35" s="65">
        <v>-359543</v>
      </c>
      <c r="Z35" s="145">
        <v>-11.81</v>
      </c>
      <c r="AA35" s="160">
        <v>3044972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0</v>
      </c>
      <c r="D38" s="158">
        <f>SUM(D39:D41)</f>
        <v>0</v>
      </c>
      <c r="E38" s="159">
        <f t="shared" si="7"/>
        <v>17634216</v>
      </c>
      <c r="F38" s="105">
        <f t="shared" si="7"/>
        <v>17634216</v>
      </c>
      <c r="G38" s="105">
        <f t="shared" si="7"/>
        <v>499256</v>
      </c>
      <c r="H38" s="105">
        <f t="shared" si="7"/>
        <v>670095</v>
      </c>
      <c r="I38" s="105">
        <f t="shared" si="7"/>
        <v>3827744</v>
      </c>
      <c r="J38" s="105">
        <f t="shared" si="7"/>
        <v>4997095</v>
      </c>
      <c r="K38" s="105">
        <f t="shared" si="7"/>
        <v>1526020</v>
      </c>
      <c r="L38" s="105">
        <f t="shared" si="7"/>
        <v>1293039</v>
      </c>
      <c r="M38" s="105">
        <f t="shared" si="7"/>
        <v>1440371</v>
      </c>
      <c r="N38" s="105">
        <f t="shared" si="7"/>
        <v>4259430</v>
      </c>
      <c r="O38" s="105">
        <f t="shared" si="7"/>
        <v>920718</v>
      </c>
      <c r="P38" s="105">
        <f t="shared" si="7"/>
        <v>-2343302</v>
      </c>
      <c r="Q38" s="105">
        <f t="shared" si="7"/>
        <v>-1157561</v>
      </c>
      <c r="R38" s="105">
        <f t="shared" si="7"/>
        <v>-2580145</v>
      </c>
      <c r="S38" s="105">
        <f t="shared" si="7"/>
        <v>694421</v>
      </c>
      <c r="T38" s="105">
        <f t="shared" si="7"/>
        <v>873751</v>
      </c>
      <c r="U38" s="105">
        <f t="shared" si="7"/>
        <v>892012</v>
      </c>
      <c r="V38" s="105">
        <f t="shared" si="7"/>
        <v>2460184</v>
      </c>
      <c r="W38" s="105">
        <f t="shared" si="7"/>
        <v>9136564</v>
      </c>
      <c r="X38" s="105">
        <f t="shared" si="7"/>
        <v>17634216</v>
      </c>
      <c r="Y38" s="105">
        <f t="shared" si="7"/>
        <v>-8497652</v>
      </c>
      <c r="Z38" s="142">
        <f>+IF(X38&lt;&gt;0,+(Y38/X38)*100,0)</f>
        <v>-48.188430945838476</v>
      </c>
      <c r="AA38" s="158">
        <f>SUM(AA39:AA41)</f>
        <v>17634216</v>
      </c>
    </row>
    <row r="39" spans="1:27" ht="13.5">
      <c r="A39" s="143" t="s">
        <v>85</v>
      </c>
      <c r="B39" s="141"/>
      <c r="C39" s="160"/>
      <c r="D39" s="160"/>
      <c r="E39" s="161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145">
        <v>0</v>
      </c>
      <c r="AA39" s="160"/>
    </row>
    <row r="40" spans="1:27" ht="13.5">
      <c r="A40" s="143" t="s">
        <v>86</v>
      </c>
      <c r="B40" s="141"/>
      <c r="C40" s="160"/>
      <c r="D40" s="160"/>
      <c r="E40" s="161">
        <v>17634216</v>
      </c>
      <c r="F40" s="65">
        <v>17634216</v>
      </c>
      <c r="G40" s="65">
        <v>499256</v>
      </c>
      <c r="H40" s="65">
        <v>670095</v>
      </c>
      <c r="I40" s="65">
        <v>3827744</v>
      </c>
      <c r="J40" s="65">
        <v>4997095</v>
      </c>
      <c r="K40" s="65">
        <v>1526020</v>
      </c>
      <c r="L40" s="65">
        <v>1293039</v>
      </c>
      <c r="M40" s="65">
        <v>1440371</v>
      </c>
      <c r="N40" s="65">
        <v>4259430</v>
      </c>
      <c r="O40" s="65">
        <v>920718</v>
      </c>
      <c r="P40" s="65">
        <v>-2343302</v>
      </c>
      <c r="Q40" s="65">
        <v>-1157561</v>
      </c>
      <c r="R40" s="65">
        <v>-2580145</v>
      </c>
      <c r="S40" s="65">
        <v>694421</v>
      </c>
      <c r="T40" s="65">
        <v>873751</v>
      </c>
      <c r="U40" s="65">
        <v>892012</v>
      </c>
      <c r="V40" s="65">
        <v>2460184</v>
      </c>
      <c r="W40" s="65">
        <v>9136564</v>
      </c>
      <c r="X40" s="65">
        <v>17634216</v>
      </c>
      <c r="Y40" s="65">
        <v>-8497652</v>
      </c>
      <c r="Z40" s="145">
        <v>-48.19</v>
      </c>
      <c r="AA40" s="160">
        <v>17634216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69550511</v>
      </c>
      <c r="F42" s="105">
        <f t="shared" si="8"/>
        <v>69550511</v>
      </c>
      <c r="G42" s="105">
        <f t="shared" si="8"/>
        <v>1368351</v>
      </c>
      <c r="H42" s="105">
        <f t="shared" si="8"/>
        <v>7161534</v>
      </c>
      <c r="I42" s="105">
        <f t="shared" si="8"/>
        <v>6425568</v>
      </c>
      <c r="J42" s="105">
        <f t="shared" si="8"/>
        <v>14955453</v>
      </c>
      <c r="K42" s="105">
        <f t="shared" si="8"/>
        <v>6279154</v>
      </c>
      <c r="L42" s="105">
        <f t="shared" si="8"/>
        <v>8464048</v>
      </c>
      <c r="M42" s="105">
        <f t="shared" si="8"/>
        <v>3670506</v>
      </c>
      <c r="N42" s="105">
        <f t="shared" si="8"/>
        <v>18413708</v>
      </c>
      <c r="O42" s="105">
        <f t="shared" si="8"/>
        <v>6721019</v>
      </c>
      <c r="P42" s="105">
        <f t="shared" si="8"/>
        <v>3881051</v>
      </c>
      <c r="Q42" s="105">
        <f t="shared" si="8"/>
        <v>7873303</v>
      </c>
      <c r="R42" s="105">
        <f t="shared" si="8"/>
        <v>18475373</v>
      </c>
      <c r="S42" s="105">
        <f t="shared" si="8"/>
        <v>5063227</v>
      </c>
      <c r="T42" s="105">
        <f t="shared" si="8"/>
        <v>5338259</v>
      </c>
      <c r="U42" s="105">
        <f t="shared" si="8"/>
        <v>8293182</v>
      </c>
      <c r="V42" s="105">
        <f t="shared" si="8"/>
        <v>18694668</v>
      </c>
      <c r="W42" s="105">
        <f t="shared" si="8"/>
        <v>70539202</v>
      </c>
      <c r="X42" s="105">
        <f t="shared" si="8"/>
        <v>69550511</v>
      </c>
      <c r="Y42" s="105">
        <f t="shared" si="8"/>
        <v>988691</v>
      </c>
      <c r="Z42" s="142">
        <f>+IF(X42&lt;&gt;0,+(Y42/X42)*100,0)</f>
        <v>1.4215438330855685</v>
      </c>
      <c r="AA42" s="158">
        <f>SUM(AA43:AA46)</f>
        <v>69550511</v>
      </c>
    </row>
    <row r="43" spans="1:27" ht="13.5">
      <c r="A43" s="143" t="s">
        <v>89</v>
      </c>
      <c r="B43" s="141"/>
      <c r="C43" s="160"/>
      <c r="D43" s="160"/>
      <c r="E43" s="161">
        <v>48085352</v>
      </c>
      <c r="F43" s="65">
        <v>48085352</v>
      </c>
      <c r="G43" s="65">
        <v>376734</v>
      </c>
      <c r="H43" s="65">
        <v>5956472</v>
      </c>
      <c r="I43" s="65">
        <v>5195309</v>
      </c>
      <c r="J43" s="65">
        <v>11528515</v>
      </c>
      <c r="K43" s="65">
        <v>4761306</v>
      </c>
      <c r="L43" s="65">
        <v>6556952</v>
      </c>
      <c r="M43" s="65">
        <v>1689797</v>
      </c>
      <c r="N43" s="65">
        <v>13008055</v>
      </c>
      <c r="O43" s="65">
        <v>5048100</v>
      </c>
      <c r="P43" s="65">
        <v>2026581</v>
      </c>
      <c r="Q43" s="65">
        <v>5644011</v>
      </c>
      <c r="R43" s="65">
        <v>12718692</v>
      </c>
      <c r="S43" s="65">
        <v>3477656</v>
      </c>
      <c r="T43" s="65">
        <v>3653720</v>
      </c>
      <c r="U43" s="65">
        <v>6073426</v>
      </c>
      <c r="V43" s="65">
        <v>13204802</v>
      </c>
      <c r="W43" s="65">
        <v>50460064</v>
      </c>
      <c r="X43" s="65">
        <v>48085352</v>
      </c>
      <c r="Y43" s="65">
        <v>2374712</v>
      </c>
      <c r="Z43" s="145">
        <v>4.94</v>
      </c>
      <c r="AA43" s="160">
        <v>48085352</v>
      </c>
    </row>
    <row r="44" spans="1:27" ht="13.5">
      <c r="A44" s="143" t="s">
        <v>90</v>
      </c>
      <c r="B44" s="141"/>
      <c r="C44" s="160"/>
      <c r="D44" s="160"/>
      <c r="E44" s="161">
        <v>8818864</v>
      </c>
      <c r="F44" s="65">
        <v>8818864</v>
      </c>
      <c r="G44" s="65">
        <v>470011</v>
      </c>
      <c r="H44" s="65">
        <v>501129</v>
      </c>
      <c r="I44" s="65">
        <v>493816</v>
      </c>
      <c r="J44" s="65">
        <v>1464956</v>
      </c>
      <c r="K44" s="65">
        <v>678605</v>
      </c>
      <c r="L44" s="65">
        <v>794762</v>
      </c>
      <c r="M44" s="65">
        <v>915154</v>
      </c>
      <c r="N44" s="65">
        <v>2388521</v>
      </c>
      <c r="O44" s="65">
        <v>613065</v>
      </c>
      <c r="P44" s="65">
        <v>842671</v>
      </c>
      <c r="Q44" s="65">
        <v>850002</v>
      </c>
      <c r="R44" s="65">
        <v>2305738</v>
      </c>
      <c r="S44" s="65">
        <v>759216</v>
      </c>
      <c r="T44" s="65">
        <v>719055</v>
      </c>
      <c r="U44" s="65">
        <v>920935</v>
      </c>
      <c r="V44" s="65">
        <v>2399206</v>
      </c>
      <c r="W44" s="65">
        <v>8558421</v>
      </c>
      <c r="X44" s="65">
        <v>8818864</v>
      </c>
      <c r="Y44" s="65">
        <v>-260443</v>
      </c>
      <c r="Z44" s="145">
        <v>-2.95</v>
      </c>
      <c r="AA44" s="160">
        <v>8818864</v>
      </c>
    </row>
    <row r="45" spans="1:27" ht="13.5">
      <c r="A45" s="143" t="s">
        <v>91</v>
      </c>
      <c r="B45" s="141"/>
      <c r="C45" s="162"/>
      <c r="D45" s="162"/>
      <c r="E45" s="163">
        <v>4975805</v>
      </c>
      <c r="F45" s="164">
        <v>4975805</v>
      </c>
      <c r="G45" s="164">
        <v>192296</v>
      </c>
      <c r="H45" s="164">
        <v>287145</v>
      </c>
      <c r="I45" s="164">
        <v>287620</v>
      </c>
      <c r="J45" s="164">
        <v>767061</v>
      </c>
      <c r="K45" s="164">
        <v>338312</v>
      </c>
      <c r="L45" s="164">
        <v>476267</v>
      </c>
      <c r="M45" s="164">
        <v>457506</v>
      </c>
      <c r="N45" s="164">
        <v>1272085</v>
      </c>
      <c r="O45" s="164">
        <v>448538</v>
      </c>
      <c r="P45" s="164">
        <v>402324</v>
      </c>
      <c r="Q45" s="164">
        <v>533485</v>
      </c>
      <c r="R45" s="164">
        <v>1384347</v>
      </c>
      <c r="S45" s="164">
        <v>338533</v>
      </c>
      <c r="T45" s="164">
        <v>329626</v>
      </c>
      <c r="U45" s="164">
        <v>467701</v>
      </c>
      <c r="V45" s="164">
        <v>1135860</v>
      </c>
      <c r="W45" s="164">
        <v>4559353</v>
      </c>
      <c r="X45" s="164">
        <v>4975805</v>
      </c>
      <c r="Y45" s="164">
        <v>-416452</v>
      </c>
      <c r="Z45" s="146">
        <v>-8.37</v>
      </c>
      <c r="AA45" s="162">
        <v>4975805</v>
      </c>
    </row>
    <row r="46" spans="1:27" ht="13.5">
      <c r="A46" s="143" t="s">
        <v>92</v>
      </c>
      <c r="B46" s="141"/>
      <c r="C46" s="160"/>
      <c r="D46" s="160"/>
      <c r="E46" s="161">
        <v>7670490</v>
      </c>
      <c r="F46" s="65">
        <v>7670490</v>
      </c>
      <c r="G46" s="65">
        <v>329310</v>
      </c>
      <c r="H46" s="65">
        <v>416788</v>
      </c>
      <c r="I46" s="65">
        <v>448823</v>
      </c>
      <c r="J46" s="65">
        <v>1194921</v>
      </c>
      <c r="K46" s="65">
        <v>500931</v>
      </c>
      <c r="L46" s="65">
        <v>636067</v>
      </c>
      <c r="M46" s="65">
        <v>608049</v>
      </c>
      <c r="N46" s="65">
        <v>1745047</v>
      </c>
      <c r="O46" s="65">
        <v>611316</v>
      </c>
      <c r="P46" s="65">
        <v>609475</v>
      </c>
      <c r="Q46" s="65">
        <v>845805</v>
      </c>
      <c r="R46" s="65">
        <v>2066596</v>
      </c>
      <c r="S46" s="65">
        <v>487822</v>
      </c>
      <c r="T46" s="65">
        <v>635858</v>
      </c>
      <c r="U46" s="65">
        <v>831120</v>
      </c>
      <c r="V46" s="65">
        <v>1954800</v>
      </c>
      <c r="W46" s="65">
        <v>6961364</v>
      </c>
      <c r="X46" s="65">
        <v>7670490</v>
      </c>
      <c r="Y46" s="65">
        <v>-709126</v>
      </c>
      <c r="Z46" s="145">
        <v>-9.24</v>
      </c>
      <c r="AA46" s="160">
        <v>7670490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0</v>
      </c>
      <c r="D48" s="177">
        <f>+D28+D32+D38+D42+D47</f>
        <v>0</v>
      </c>
      <c r="E48" s="178">
        <f t="shared" si="9"/>
        <v>179368120</v>
      </c>
      <c r="F48" s="78">
        <f t="shared" si="9"/>
        <v>179368120</v>
      </c>
      <c r="G48" s="78">
        <f t="shared" si="9"/>
        <v>6442924</v>
      </c>
      <c r="H48" s="78">
        <f t="shared" si="9"/>
        <v>12728391</v>
      </c>
      <c r="I48" s="78">
        <f t="shared" si="9"/>
        <v>15815040</v>
      </c>
      <c r="J48" s="78">
        <f t="shared" si="9"/>
        <v>34986355</v>
      </c>
      <c r="K48" s="78">
        <f t="shared" si="9"/>
        <v>12885831</v>
      </c>
      <c r="L48" s="78">
        <f t="shared" si="9"/>
        <v>16662732</v>
      </c>
      <c r="M48" s="78">
        <f t="shared" si="9"/>
        <v>999065</v>
      </c>
      <c r="N48" s="78">
        <f t="shared" si="9"/>
        <v>30547628</v>
      </c>
      <c r="O48" s="78">
        <f t="shared" si="9"/>
        <v>22641149</v>
      </c>
      <c r="P48" s="78">
        <f t="shared" si="9"/>
        <v>7173645</v>
      </c>
      <c r="Q48" s="78">
        <f t="shared" si="9"/>
        <v>637831</v>
      </c>
      <c r="R48" s="78">
        <f t="shared" si="9"/>
        <v>30452625</v>
      </c>
      <c r="S48" s="78">
        <f t="shared" si="9"/>
        <v>19608375</v>
      </c>
      <c r="T48" s="78">
        <f t="shared" si="9"/>
        <v>15229565</v>
      </c>
      <c r="U48" s="78">
        <f t="shared" si="9"/>
        <v>15562325</v>
      </c>
      <c r="V48" s="78">
        <f t="shared" si="9"/>
        <v>50400265</v>
      </c>
      <c r="W48" s="78">
        <f t="shared" si="9"/>
        <v>146386873</v>
      </c>
      <c r="X48" s="78">
        <f t="shared" si="9"/>
        <v>179368120</v>
      </c>
      <c r="Y48" s="78">
        <f t="shared" si="9"/>
        <v>-32981247</v>
      </c>
      <c r="Z48" s="179">
        <f>+IF(X48&lt;&gt;0,+(Y48/X48)*100,0)</f>
        <v>-18.38746316792527</v>
      </c>
      <c r="AA48" s="177">
        <f>+AA28+AA32+AA38+AA42+AA47</f>
        <v>179368120</v>
      </c>
    </row>
    <row r="49" spans="1:27" ht="13.5">
      <c r="A49" s="153" t="s">
        <v>49</v>
      </c>
      <c r="B49" s="154"/>
      <c r="C49" s="180">
        <f aca="true" t="shared" si="10" ref="C49:Y49">+C25-C48</f>
        <v>0</v>
      </c>
      <c r="D49" s="180">
        <f>+D25-D48</f>
        <v>0</v>
      </c>
      <c r="E49" s="181">
        <f t="shared" si="10"/>
        <v>-1660429</v>
      </c>
      <c r="F49" s="182">
        <f t="shared" si="10"/>
        <v>-1660429</v>
      </c>
      <c r="G49" s="182">
        <f t="shared" si="10"/>
        <v>42509522</v>
      </c>
      <c r="H49" s="182">
        <f t="shared" si="10"/>
        <v>2253918</v>
      </c>
      <c r="I49" s="182">
        <f t="shared" si="10"/>
        <v>-6481402</v>
      </c>
      <c r="J49" s="182">
        <f t="shared" si="10"/>
        <v>38282038</v>
      </c>
      <c r="K49" s="182">
        <f t="shared" si="10"/>
        <v>3342445</v>
      </c>
      <c r="L49" s="182">
        <f t="shared" si="10"/>
        <v>-4412334</v>
      </c>
      <c r="M49" s="182">
        <f t="shared" si="10"/>
        <v>10542858</v>
      </c>
      <c r="N49" s="182">
        <f t="shared" si="10"/>
        <v>9472969</v>
      </c>
      <c r="O49" s="182">
        <f t="shared" si="10"/>
        <v>-10929968</v>
      </c>
      <c r="P49" s="182">
        <f t="shared" si="10"/>
        <v>4156944</v>
      </c>
      <c r="Q49" s="182">
        <f t="shared" si="10"/>
        <v>12874046</v>
      </c>
      <c r="R49" s="182">
        <f t="shared" si="10"/>
        <v>6101022</v>
      </c>
      <c r="S49" s="182">
        <f t="shared" si="10"/>
        <v>-11380900</v>
      </c>
      <c r="T49" s="182">
        <f t="shared" si="10"/>
        <v>-6336474</v>
      </c>
      <c r="U49" s="182">
        <f t="shared" si="10"/>
        <v>-6856668</v>
      </c>
      <c r="V49" s="182">
        <f t="shared" si="10"/>
        <v>-24574042</v>
      </c>
      <c r="W49" s="182">
        <f t="shared" si="10"/>
        <v>29281987</v>
      </c>
      <c r="X49" s="182">
        <f>IF(F25=F48,0,X25-X48)</f>
        <v>-1660429</v>
      </c>
      <c r="Y49" s="182">
        <f t="shared" si="10"/>
        <v>30942416</v>
      </c>
      <c r="Z49" s="183">
        <f>+IF(X49&lt;&gt;0,+(Y49/X49)*100,0)</f>
        <v>-1863.5193675851242</v>
      </c>
      <c r="AA49" s="180">
        <f>+AA25-AA48</f>
        <v>-1660429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0</v>
      </c>
      <c r="D5" s="160"/>
      <c r="E5" s="161">
        <v>31830397</v>
      </c>
      <c r="F5" s="65">
        <v>31830397</v>
      </c>
      <c r="G5" s="65">
        <v>32413352</v>
      </c>
      <c r="H5" s="65">
        <v>-6139</v>
      </c>
      <c r="I5" s="65">
        <v>-379</v>
      </c>
      <c r="J5" s="65">
        <v>32406834</v>
      </c>
      <c r="K5" s="65">
        <v>0</v>
      </c>
      <c r="L5" s="65">
        <v>-4411</v>
      </c>
      <c r="M5" s="65">
        <v>-1734</v>
      </c>
      <c r="N5" s="65">
        <v>-6145</v>
      </c>
      <c r="O5" s="65">
        <v>0</v>
      </c>
      <c r="P5" s="65">
        <v>4042</v>
      </c>
      <c r="Q5" s="65">
        <v>0</v>
      </c>
      <c r="R5" s="65">
        <v>4042</v>
      </c>
      <c r="S5" s="65">
        <v>60</v>
      </c>
      <c r="T5" s="65">
        <v>0</v>
      </c>
      <c r="U5" s="65">
        <v>146935</v>
      </c>
      <c r="V5" s="65">
        <v>146995</v>
      </c>
      <c r="W5" s="65">
        <v>32551726</v>
      </c>
      <c r="X5" s="65">
        <v>31830397</v>
      </c>
      <c r="Y5" s="65">
        <v>721329</v>
      </c>
      <c r="Z5" s="145">
        <v>2.27</v>
      </c>
      <c r="AA5" s="160">
        <v>31830397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54804110</v>
      </c>
      <c r="F7" s="65">
        <v>54804110</v>
      </c>
      <c r="G7" s="65">
        <v>4509766</v>
      </c>
      <c r="H7" s="65">
        <v>6118857</v>
      </c>
      <c r="I7" s="65">
        <v>5295049</v>
      </c>
      <c r="J7" s="65">
        <v>15923672</v>
      </c>
      <c r="K7" s="65">
        <v>5219771</v>
      </c>
      <c r="L7" s="65">
        <v>4963025</v>
      </c>
      <c r="M7" s="65">
        <v>5098990</v>
      </c>
      <c r="N7" s="65">
        <v>15281786</v>
      </c>
      <c r="O7" s="65">
        <v>5032954</v>
      </c>
      <c r="P7" s="65">
        <v>5092345</v>
      </c>
      <c r="Q7" s="65">
        <v>5001304</v>
      </c>
      <c r="R7" s="65">
        <v>15126603</v>
      </c>
      <c r="S7" s="65">
        <v>4814905</v>
      </c>
      <c r="T7" s="65">
        <v>5353854</v>
      </c>
      <c r="U7" s="65">
        <v>5316056</v>
      </c>
      <c r="V7" s="65">
        <v>15484815</v>
      </c>
      <c r="W7" s="65">
        <v>61816876</v>
      </c>
      <c r="X7" s="65">
        <v>54804110</v>
      </c>
      <c r="Y7" s="65">
        <v>7012766</v>
      </c>
      <c r="Z7" s="145">
        <v>12.8</v>
      </c>
      <c r="AA7" s="160">
        <v>54804110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15473374</v>
      </c>
      <c r="F8" s="65">
        <v>15473374</v>
      </c>
      <c r="G8" s="65">
        <v>1070237</v>
      </c>
      <c r="H8" s="65">
        <v>1029599</v>
      </c>
      <c r="I8" s="65">
        <v>1179030</v>
      </c>
      <c r="J8" s="65">
        <v>3278866</v>
      </c>
      <c r="K8" s="65">
        <v>1087226</v>
      </c>
      <c r="L8" s="65">
        <v>1213747</v>
      </c>
      <c r="M8" s="65">
        <v>1351889</v>
      </c>
      <c r="N8" s="65">
        <v>3652862</v>
      </c>
      <c r="O8" s="65">
        <v>1532533</v>
      </c>
      <c r="P8" s="65">
        <v>1523226</v>
      </c>
      <c r="Q8" s="65">
        <v>1510896</v>
      </c>
      <c r="R8" s="65">
        <v>4566655</v>
      </c>
      <c r="S8" s="65">
        <v>1379447</v>
      </c>
      <c r="T8" s="65">
        <v>1317543</v>
      </c>
      <c r="U8" s="65">
        <v>1217303</v>
      </c>
      <c r="V8" s="65">
        <v>3914293</v>
      </c>
      <c r="W8" s="65">
        <v>15412676</v>
      </c>
      <c r="X8" s="65">
        <v>15473374</v>
      </c>
      <c r="Y8" s="65">
        <v>-60698</v>
      </c>
      <c r="Z8" s="145">
        <v>-0.39</v>
      </c>
      <c r="AA8" s="160">
        <v>15473374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5453598</v>
      </c>
      <c r="F9" s="65">
        <v>5453598</v>
      </c>
      <c r="G9" s="65">
        <v>413293</v>
      </c>
      <c r="H9" s="65">
        <v>446267</v>
      </c>
      <c r="I9" s="65">
        <v>428004</v>
      </c>
      <c r="J9" s="65">
        <v>1287564</v>
      </c>
      <c r="K9" s="65">
        <v>454284</v>
      </c>
      <c r="L9" s="65">
        <v>460708</v>
      </c>
      <c r="M9" s="65">
        <v>551404</v>
      </c>
      <c r="N9" s="65">
        <v>1466396</v>
      </c>
      <c r="O9" s="65">
        <v>517994</v>
      </c>
      <c r="P9" s="65">
        <v>469366</v>
      </c>
      <c r="Q9" s="65">
        <v>476959</v>
      </c>
      <c r="R9" s="65">
        <v>1464319</v>
      </c>
      <c r="S9" s="65">
        <v>488442</v>
      </c>
      <c r="T9" s="65">
        <v>484032</v>
      </c>
      <c r="U9" s="65">
        <v>483315</v>
      </c>
      <c r="V9" s="65">
        <v>1455789</v>
      </c>
      <c r="W9" s="65">
        <v>5674068</v>
      </c>
      <c r="X9" s="65">
        <v>5453598</v>
      </c>
      <c r="Y9" s="65">
        <v>220470</v>
      </c>
      <c r="Z9" s="145">
        <v>4.04</v>
      </c>
      <c r="AA9" s="160">
        <v>5453598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9302616</v>
      </c>
      <c r="F10" s="59">
        <v>9302616</v>
      </c>
      <c r="G10" s="59">
        <v>770178</v>
      </c>
      <c r="H10" s="59">
        <v>770749</v>
      </c>
      <c r="I10" s="59">
        <v>771073</v>
      </c>
      <c r="J10" s="59">
        <v>2312000</v>
      </c>
      <c r="K10" s="59">
        <v>771194</v>
      </c>
      <c r="L10" s="59">
        <v>772539</v>
      </c>
      <c r="M10" s="59">
        <v>781144</v>
      </c>
      <c r="N10" s="59">
        <v>2324877</v>
      </c>
      <c r="O10" s="59">
        <v>781273</v>
      </c>
      <c r="P10" s="59">
        <v>783276</v>
      </c>
      <c r="Q10" s="59">
        <v>790192</v>
      </c>
      <c r="R10" s="59">
        <v>2354741</v>
      </c>
      <c r="S10" s="59">
        <v>796288</v>
      </c>
      <c r="T10" s="59">
        <v>797846</v>
      </c>
      <c r="U10" s="59">
        <v>803297</v>
      </c>
      <c r="V10" s="59">
        <v>2397431</v>
      </c>
      <c r="W10" s="59">
        <v>9389049</v>
      </c>
      <c r="X10" s="59">
        <v>9302616</v>
      </c>
      <c r="Y10" s="59">
        <v>86433</v>
      </c>
      <c r="Z10" s="199">
        <v>0.93</v>
      </c>
      <c r="AA10" s="135">
        <v>9302616</v>
      </c>
    </row>
    <row r="11" spans="1:27" ht="13.5">
      <c r="A11" s="198" t="s">
        <v>107</v>
      </c>
      <c r="B11" s="200"/>
      <c r="C11" s="160">
        <v>0</v>
      </c>
      <c r="D11" s="160"/>
      <c r="E11" s="161">
        <v>-160000</v>
      </c>
      <c r="F11" s="65">
        <v>-160000</v>
      </c>
      <c r="G11" s="65">
        <v>-107644</v>
      </c>
      <c r="H11" s="65">
        <v>-16914</v>
      </c>
      <c r="I11" s="65">
        <v>0</v>
      </c>
      <c r="J11" s="65">
        <v>-124558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-124558</v>
      </c>
      <c r="X11" s="65">
        <v>-160000</v>
      </c>
      <c r="Y11" s="65">
        <v>35442</v>
      </c>
      <c r="Z11" s="145">
        <v>-22.15</v>
      </c>
      <c r="AA11" s="160">
        <v>-160000</v>
      </c>
    </row>
    <row r="12" spans="1:27" ht="13.5">
      <c r="A12" s="198" t="s">
        <v>108</v>
      </c>
      <c r="B12" s="200"/>
      <c r="C12" s="160">
        <v>0</v>
      </c>
      <c r="D12" s="160"/>
      <c r="E12" s="161">
        <v>5277000</v>
      </c>
      <c r="F12" s="65">
        <v>5277000</v>
      </c>
      <c r="G12" s="65">
        <v>206409</v>
      </c>
      <c r="H12" s="65">
        <v>387189</v>
      </c>
      <c r="I12" s="65">
        <v>873262</v>
      </c>
      <c r="J12" s="65">
        <v>1466860</v>
      </c>
      <c r="K12" s="65">
        <v>679916</v>
      </c>
      <c r="L12" s="65">
        <v>385479</v>
      </c>
      <c r="M12" s="65">
        <v>390544</v>
      </c>
      <c r="N12" s="65">
        <v>1455939</v>
      </c>
      <c r="O12" s="65">
        <v>629649</v>
      </c>
      <c r="P12" s="65">
        <v>238203</v>
      </c>
      <c r="Q12" s="65">
        <v>389915</v>
      </c>
      <c r="R12" s="65">
        <v>1257767</v>
      </c>
      <c r="S12" s="65">
        <v>268984</v>
      </c>
      <c r="T12" s="65">
        <v>150134</v>
      </c>
      <c r="U12" s="65">
        <v>101161</v>
      </c>
      <c r="V12" s="65">
        <v>520279</v>
      </c>
      <c r="W12" s="65">
        <v>4700845</v>
      </c>
      <c r="X12" s="65">
        <v>5277000</v>
      </c>
      <c r="Y12" s="65">
        <v>-576155</v>
      </c>
      <c r="Z12" s="145">
        <v>-10.92</v>
      </c>
      <c r="AA12" s="160">
        <v>5277000</v>
      </c>
    </row>
    <row r="13" spans="1:27" ht="13.5">
      <c r="A13" s="196" t="s">
        <v>109</v>
      </c>
      <c r="B13" s="200"/>
      <c r="C13" s="160">
        <v>0</v>
      </c>
      <c r="D13" s="160"/>
      <c r="E13" s="161">
        <v>2400000</v>
      </c>
      <c r="F13" s="65">
        <v>2400000</v>
      </c>
      <c r="G13" s="65">
        <v>28614</v>
      </c>
      <c r="H13" s="65">
        <v>208584</v>
      </c>
      <c r="I13" s="65">
        <v>211129</v>
      </c>
      <c r="J13" s="65">
        <v>448327</v>
      </c>
      <c r="K13" s="65">
        <v>53132</v>
      </c>
      <c r="L13" s="65">
        <v>255987</v>
      </c>
      <c r="M13" s="65">
        <v>237361</v>
      </c>
      <c r="N13" s="65">
        <v>546480</v>
      </c>
      <c r="O13" s="65">
        <v>269227</v>
      </c>
      <c r="P13" s="65">
        <v>242644</v>
      </c>
      <c r="Q13" s="65">
        <v>199775</v>
      </c>
      <c r="R13" s="65">
        <v>711646</v>
      </c>
      <c r="S13" s="65">
        <v>78183</v>
      </c>
      <c r="T13" s="65">
        <v>234252</v>
      </c>
      <c r="U13" s="65">
        <v>205259</v>
      </c>
      <c r="V13" s="65">
        <v>517694</v>
      </c>
      <c r="W13" s="65">
        <v>2224147</v>
      </c>
      <c r="X13" s="65">
        <v>2400000</v>
      </c>
      <c r="Y13" s="65">
        <v>-175853</v>
      </c>
      <c r="Z13" s="145">
        <v>-7.33</v>
      </c>
      <c r="AA13" s="160">
        <v>2400000</v>
      </c>
    </row>
    <row r="14" spans="1:27" ht="13.5">
      <c r="A14" s="196" t="s">
        <v>110</v>
      </c>
      <c r="B14" s="200"/>
      <c r="C14" s="160">
        <v>0</v>
      </c>
      <c r="D14" s="160"/>
      <c r="E14" s="161">
        <v>650000</v>
      </c>
      <c r="F14" s="65">
        <v>650000</v>
      </c>
      <c r="G14" s="65">
        <v>37397</v>
      </c>
      <c r="H14" s="65">
        <v>33572</v>
      </c>
      <c r="I14" s="65">
        <v>36206</v>
      </c>
      <c r="J14" s="65">
        <v>107175</v>
      </c>
      <c r="K14" s="65">
        <v>47412</v>
      </c>
      <c r="L14" s="65">
        <v>47802</v>
      </c>
      <c r="M14" s="65">
        <v>49013</v>
      </c>
      <c r="N14" s="65">
        <v>144227</v>
      </c>
      <c r="O14" s="65">
        <v>45453</v>
      </c>
      <c r="P14" s="65">
        <v>36533</v>
      </c>
      <c r="Q14" s="65">
        <v>46242</v>
      </c>
      <c r="R14" s="65">
        <v>128228</v>
      </c>
      <c r="S14" s="65">
        <v>44444</v>
      </c>
      <c r="T14" s="65">
        <v>46059</v>
      </c>
      <c r="U14" s="65">
        <v>44043</v>
      </c>
      <c r="V14" s="65">
        <v>134546</v>
      </c>
      <c r="W14" s="65">
        <v>514176</v>
      </c>
      <c r="X14" s="65">
        <v>650000</v>
      </c>
      <c r="Y14" s="65">
        <v>-135824</v>
      </c>
      <c r="Z14" s="145">
        <v>-20.9</v>
      </c>
      <c r="AA14" s="160">
        <v>650000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1018000</v>
      </c>
      <c r="F16" s="65">
        <v>1018000</v>
      </c>
      <c r="G16" s="65">
        <v>48304</v>
      </c>
      <c r="H16" s="65">
        <v>72418</v>
      </c>
      <c r="I16" s="65">
        <v>66379</v>
      </c>
      <c r="J16" s="65">
        <v>187101</v>
      </c>
      <c r="K16" s="65">
        <v>52385</v>
      </c>
      <c r="L16" s="65">
        <v>48704</v>
      </c>
      <c r="M16" s="65">
        <v>72409</v>
      </c>
      <c r="N16" s="65">
        <v>173498</v>
      </c>
      <c r="O16" s="65">
        <v>57803</v>
      </c>
      <c r="P16" s="65">
        <v>52888</v>
      </c>
      <c r="Q16" s="65">
        <v>85290</v>
      </c>
      <c r="R16" s="65">
        <v>195981</v>
      </c>
      <c r="S16" s="65">
        <v>38879</v>
      </c>
      <c r="T16" s="65">
        <v>79776</v>
      </c>
      <c r="U16" s="65">
        <v>75061</v>
      </c>
      <c r="V16" s="65">
        <v>193716</v>
      </c>
      <c r="W16" s="65">
        <v>750296</v>
      </c>
      <c r="X16" s="65">
        <v>1018000</v>
      </c>
      <c r="Y16" s="65">
        <v>-267704</v>
      </c>
      <c r="Z16" s="145">
        <v>-26.3</v>
      </c>
      <c r="AA16" s="160">
        <v>1018000</v>
      </c>
    </row>
    <row r="17" spans="1:27" ht="13.5">
      <c r="A17" s="196" t="s">
        <v>113</v>
      </c>
      <c r="B17" s="200"/>
      <c r="C17" s="160">
        <v>0</v>
      </c>
      <c r="D17" s="160"/>
      <c r="E17" s="161">
        <v>1192000</v>
      </c>
      <c r="F17" s="65">
        <v>1192000</v>
      </c>
      <c r="G17" s="65">
        <v>72601</v>
      </c>
      <c r="H17" s="65">
        <v>102544</v>
      </c>
      <c r="I17" s="65">
        <v>101772</v>
      </c>
      <c r="J17" s="65">
        <v>276917</v>
      </c>
      <c r="K17" s="65">
        <v>80755</v>
      </c>
      <c r="L17" s="65">
        <v>97901</v>
      </c>
      <c r="M17" s="65">
        <v>75382</v>
      </c>
      <c r="N17" s="65">
        <v>254038</v>
      </c>
      <c r="O17" s="65">
        <v>81527</v>
      </c>
      <c r="P17" s="65">
        <v>78450</v>
      </c>
      <c r="Q17" s="65">
        <v>81605</v>
      </c>
      <c r="R17" s="65">
        <v>241582</v>
      </c>
      <c r="S17" s="65">
        <v>86302</v>
      </c>
      <c r="T17" s="65">
        <v>95371</v>
      </c>
      <c r="U17" s="65">
        <v>85150</v>
      </c>
      <c r="V17" s="65">
        <v>266823</v>
      </c>
      <c r="W17" s="65">
        <v>1039360</v>
      </c>
      <c r="X17" s="65">
        <v>1192000</v>
      </c>
      <c r="Y17" s="65">
        <v>-152640</v>
      </c>
      <c r="Z17" s="145">
        <v>-12.81</v>
      </c>
      <c r="AA17" s="160">
        <v>1192000</v>
      </c>
    </row>
    <row r="18" spans="1:27" ht="13.5">
      <c r="A18" s="198" t="s">
        <v>114</v>
      </c>
      <c r="B18" s="197"/>
      <c r="C18" s="160">
        <v>0</v>
      </c>
      <c r="D18" s="160"/>
      <c r="E18" s="161">
        <v>1019000</v>
      </c>
      <c r="F18" s="65">
        <v>1019000</v>
      </c>
      <c r="G18" s="65">
        <v>51063</v>
      </c>
      <c r="H18" s="65">
        <v>87439</v>
      </c>
      <c r="I18" s="65">
        <v>70709</v>
      </c>
      <c r="J18" s="65">
        <v>209211</v>
      </c>
      <c r="K18" s="65">
        <v>99975</v>
      </c>
      <c r="L18" s="65">
        <v>71729</v>
      </c>
      <c r="M18" s="65">
        <v>75055</v>
      </c>
      <c r="N18" s="65">
        <v>246759</v>
      </c>
      <c r="O18" s="65">
        <v>106437</v>
      </c>
      <c r="P18" s="65">
        <v>95145</v>
      </c>
      <c r="Q18" s="65">
        <v>110354</v>
      </c>
      <c r="R18" s="65">
        <v>311936</v>
      </c>
      <c r="S18" s="65">
        <v>76813</v>
      </c>
      <c r="T18" s="65">
        <v>61055</v>
      </c>
      <c r="U18" s="65">
        <v>91254</v>
      </c>
      <c r="V18" s="65">
        <v>229122</v>
      </c>
      <c r="W18" s="65">
        <v>997028</v>
      </c>
      <c r="X18" s="65">
        <v>1019000</v>
      </c>
      <c r="Y18" s="65">
        <v>-21972</v>
      </c>
      <c r="Z18" s="145">
        <v>-2.16</v>
      </c>
      <c r="AA18" s="160">
        <v>1019000</v>
      </c>
    </row>
    <row r="19" spans="1:27" ht="13.5">
      <c r="A19" s="196" t="s">
        <v>34</v>
      </c>
      <c r="B19" s="200"/>
      <c r="C19" s="160">
        <v>0</v>
      </c>
      <c r="D19" s="160"/>
      <c r="E19" s="161">
        <v>48140000</v>
      </c>
      <c r="F19" s="65">
        <v>48140000</v>
      </c>
      <c r="G19" s="65">
        <v>9270000</v>
      </c>
      <c r="H19" s="65">
        <v>2161000</v>
      </c>
      <c r="I19" s="65">
        <v>62592</v>
      </c>
      <c r="J19" s="65">
        <v>11493592</v>
      </c>
      <c r="K19" s="65">
        <v>4982573</v>
      </c>
      <c r="L19" s="65">
        <v>250000</v>
      </c>
      <c r="M19" s="65">
        <v>-250000</v>
      </c>
      <c r="N19" s="65">
        <v>4982573</v>
      </c>
      <c r="O19" s="65">
        <v>4975000</v>
      </c>
      <c r="P19" s="65">
        <v>2581327</v>
      </c>
      <c r="Q19" s="65">
        <v>2502496</v>
      </c>
      <c r="R19" s="65">
        <v>10058823</v>
      </c>
      <c r="S19" s="65">
        <v>24561</v>
      </c>
      <c r="T19" s="65">
        <v>0</v>
      </c>
      <c r="U19" s="65">
        <v>8763</v>
      </c>
      <c r="V19" s="65">
        <v>33324</v>
      </c>
      <c r="W19" s="65">
        <v>26568312</v>
      </c>
      <c r="X19" s="65">
        <v>48140000</v>
      </c>
      <c r="Y19" s="65">
        <v>-21571688</v>
      </c>
      <c r="Z19" s="145">
        <v>-44.81</v>
      </c>
      <c r="AA19" s="160">
        <v>48140000</v>
      </c>
    </row>
    <row r="20" spans="1:27" ht="13.5">
      <c r="A20" s="196" t="s">
        <v>35</v>
      </c>
      <c r="B20" s="200" t="s">
        <v>96</v>
      </c>
      <c r="C20" s="160">
        <v>0</v>
      </c>
      <c r="D20" s="160"/>
      <c r="E20" s="161">
        <v>1307596</v>
      </c>
      <c r="F20" s="59">
        <v>1307596</v>
      </c>
      <c r="G20" s="59">
        <v>168876</v>
      </c>
      <c r="H20" s="59">
        <v>87144</v>
      </c>
      <c r="I20" s="59">
        <v>238812</v>
      </c>
      <c r="J20" s="59">
        <v>494832</v>
      </c>
      <c r="K20" s="59">
        <v>199653</v>
      </c>
      <c r="L20" s="59">
        <v>187188</v>
      </c>
      <c r="M20" s="59">
        <v>110466</v>
      </c>
      <c r="N20" s="59">
        <v>497307</v>
      </c>
      <c r="O20" s="59">
        <v>181331</v>
      </c>
      <c r="P20" s="59">
        <v>133144</v>
      </c>
      <c r="Q20" s="59">
        <v>337849</v>
      </c>
      <c r="R20" s="59">
        <v>652324</v>
      </c>
      <c r="S20" s="59">
        <v>130167</v>
      </c>
      <c r="T20" s="59">
        <v>273169</v>
      </c>
      <c r="U20" s="59">
        <v>128060</v>
      </c>
      <c r="V20" s="59">
        <v>531396</v>
      </c>
      <c r="W20" s="59">
        <v>2175859</v>
      </c>
      <c r="X20" s="59">
        <v>1307596</v>
      </c>
      <c r="Y20" s="59">
        <v>868263</v>
      </c>
      <c r="Z20" s="199">
        <v>66.4</v>
      </c>
      <c r="AA20" s="135">
        <v>1307596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0</v>
      </c>
      <c r="D22" s="203">
        <f>SUM(D5:D21)</f>
        <v>0</v>
      </c>
      <c r="E22" s="204">
        <f t="shared" si="0"/>
        <v>177707691</v>
      </c>
      <c r="F22" s="205">
        <f t="shared" si="0"/>
        <v>177707691</v>
      </c>
      <c r="G22" s="205">
        <f t="shared" si="0"/>
        <v>48952446</v>
      </c>
      <c r="H22" s="205">
        <f t="shared" si="0"/>
        <v>11482309</v>
      </c>
      <c r="I22" s="205">
        <f t="shared" si="0"/>
        <v>9333638</v>
      </c>
      <c r="J22" s="205">
        <f t="shared" si="0"/>
        <v>69768393</v>
      </c>
      <c r="K22" s="205">
        <f t="shared" si="0"/>
        <v>13728276</v>
      </c>
      <c r="L22" s="205">
        <f t="shared" si="0"/>
        <v>8750398</v>
      </c>
      <c r="M22" s="205">
        <f t="shared" si="0"/>
        <v>8541923</v>
      </c>
      <c r="N22" s="205">
        <f t="shared" si="0"/>
        <v>31020597</v>
      </c>
      <c r="O22" s="205">
        <f t="shared" si="0"/>
        <v>14211181</v>
      </c>
      <c r="P22" s="205">
        <f t="shared" si="0"/>
        <v>11330589</v>
      </c>
      <c r="Q22" s="205">
        <f t="shared" si="0"/>
        <v>11532877</v>
      </c>
      <c r="R22" s="205">
        <f t="shared" si="0"/>
        <v>37074647</v>
      </c>
      <c r="S22" s="205">
        <f t="shared" si="0"/>
        <v>8227475</v>
      </c>
      <c r="T22" s="205">
        <f t="shared" si="0"/>
        <v>8893091</v>
      </c>
      <c r="U22" s="205">
        <f t="shared" si="0"/>
        <v>8705657</v>
      </c>
      <c r="V22" s="205">
        <f t="shared" si="0"/>
        <v>25826223</v>
      </c>
      <c r="W22" s="205">
        <f t="shared" si="0"/>
        <v>163689860</v>
      </c>
      <c r="X22" s="205">
        <f t="shared" si="0"/>
        <v>177707691</v>
      </c>
      <c r="Y22" s="205">
        <f t="shared" si="0"/>
        <v>-14017831</v>
      </c>
      <c r="Z22" s="206">
        <f>+IF(X22&lt;&gt;0,+(Y22/X22)*100,0)</f>
        <v>-7.888139742921988</v>
      </c>
      <c r="AA22" s="203">
        <f>SUM(AA5:AA21)</f>
        <v>177707691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0</v>
      </c>
      <c r="D25" s="160"/>
      <c r="E25" s="161">
        <v>63748070</v>
      </c>
      <c r="F25" s="65">
        <v>63748070</v>
      </c>
      <c r="G25" s="65">
        <v>4202563</v>
      </c>
      <c r="H25" s="65">
        <v>4290643</v>
      </c>
      <c r="I25" s="65">
        <v>4842899</v>
      </c>
      <c r="J25" s="65">
        <v>13336105</v>
      </c>
      <c r="K25" s="65">
        <v>4442530</v>
      </c>
      <c r="L25" s="65">
        <v>7152065</v>
      </c>
      <c r="M25" s="65">
        <v>4569138</v>
      </c>
      <c r="N25" s="65">
        <v>16163733</v>
      </c>
      <c r="O25" s="65">
        <v>5429655</v>
      </c>
      <c r="P25" s="65">
        <v>4568497</v>
      </c>
      <c r="Q25" s="65">
        <v>4489714</v>
      </c>
      <c r="R25" s="65">
        <v>14487866</v>
      </c>
      <c r="S25" s="65">
        <v>4670103</v>
      </c>
      <c r="T25" s="65">
        <v>4604030</v>
      </c>
      <c r="U25" s="65">
        <v>4669454</v>
      </c>
      <c r="V25" s="65">
        <v>13943587</v>
      </c>
      <c r="W25" s="65">
        <v>57931291</v>
      </c>
      <c r="X25" s="65">
        <v>63748070</v>
      </c>
      <c r="Y25" s="65">
        <v>-5816779</v>
      </c>
      <c r="Z25" s="145">
        <v>-9.12</v>
      </c>
      <c r="AA25" s="160">
        <v>63748070</v>
      </c>
    </row>
    <row r="26" spans="1:27" ht="13.5">
      <c r="A26" s="198" t="s">
        <v>38</v>
      </c>
      <c r="B26" s="197"/>
      <c r="C26" s="160">
        <v>0</v>
      </c>
      <c r="D26" s="160"/>
      <c r="E26" s="161">
        <v>3023836</v>
      </c>
      <c r="F26" s="65">
        <v>3023836</v>
      </c>
      <c r="G26" s="65">
        <v>232192</v>
      </c>
      <c r="H26" s="65">
        <v>230525</v>
      </c>
      <c r="I26" s="65">
        <v>233858</v>
      </c>
      <c r="J26" s="65">
        <v>696575</v>
      </c>
      <c r="K26" s="65">
        <v>232192</v>
      </c>
      <c r="L26" s="65">
        <v>232192</v>
      </c>
      <c r="M26" s="65">
        <v>232192</v>
      </c>
      <c r="N26" s="65">
        <v>696576</v>
      </c>
      <c r="O26" s="65">
        <v>232192</v>
      </c>
      <c r="P26" s="65">
        <v>329608</v>
      </c>
      <c r="Q26" s="65">
        <v>252451</v>
      </c>
      <c r="R26" s="65">
        <v>814251</v>
      </c>
      <c r="S26" s="65">
        <v>252451</v>
      </c>
      <c r="T26" s="65">
        <v>215401</v>
      </c>
      <c r="U26" s="65">
        <v>243793</v>
      </c>
      <c r="V26" s="65">
        <v>711645</v>
      </c>
      <c r="W26" s="65">
        <v>2919047</v>
      </c>
      <c r="X26" s="65">
        <v>3023836</v>
      </c>
      <c r="Y26" s="65">
        <v>-104789</v>
      </c>
      <c r="Z26" s="145">
        <v>-3.47</v>
      </c>
      <c r="AA26" s="160">
        <v>3023836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1000000</v>
      </c>
      <c r="F27" s="65">
        <v>1000000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1000000</v>
      </c>
      <c r="Y27" s="65">
        <v>-1000000</v>
      </c>
      <c r="Z27" s="145">
        <v>-100</v>
      </c>
      <c r="AA27" s="160">
        <v>1000000</v>
      </c>
    </row>
    <row r="28" spans="1:27" ht="13.5">
      <c r="A28" s="198" t="s">
        <v>39</v>
      </c>
      <c r="B28" s="197" t="s">
        <v>96</v>
      </c>
      <c r="C28" s="160">
        <v>0</v>
      </c>
      <c r="D28" s="160"/>
      <c r="E28" s="161">
        <v>8329675</v>
      </c>
      <c r="F28" s="65">
        <v>8329675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8329675</v>
      </c>
      <c r="Y28" s="65">
        <v>-8329675</v>
      </c>
      <c r="Z28" s="145">
        <v>-100</v>
      </c>
      <c r="AA28" s="160">
        <v>8329675</v>
      </c>
    </row>
    <row r="29" spans="1:27" ht="13.5">
      <c r="A29" s="198" t="s">
        <v>40</v>
      </c>
      <c r="B29" s="197"/>
      <c r="C29" s="160">
        <v>0</v>
      </c>
      <c r="D29" s="160"/>
      <c r="E29" s="161">
        <v>144774</v>
      </c>
      <c r="F29" s="65">
        <v>144774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76478</v>
      </c>
      <c r="N29" s="65">
        <v>76478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68951</v>
      </c>
      <c r="V29" s="65">
        <v>68951</v>
      </c>
      <c r="W29" s="65">
        <v>145429</v>
      </c>
      <c r="X29" s="65">
        <v>144774</v>
      </c>
      <c r="Y29" s="65">
        <v>655</v>
      </c>
      <c r="Z29" s="145">
        <v>0.45</v>
      </c>
      <c r="AA29" s="160">
        <v>144774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40503598</v>
      </c>
      <c r="F30" s="65">
        <v>40503598</v>
      </c>
      <c r="G30" s="65">
        <v>0</v>
      </c>
      <c r="H30" s="65">
        <v>5576364</v>
      </c>
      <c r="I30" s="65">
        <v>4756026</v>
      </c>
      <c r="J30" s="65">
        <v>10332390</v>
      </c>
      <c r="K30" s="65">
        <v>4291207</v>
      </c>
      <c r="L30" s="65">
        <v>5856933</v>
      </c>
      <c r="M30" s="65">
        <v>1193246</v>
      </c>
      <c r="N30" s="65">
        <v>11341386</v>
      </c>
      <c r="O30" s="65">
        <v>4606270</v>
      </c>
      <c r="P30" s="65">
        <v>1639305</v>
      </c>
      <c r="Q30" s="65">
        <v>5111831</v>
      </c>
      <c r="R30" s="65">
        <v>11357406</v>
      </c>
      <c r="S30" s="65">
        <v>3052166</v>
      </c>
      <c r="T30" s="65">
        <v>3191623</v>
      </c>
      <c r="U30" s="65">
        <v>5322296</v>
      </c>
      <c r="V30" s="65">
        <v>11566085</v>
      </c>
      <c r="W30" s="65">
        <v>44597267</v>
      </c>
      <c r="X30" s="65">
        <v>40503598</v>
      </c>
      <c r="Y30" s="65">
        <v>4093669</v>
      </c>
      <c r="Z30" s="145">
        <v>10.11</v>
      </c>
      <c r="AA30" s="160">
        <v>40503598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2024355</v>
      </c>
      <c r="F32" s="65">
        <v>2024355</v>
      </c>
      <c r="G32" s="65">
        <v>56095</v>
      </c>
      <c r="H32" s="65">
        <v>104151</v>
      </c>
      <c r="I32" s="65">
        <v>124153</v>
      </c>
      <c r="J32" s="65">
        <v>284399</v>
      </c>
      <c r="K32" s="65">
        <v>168211</v>
      </c>
      <c r="L32" s="65">
        <v>153960</v>
      </c>
      <c r="M32" s="65">
        <v>203252</v>
      </c>
      <c r="N32" s="65">
        <v>525423</v>
      </c>
      <c r="O32" s="65">
        <v>254345</v>
      </c>
      <c r="P32" s="65">
        <v>147616</v>
      </c>
      <c r="Q32" s="65">
        <v>269825</v>
      </c>
      <c r="R32" s="65">
        <v>671786</v>
      </c>
      <c r="S32" s="65">
        <v>125955</v>
      </c>
      <c r="T32" s="65">
        <v>305364</v>
      </c>
      <c r="U32" s="65">
        <v>189331</v>
      </c>
      <c r="V32" s="65">
        <v>620650</v>
      </c>
      <c r="W32" s="65">
        <v>2102258</v>
      </c>
      <c r="X32" s="65">
        <v>2024355</v>
      </c>
      <c r="Y32" s="65">
        <v>77903</v>
      </c>
      <c r="Z32" s="145">
        <v>3.85</v>
      </c>
      <c r="AA32" s="160">
        <v>2024355</v>
      </c>
    </row>
    <row r="33" spans="1:27" ht="13.5">
      <c r="A33" s="198" t="s">
        <v>42</v>
      </c>
      <c r="B33" s="197"/>
      <c r="C33" s="160">
        <v>0</v>
      </c>
      <c r="D33" s="160"/>
      <c r="E33" s="161">
        <v>850000</v>
      </c>
      <c r="F33" s="65">
        <v>850000</v>
      </c>
      <c r="G33" s="65">
        <v>0</v>
      </c>
      <c r="H33" s="65">
        <v>496</v>
      </c>
      <c r="I33" s="65">
        <v>165000</v>
      </c>
      <c r="J33" s="65">
        <v>165496</v>
      </c>
      <c r="K33" s="65">
        <v>0</v>
      </c>
      <c r="L33" s="65">
        <v>0</v>
      </c>
      <c r="M33" s="65">
        <v>-9554320</v>
      </c>
      <c r="N33" s="65">
        <v>-9554320</v>
      </c>
      <c r="O33" s="65">
        <v>8064448</v>
      </c>
      <c r="P33" s="65">
        <v>314005</v>
      </c>
      <c r="Q33" s="65">
        <v>-11994318</v>
      </c>
      <c r="R33" s="65">
        <v>-3615865</v>
      </c>
      <c r="S33" s="65">
        <v>8694318</v>
      </c>
      <c r="T33" s="65">
        <v>3300000</v>
      </c>
      <c r="U33" s="65">
        <v>0</v>
      </c>
      <c r="V33" s="65">
        <v>11994318</v>
      </c>
      <c r="W33" s="65">
        <v>-1010371</v>
      </c>
      <c r="X33" s="65">
        <v>850000</v>
      </c>
      <c r="Y33" s="65">
        <v>-1860371</v>
      </c>
      <c r="Z33" s="145">
        <v>-218.87</v>
      </c>
      <c r="AA33" s="160">
        <v>850000</v>
      </c>
    </row>
    <row r="34" spans="1:27" ht="13.5">
      <c r="A34" s="198" t="s">
        <v>43</v>
      </c>
      <c r="B34" s="197" t="s">
        <v>123</v>
      </c>
      <c r="C34" s="160">
        <v>0</v>
      </c>
      <c r="D34" s="160"/>
      <c r="E34" s="161">
        <v>59743812</v>
      </c>
      <c r="F34" s="65">
        <v>59743812</v>
      </c>
      <c r="G34" s="65">
        <v>1952074</v>
      </c>
      <c r="H34" s="65">
        <v>2526212</v>
      </c>
      <c r="I34" s="65">
        <v>5693104</v>
      </c>
      <c r="J34" s="65">
        <v>10171390</v>
      </c>
      <c r="K34" s="65">
        <v>3751691</v>
      </c>
      <c r="L34" s="65">
        <v>3267582</v>
      </c>
      <c r="M34" s="65">
        <v>4279079</v>
      </c>
      <c r="N34" s="65">
        <v>11298352</v>
      </c>
      <c r="O34" s="65">
        <v>4054239</v>
      </c>
      <c r="P34" s="65">
        <v>174614</v>
      </c>
      <c r="Q34" s="65">
        <v>2508328</v>
      </c>
      <c r="R34" s="65">
        <v>6737181</v>
      </c>
      <c r="S34" s="65">
        <v>2813382</v>
      </c>
      <c r="T34" s="65">
        <v>3613147</v>
      </c>
      <c r="U34" s="65">
        <v>5068500</v>
      </c>
      <c r="V34" s="65">
        <v>11495029</v>
      </c>
      <c r="W34" s="65">
        <v>39701952</v>
      </c>
      <c r="X34" s="65">
        <v>59743812</v>
      </c>
      <c r="Y34" s="65">
        <v>-20041860</v>
      </c>
      <c r="Z34" s="145">
        <v>-33.55</v>
      </c>
      <c r="AA34" s="160">
        <v>59743812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0</v>
      </c>
      <c r="D36" s="203">
        <f>SUM(D25:D35)</f>
        <v>0</v>
      </c>
      <c r="E36" s="204">
        <f t="shared" si="1"/>
        <v>179368120</v>
      </c>
      <c r="F36" s="205">
        <f t="shared" si="1"/>
        <v>179368120</v>
      </c>
      <c r="G36" s="205">
        <f t="shared" si="1"/>
        <v>6442924</v>
      </c>
      <c r="H36" s="205">
        <f t="shared" si="1"/>
        <v>12728391</v>
      </c>
      <c r="I36" s="205">
        <f t="shared" si="1"/>
        <v>15815040</v>
      </c>
      <c r="J36" s="205">
        <f t="shared" si="1"/>
        <v>34986355</v>
      </c>
      <c r="K36" s="205">
        <f t="shared" si="1"/>
        <v>12885831</v>
      </c>
      <c r="L36" s="205">
        <f t="shared" si="1"/>
        <v>16662732</v>
      </c>
      <c r="M36" s="205">
        <f t="shared" si="1"/>
        <v>999065</v>
      </c>
      <c r="N36" s="205">
        <f t="shared" si="1"/>
        <v>30547628</v>
      </c>
      <c r="O36" s="205">
        <f t="shared" si="1"/>
        <v>22641149</v>
      </c>
      <c r="P36" s="205">
        <f t="shared" si="1"/>
        <v>7173645</v>
      </c>
      <c r="Q36" s="205">
        <f t="shared" si="1"/>
        <v>637831</v>
      </c>
      <c r="R36" s="205">
        <f t="shared" si="1"/>
        <v>30452625</v>
      </c>
      <c r="S36" s="205">
        <f t="shared" si="1"/>
        <v>19608375</v>
      </c>
      <c r="T36" s="205">
        <f t="shared" si="1"/>
        <v>15229565</v>
      </c>
      <c r="U36" s="205">
        <f t="shared" si="1"/>
        <v>15562325</v>
      </c>
      <c r="V36" s="205">
        <f t="shared" si="1"/>
        <v>50400265</v>
      </c>
      <c r="W36" s="205">
        <f t="shared" si="1"/>
        <v>146386873</v>
      </c>
      <c r="X36" s="205">
        <f t="shared" si="1"/>
        <v>179368120</v>
      </c>
      <c r="Y36" s="205">
        <f t="shared" si="1"/>
        <v>-32981247</v>
      </c>
      <c r="Z36" s="206">
        <f>+IF(X36&lt;&gt;0,+(Y36/X36)*100,0)</f>
        <v>-18.38746316792527</v>
      </c>
      <c r="AA36" s="203">
        <f>SUM(AA25:AA35)</f>
        <v>179368120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0</v>
      </c>
      <c r="D38" s="214">
        <f>+D22-D36</f>
        <v>0</v>
      </c>
      <c r="E38" s="215">
        <f t="shared" si="2"/>
        <v>-1660429</v>
      </c>
      <c r="F38" s="111">
        <f t="shared" si="2"/>
        <v>-1660429</v>
      </c>
      <c r="G38" s="111">
        <f t="shared" si="2"/>
        <v>42509522</v>
      </c>
      <c r="H38" s="111">
        <f t="shared" si="2"/>
        <v>-1246082</v>
      </c>
      <c r="I38" s="111">
        <f t="shared" si="2"/>
        <v>-6481402</v>
      </c>
      <c r="J38" s="111">
        <f t="shared" si="2"/>
        <v>34782038</v>
      </c>
      <c r="K38" s="111">
        <f t="shared" si="2"/>
        <v>842445</v>
      </c>
      <c r="L38" s="111">
        <f t="shared" si="2"/>
        <v>-7912334</v>
      </c>
      <c r="M38" s="111">
        <f t="shared" si="2"/>
        <v>7542858</v>
      </c>
      <c r="N38" s="111">
        <f t="shared" si="2"/>
        <v>472969</v>
      </c>
      <c r="O38" s="111">
        <f t="shared" si="2"/>
        <v>-8429968</v>
      </c>
      <c r="P38" s="111">
        <f t="shared" si="2"/>
        <v>4156944</v>
      </c>
      <c r="Q38" s="111">
        <f t="shared" si="2"/>
        <v>10895046</v>
      </c>
      <c r="R38" s="111">
        <f t="shared" si="2"/>
        <v>6622022</v>
      </c>
      <c r="S38" s="111">
        <f t="shared" si="2"/>
        <v>-11380900</v>
      </c>
      <c r="T38" s="111">
        <f t="shared" si="2"/>
        <v>-6336474</v>
      </c>
      <c r="U38" s="111">
        <f t="shared" si="2"/>
        <v>-6856668</v>
      </c>
      <c r="V38" s="111">
        <f t="shared" si="2"/>
        <v>-24574042</v>
      </c>
      <c r="W38" s="111">
        <f t="shared" si="2"/>
        <v>17302987</v>
      </c>
      <c r="X38" s="111">
        <f>IF(F22=F36,0,X22-X36)</f>
        <v>-1660429</v>
      </c>
      <c r="Y38" s="111">
        <f t="shared" si="2"/>
        <v>18963416</v>
      </c>
      <c r="Z38" s="216">
        <f>+IF(X38&lt;&gt;0,+(Y38/X38)*100,0)</f>
        <v>-1142.0793060106755</v>
      </c>
      <c r="AA38" s="214">
        <f>+AA22-AA36</f>
        <v>-1660429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3500000</v>
      </c>
      <c r="I39" s="65">
        <v>0</v>
      </c>
      <c r="J39" s="65">
        <v>3500000</v>
      </c>
      <c r="K39" s="65">
        <v>2500000</v>
      </c>
      <c r="L39" s="65">
        <v>3500000</v>
      </c>
      <c r="M39" s="65">
        <v>3000000</v>
      </c>
      <c r="N39" s="65">
        <v>9000000</v>
      </c>
      <c r="O39" s="65">
        <v>-2500000</v>
      </c>
      <c r="P39" s="65">
        <v>0</v>
      </c>
      <c r="Q39" s="65">
        <v>1979000</v>
      </c>
      <c r="R39" s="65">
        <v>-521000</v>
      </c>
      <c r="S39" s="65">
        <v>0</v>
      </c>
      <c r="T39" s="65">
        <v>0</v>
      </c>
      <c r="U39" s="65">
        <v>0</v>
      </c>
      <c r="V39" s="65">
        <v>0</v>
      </c>
      <c r="W39" s="65">
        <v>11979000</v>
      </c>
      <c r="X39" s="65">
        <v>0</v>
      </c>
      <c r="Y39" s="65">
        <v>11979000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0</v>
      </c>
      <c r="D42" s="221">
        <f>SUM(D38:D41)</f>
        <v>0</v>
      </c>
      <c r="E42" s="222">
        <f t="shared" si="3"/>
        <v>-1660429</v>
      </c>
      <c r="F42" s="93">
        <f t="shared" si="3"/>
        <v>-1660429</v>
      </c>
      <c r="G42" s="93">
        <f t="shared" si="3"/>
        <v>42509522</v>
      </c>
      <c r="H42" s="93">
        <f t="shared" si="3"/>
        <v>2253918</v>
      </c>
      <c r="I42" s="93">
        <f t="shared" si="3"/>
        <v>-6481402</v>
      </c>
      <c r="J42" s="93">
        <f t="shared" si="3"/>
        <v>38282038</v>
      </c>
      <c r="K42" s="93">
        <f t="shared" si="3"/>
        <v>3342445</v>
      </c>
      <c r="L42" s="93">
        <f t="shared" si="3"/>
        <v>-4412334</v>
      </c>
      <c r="M42" s="93">
        <f t="shared" si="3"/>
        <v>10542858</v>
      </c>
      <c r="N42" s="93">
        <f t="shared" si="3"/>
        <v>9472969</v>
      </c>
      <c r="O42" s="93">
        <f t="shared" si="3"/>
        <v>-10929968</v>
      </c>
      <c r="P42" s="93">
        <f t="shared" si="3"/>
        <v>4156944</v>
      </c>
      <c r="Q42" s="93">
        <f t="shared" si="3"/>
        <v>12874046</v>
      </c>
      <c r="R42" s="93">
        <f t="shared" si="3"/>
        <v>6101022</v>
      </c>
      <c r="S42" s="93">
        <f t="shared" si="3"/>
        <v>-11380900</v>
      </c>
      <c r="T42" s="93">
        <f t="shared" si="3"/>
        <v>-6336474</v>
      </c>
      <c r="U42" s="93">
        <f t="shared" si="3"/>
        <v>-6856668</v>
      </c>
      <c r="V42" s="93">
        <f t="shared" si="3"/>
        <v>-24574042</v>
      </c>
      <c r="W42" s="93">
        <f t="shared" si="3"/>
        <v>29281987</v>
      </c>
      <c r="X42" s="93">
        <f t="shared" si="3"/>
        <v>-1660429</v>
      </c>
      <c r="Y42" s="93">
        <f t="shared" si="3"/>
        <v>30942416</v>
      </c>
      <c r="Z42" s="223">
        <f>+IF(X42&lt;&gt;0,+(Y42/X42)*100,0)</f>
        <v>-1863.5193675851242</v>
      </c>
      <c r="AA42" s="221">
        <f>SUM(AA38:AA41)</f>
        <v>-1660429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0</v>
      </c>
      <c r="D44" s="225">
        <f>+D42-D43</f>
        <v>0</v>
      </c>
      <c r="E44" s="226">
        <f t="shared" si="4"/>
        <v>-1660429</v>
      </c>
      <c r="F44" s="82">
        <f t="shared" si="4"/>
        <v>-1660429</v>
      </c>
      <c r="G44" s="82">
        <f t="shared" si="4"/>
        <v>42509522</v>
      </c>
      <c r="H44" s="82">
        <f t="shared" si="4"/>
        <v>2253918</v>
      </c>
      <c r="I44" s="82">
        <f t="shared" si="4"/>
        <v>-6481402</v>
      </c>
      <c r="J44" s="82">
        <f t="shared" si="4"/>
        <v>38282038</v>
      </c>
      <c r="K44" s="82">
        <f t="shared" si="4"/>
        <v>3342445</v>
      </c>
      <c r="L44" s="82">
        <f t="shared" si="4"/>
        <v>-4412334</v>
      </c>
      <c r="M44" s="82">
        <f t="shared" si="4"/>
        <v>10542858</v>
      </c>
      <c r="N44" s="82">
        <f t="shared" si="4"/>
        <v>9472969</v>
      </c>
      <c r="O44" s="82">
        <f t="shared" si="4"/>
        <v>-10929968</v>
      </c>
      <c r="P44" s="82">
        <f t="shared" si="4"/>
        <v>4156944</v>
      </c>
      <c r="Q44" s="82">
        <f t="shared" si="4"/>
        <v>12874046</v>
      </c>
      <c r="R44" s="82">
        <f t="shared" si="4"/>
        <v>6101022</v>
      </c>
      <c r="S44" s="82">
        <f t="shared" si="4"/>
        <v>-11380900</v>
      </c>
      <c r="T44" s="82">
        <f t="shared" si="4"/>
        <v>-6336474</v>
      </c>
      <c r="U44" s="82">
        <f t="shared" si="4"/>
        <v>-6856668</v>
      </c>
      <c r="V44" s="82">
        <f t="shared" si="4"/>
        <v>-24574042</v>
      </c>
      <c r="W44" s="82">
        <f t="shared" si="4"/>
        <v>29281987</v>
      </c>
      <c r="X44" s="82">
        <f t="shared" si="4"/>
        <v>-1660429</v>
      </c>
      <c r="Y44" s="82">
        <f t="shared" si="4"/>
        <v>30942416</v>
      </c>
      <c r="Z44" s="227">
        <f>+IF(X44&lt;&gt;0,+(Y44/X44)*100,0)</f>
        <v>-1863.5193675851242</v>
      </c>
      <c r="AA44" s="225">
        <f>+AA42-AA43</f>
        <v>-1660429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0</v>
      </c>
      <c r="D46" s="221">
        <f>SUM(D44:D45)</f>
        <v>0</v>
      </c>
      <c r="E46" s="222">
        <f t="shared" si="5"/>
        <v>-1660429</v>
      </c>
      <c r="F46" s="93">
        <f t="shared" si="5"/>
        <v>-1660429</v>
      </c>
      <c r="G46" s="93">
        <f t="shared" si="5"/>
        <v>42509522</v>
      </c>
      <c r="H46" s="93">
        <f t="shared" si="5"/>
        <v>2253918</v>
      </c>
      <c r="I46" s="93">
        <f t="shared" si="5"/>
        <v>-6481402</v>
      </c>
      <c r="J46" s="93">
        <f t="shared" si="5"/>
        <v>38282038</v>
      </c>
      <c r="K46" s="93">
        <f t="shared" si="5"/>
        <v>3342445</v>
      </c>
      <c r="L46" s="93">
        <f t="shared" si="5"/>
        <v>-4412334</v>
      </c>
      <c r="M46" s="93">
        <f t="shared" si="5"/>
        <v>10542858</v>
      </c>
      <c r="N46" s="93">
        <f t="shared" si="5"/>
        <v>9472969</v>
      </c>
      <c r="O46" s="93">
        <f t="shared" si="5"/>
        <v>-10929968</v>
      </c>
      <c r="P46" s="93">
        <f t="shared" si="5"/>
        <v>4156944</v>
      </c>
      <c r="Q46" s="93">
        <f t="shared" si="5"/>
        <v>12874046</v>
      </c>
      <c r="R46" s="93">
        <f t="shared" si="5"/>
        <v>6101022</v>
      </c>
      <c r="S46" s="93">
        <f t="shared" si="5"/>
        <v>-11380900</v>
      </c>
      <c r="T46" s="93">
        <f t="shared" si="5"/>
        <v>-6336474</v>
      </c>
      <c r="U46" s="93">
        <f t="shared" si="5"/>
        <v>-6856668</v>
      </c>
      <c r="V46" s="93">
        <f t="shared" si="5"/>
        <v>-24574042</v>
      </c>
      <c r="W46" s="93">
        <f t="shared" si="5"/>
        <v>29281987</v>
      </c>
      <c r="X46" s="93">
        <f t="shared" si="5"/>
        <v>-1660429</v>
      </c>
      <c r="Y46" s="93">
        <f t="shared" si="5"/>
        <v>30942416</v>
      </c>
      <c r="Z46" s="223">
        <f>+IF(X46&lt;&gt;0,+(Y46/X46)*100,0)</f>
        <v>-1863.5193675851242</v>
      </c>
      <c r="AA46" s="221">
        <f>SUM(AA44:AA45)</f>
        <v>-1660429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0</v>
      </c>
      <c r="D48" s="232">
        <f>SUM(D46:D47)</f>
        <v>0</v>
      </c>
      <c r="E48" s="233">
        <f t="shared" si="6"/>
        <v>-1660429</v>
      </c>
      <c r="F48" s="234">
        <f t="shared" si="6"/>
        <v>-1660429</v>
      </c>
      <c r="G48" s="234">
        <f t="shared" si="6"/>
        <v>42509522</v>
      </c>
      <c r="H48" s="235">
        <f t="shared" si="6"/>
        <v>2253918</v>
      </c>
      <c r="I48" s="235">
        <f t="shared" si="6"/>
        <v>-6481402</v>
      </c>
      <c r="J48" s="235">
        <f t="shared" si="6"/>
        <v>38282038</v>
      </c>
      <c r="K48" s="235">
        <f t="shared" si="6"/>
        <v>3342445</v>
      </c>
      <c r="L48" s="235">
        <f t="shared" si="6"/>
        <v>-4412334</v>
      </c>
      <c r="M48" s="234">
        <f t="shared" si="6"/>
        <v>10542858</v>
      </c>
      <c r="N48" s="234">
        <f t="shared" si="6"/>
        <v>9472969</v>
      </c>
      <c r="O48" s="235">
        <f t="shared" si="6"/>
        <v>-10929968</v>
      </c>
      <c r="P48" s="235">
        <f t="shared" si="6"/>
        <v>4156944</v>
      </c>
      <c r="Q48" s="235">
        <f t="shared" si="6"/>
        <v>12874046</v>
      </c>
      <c r="R48" s="235">
        <f t="shared" si="6"/>
        <v>6101022</v>
      </c>
      <c r="S48" s="235">
        <f t="shared" si="6"/>
        <v>-11380900</v>
      </c>
      <c r="T48" s="234">
        <f t="shared" si="6"/>
        <v>-6336474</v>
      </c>
      <c r="U48" s="234">
        <f t="shared" si="6"/>
        <v>-6856668</v>
      </c>
      <c r="V48" s="235">
        <f t="shared" si="6"/>
        <v>-24574042</v>
      </c>
      <c r="W48" s="235">
        <f t="shared" si="6"/>
        <v>29281987</v>
      </c>
      <c r="X48" s="235">
        <f t="shared" si="6"/>
        <v>-1660429</v>
      </c>
      <c r="Y48" s="235">
        <f t="shared" si="6"/>
        <v>30942416</v>
      </c>
      <c r="Z48" s="236">
        <f>+IF(X48&lt;&gt;0,+(Y48/X48)*100,0)</f>
        <v>-1863.5193675851242</v>
      </c>
      <c r="AA48" s="237">
        <f>SUM(AA46:AA47)</f>
        <v>-1660429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0</v>
      </c>
      <c r="D5" s="158">
        <f>SUM(D6:D8)</f>
        <v>0</v>
      </c>
      <c r="E5" s="159">
        <f t="shared" si="0"/>
        <v>972645</v>
      </c>
      <c r="F5" s="105">
        <f t="shared" si="0"/>
        <v>972645</v>
      </c>
      <c r="G5" s="105">
        <f t="shared" si="0"/>
        <v>0</v>
      </c>
      <c r="H5" s="105">
        <f t="shared" si="0"/>
        <v>167158</v>
      </c>
      <c r="I5" s="105">
        <f t="shared" si="0"/>
        <v>45640</v>
      </c>
      <c r="J5" s="105">
        <f t="shared" si="0"/>
        <v>212798</v>
      </c>
      <c r="K5" s="105">
        <f t="shared" si="0"/>
        <v>280666</v>
      </c>
      <c r="L5" s="105">
        <f t="shared" si="0"/>
        <v>20975</v>
      </c>
      <c r="M5" s="105">
        <f t="shared" si="0"/>
        <v>51335</v>
      </c>
      <c r="N5" s="105">
        <f t="shared" si="0"/>
        <v>352976</v>
      </c>
      <c r="O5" s="105">
        <f t="shared" si="0"/>
        <v>17289</v>
      </c>
      <c r="P5" s="105">
        <f t="shared" si="0"/>
        <v>7622</v>
      </c>
      <c r="Q5" s="105">
        <f t="shared" si="0"/>
        <v>17301</v>
      </c>
      <c r="R5" s="105">
        <f t="shared" si="0"/>
        <v>42212</v>
      </c>
      <c r="S5" s="105">
        <f t="shared" si="0"/>
        <v>37655</v>
      </c>
      <c r="T5" s="105">
        <f t="shared" si="0"/>
        <v>83564</v>
      </c>
      <c r="U5" s="105">
        <f t="shared" si="0"/>
        <v>101136</v>
      </c>
      <c r="V5" s="105">
        <f t="shared" si="0"/>
        <v>222355</v>
      </c>
      <c r="W5" s="105">
        <f t="shared" si="0"/>
        <v>830341</v>
      </c>
      <c r="X5" s="105">
        <f t="shared" si="0"/>
        <v>972645</v>
      </c>
      <c r="Y5" s="105">
        <f t="shared" si="0"/>
        <v>-142304</v>
      </c>
      <c r="Z5" s="142">
        <f>+IF(X5&lt;&gt;0,+(Y5/X5)*100,0)</f>
        <v>-14.630620627258661</v>
      </c>
      <c r="AA5" s="158">
        <f>SUM(AA6:AA8)</f>
        <v>972645</v>
      </c>
    </row>
    <row r="6" spans="1:27" ht="13.5">
      <c r="A6" s="143" t="s">
        <v>75</v>
      </c>
      <c r="B6" s="141"/>
      <c r="C6" s="160"/>
      <c r="D6" s="160"/>
      <c r="E6" s="161">
        <v>377645</v>
      </c>
      <c r="F6" s="65">
        <v>377645</v>
      </c>
      <c r="G6" s="65"/>
      <c r="H6" s="65">
        <v>27015</v>
      </c>
      <c r="I6" s="65">
        <v>27960</v>
      </c>
      <c r="J6" s="65">
        <v>54975</v>
      </c>
      <c r="K6" s="65">
        <v>27656</v>
      </c>
      <c r="L6" s="65">
        <v>19911</v>
      </c>
      <c r="M6" s="65">
        <v>31757</v>
      </c>
      <c r="N6" s="65">
        <v>79324</v>
      </c>
      <c r="O6" s="65"/>
      <c r="P6" s="65">
        <v>333</v>
      </c>
      <c r="Q6" s="65"/>
      <c r="R6" s="65">
        <v>333</v>
      </c>
      <c r="S6" s="65">
        <v>14246</v>
      </c>
      <c r="T6" s="65">
        <v>62949</v>
      </c>
      <c r="U6" s="65">
        <v>57045</v>
      </c>
      <c r="V6" s="65">
        <v>134240</v>
      </c>
      <c r="W6" s="65">
        <v>268872</v>
      </c>
      <c r="X6" s="65">
        <v>377645</v>
      </c>
      <c r="Y6" s="65">
        <v>-108773</v>
      </c>
      <c r="Z6" s="145">
        <v>-28.8</v>
      </c>
      <c r="AA6" s="67">
        <v>377645</v>
      </c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/>
      <c r="D8" s="160"/>
      <c r="E8" s="161">
        <v>595000</v>
      </c>
      <c r="F8" s="65">
        <v>595000</v>
      </c>
      <c r="G8" s="65"/>
      <c r="H8" s="65">
        <v>140143</v>
      </c>
      <c r="I8" s="65">
        <v>17680</v>
      </c>
      <c r="J8" s="65">
        <v>157823</v>
      </c>
      <c r="K8" s="65">
        <v>253010</v>
      </c>
      <c r="L8" s="65">
        <v>1064</v>
      </c>
      <c r="M8" s="65">
        <v>19578</v>
      </c>
      <c r="N8" s="65">
        <v>273652</v>
      </c>
      <c r="O8" s="65">
        <v>17289</v>
      </c>
      <c r="P8" s="65">
        <v>7289</v>
      </c>
      <c r="Q8" s="65">
        <v>17301</v>
      </c>
      <c r="R8" s="65">
        <v>41879</v>
      </c>
      <c r="S8" s="65">
        <v>23409</v>
      </c>
      <c r="T8" s="65">
        <v>20615</v>
      </c>
      <c r="U8" s="65">
        <v>44091</v>
      </c>
      <c r="V8" s="65">
        <v>88115</v>
      </c>
      <c r="W8" s="65">
        <v>561469</v>
      </c>
      <c r="X8" s="65">
        <v>595000</v>
      </c>
      <c r="Y8" s="65">
        <v>-33531</v>
      </c>
      <c r="Z8" s="145">
        <v>-5.64</v>
      </c>
      <c r="AA8" s="67">
        <v>595000</v>
      </c>
    </row>
    <row r="9" spans="1:27" ht="13.5">
      <c r="A9" s="140" t="s">
        <v>78</v>
      </c>
      <c r="B9" s="141"/>
      <c r="C9" s="158">
        <f aca="true" t="shared" si="1" ref="C9:Y9">SUM(C10:C14)</f>
        <v>0</v>
      </c>
      <c r="D9" s="158">
        <f>SUM(D10:D14)</f>
        <v>0</v>
      </c>
      <c r="E9" s="159">
        <f t="shared" si="1"/>
        <v>2403000</v>
      </c>
      <c r="F9" s="105">
        <f t="shared" si="1"/>
        <v>2403000</v>
      </c>
      <c r="G9" s="105">
        <f t="shared" si="1"/>
        <v>0</v>
      </c>
      <c r="H9" s="105">
        <f t="shared" si="1"/>
        <v>15445</v>
      </c>
      <c r="I9" s="105">
        <f t="shared" si="1"/>
        <v>138930</v>
      </c>
      <c r="J9" s="105">
        <f t="shared" si="1"/>
        <v>154375</v>
      </c>
      <c r="K9" s="105">
        <f t="shared" si="1"/>
        <v>98619</v>
      </c>
      <c r="L9" s="105">
        <f t="shared" si="1"/>
        <v>56777</v>
      </c>
      <c r="M9" s="105">
        <f t="shared" si="1"/>
        <v>440130</v>
      </c>
      <c r="N9" s="105">
        <f t="shared" si="1"/>
        <v>595526</v>
      </c>
      <c r="O9" s="105">
        <f t="shared" si="1"/>
        <v>337690</v>
      </c>
      <c r="P9" s="105">
        <f t="shared" si="1"/>
        <v>93457</v>
      </c>
      <c r="Q9" s="105">
        <f t="shared" si="1"/>
        <v>191368</v>
      </c>
      <c r="R9" s="105">
        <f t="shared" si="1"/>
        <v>622515</v>
      </c>
      <c r="S9" s="105">
        <f t="shared" si="1"/>
        <v>374250</v>
      </c>
      <c r="T9" s="105">
        <f t="shared" si="1"/>
        <v>193577</v>
      </c>
      <c r="U9" s="105">
        <f t="shared" si="1"/>
        <v>332211</v>
      </c>
      <c r="V9" s="105">
        <f t="shared" si="1"/>
        <v>900038</v>
      </c>
      <c r="W9" s="105">
        <f t="shared" si="1"/>
        <v>2272454</v>
      </c>
      <c r="X9" s="105">
        <f t="shared" si="1"/>
        <v>2403000</v>
      </c>
      <c r="Y9" s="105">
        <f t="shared" si="1"/>
        <v>-130546</v>
      </c>
      <c r="Z9" s="142">
        <f>+IF(X9&lt;&gt;0,+(Y9/X9)*100,0)</f>
        <v>-5.432625884311277</v>
      </c>
      <c r="AA9" s="107">
        <f>SUM(AA10:AA14)</f>
        <v>2403000</v>
      </c>
    </row>
    <row r="10" spans="1:27" ht="13.5">
      <c r="A10" s="143" t="s">
        <v>79</v>
      </c>
      <c r="B10" s="141"/>
      <c r="C10" s="160"/>
      <c r="D10" s="160"/>
      <c r="E10" s="161">
        <v>2403000</v>
      </c>
      <c r="F10" s="65">
        <v>2403000</v>
      </c>
      <c r="G10" s="65"/>
      <c r="H10" s="65">
        <v>15445</v>
      </c>
      <c r="I10" s="65">
        <v>138930</v>
      </c>
      <c r="J10" s="65">
        <v>154375</v>
      </c>
      <c r="K10" s="65">
        <v>98619</v>
      </c>
      <c r="L10" s="65">
        <v>56777</v>
      </c>
      <c r="M10" s="65">
        <v>440130</v>
      </c>
      <c r="N10" s="65">
        <v>595526</v>
      </c>
      <c r="O10" s="65">
        <v>337690</v>
      </c>
      <c r="P10" s="65">
        <v>93457</v>
      </c>
      <c r="Q10" s="65">
        <v>191368</v>
      </c>
      <c r="R10" s="65">
        <v>622515</v>
      </c>
      <c r="S10" s="65">
        <v>374250</v>
      </c>
      <c r="T10" s="65">
        <v>193577</v>
      </c>
      <c r="U10" s="65">
        <v>332211</v>
      </c>
      <c r="V10" s="65">
        <v>900038</v>
      </c>
      <c r="W10" s="65">
        <v>2272454</v>
      </c>
      <c r="X10" s="65">
        <v>2403000</v>
      </c>
      <c r="Y10" s="65">
        <v>-130546</v>
      </c>
      <c r="Z10" s="145">
        <v>-5.43</v>
      </c>
      <c r="AA10" s="67">
        <v>2403000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4715000</v>
      </c>
      <c r="F15" s="105">
        <f t="shared" si="2"/>
        <v>4715000</v>
      </c>
      <c r="G15" s="105">
        <f t="shared" si="2"/>
        <v>0</v>
      </c>
      <c r="H15" s="105">
        <f t="shared" si="2"/>
        <v>15600</v>
      </c>
      <c r="I15" s="105">
        <f t="shared" si="2"/>
        <v>65506</v>
      </c>
      <c r="J15" s="105">
        <f t="shared" si="2"/>
        <v>81106</v>
      </c>
      <c r="K15" s="105">
        <f t="shared" si="2"/>
        <v>59119</v>
      </c>
      <c r="L15" s="105">
        <f t="shared" si="2"/>
        <v>87422</v>
      </c>
      <c r="M15" s="105">
        <f t="shared" si="2"/>
        <v>256232</v>
      </c>
      <c r="N15" s="105">
        <f t="shared" si="2"/>
        <v>402773</v>
      </c>
      <c r="O15" s="105">
        <f t="shared" si="2"/>
        <v>81349</v>
      </c>
      <c r="P15" s="105">
        <f t="shared" si="2"/>
        <v>232003</v>
      </c>
      <c r="Q15" s="105">
        <f t="shared" si="2"/>
        <v>324802</v>
      </c>
      <c r="R15" s="105">
        <f t="shared" si="2"/>
        <v>638154</v>
      </c>
      <c r="S15" s="105">
        <f t="shared" si="2"/>
        <v>1148367</v>
      </c>
      <c r="T15" s="105">
        <f t="shared" si="2"/>
        <v>345717</v>
      </c>
      <c r="U15" s="105">
        <f t="shared" si="2"/>
        <v>938826</v>
      </c>
      <c r="V15" s="105">
        <f t="shared" si="2"/>
        <v>2432910</v>
      </c>
      <c r="W15" s="105">
        <f t="shared" si="2"/>
        <v>3554943</v>
      </c>
      <c r="X15" s="105">
        <f t="shared" si="2"/>
        <v>4715000</v>
      </c>
      <c r="Y15" s="105">
        <f t="shared" si="2"/>
        <v>-1160057</v>
      </c>
      <c r="Z15" s="142">
        <f>+IF(X15&lt;&gt;0,+(Y15/X15)*100,0)</f>
        <v>-24.60354188759279</v>
      </c>
      <c r="AA15" s="107">
        <f>SUM(AA16:AA18)</f>
        <v>4715000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>
        <v>4715000</v>
      </c>
      <c r="F17" s="65">
        <v>4715000</v>
      </c>
      <c r="G17" s="65"/>
      <c r="H17" s="65">
        <v>15600</v>
      </c>
      <c r="I17" s="65">
        <v>65506</v>
      </c>
      <c r="J17" s="65">
        <v>81106</v>
      </c>
      <c r="K17" s="65">
        <v>59119</v>
      </c>
      <c r="L17" s="65">
        <v>87422</v>
      </c>
      <c r="M17" s="65">
        <v>256232</v>
      </c>
      <c r="N17" s="65">
        <v>402773</v>
      </c>
      <c r="O17" s="65">
        <v>81349</v>
      </c>
      <c r="P17" s="65">
        <v>232003</v>
      </c>
      <c r="Q17" s="65">
        <v>324802</v>
      </c>
      <c r="R17" s="65">
        <v>638154</v>
      </c>
      <c r="S17" s="65">
        <v>1148367</v>
      </c>
      <c r="T17" s="65">
        <v>345717</v>
      </c>
      <c r="U17" s="65">
        <v>938826</v>
      </c>
      <c r="V17" s="65">
        <v>2432910</v>
      </c>
      <c r="W17" s="65">
        <v>3554943</v>
      </c>
      <c r="X17" s="65">
        <v>4715000</v>
      </c>
      <c r="Y17" s="65">
        <v>-1160057</v>
      </c>
      <c r="Z17" s="145">
        <v>-24.6</v>
      </c>
      <c r="AA17" s="67">
        <v>4715000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16944000</v>
      </c>
      <c r="F19" s="105">
        <f t="shared" si="3"/>
        <v>16944000</v>
      </c>
      <c r="G19" s="105">
        <f t="shared" si="3"/>
        <v>76</v>
      </c>
      <c r="H19" s="105">
        <f t="shared" si="3"/>
        <v>58493</v>
      </c>
      <c r="I19" s="105">
        <f t="shared" si="3"/>
        <v>691840</v>
      </c>
      <c r="J19" s="105">
        <f t="shared" si="3"/>
        <v>750409</v>
      </c>
      <c r="K19" s="105">
        <f t="shared" si="3"/>
        <v>1507130</v>
      </c>
      <c r="L19" s="105">
        <f t="shared" si="3"/>
        <v>1264288</v>
      </c>
      <c r="M19" s="105">
        <f t="shared" si="3"/>
        <v>1510630</v>
      </c>
      <c r="N19" s="105">
        <f t="shared" si="3"/>
        <v>4282048</v>
      </c>
      <c r="O19" s="105">
        <f t="shared" si="3"/>
        <v>1027892</v>
      </c>
      <c r="P19" s="105">
        <f t="shared" si="3"/>
        <v>867542</v>
      </c>
      <c r="Q19" s="105">
        <f t="shared" si="3"/>
        <v>1956274</v>
      </c>
      <c r="R19" s="105">
        <f t="shared" si="3"/>
        <v>3851708</v>
      </c>
      <c r="S19" s="105">
        <f t="shared" si="3"/>
        <v>815169</v>
      </c>
      <c r="T19" s="105">
        <f t="shared" si="3"/>
        <v>2559949</v>
      </c>
      <c r="U19" s="105">
        <f t="shared" si="3"/>
        <v>1447325</v>
      </c>
      <c r="V19" s="105">
        <f t="shared" si="3"/>
        <v>4822443</v>
      </c>
      <c r="W19" s="105">
        <f t="shared" si="3"/>
        <v>13706608</v>
      </c>
      <c r="X19" s="105">
        <f t="shared" si="3"/>
        <v>16944000</v>
      </c>
      <c r="Y19" s="105">
        <f t="shared" si="3"/>
        <v>-3237392</v>
      </c>
      <c r="Z19" s="142">
        <f>+IF(X19&lt;&gt;0,+(Y19/X19)*100,0)</f>
        <v>-19.10642115203022</v>
      </c>
      <c r="AA19" s="107">
        <f>SUM(AA20:AA23)</f>
        <v>16944000</v>
      </c>
    </row>
    <row r="20" spans="1:27" ht="13.5">
      <c r="A20" s="143" t="s">
        <v>89</v>
      </c>
      <c r="B20" s="141"/>
      <c r="C20" s="160"/>
      <c r="D20" s="160"/>
      <c r="E20" s="161">
        <v>2780000</v>
      </c>
      <c r="F20" s="65">
        <v>2780000</v>
      </c>
      <c r="G20" s="65">
        <v>76</v>
      </c>
      <c r="H20" s="65">
        <v>8616</v>
      </c>
      <c r="I20" s="65">
        <v>85672</v>
      </c>
      <c r="J20" s="65">
        <v>94364</v>
      </c>
      <c r="K20" s="65">
        <v>736354</v>
      </c>
      <c r="L20" s="65">
        <v>111035</v>
      </c>
      <c r="M20" s="65">
        <v>531647</v>
      </c>
      <c r="N20" s="65">
        <v>1379036</v>
      </c>
      <c r="O20" s="65">
        <v>24031</v>
      </c>
      <c r="P20" s="65">
        <v>827</v>
      </c>
      <c r="Q20" s="65">
        <v>564727</v>
      </c>
      <c r="R20" s="65">
        <v>589585</v>
      </c>
      <c r="S20" s="65">
        <v>158473</v>
      </c>
      <c r="T20" s="65">
        <v>2946</v>
      </c>
      <c r="U20" s="65">
        <v>160219</v>
      </c>
      <c r="V20" s="65">
        <v>321638</v>
      </c>
      <c r="W20" s="65">
        <v>2384623</v>
      </c>
      <c r="X20" s="65">
        <v>2780000</v>
      </c>
      <c r="Y20" s="65">
        <v>-395377</v>
      </c>
      <c r="Z20" s="145">
        <v>-14.22</v>
      </c>
      <c r="AA20" s="67">
        <v>2780000</v>
      </c>
    </row>
    <row r="21" spans="1:27" ht="13.5">
      <c r="A21" s="143" t="s">
        <v>90</v>
      </c>
      <c r="B21" s="141"/>
      <c r="C21" s="160"/>
      <c r="D21" s="160"/>
      <c r="E21" s="161">
        <v>5225000</v>
      </c>
      <c r="F21" s="65">
        <v>5225000</v>
      </c>
      <c r="G21" s="65"/>
      <c r="H21" s="65">
        <v>17860</v>
      </c>
      <c r="I21" s="65">
        <v>37645</v>
      </c>
      <c r="J21" s="65">
        <v>55505</v>
      </c>
      <c r="K21" s="65">
        <v>61363</v>
      </c>
      <c r="L21" s="65">
        <v>317769</v>
      </c>
      <c r="M21" s="65">
        <v>537892</v>
      </c>
      <c r="N21" s="65">
        <v>917024</v>
      </c>
      <c r="O21" s="65">
        <v>63968</v>
      </c>
      <c r="P21" s="65">
        <v>70572</v>
      </c>
      <c r="Q21" s="65">
        <v>69495</v>
      </c>
      <c r="R21" s="65">
        <v>204035</v>
      </c>
      <c r="S21" s="65">
        <v>11554</v>
      </c>
      <c r="T21" s="65">
        <v>977250</v>
      </c>
      <c r="U21" s="65">
        <v>105805</v>
      </c>
      <c r="V21" s="65">
        <v>1094609</v>
      </c>
      <c r="W21" s="65">
        <v>2271173</v>
      </c>
      <c r="X21" s="65">
        <v>5225000</v>
      </c>
      <c r="Y21" s="65">
        <v>-2953827</v>
      </c>
      <c r="Z21" s="145">
        <v>-56.53</v>
      </c>
      <c r="AA21" s="67">
        <v>5225000</v>
      </c>
    </row>
    <row r="22" spans="1:27" ht="13.5">
      <c r="A22" s="143" t="s">
        <v>91</v>
      </c>
      <c r="B22" s="141"/>
      <c r="C22" s="162"/>
      <c r="D22" s="162"/>
      <c r="E22" s="163">
        <v>7879000</v>
      </c>
      <c r="F22" s="164">
        <v>7879000</v>
      </c>
      <c r="G22" s="164"/>
      <c r="H22" s="164">
        <v>25017</v>
      </c>
      <c r="I22" s="164">
        <v>560411</v>
      </c>
      <c r="J22" s="164">
        <v>585428</v>
      </c>
      <c r="K22" s="164">
        <v>709413</v>
      </c>
      <c r="L22" s="164">
        <v>835484</v>
      </c>
      <c r="M22" s="164">
        <v>412358</v>
      </c>
      <c r="N22" s="164">
        <v>1957255</v>
      </c>
      <c r="O22" s="164">
        <v>828271</v>
      </c>
      <c r="P22" s="164">
        <v>794389</v>
      </c>
      <c r="Q22" s="164">
        <v>1218052</v>
      </c>
      <c r="R22" s="164">
        <v>2840712</v>
      </c>
      <c r="S22" s="164">
        <v>643245</v>
      </c>
      <c r="T22" s="164">
        <v>878749</v>
      </c>
      <c r="U22" s="164">
        <v>1168177</v>
      </c>
      <c r="V22" s="164">
        <v>2690171</v>
      </c>
      <c r="W22" s="164">
        <v>8073566</v>
      </c>
      <c r="X22" s="164">
        <v>7879000</v>
      </c>
      <c r="Y22" s="164">
        <v>194566</v>
      </c>
      <c r="Z22" s="146">
        <v>2.47</v>
      </c>
      <c r="AA22" s="239">
        <v>7879000</v>
      </c>
    </row>
    <row r="23" spans="1:27" ht="13.5">
      <c r="A23" s="143" t="s">
        <v>92</v>
      </c>
      <c r="B23" s="141"/>
      <c r="C23" s="160"/>
      <c r="D23" s="160"/>
      <c r="E23" s="161">
        <v>1060000</v>
      </c>
      <c r="F23" s="65">
        <v>1060000</v>
      </c>
      <c r="G23" s="65"/>
      <c r="H23" s="65">
        <v>7000</v>
      </c>
      <c r="I23" s="65">
        <v>8112</v>
      </c>
      <c r="J23" s="65">
        <v>15112</v>
      </c>
      <c r="K23" s="65"/>
      <c r="L23" s="65"/>
      <c r="M23" s="65">
        <v>28733</v>
      </c>
      <c r="N23" s="65">
        <v>28733</v>
      </c>
      <c r="O23" s="65">
        <v>111622</v>
      </c>
      <c r="P23" s="65">
        <v>1754</v>
      </c>
      <c r="Q23" s="65">
        <v>104000</v>
      </c>
      <c r="R23" s="65">
        <v>217376</v>
      </c>
      <c r="S23" s="65">
        <v>1897</v>
      </c>
      <c r="T23" s="65">
        <v>701004</v>
      </c>
      <c r="U23" s="65">
        <v>13124</v>
      </c>
      <c r="V23" s="65">
        <v>716025</v>
      </c>
      <c r="W23" s="65">
        <v>977246</v>
      </c>
      <c r="X23" s="65">
        <v>1060000</v>
      </c>
      <c r="Y23" s="65">
        <v>-82754</v>
      </c>
      <c r="Z23" s="145">
        <v>-7.81</v>
      </c>
      <c r="AA23" s="67">
        <v>1060000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0</v>
      </c>
      <c r="D25" s="232">
        <f>+D5+D9+D15+D19+D24</f>
        <v>0</v>
      </c>
      <c r="E25" s="245">
        <f t="shared" si="4"/>
        <v>25034645</v>
      </c>
      <c r="F25" s="234">
        <f t="shared" si="4"/>
        <v>25034645</v>
      </c>
      <c r="G25" s="234">
        <f t="shared" si="4"/>
        <v>76</v>
      </c>
      <c r="H25" s="234">
        <f t="shared" si="4"/>
        <v>256696</v>
      </c>
      <c r="I25" s="234">
        <f t="shared" si="4"/>
        <v>941916</v>
      </c>
      <c r="J25" s="234">
        <f t="shared" si="4"/>
        <v>1198688</v>
      </c>
      <c r="K25" s="234">
        <f t="shared" si="4"/>
        <v>1945534</v>
      </c>
      <c r="L25" s="234">
        <f t="shared" si="4"/>
        <v>1429462</v>
      </c>
      <c r="M25" s="234">
        <f t="shared" si="4"/>
        <v>2258327</v>
      </c>
      <c r="N25" s="234">
        <f t="shared" si="4"/>
        <v>5633323</v>
      </c>
      <c r="O25" s="234">
        <f t="shared" si="4"/>
        <v>1464220</v>
      </c>
      <c r="P25" s="234">
        <f t="shared" si="4"/>
        <v>1200624</v>
      </c>
      <c r="Q25" s="234">
        <f t="shared" si="4"/>
        <v>2489745</v>
      </c>
      <c r="R25" s="234">
        <f t="shared" si="4"/>
        <v>5154589</v>
      </c>
      <c r="S25" s="234">
        <f t="shared" si="4"/>
        <v>2375441</v>
      </c>
      <c r="T25" s="234">
        <f t="shared" si="4"/>
        <v>3182807</v>
      </c>
      <c r="U25" s="234">
        <f t="shared" si="4"/>
        <v>2819498</v>
      </c>
      <c r="V25" s="234">
        <f t="shared" si="4"/>
        <v>8377746</v>
      </c>
      <c r="W25" s="234">
        <f t="shared" si="4"/>
        <v>20364346</v>
      </c>
      <c r="X25" s="234">
        <f t="shared" si="4"/>
        <v>25034645</v>
      </c>
      <c r="Y25" s="234">
        <f t="shared" si="4"/>
        <v>-4670299</v>
      </c>
      <c r="Z25" s="246">
        <f>+IF(X25&lt;&gt;0,+(Y25/X25)*100,0)</f>
        <v>-18.655343425081522</v>
      </c>
      <c r="AA25" s="247">
        <f>+AA5+AA9+AA15+AA19+AA24</f>
        <v>25034645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>
        <v>542182</v>
      </c>
      <c r="J28" s="65">
        <v>542182</v>
      </c>
      <c r="K28" s="65">
        <v>709413</v>
      </c>
      <c r="L28" s="65">
        <v>823014</v>
      </c>
      <c r="M28" s="65">
        <v>391311</v>
      </c>
      <c r="N28" s="65">
        <v>1923738</v>
      </c>
      <c r="O28" s="65">
        <v>828271</v>
      </c>
      <c r="P28" s="65">
        <v>779942</v>
      </c>
      <c r="Q28" s="65">
        <v>1185676</v>
      </c>
      <c r="R28" s="65">
        <v>2793889</v>
      </c>
      <c r="S28" s="65">
        <v>643245</v>
      </c>
      <c r="T28" s="65">
        <v>843942</v>
      </c>
      <c r="U28" s="65">
        <v>1090501</v>
      </c>
      <c r="V28" s="65">
        <v>2577688</v>
      </c>
      <c r="W28" s="65">
        <v>7837497</v>
      </c>
      <c r="X28" s="65"/>
      <c r="Y28" s="65">
        <v>7837497</v>
      </c>
      <c r="Z28" s="145"/>
      <c r="AA28" s="160"/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542182</v>
      </c>
      <c r="J32" s="82">
        <f t="shared" si="5"/>
        <v>542182</v>
      </c>
      <c r="K32" s="82">
        <f t="shared" si="5"/>
        <v>709413</v>
      </c>
      <c r="L32" s="82">
        <f t="shared" si="5"/>
        <v>823014</v>
      </c>
      <c r="M32" s="82">
        <f t="shared" si="5"/>
        <v>391311</v>
      </c>
      <c r="N32" s="82">
        <f t="shared" si="5"/>
        <v>1923738</v>
      </c>
      <c r="O32" s="82">
        <f t="shared" si="5"/>
        <v>828271</v>
      </c>
      <c r="P32" s="82">
        <f t="shared" si="5"/>
        <v>779942</v>
      </c>
      <c r="Q32" s="82">
        <f t="shared" si="5"/>
        <v>1185676</v>
      </c>
      <c r="R32" s="82">
        <f t="shared" si="5"/>
        <v>2793889</v>
      </c>
      <c r="S32" s="82">
        <f t="shared" si="5"/>
        <v>643245</v>
      </c>
      <c r="T32" s="82">
        <f t="shared" si="5"/>
        <v>843942</v>
      </c>
      <c r="U32" s="82">
        <f t="shared" si="5"/>
        <v>1090501</v>
      </c>
      <c r="V32" s="82">
        <f t="shared" si="5"/>
        <v>2577688</v>
      </c>
      <c r="W32" s="82">
        <f t="shared" si="5"/>
        <v>7837497</v>
      </c>
      <c r="X32" s="82">
        <f t="shared" si="5"/>
        <v>0</v>
      </c>
      <c r="Y32" s="82">
        <f t="shared" si="5"/>
        <v>7837497</v>
      </c>
      <c r="Z32" s="227">
        <f>+IF(X32&lt;&gt;0,+(Y32/X32)*100,0)</f>
        <v>0</v>
      </c>
      <c r="AA32" s="84">
        <f>SUM(AA28:AA31)</f>
        <v>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25034645</v>
      </c>
      <c r="F33" s="65">
        <v>25034645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25034645</v>
      </c>
      <c r="Y33" s="65">
        <v>-25034645</v>
      </c>
      <c r="Z33" s="145">
        <v>-100</v>
      </c>
      <c r="AA33" s="67">
        <v>25034645</v>
      </c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>
        <v>76</v>
      </c>
      <c r="H35" s="65">
        <v>256696</v>
      </c>
      <c r="I35" s="65">
        <v>399734</v>
      </c>
      <c r="J35" s="65">
        <v>656506</v>
      </c>
      <c r="K35" s="65">
        <v>1236121</v>
      </c>
      <c r="L35" s="65">
        <v>606448</v>
      </c>
      <c r="M35" s="65">
        <v>1867016</v>
      </c>
      <c r="N35" s="65">
        <v>3709585</v>
      </c>
      <c r="O35" s="65">
        <v>635949</v>
      </c>
      <c r="P35" s="65">
        <v>420682</v>
      </c>
      <c r="Q35" s="65">
        <v>1304069</v>
      </c>
      <c r="R35" s="65">
        <v>2360700</v>
      </c>
      <c r="S35" s="65">
        <v>1732196</v>
      </c>
      <c r="T35" s="65">
        <v>2338865</v>
      </c>
      <c r="U35" s="65">
        <v>1728997</v>
      </c>
      <c r="V35" s="65">
        <v>5800058</v>
      </c>
      <c r="W35" s="65">
        <v>12526849</v>
      </c>
      <c r="X35" s="65"/>
      <c r="Y35" s="65">
        <v>12526849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0</v>
      </c>
      <c r="D36" s="237">
        <f>SUM(D32:D35)</f>
        <v>0</v>
      </c>
      <c r="E36" s="233">
        <f t="shared" si="6"/>
        <v>25034645</v>
      </c>
      <c r="F36" s="235">
        <f t="shared" si="6"/>
        <v>25034645</v>
      </c>
      <c r="G36" s="235">
        <f t="shared" si="6"/>
        <v>76</v>
      </c>
      <c r="H36" s="235">
        <f t="shared" si="6"/>
        <v>256696</v>
      </c>
      <c r="I36" s="235">
        <f t="shared" si="6"/>
        <v>941916</v>
      </c>
      <c r="J36" s="235">
        <f t="shared" si="6"/>
        <v>1198688</v>
      </c>
      <c r="K36" s="235">
        <f t="shared" si="6"/>
        <v>1945534</v>
      </c>
      <c r="L36" s="235">
        <f t="shared" si="6"/>
        <v>1429462</v>
      </c>
      <c r="M36" s="235">
        <f t="shared" si="6"/>
        <v>2258327</v>
      </c>
      <c r="N36" s="235">
        <f t="shared" si="6"/>
        <v>5633323</v>
      </c>
      <c r="O36" s="235">
        <f t="shared" si="6"/>
        <v>1464220</v>
      </c>
      <c r="P36" s="235">
        <f t="shared" si="6"/>
        <v>1200624</v>
      </c>
      <c r="Q36" s="235">
        <f t="shared" si="6"/>
        <v>2489745</v>
      </c>
      <c r="R36" s="235">
        <f t="shared" si="6"/>
        <v>5154589</v>
      </c>
      <c r="S36" s="235">
        <f t="shared" si="6"/>
        <v>2375441</v>
      </c>
      <c r="T36" s="235">
        <f t="shared" si="6"/>
        <v>3182807</v>
      </c>
      <c r="U36" s="235">
        <f t="shared" si="6"/>
        <v>2819498</v>
      </c>
      <c r="V36" s="235">
        <f t="shared" si="6"/>
        <v>8377746</v>
      </c>
      <c r="W36" s="235">
        <f t="shared" si="6"/>
        <v>20364346</v>
      </c>
      <c r="X36" s="235">
        <f t="shared" si="6"/>
        <v>25034645</v>
      </c>
      <c r="Y36" s="235">
        <f t="shared" si="6"/>
        <v>-4670299</v>
      </c>
      <c r="Z36" s="236">
        <f>+IF(X36&lt;&gt;0,+(Y36/X36)*100,0)</f>
        <v>-18.655343425081522</v>
      </c>
      <c r="AA36" s="254">
        <f>SUM(AA32:AA35)</f>
        <v>25034645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/>
      <c r="D6" s="160"/>
      <c r="E6" s="64"/>
      <c r="F6" s="65"/>
      <c r="G6" s="65">
        <v>33382975</v>
      </c>
      <c r="H6" s="65">
        <v>33382975</v>
      </c>
      <c r="I6" s="65">
        <v>33382975</v>
      </c>
      <c r="J6" s="65">
        <v>100148925</v>
      </c>
      <c r="K6" s="65">
        <v>33382975</v>
      </c>
      <c r="L6" s="65">
        <v>46408288</v>
      </c>
      <c r="M6" s="65">
        <v>42109000</v>
      </c>
      <c r="N6" s="65">
        <v>121900263</v>
      </c>
      <c r="O6" s="65">
        <v>42109000</v>
      </c>
      <c r="P6" s="65">
        <v>42109000</v>
      </c>
      <c r="Q6" s="65">
        <v>54231180</v>
      </c>
      <c r="R6" s="65">
        <v>138449180</v>
      </c>
      <c r="S6" s="65">
        <v>44682556</v>
      </c>
      <c r="T6" s="65">
        <v>36266787</v>
      </c>
      <c r="U6" s="65">
        <v>24827306</v>
      </c>
      <c r="V6" s="65">
        <v>105776649</v>
      </c>
      <c r="W6" s="65">
        <v>466275017</v>
      </c>
      <c r="X6" s="65"/>
      <c r="Y6" s="65">
        <v>466275017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/>
      <c r="D8" s="160"/>
      <c r="E8" s="64"/>
      <c r="F8" s="65"/>
      <c r="G8" s="65">
        <v>8161881</v>
      </c>
      <c r="H8" s="65">
        <v>8161881</v>
      </c>
      <c r="I8" s="65">
        <v>8161881</v>
      </c>
      <c r="J8" s="65">
        <v>24485643</v>
      </c>
      <c r="K8" s="65">
        <v>8161881</v>
      </c>
      <c r="L8" s="65">
        <v>17722049</v>
      </c>
      <c r="M8" s="65">
        <v>18214039</v>
      </c>
      <c r="N8" s="65">
        <v>44097969</v>
      </c>
      <c r="O8" s="65">
        <v>18214039</v>
      </c>
      <c r="P8" s="65">
        <v>18214039</v>
      </c>
      <c r="Q8" s="65">
        <v>18214039</v>
      </c>
      <c r="R8" s="65">
        <v>54642117</v>
      </c>
      <c r="S8" s="65">
        <v>18214039</v>
      </c>
      <c r="T8" s="65">
        <v>16966321</v>
      </c>
      <c r="U8" s="65">
        <v>16685796</v>
      </c>
      <c r="V8" s="65">
        <v>51866156</v>
      </c>
      <c r="W8" s="65">
        <v>175091885</v>
      </c>
      <c r="X8" s="65"/>
      <c r="Y8" s="65">
        <v>175091885</v>
      </c>
      <c r="Z8" s="145"/>
      <c r="AA8" s="67"/>
    </row>
    <row r="9" spans="1:27" ht="13.5">
      <c r="A9" s="264" t="s">
        <v>149</v>
      </c>
      <c r="B9" s="197"/>
      <c r="C9" s="160"/>
      <c r="D9" s="160"/>
      <c r="E9" s="64"/>
      <c r="F9" s="65"/>
      <c r="G9" s="65">
        <v>4530411</v>
      </c>
      <c r="H9" s="65">
        <v>4530411</v>
      </c>
      <c r="I9" s="65">
        <v>4530411</v>
      </c>
      <c r="J9" s="65">
        <v>13591233</v>
      </c>
      <c r="K9" s="65">
        <v>4530411</v>
      </c>
      <c r="L9" s="65"/>
      <c r="M9" s="65"/>
      <c r="N9" s="65">
        <v>4530411</v>
      </c>
      <c r="O9" s="65"/>
      <c r="P9" s="65"/>
      <c r="Q9" s="65"/>
      <c r="R9" s="65"/>
      <c r="S9" s="65"/>
      <c r="T9" s="65"/>
      <c r="U9" s="65"/>
      <c r="V9" s="65"/>
      <c r="W9" s="65">
        <v>18121644</v>
      </c>
      <c r="X9" s="65"/>
      <c r="Y9" s="65">
        <v>18121644</v>
      </c>
      <c r="Z9" s="145"/>
      <c r="AA9" s="67"/>
    </row>
    <row r="10" spans="1:27" ht="13.5">
      <c r="A10" s="264" t="s">
        <v>150</v>
      </c>
      <c r="B10" s="197"/>
      <c r="C10" s="160"/>
      <c r="D10" s="160"/>
      <c r="E10" s="64"/>
      <c r="F10" s="65"/>
      <c r="G10" s="164">
        <v>11360</v>
      </c>
      <c r="H10" s="164">
        <v>11360</v>
      </c>
      <c r="I10" s="164">
        <v>11360</v>
      </c>
      <c r="J10" s="65">
        <v>34080</v>
      </c>
      <c r="K10" s="164">
        <v>11360</v>
      </c>
      <c r="L10" s="164">
        <v>11360</v>
      </c>
      <c r="M10" s="65">
        <v>11360</v>
      </c>
      <c r="N10" s="164">
        <v>34080</v>
      </c>
      <c r="O10" s="164">
        <v>11360</v>
      </c>
      <c r="P10" s="164">
        <v>11360</v>
      </c>
      <c r="Q10" s="65">
        <v>11360</v>
      </c>
      <c r="R10" s="164">
        <v>34080</v>
      </c>
      <c r="S10" s="164">
        <v>11360</v>
      </c>
      <c r="T10" s="65">
        <v>11360</v>
      </c>
      <c r="U10" s="164">
        <v>11360</v>
      </c>
      <c r="V10" s="164">
        <v>34080</v>
      </c>
      <c r="W10" s="164">
        <v>136320</v>
      </c>
      <c r="X10" s="65"/>
      <c r="Y10" s="164">
        <v>136320</v>
      </c>
      <c r="Z10" s="146"/>
      <c r="AA10" s="239"/>
    </row>
    <row r="11" spans="1:27" ht="13.5">
      <c r="A11" s="264" t="s">
        <v>151</v>
      </c>
      <c r="B11" s="197" t="s">
        <v>96</v>
      </c>
      <c r="C11" s="160"/>
      <c r="D11" s="160"/>
      <c r="E11" s="64"/>
      <c r="F11" s="65"/>
      <c r="G11" s="65">
        <v>874147</v>
      </c>
      <c r="H11" s="65">
        <v>874147</v>
      </c>
      <c r="I11" s="65">
        <v>874147</v>
      </c>
      <c r="J11" s="65">
        <v>2622441</v>
      </c>
      <c r="K11" s="65">
        <v>874147</v>
      </c>
      <c r="L11" s="65">
        <v>874147</v>
      </c>
      <c r="M11" s="65">
        <v>874147</v>
      </c>
      <c r="N11" s="65">
        <v>2622441</v>
      </c>
      <c r="O11" s="65">
        <v>874147</v>
      </c>
      <c r="P11" s="65">
        <v>874147</v>
      </c>
      <c r="Q11" s="65">
        <v>874147</v>
      </c>
      <c r="R11" s="65">
        <v>2622441</v>
      </c>
      <c r="S11" s="65">
        <v>874147</v>
      </c>
      <c r="T11" s="65">
        <v>874147</v>
      </c>
      <c r="U11" s="65">
        <v>874147</v>
      </c>
      <c r="V11" s="65">
        <v>2622441</v>
      </c>
      <c r="W11" s="65">
        <v>10489764</v>
      </c>
      <c r="X11" s="65"/>
      <c r="Y11" s="65">
        <v>10489764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0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46960774</v>
      </c>
      <c r="H12" s="78">
        <f t="shared" si="0"/>
        <v>46960774</v>
      </c>
      <c r="I12" s="78">
        <f t="shared" si="0"/>
        <v>46960774</v>
      </c>
      <c r="J12" s="78">
        <f t="shared" si="0"/>
        <v>140882322</v>
      </c>
      <c r="K12" s="78">
        <f t="shared" si="0"/>
        <v>46960774</v>
      </c>
      <c r="L12" s="78">
        <f t="shared" si="0"/>
        <v>65015844</v>
      </c>
      <c r="M12" s="78">
        <f t="shared" si="0"/>
        <v>61208546</v>
      </c>
      <c r="N12" s="78">
        <f t="shared" si="0"/>
        <v>173185164</v>
      </c>
      <c r="O12" s="78">
        <f t="shared" si="0"/>
        <v>61208546</v>
      </c>
      <c r="P12" s="78">
        <f t="shared" si="0"/>
        <v>61208546</v>
      </c>
      <c r="Q12" s="78">
        <f t="shared" si="0"/>
        <v>73330726</v>
      </c>
      <c r="R12" s="78">
        <f t="shared" si="0"/>
        <v>195747818</v>
      </c>
      <c r="S12" s="78">
        <f t="shared" si="0"/>
        <v>63782102</v>
      </c>
      <c r="T12" s="78">
        <f t="shared" si="0"/>
        <v>54118615</v>
      </c>
      <c r="U12" s="78">
        <f t="shared" si="0"/>
        <v>42398609</v>
      </c>
      <c r="V12" s="78">
        <f t="shared" si="0"/>
        <v>160299326</v>
      </c>
      <c r="W12" s="78">
        <f t="shared" si="0"/>
        <v>670114630</v>
      </c>
      <c r="X12" s="78">
        <f t="shared" si="0"/>
        <v>0</v>
      </c>
      <c r="Y12" s="78">
        <f t="shared" si="0"/>
        <v>670114630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>
        <v>413464</v>
      </c>
      <c r="H15" s="65">
        <v>413464</v>
      </c>
      <c r="I15" s="65">
        <v>413464</v>
      </c>
      <c r="J15" s="65">
        <v>1240392</v>
      </c>
      <c r="K15" s="65">
        <v>413464</v>
      </c>
      <c r="L15" s="65">
        <v>413464</v>
      </c>
      <c r="M15" s="65">
        <v>413464</v>
      </c>
      <c r="N15" s="65">
        <v>1240392</v>
      </c>
      <c r="O15" s="65">
        <v>413464</v>
      </c>
      <c r="P15" s="65">
        <v>413464</v>
      </c>
      <c r="Q15" s="65">
        <v>413464</v>
      </c>
      <c r="R15" s="65">
        <v>1240392</v>
      </c>
      <c r="S15" s="65">
        <v>413464</v>
      </c>
      <c r="T15" s="65">
        <v>413464</v>
      </c>
      <c r="U15" s="65">
        <v>413464</v>
      </c>
      <c r="V15" s="65">
        <v>1240392</v>
      </c>
      <c r="W15" s="65">
        <v>4961568</v>
      </c>
      <c r="X15" s="65"/>
      <c r="Y15" s="65">
        <v>4961568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>
        <v>1249084</v>
      </c>
      <c r="H16" s="164">
        <v>1249084</v>
      </c>
      <c r="I16" s="164">
        <v>1249084</v>
      </c>
      <c r="J16" s="65">
        <v>3747252</v>
      </c>
      <c r="K16" s="164">
        <v>1249084</v>
      </c>
      <c r="L16" s="164">
        <v>1249084</v>
      </c>
      <c r="M16" s="65">
        <v>1249084</v>
      </c>
      <c r="N16" s="164">
        <v>3747252</v>
      </c>
      <c r="O16" s="164">
        <v>1249084</v>
      </c>
      <c r="P16" s="164">
        <v>1249084</v>
      </c>
      <c r="Q16" s="65">
        <v>1249084</v>
      </c>
      <c r="R16" s="164">
        <v>3747252</v>
      </c>
      <c r="S16" s="164">
        <v>1249084</v>
      </c>
      <c r="T16" s="65">
        <v>1249084</v>
      </c>
      <c r="U16" s="164">
        <v>1249084</v>
      </c>
      <c r="V16" s="164">
        <v>3747252</v>
      </c>
      <c r="W16" s="164">
        <v>14989008</v>
      </c>
      <c r="X16" s="65"/>
      <c r="Y16" s="164">
        <v>14989008</v>
      </c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>
        <v>35820473</v>
      </c>
      <c r="H17" s="65">
        <v>35820473</v>
      </c>
      <c r="I17" s="65">
        <v>35820473</v>
      </c>
      <c r="J17" s="65">
        <v>107461419</v>
      </c>
      <c r="K17" s="65">
        <v>35820473</v>
      </c>
      <c r="L17" s="65">
        <v>35820473</v>
      </c>
      <c r="M17" s="65">
        <v>35820473</v>
      </c>
      <c r="N17" s="65">
        <v>107461419</v>
      </c>
      <c r="O17" s="65">
        <v>35820473</v>
      </c>
      <c r="P17" s="65">
        <v>35820473</v>
      </c>
      <c r="Q17" s="65">
        <v>35820473</v>
      </c>
      <c r="R17" s="65">
        <v>107461419</v>
      </c>
      <c r="S17" s="65">
        <v>35820473</v>
      </c>
      <c r="T17" s="65">
        <v>35820473</v>
      </c>
      <c r="U17" s="65">
        <v>35820473</v>
      </c>
      <c r="V17" s="65">
        <v>107461419</v>
      </c>
      <c r="W17" s="65">
        <v>429845676</v>
      </c>
      <c r="X17" s="65"/>
      <c r="Y17" s="65">
        <v>429845676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/>
      <c r="D19" s="160"/>
      <c r="E19" s="64"/>
      <c r="F19" s="65"/>
      <c r="G19" s="65">
        <v>207573707</v>
      </c>
      <c r="H19" s="65">
        <v>207573707</v>
      </c>
      <c r="I19" s="65">
        <v>207573707</v>
      </c>
      <c r="J19" s="65">
        <v>622721121</v>
      </c>
      <c r="K19" s="65">
        <v>207573707</v>
      </c>
      <c r="L19" s="65">
        <v>212147415</v>
      </c>
      <c r="M19" s="65">
        <v>212147415</v>
      </c>
      <c r="N19" s="65">
        <v>631868537</v>
      </c>
      <c r="O19" s="65">
        <v>212147415</v>
      </c>
      <c r="P19" s="65">
        <v>212147415</v>
      </c>
      <c r="Q19" s="65">
        <v>212147415</v>
      </c>
      <c r="R19" s="65">
        <v>636442245</v>
      </c>
      <c r="S19" s="65">
        <v>213671666</v>
      </c>
      <c r="T19" s="65">
        <v>223654000</v>
      </c>
      <c r="U19" s="65">
        <v>227938430</v>
      </c>
      <c r="V19" s="65">
        <v>665264096</v>
      </c>
      <c r="W19" s="65">
        <v>2556295999</v>
      </c>
      <c r="X19" s="65"/>
      <c r="Y19" s="65">
        <v>2556295999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>
        <v>99347</v>
      </c>
      <c r="H22" s="65">
        <v>99347</v>
      </c>
      <c r="I22" s="65">
        <v>99347</v>
      </c>
      <c r="J22" s="65">
        <v>298041</v>
      </c>
      <c r="K22" s="65">
        <v>99347</v>
      </c>
      <c r="L22" s="65">
        <v>99347</v>
      </c>
      <c r="M22" s="65">
        <v>99347</v>
      </c>
      <c r="N22" s="65">
        <v>298041</v>
      </c>
      <c r="O22" s="65">
        <v>99347</v>
      </c>
      <c r="P22" s="65">
        <v>99347</v>
      </c>
      <c r="Q22" s="65">
        <v>99347</v>
      </c>
      <c r="R22" s="65">
        <v>298041</v>
      </c>
      <c r="S22" s="65">
        <v>99347</v>
      </c>
      <c r="T22" s="65">
        <v>99347</v>
      </c>
      <c r="U22" s="65">
        <v>99347</v>
      </c>
      <c r="V22" s="65">
        <v>298041</v>
      </c>
      <c r="W22" s="65">
        <v>1192164</v>
      </c>
      <c r="X22" s="65"/>
      <c r="Y22" s="65">
        <v>1192164</v>
      </c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0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245156075</v>
      </c>
      <c r="H24" s="82">
        <f t="shared" si="1"/>
        <v>245156075</v>
      </c>
      <c r="I24" s="82">
        <f t="shared" si="1"/>
        <v>245156075</v>
      </c>
      <c r="J24" s="82">
        <f t="shared" si="1"/>
        <v>735468225</v>
      </c>
      <c r="K24" s="82">
        <f t="shared" si="1"/>
        <v>245156075</v>
      </c>
      <c r="L24" s="82">
        <f t="shared" si="1"/>
        <v>249729783</v>
      </c>
      <c r="M24" s="82">
        <f t="shared" si="1"/>
        <v>249729783</v>
      </c>
      <c r="N24" s="82">
        <f t="shared" si="1"/>
        <v>744615641</v>
      </c>
      <c r="O24" s="82">
        <f t="shared" si="1"/>
        <v>249729783</v>
      </c>
      <c r="P24" s="82">
        <f t="shared" si="1"/>
        <v>249729783</v>
      </c>
      <c r="Q24" s="82">
        <f t="shared" si="1"/>
        <v>249729783</v>
      </c>
      <c r="R24" s="82">
        <f t="shared" si="1"/>
        <v>749189349</v>
      </c>
      <c r="S24" s="82">
        <f t="shared" si="1"/>
        <v>251254034</v>
      </c>
      <c r="T24" s="82">
        <f t="shared" si="1"/>
        <v>261236368</v>
      </c>
      <c r="U24" s="82">
        <f t="shared" si="1"/>
        <v>265520798</v>
      </c>
      <c r="V24" s="82">
        <f t="shared" si="1"/>
        <v>778011200</v>
      </c>
      <c r="W24" s="82">
        <f t="shared" si="1"/>
        <v>3007284415</v>
      </c>
      <c r="X24" s="82">
        <f t="shared" si="1"/>
        <v>0</v>
      </c>
      <c r="Y24" s="82">
        <f t="shared" si="1"/>
        <v>3007284415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0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292116849</v>
      </c>
      <c r="H25" s="78">
        <f t="shared" si="2"/>
        <v>292116849</v>
      </c>
      <c r="I25" s="78">
        <f t="shared" si="2"/>
        <v>292116849</v>
      </c>
      <c r="J25" s="78">
        <f t="shared" si="2"/>
        <v>876350547</v>
      </c>
      <c r="K25" s="78">
        <f t="shared" si="2"/>
        <v>292116849</v>
      </c>
      <c r="L25" s="78">
        <f t="shared" si="2"/>
        <v>314745627</v>
      </c>
      <c r="M25" s="78">
        <f t="shared" si="2"/>
        <v>310938329</v>
      </c>
      <c r="N25" s="78">
        <f t="shared" si="2"/>
        <v>917800805</v>
      </c>
      <c r="O25" s="78">
        <f t="shared" si="2"/>
        <v>310938329</v>
      </c>
      <c r="P25" s="78">
        <f t="shared" si="2"/>
        <v>310938329</v>
      </c>
      <c r="Q25" s="78">
        <f t="shared" si="2"/>
        <v>323060509</v>
      </c>
      <c r="R25" s="78">
        <f t="shared" si="2"/>
        <v>944937167</v>
      </c>
      <c r="S25" s="78">
        <f t="shared" si="2"/>
        <v>315036136</v>
      </c>
      <c r="T25" s="78">
        <f t="shared" si="2"/>
        <v>315354983</v>
      </c>
      <c r="U25" s="78">
        <f t="shared" si="2"/>
        <v>307919407</v>
      </c>
      <c r="V25" s="78">
        <f t="shared" si="2"/>
        <v>938310526</v>
      </c>
      <c r="W25" s="78">
        <f t="shared" si="2"/>
        <v>3677399045</v>
      </c>
      <c r="X25" s="78">
        <f t="shared" si="2"/>
        <v>0</v>
      </c>
      <c r="Y25" s="78">
        <f t="shared" si="2"/>
        <v>3677399045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>
        <v>474937</v>
      </c>
      <c r="H30" s="65">
        <v>474937</v>
      </c>
      <c r="I30" s="65">
        <v>474937</v>
      </c>
      <c r="J30" s="65">
        <v>1424811</v>
      </c>
      <c r="K30" s="65">
        <v>474937</v>
      </c>
      <c r="L30" s="65">
        <v>474937</v>
      </c>
      <c r="M30" s="65">
        <v>474937</v>
      </c>
      <c r="N30" s="65">
        <v>1424811</v>
      </c>
      <c r="O30" s="65">
        <v>474937</v>
      </c>
      <c r="P30" s="65">
        <v>474937</v>
      </c>
      <c r="Q30" s="65">
        <v>474937</v>
      </c>
      <c r="R30" s="65">
        <v>1424811</v>
      </c>
      <c r="S30" s="65">
        <v>474937</v>
      </c>
      <c r="T30" s="65">
        <v>474937</v>
      </c>
      <c r="U30" s="65">
        <v>474937</v>
      </c>
      <c r="V30" s="65">
        <v>1424811</v>
      </c>
      <c r="W30" s="65">
        <v>5699244</v>
      </c>
      <c r="X30" s="65"/>
      <c r="Y30" s="65">
        <v>5699244</v>
      </c>
      <c r="Z30" s="145"/>
      <c r="AA30" s="67"/>
    </row>
    <row r="31" spans="1:27" ht="13.5">
      <c r="A31" s="264" t="s">
        <v>166</v>
      </c>
      <c r="B31" s="197"/>
      <c r="C31" s="160"/>
      <c r="D31" s="160"/>
      <c r="E31" s="64"/>
      <c r="F31" s="65"/>
      <c r="G31" s="65">
        <v>2880273</v>
      </c>
      <c r="H31" s="65">
        <v>2880273</v>
      </c>
      <c r="I31" s="65">
        <v>2880273</v>
      </c>
      <c r="J31" s="65">
        <v>8640819</v>
      </c>
      <c r="K31" s="65">
        <v>2880273</v>
      </c>
      <c r="L31" s="65">
        <v>3000852</v>
      </c>
      <c r="M31" s="65">
        <v>3043182</v>
      </c>
      <c r="N31" s="65">
        <v>8924307</v>
      </c>
      <c r="O31" s="65">
        <v>3043182</v>
      </c>
      <c r="P31" s="65">
        <v>3043182</v>
      </c>
      <c r="Q31" s="65">
        <v>3043182</v>
      </c>
      <c r="R31" s="65">
        <v>9129546</v>
      </c>
      <c r="S31" s="65">
        <v>3043182</v>
      </c>
      <c r="T31" s="65">
        <v>3043182</v>
      </c>
      <c r="U31" s="65">
        <v>3043182</v>
      </c>
      <c r="V31" s="65">
        <v>9129546</v>
      </c>
      <c r="W31" s="65">
        <v>35824218</v>
      </c>
      <c r="X31" s="65"/>
      <c r="Y31" s="65">
        <v>35824218</v>
      </c>
      <c r="Z31" s="145"/>
      <c r="AA31" s="67"/>
    </row>
    <row r="32" spans="1:27" ht="13.5">
      <c r="A32" s="264" t="s">
        <v>167</v>
      </c>
      <c r="B32" s="197" t="s">
        <v>94</v>
      </c>
      <c r="C32" s="160"/>
      <c r="D32" s="160"/>
      <c r="E32" s="64"/>
      <c r="F32" s="65"/>
      <c r="G32" s="65">
        <v>9796673</v>
      </c>
      <c r="H32" s="65">
        <v>9796673</v>
      </c>
      <c r="I32" s="65">
        <v>9796673</v>
      </c>
      <c r="J32" s="65">
        <v>29390019</v>
      </c>
      <c r="K32" s="65">
        <v>9796673</v>
      </c>
      <c r="L32" s="65">
        <v>9796673</v>
      </c>
      <c r="M32" s="65">
        <v>9796673</v>
      </c>
      <c r="N32" s="65">
        <v>29390019</v>
      </c>
      <c r="O32" s="65">
        <v>9796673</v>
      </c>
      <c r="P32" s="65">
        <v>9796673</v>
      </c>
      <c r="Q32" s="65">
        <v>9796673</v>
      </c>
      <c r="R32" s="65">
        <v>29390019</v>
      </c>
      <c r="S32" s="65">
        <v>6370346</v>
      </c>
      <c r="T32" s="65">
        <v>6370346</v>
      </c>
      <c r="U32" s="65">
        <v>6370346</v>
      </c>
      <c r="V32" s="65">
        <v>19111038</v>
      </c>
      <c r="W32" s="65">
        <v>107281095</v>
      </c>
      <c r="X32" s="65"/>
      <c r="Y32" s="65">
        <v>107281095</v>
      </c>
      <c r="Z32" s="145"/>
      <c r="AA32" s="67"/>
    </row>
    <row r="33" spans="1:27" ht="13.5">
      <c r="A33" s="264" t="s">
        <v>168</v>
      </c>
      <c r="B33" s="197"/>
      <c r="C33" s="160"/>
      <c r="D33" s="160"/>
      <c r="E33" s="64"/>
      <c r="F33" s="65"/>
      <c r="G33" s="65">
        <v>4601658</v>
      </c>
      <c r="H33" s="65">
        <v>4601658</v>
      </c>
      <c r="I33" s="65">
        <v>4601658</v>
      </c>
      <c r="J33" s="65">
        <v>13804974</v>
      </c>
      <c r="K33" s="65">
        <v>4601658</v>
      </c>
      <c r="L33" s="65">
        <v>4601658</v>
      </c>
      <c r="M33" s="65">
        <v>4601658</v>
      </c>
      <c r="N33" s="65">
        <v>13804974</v>
      </c>
      <c r="O33" s="65">
        <v>4601658</v>
      </c>
      <c r="P33" s="65">
        <v>4601658</v>
      </c>
      <c r="Q33" s="65">
        <v>4601658</v>
      </c>
      <c r="R33" s="65">
        <v>13804974</v>
      </c>
      <c r="S33" s="65">
        <v>4601658</v>
      </c>
      <c r="T33" s="65">
        <v>4601658</v>
      </c>
      <c r="U33" s="65">
        <v>4601658</v>
      </c>
      <c r="V33" s="65">
        <v>13804974</v>
      </c>
      <c r="W33" s="65">
        <v>55219896</v>
      </c>
      <c r="X33" s="65"/>
      <c r="Y33" s="65">
        <v>55219896</v>
      </c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0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17753541</v>
      </c>
      <c r="H34" s="78">
        <f t="shared" si="3"/>
        <v>17753541</v>
      </c>
      <c r="I34" s="78">
        <f t="shared" si="3"/>
        <v>17753541</v>
      </c>
      <c r="J34" s="78">
        <f t="shared" si="3"/>
        <v>53260623</v>
      </c>
      <c r="K34" s="78">
        <f t="shared" si="3"/>
        <v>17753541</v>
      </c>
      <c r="L34" s="78">
        <f t="shared" si="3"/>
        <v>17874120</v>
      </c>
      <c r="M34" s="78">
        <f t="shared" si="3"/>
        <v>17916450</v>
      </c>
      <c r="N34" s="78">
        <f t="shared" si="3"/>
        <v>53544111</v>
      </c>
      <c r="O34" s="78">
        <f t="shared" si="3"/>
        <v>17916450</v>
      </c>
      <c r="P34" s="78">
        <f t="shared" si="3"/>
        <v>17916450</v>
      </c>
      <c r="Q34" s="78">
        <f t="shared" si="3"/>
        <v>17916450</v>
      </c>
      <c r="R34" s="78">
        <f t="shared" si="3"/>
        <v>53749350</v>
      </c>
      <c r="S34" s="78">
        <f t="shared" si="3"/>
        <v>14490123</v>
      </c>
      <c r="T34" s="78">
        <f t="shared" si="3"/>
        <v>14490123</v>
      </c>
      <c r="U34" s="78">
        <f t="shared" si="3"/>
        <v>14490123</v>
      </c>
      <c r="V34" s="78">
        <f t="shared" si="3"/>
        <v>43470369</v>
      </c>
      <c r="W34" s="78">
        <f t="shared" si="3"/>
        <v>204024453</v>
      </c>
      <c r="X34" s="78">
        <f t="shared" si="3"/>
        <v>0</v>
      </c>
      <c r="Y34" s="78">
        <f t="shared" si="3"/>
        <v>204024453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>
        <v>841640</v>
      </c>
      <c r="H37" s="65">
        <v>841640</v>
      </c>
      <c r="I37" s="65">
        <v>841640</v>
      </c>
      <c r="J37" s="65">
        <v>2524920</v>
      </c>
      <c r="K37" s="65">
        <v>841640</v>
      </c>
      <c r="L37" s="65">
        <v>841640</v>
      </c>
      <c r="M37" s="65">
        <v>841640</v>
      </c>
      <c r="N37" s="65">
        <v>2524920</v>
      </c>
      <c r="O37" s="65">
        <v>841640</v>
      </c>
      <c r="P37" s="65">
        <v>841640</v>
      </c>
      <c r="Q37" s="65">
        <v>841640</v>
      </c>
      <c r="R37" s="65">
        <v>2524920</v>
      </c>
      <c r="S37" s="65">
        <v>841640</v>
      </c>
      <c r="T37" s="65">
        <v>841640</v>
      </c>
      <c r="U37" s="65">
        <v>841640</v>
      </c>
      <c r="V37" s="65">
        <v>2524920</v>
      </c>
      <c r="W37" s="65">
        <v>10099680</v>
      </c>
      <c r="X37" s="65"/>
      <c r="Y37" s="65">
        <v>10099680</v>
      </c>
      <c r="Z37" s="145"/>
      <c r="AA37" s="67"/>
    </row>
    <row r="38" spans="1:27" ht="13.5">
      <c r="A38" s="264" t="s">
        <v>168</v>
      </c>
      <c r="B38" s="197"/>
      <c r="C38" s="160"/>
      <c r="D38" s="160"/>
      <c r="E38" s="64"/>
      <c r="F38" s="65"/>
      <c r="G38" s="65">
        <v>25442548</v>
      </c>
      <c r="H38" s="65">
        <v>25442548</v>
      </c>
      <c r="I38" s="65">
        <v>25442548</v>
      </c>
      <c r="J38" s="65">
        <v>76327644</v>
      </c>
      <c r="K38" s="65">
        <v>25442548</v>
      </c>
      <c r="L38" s="65">
        <v>25442548</v>
      </c>
      <c r="M38" s="65">
        <v>25442548</v>
      </c>
      <c r="N38" s="65">
        <v>76327644</v>
      </c>
      <c r="O38" s="65">
        <v>25442548</v>
      </c>
      <c r="P38" s="65">
        <v>25442548</v>
      </c>
      <c r="Q38" s="65">
        <v>25442548</v>
      </c>
      <c r="R38" s="65">
        <v>76327644</v>
      </c>
      <c r="S38" s="65">
        <v>25442548</v>
      </c>
      <c r="T38" s="65">
        <v>25442548</v>
      </c>
      <c r="U38" s="65">
        <v>25442548</v>
      </c>
      <c r="V38" s="65">
        <v>76327644</v>
      </c>
      <c r="W38" s="65">
        <v>305310576</v>
      </c>
      <c r="X38" s="65"/>
      <c r="Y38" s="65">
        <v>305310576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0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26284188</v>
      </c>
      <c r="H39" s="82">
        <f t="shared" si="4"/>
        <v>26284188</v>
      </c>
      <c r="I39" s="82">
        <f t="shared" si="4"/>
        <v>26284188</v>
      </c>
      <c r="J39" s="82">
        <f t="shared" si="4"/>
        <v>78852564</v>
      </c>
      <c r="K39" s="82">
        <f t="shared" si="4"/>
        <v>26284188</v>
      </c>
      <c r="L39" s="82">
        <f t="shared" si="4"/>
        <v>26284188</v>
      </c>
      <c r="M39" s="82">
        <f t="shared" si="4"/>
        <v>26284188</v>
      </c>
      <c r="N39" s="82">
        <f t="shared" si="4"/>
        <v>78852564</v>
      </c>
      <c r="O39" s="82">
        <f t="shared" si="4"/>
        <v>26284188</v>
      </c>
      <c r="P39" s="82">
        <f t="shared" si="4"/>
        <v>26284188</v>
      </c>
      <c r="Q39" s="82">
        <f t="shared" si="4"/>
        <v>26284188</v>
      </c>
      <c r="R39" s="82">
        <f t="shared" si="4"/>
        <v>78852564</v>
      </c>
      <c r="S39" s="82">
        <f t="shared" si="4"/>
        <v>26284188</v>
      </c>
      <c r="T39" s="82">
        <f t="shared" si="4"/>
        <v>26284188</v>
      </c>
      <c r="U39" s="82">
        <f t="shared" si="4"/>
        <v>26284188</v>
      </c>
      <c r="V39" s="82">
        <f t="shared" si="4"/>
        <v>78852564</v>
      </c>
      <c r="W39" s="82">
        <f t="shared" si="4"/>
        <v>315410256</v>
      </c>
      <c r="X39" s="82">
        <f t="shared" si="4"/>
        <v>0</v>
      </c>
      <c r="Y39" s="82">
        <f t="shared" si="4"/>
        <v>315410256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0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44037729</v>
      </c>
      <c r="H40" s="78">
        <f t="shared" si="5"/>
        <v>44037729</v>
      </c>
      <c r="I40" s="78">
        <f t="shared" si="5"/>
        <v>44037729</v>
      </c>
      <c r="J40" s="78">
        <f t="shared" si="5"/>
        <v>132113187</v>
      </c>
      <c r="K40" s="78">
        <f t="shared" si="5"/>
        <v>44037729</v>
      </c>
      <c r="L40" s="78">
        <f t="shared" si="5"/>
        <v>44158308</v>
      </c>
      <c r="M40" s="78">
        <f t="shared" si="5"/>
        <v>44200638</v>
      </c>
      <c r="N40" s="78">
        <f t="shared" si="5"/>
        <v>132396675</v>
      </c>
      <c r="O40" s="78">
        <f t="shared" si="5"/>
        <v>44200638</v>
      </c>
      <c r="P40" s="78">
        <f t="shared" si="5"/>
        <v>44200638</v>
      </c>
      <c r="Q40" s="78">
        <f t="shared" si="5"/>
        <v>44200638</v>
      </c>
      <c r="R40" s="78">
        <f t="shared" si="5"/>
        <v>132601914</v>
      </c>
      <c r="S40" s="78">
        <f t="shared" si="5"/>
        <v>40774311</v>
      </c>
      <c r="T40" s="78">
        <f t="shared" si="5"/>
        <v>40774311</v>
      </c>
      <c r="U40" s="78">
        <f t="shared" si="5"/>
        <v>40774311</v>
      </c>
      <c r="V40" s="78">
        <f t="shared" si="5"/>
        <v>122322933</v>
      </c>
      <c r="W40" s="78">
        <f t="shared" si="5"/>
        <v>519434709</v>
      </c>
      <c r="X40" s="78">
        <f t="shared" si="5"/>
        <v>0</v>
      </c>
      <c r="Y40" s="78">
        <f t="shared" si="5"/>
        <v>519434709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0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248079120</v>
      </c>
      <c r="H42" s="274">
        <f t="shared" si="6"/>
        <v>248079120</v>
      </c>
      <c r="I42" s="274">
        <f t="shared" si="6"/>
        <v>248079120</v>
      </c>
      <c r="J42" s="274">
        <f t="shared" si="6"/>
        <v>744237360</v>
      </c>
      <c r="K42" s="274">
        <f t="shared" si="6"/>
        <v>248079120</v>
      </c>
      <c r="L42" s="274">
        <f t="shared" si="6"/>
        <v>270587319</v>
      </c>
      <c r="M42" s="274">
        <f t="shared" si="6"/>
        <v>266737691</v>
      </c>
      <c r="N42" s="274">
        <f t="shared" si="6"/>
        <v>785404130</v>
      </c>
      <c r="O42" s="274">
        <f t="shared" si="6"/>
        <v>266737691</v>
      </c>
      <c r="P42" s="274">
        <f t="shared" si="6"/>
        <v>266737691</v>
      </c>
      <c r="Q42" s="274">
        <f t="shared" si="6"/>
        <v>278859871</v>
      </c>
      <c r="R42" s="274">
        <f t="shared" si="6"/>
        <v>812335253</v>
      </c>
      <c r="S42" s="274">
        <f t="shared" si="6"/>
        <v>274261825</v>
      </c>
      <c r="T42" s="274">
        <f t="shared" si="6"/>
        <v>274580672</v>
      </c>
      <c r="U42" s="274">
        <f t="shared" si="6"/>
        <v>267145096</v>
      </c>
      <c r="V42" s="274">
        <f t="shared" si="6"/>
        <v>815987593</v>
      </c>
      <c r="W42" s="274">
        <f t="shared" si="6"/>
        <v>3157964336</v>
      </c>
      <c r="X42" s="274">
        <f t="shared" si="6"/>
        <v>0</v>
      </c>
      <c r="Y42" s="274">
        <f t="shared" si="6"/>
        <v>3157964336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/>
      <c r="D45" s="160"/>
      <c r="E45" s="64"/>
      <c r="F45" s="65"/>
      <c r="G45" s="65">
        <v>214741834</v>
      </c>
      <c r="H45" s="65">
        <v>214741834</v>
      </c>
      <c r="I45" s="65">
        <v>214741834</v>
      </c>
      <c r="J45" s="65">
        <v>644225502</v>
      </c>
      <c r="K45" s="65">
        <v>214741834</v>
      </c>
      <c r="L45" s="65">
        <v>222841745</v>
      </c>
      <c r="M45" s="65">
        <v>223291405</v>
      </c>
      <c r="N45" s="65">
        <v>660874984</v>
      </c>
      <c r="O45" s="65">
        <v>223291405</v>
      </c>
      <c r="P45" s="65">
        <v>223291405</v>
      </c>
      <c r="Q45" s="65">
        <v>223291405</v>
      </c>
      <c r="R45" s="65">
        <v>669874215</v>
      </c>
      <c r="S45" s="65">
        <v>228241983</v>
      </c>
      <c r="T45" s="65">
        <v>236976599</v>
      </c>
      <c r="U45" s="65">
        <v>240980504</v>
      </c>
      <c r="V45" s="65">
        <v>706199086</v>
      </c>
      <c r="W45" s="65">
        <v>2681173787</v>
      </c>
      <c r="X45" s="65"/>
      <c r="Y45" s="65">
        <v>2681173787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>
        <v>2337286</v>
      </c>
      <c r="H46" s="65">
        <v>2337286</v>
      </c>
      <c r="I46" s="65">
        <v>2337286</v>
      </c>
      <c r="J46" s="65">
        <v>7011858</v>
      </c>
      <c r="K46" s="65">
        <v>2337286</v>
      </c>
      <c r="L46" s="65">
        <v>2337286</v>
      </c>
      <c r="M46" s="65">
        <v>2337286</v>
      </c>
      <c r="N46" s="65">
        <v>7011858</v>
      </c>
      <c r="O46" s="65">
        <v>2337286</v>
      </c>
      <c r="P46" s="65">
        <v>2337286</v>
      </c>
      <c r="Q46" s="65">
        <v>2337286</v>
      </c>
      <c r="R46" s="65">
        <v>7011858</v>
      </c>
      <c r="S46" s="65">
        <v>2337286</v>
      </c>
      <c r="T46" s="65">
        <v>2337286</v>
      </c>
      <c r="U46" s="65">
        <v>2337286</v>
      </c>
      <c r="V46" s="65">
        <v>7011858</v>
      </c>
      <c r="W46" s="65">
        <v>28047432</v>
      </c>
      <c r="X46" s="65"/>
      <c r="Y46" s="65">
        <v>28047432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>
        <v>31000000</v>
      </c>
      <c r="H47" s="65">
        <v>31000000</v>
      </c>
      <c r="I47" s="65">
        <v>31000000</v>
      </c>
      <c r="J47" s="65">
        <v>93000000</v>
      </c>
      <c r="K47" s="65">
        <v>31000000</v>
      </c>
      <c r="L47" s="65">
        <v>45408288</v>
      </c>
      <c r="M47" s="65">
        <v>41109000</v>
      </c>
      <c r="N47" s="65">
        <v>117517288</v>
      </c>
      <c r="O47" s="65">
        <v>41109000</v>
      </c>
      <c r="P47" s="65">
        <v>41109000</v>
      </c>
      <c r="Q47" s="65">
        <v>53231180</v>
      </c>
      <c r="R47" s="65">
        <v>135449180</v>
      </c>
      <c r="S47" s="65">
        <v>43682556</v>
      </c>
      <c r="T47" s="65">
        <v>35266787</v>
      </c>
      <c r="U47" s="65">
        <v>23827306</v>
      </c>
      <c r="V47" s="65">
        <v>102776649</v>
      </c>
      <c r="W47" s="65">
        <v>448743117</v>
      </c>
      <c r="X47" s="65"/>
      <c r="Y47" s="65">
        <v>448743117</v>
      </c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0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248079120</v>
      </c>
      <c r="H48" s="234">
        <f t="shared" si="7"/>
        <v>248079120</v>
      </c>
      <c r="I48" s="234">
        <f t="shared" si="7"/>
        <v>248079120</v>
      </c>
      <c r="J48" s="234">
        <f t="shared" si="7"/>
        <v>744237360</v>
      </c>
      <c r="K48" s="234">
        <f t="shared" si="7"/>
        <v>248079120</v>
      </c>
      <c r="L48" s="234">
        <f t="shared" si="7"/>
        <v>270587319</v>
      </c>
      <c r="M48" s="234">
        <f t="shared" si="7"/>
        <v>266737691</v>
      </c>
      <c r="N48" s="234">
        <f t="shared" si="7"/>
        <v>785404130</v>
      </c>
      <c r="O48" s="234">
        <f t="shared" si="7"/>
        <v>266737691</v>
      </c>
      <c r="P48" s="234">
        <f t="shared" si="7"/>
        <v>266737691</v>
      </c>
      <c r="Q48" s="234">
        <f t="shared" si="7"/>
        <v>278859871</v>
      </c>
      <c r="R48" s="234">
        <f t="shared" si="7"/>
        <v>812335253</v>
      </c>
      <c r="S48" s="234">
        <f t="shared" si="7"/>
        <v>274261825</v>
      </c>
      <c r="T48" s="234">
        <f t="shared" si="7"/>
        <v>274580672</v>
      </c>
      <c r="U48" s="234">
        <f t="shared" si="7"/>
        <v>267145096</v>
      </c>
      <c r="V48" s="234">
        <f t="shared" si="7"/>
        <v>815987593</v>
      </c>
      <c r="W48" s="234">
        <f t="shared" si="7"/>
        <v>3157964336</v>
      </c>
      <c r="X48" s="234">
        <f t="shared" si="7"/>
        <v>0</v>
      </c>
      <c r="Y48" s="234">
        <f t="shared" si="7"/>
        <v>3157964336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109968521</v>
      </c>
      <c r="D6" s="160">
        <v>123667248</v>
      </c>
      <c r="E6" s="64"/>
      <c r="F6" s="65"/>
      <c r="G6" s="65">
        <v>8109433</v>
      </c>
      <c r="H6" s="65">
        <v>10992691</v>
      </c>
      <c r="I6" s="65">
        <v>13088319</v>
      </c>
      <c r="J6" s="65">
        <v>32190443</v>
      </c>
      <c r="K6" s="65">
        <v>15851777</v>
      </c>
      <c r="L6" s="65">
        <v>10267249</v>
      </c>
      <c r="M6" s="65">
        <v>9634568</v>
      </c>
      <c r="N6" s="65">
        <v>35753594</v>
      </c>
      <c r="O6" s="65">
        <v>8814989</v>
      </c>
      <c r="P6" s="65">
        <v>9760081</v>
      </c>
      <c r="Q6" s="65">
        <v>10228630</v>
      </c>
      <c r="R6" s="65">
        <v>28803700</v>
      </c>
      <c r="S6" s="65">
        <v>8757913</v>
      </c>
      <c r="T6" s="65">
        <v>8970324</v>
      </c>
      <c r="U6" s="65">
        <v>9191274</v>
      </c>
      <c r="V6" s="65">
        <v>26919511</v>
      </c>
      <c r="W6" s="65">
        <v>123667248</v>
      </c>
      <c r="X6" s="65"/>
      <c r="Y6" s="65">
        <v>123667248</v>
      </c>
      <c r="Z6" s="145"/>
      <c r="AA6" s="67"/>
    </row>
    <row r="7" spans="1:27" ht="13.5">
      <c r="A7" s="264" t="s">
        <v>181</v>
      </c>
      <c r="B7" s="197" t="s">
        <v>72</v>
      </c>
      <c r="C7" s="160">
        <v>20826886</v>
      </c>
      <c r="D7" s="160">
        <v>58239437</v>
      </c>
      <c r="E7" s="64"/>
      <c r="F7" s="65"/>
      <c r="G7" s="65">
        <v>5770000</v>
      </c>
      <c r="H7" s="65">
        <v>2161000</v>
      </c>
      <c r="I7" s="65"/>
      <c r="J7" s="65">
        <v>7931000</v>
      </c>
      <c r="K7" s="65">
        <v>4861000</v>
      </c>
      <c r="L7" s="65"/>
      <c r="M7" s="65"/>
      <c r="N7" s="65">
        <v>4861000</v>
      </c>
      <c r="O7" s="65">
        <v>24218119</v>
      </c>
      <c r="P7" s="65">
        <v>5184000</v>
      </c>
      <c r="Q7" s="65">
        <v>4051000</v>
      </c>
      <c r="R7" s="65">
        <v>33453119</v>
      </c>
      <c r="S7" s="65">
        <v>11994318</v>
      </c>
      <c r="T7" s="65"/>
      <c r="U7" s="65"/>
      <c r="V7" s="65">
        <v>11994318</v>
      </c>
      <c r="W7" s="65">
        <v>58239437</v>
      </c>
      <c r="X7" s="65"/>
      <c r="Y7" s="65">
        <v>58239437</v>
      </c>
      <c r="Z7" s="145"/>
      <c r="AA7" s="67"/>
    </row>
    <row r="8" spans="1:27" ht="13.5">
      <c r="A8" s="264" t="s">
        <v>182</v>
      </c>
      <c r="B8" s="197" t="s">
        <v>72</v>
      </c>
      <c r="C8" s="160"/>
      <c r="D8" s="160">
        <v>9000000</v>
      </c>
      <c r="E8" s="64"/>
      <c r="F8" s="65"/>
      <c r="G8" s="65"/>
      <c r="H8" s="65"/>
      <c r="I8" s="65">
        <v>3500000</v>
      </c>
      <c r="J8" s="65">
        <v>3500000</v>
      </c>
      <c r="K8" s="65"/>
      <c r="L8" s="65">
        <v>2500000</v>
      </c>
      <c r="M8" s="65">
        <v>3000000</v>
      </c>
      <c r="N8" s="65">
        <v>5500000</v>
      </c>
      <c r="O8" s="65"/>
      <c r="P8" s="65"/>
      <c r="Q8" s="65"/>
      <c r="R8" s="65"/>
      <c r="S8" s="65"/>
      <c r="T8" s="65"/>
      <c r="U8" s="65"/>
      <c r="V8" s="65"/>
      <c r="W8" s="65">
        <v>9000000</v>
      </c>
      <c r="X8" s="65"/>
      <c r="Y8" s="65">
        <v>9000000</v>
      </c>
      <c r="Z8" s="145"/>
      <c r="AA8" s="67"/>
    </row>
    <row r="9" spans="1:27" ht="13.5">
      <c r="A9" s="264" t="s">
        <v>183</v>
      </c>
      <c r="B9" s="197"/>
      <c r="C9" s="160"/>
      <c r="D9" s="160">
        <v>2224144</v>
      </c>
      <c r="E9" s="64"/>
      <c r="F9" s="65"/>
      <c r="G9" s="65">
        <v>28614</v>
      </c>
      <c r="H9" s="65">
        <v>208584</v>
      </c>
      <c r="I9" s="65">
        <v>211128</v>
      </c>
      <c r="J9" s="65">
        <v>448326</v>
      </c>
      <c r="K9" s="65">
        <v>53131</v>
      </c>
      <c r="L9" s="65">
        <v>255986</v>
      </c>
      <c r="M9" s="65">
        <v>237361</v>
      </c>
      <c r="N9" s="65">
        <v>546478</v>
      </c>
      <c r="O9" s="65">
        <v>269227</v>
      </c>
      <c r="P9" s="65">
        <v>242644</v>
      </c>
      <c r="Q9" s="65">
        <v>199775</v>
      </c>
      <c r="R9" s="65">
        <v>711646</v>
      </c>
      <c r="S9" s="65">
        <v>78183</v>
      </c>
      <c r="T9" s="65">
        <v>234253</v>
      </c>
      <c r="U9" s="65">
        <v>205258</v>
      </c>
      <c r="V9" s="65">
        <v>517694</v>
      </c>
      <c r="W9" s="65">
        <v>2224144</v>
      </c>
      <c r="X9" s="65"/>
      <c r="Y9" s="65">
        <v>2224144</v>
      </c>
      <c r="Z9" s="145"/>
      <c r="AA9" s="67"/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-54282335</v>
      </c>
      <c r="D12" s="160">
        <v>-180596401</v>
      </c>
      <c r="E12" s="64"/>
      <c r="F12" s="65"/>
      <c r="G12" s="65">
        <v>-5137260</v>
      </c>
      <c r="H12" s="65">
        <v>-14498509</v>
      </c>
      <c r="I12" s="65">
        <v>-16117859</v>
      </c>
      <c r="J12" s="65">
        <v>-35753628</v>
      </c>
      <c r="K12" s="65">
        <v>-19662836</v>
      </c>
      <c r="L12" s="65">
        <v>-16662726</v>
      </c>
      <c r="M12" s="65">
        <v>-12477102</v>
      </c>
      <c r="N12" s="65">
        <v>-48802664</v>
      </c>
      <c r="O12" s="65">
        <v>-23881022</v>
      </c>
      <c r="P12" s="65">
        <v>-7173647</v>
      </c>
      <c r="Q12" s="65">
        <v>-14585091</v>
      </c>
      <c r="R12" s="65">
        <v>-45639760</v>
      </c>
      <c r="S12" s="65">
        <v>-19608374</v>
      </c>
      <c r="T12" s="65">
        <v>-15229565</v>
      </c>
      <c r="U12" s="65">
        <v>-15562410</v>
      </c>
      <c r="V12" s="65">
        <v>-50400349</v>
      </c>
      <c r="W12" s="65">
        <v>-180596401</v>
      </c>
      <c r="X12" s="65"/>
      <c r="Y12" s="65">
        <v>-180596401</v>
      </c>
      <c r="Z12" s="145"/>
      <c r="AA12" s="67"/>
    </row>
    <row r="13" spans="1:27" ht="13.5">
      <c r="A13" s="264" t="s">
        <v>40</v>
      </c>
      <c r="B13" s="197"/>
      <c r="C13" s="160">
        <v>-74228354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>
        <v>-12632441</v>
      </c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-10347723</v>
      </c>
      <c r="D15" s="177">
        <f>SUM(D6:D14)</f>
        <v>12534428</v>
      </c>
      <c r="E15" s="77">
        <f t="shared" si="0"/>
        <v>0</v>
      </c>
      <c r="F15" s="78">
        <f t="shared" si="0"/>
        <v>0</v>
      </c>
      <c r="G15" s="78">
        <f t="shared" si="0"/>
        <v>8770787</v>
      </c>
      <c r="H15" s="78">
        <f t="shared" si="0"/>
        <v>-1136234</v>
      </c>
      <c r="I15" s="78">
        <f t="shared" si="0"/>
        <v>681588</v>
      </c>
      <c r="J15" s="78">
        <f t="shared" si="0"/>
        <v>8316141</v>
      </c>
      <c r="K15" s="78">
        <f t="shared" si="0"/>
        <v>1103072</v>
      </c>
      <c r="L15" s="78">
        <f t="shared" si="0"/>
        <v>-3639491</v>
      </c>
      <c r="M15" s="78">
        <f t="shared" si="0"/>
        <v>394827</v>
      </c>
      <c r="N15" s="78">
        <f t="shared" si="0"/>
        <v>-2141592</v>
      </c>
      <c r="O15" s="78">
        <f t="shared" si="0"/>
        <v>9421313</v>
      </c>
      <c r="P15" s="78">
        <f t="shared" si="0"/>
        <v>8013078</v>
      </c>
      <c r="Q15" s="78">
        <f t="shared" si="0"/>
        <v>-105686</v>
      </c>
      <c r="R15" s="78">
        <f t="shared" si="0"/>
        <v>17328705</v>
      </c>
      <c r="S15" s="78">
        <f t="shared" si="0"/>
        <v>1222040</v>
      </c>
      <c r="T15" s="78">
        <f t="shared" si="0"/>
        <v>-6024988</v>
      </c>
      <c r="U15" s="78">
        <f t="shared" si="0"/>
        <v>-6165878</v>
      </c>
      <c r="V15" s="78">
        <f t="shared" si="0"/>
        <v>-10968826</v>
      </c>
      <c r="W15" s="78">
        <f t="shared" si="0"/>
        <v>12534428</v>
      </c>
      <c r="X15" s="78">
        <f t="shared" si="0"/>
        <v>0</v>
      </c>
      <c r="Y15" s="78">
        <f t="shared" si="0"/>
        <v>12534428</v>
      </c>
      <c r="Z15" s="179">
        <f>+IF(X15&lt;&gt;0,+(Y15/X15)*100,0)</f>
        <v>0</v>
      </c>
      <c r="AA15" s="79">
        <f>SUM(AA6:AA14)</f>
        <v>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-27128426</v>
      </c>
      <c r="D24" s="160">
        <v>-18889962</v>
      </c>
      <c r="E24" s="64"/>
      <c r="F24" s="65"/>
      <c r="G24" s="65">
        <v>-76000</v>
      </c>
      <c r="H24" s="65"/>
      <c r="I24" s="65">
        <v>-1122294</v>
      </c>
      <c r="J24" s="65">
        <v>-1198294</v>
      </c>
      <c r="K24" s="65">
        <v>-1945946</v>
      </c>
      <c r="L24" s="65">
        <v>-1429468</v>
      </c>
      <c r="M24" s="65">
        <v>-2258327</v>
      </c>
      <c r="N24" s="65">
        <v>-5633741</v>
      </c>
      <c r="O24" s="65"/>
      <c r="P24" s="65">
        <v>-1200624</v>
      </c>
      <c r="Q24" s="65">
        <v>-2489745</v>
      </c>
      <c r="R24" s="65">
        <v>-3690369</v>
      </c>
      <c r="S24" s="65">
        <v>-2375441</v>
      </c>
      <c r="T24" s="65">
        <v>-3182607</v>
      </c>
      <c r="U24" s="65">
        <v>-2809510</v>
      </c>
      <c r="V24" s="65">
        <v>-8367558</v>
      </c>
      <c r="W24" s="65">
        <v>-18889962</v>
      </c>
      <c r="X24" s="65"/>
      <c r="Y24" s="65">
        <v>-18889962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-27128426</v>
      </c>
      <c r="D25" s="177">
        <f>SUM(D19:D24)</f>
        <v>-18889962</v>
      </c>
      <c r="E25" s="77">
        <f t="shared" si="1"/>
        <v>0</v>
      </c>
      <c r="F25" s="78">
        <f t="shared" si="1"/>
        <v>0</v>
      </c>
      <c r="G25" s="78">
        <f t="shared" si="1"/>
        <v>-76000</v>
      </c>
      <c r="H25" s="78">
        <f t="shared" si="1"/>
        <v>0</v>
      </c>
      <c r="I25" s="78">
        <f t="shared" si="1"/>
        <v>-1122294</v>
      </c>
      <c r="J25" s="78">
        <f t="shared" si="1"/>
        <v>-1198294</v>
      </c>
      <c r="K25" s="78">
        <f t="shared" si="1"/>
        <v>-1945946</v>
      </c>
      <c r="L25" s="78">
        <f t="shared" si="1"/>
        <v>-1429468</v>
      </c>
      <c r="M25" s="78">
        <f t="shared" si="1"/>
        <v>-2258327</v>
      </c>
      <c r="N25" s="78">
        <f t="shared" si="1"/>
        <v>-5633741</v>
      </c>
      <c r="O25" s="78">
        <f t="shared" si="1"/>
        <v>0</v>
      </c>
      <c r="P25" s="78">
        <f t="shared" si="1"/>
        <v>-1200624</v>
      </c>
      <c r="Q25" s="78">
        <f t="shared" si="1"/>
        <v>-2489745</v>
      </c>
      <c r="R25" s="78">
        <f t="shared" si="1"/>
        <v>-3690369</v>
      </c>
      <c r="S25" s="78">
        <f t="shared" si="1"/>
        <v>-2375441</v>
      </c>
      <c r="T25" s="78">
        <f t="shared" si="1"/>
        <v>-3182607</v>
      </c>
      <c r="U25" s="78">
        <f t="shared" si="1"/>
        <v>-2809510</v>
      </c>
      <c r="V25" s="78">
        <f t="shared" si="1"/>
        <v>-8367558</v>
      </c>
      <c r="W25" s="78">
        <f t="shared" si="1"/>
        <v>-18889962</v>
      </c>
      <c r="X25" s="78">
        <f t="shared" si="1"/>
        <v>0</v>
      </c>
      <c r="Y25" s="78">
        <f t="shared" si="1"/>
        <v>-18889962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-37476149</v>
      </c>
      <c r="D36" s="158">
        <f>+D15+D25+D34</f>
        <v>-6355534</v>
      </c>
      <c r="E36" s="104">
        <f t="shared" si="3"/>
        <v>0</v>
      </c>
      <c r="F36" s="105">
        <f t="shared" si="3"/>
        <v>0</v>
      </c>
      <c r="G36" s="105">
        <f t="shared" si="3"/>
        <v>8694787</v>
      </c>
      <c r="H36" s="105">
        <f t="shared" si="3"/>
        <v>-1136234</v>
      </c>
      <c r="I36" s="105">
        <f t="shared" si="3"/>
        <v>-440706</v>
      </c>
      <c r="J36" s="105">
        <f t="shared" si="3"/>
        <v>7117847</v>
      </c>
      <c r="K36" s="105">
        <f t="shared" si="3"/>
        <v>-842874</v>
      </c>
      <c r="L36" s="105">
        <f t="shared" si="3"/>
        <v>-5068959</v>
      </c>
      <c r="M36" s="105">
        <f t="shared" si="3"/>
        <v>-1863500</v>
      </c>
      <c r="N36" s="105">
        <f t="shared" si="3"/>
        <v>-7775333</v>
      </c>
      <c r="O36" s="105">
        <f t="shared" si="3"/>
        <v>9421313</v>
      </c>
      <c r="P36" s="105">
        <f t="shared" si="3"/>
        <v>6812454</v>
      </c>
      <c r="Q36" s="105">
        <f t="shared" si="3"/>
        <v>-2595431</v>
      </c>
      <c r="R36" s="105">
        <f t="shared" si="3"/>
        <v>13638336</v>
      </c>
      <c r="S36" s="105">
        <f t="shared" si="3"/>
        <v>-1153401</v>
      </c>
      <c r="T36" s="105">
        <f t="shared" si="3"/>
        <v>-9207595</v>
      </c>
      <c r="U36" s="105">
        <f t="shared" si="3"/>
        <v>-8975388</v>
      </c>
      <c r="V36" s="105">
        <f t="shared" si="3"/>
        <v>-19336384</v>
      </c>
      <c r="W36" s="105">
        <f t="shared" si="3"/>
        <v>-6355534</v>
      </c>
      <c r="X36" s="105">
        <f t="shared" si="3"/>
        <v>0</v>
      </c>
      <c r="Y36" s="105">
        <f t="shared" si="3"/>
        <v>-6355534</v>
      </c>
      <c r="Z36" s="142">
        <f>+IF(X36&lt;&gt;0,+(Y36/X36)*100,0)</f>
        <v>0</v>
      </c>
      <c r="AA36" s="107">
        <f>+AA15+AA25+AA34</f>
        <v>0</v>
      </c>
    </row>
    <row r="37" spans="1:27" ht="13.5">
      <c r="A37" s="264" t="s">
        <v>202</v>
      </c>
      <c r="B37" s="197" t="s">
        <v>96</v>
      </c>
      <c r="C37" s="158">
        <v>67541994</v>
      </c>
      <c r="D37" s="158">
        <v>30065845</v>
      </c>
      <c r="E37" s="104"/>
      <c r="F37" s="105"/>
      <c r="G37" s="105">
        <v>30065845</v>
      </c>
      <c r="H37" s="105">
        <v>38760632</v>
      </c>
      <c r="I37" s="105">
        <v>37624398</v>
      </c>
      <c r="J37" s="105">
        <v>30065845</v>
      </c>
      <c r="K37" s="105">
        <v>37183692</v>
      </c>
      <c r="L37" s="105">
        <v>36340818</v>
      </c>
      <c r="M37" s="105">
        <v>31271859</v>
      </c>
      <c r="N37" s="105">
        <v>37183692</v>
      </c>
      <c r="O37" s="105">
        <v>29408359</v>
      </c>
      <c r="P37" s="105">
        <v>38829672</v>
      </c>
      <c r="Q37" s="105">
        <v>45642126</v>
      </c>
      <c r="R37" s="105">
        <v>29408359</v>
      </c>
      <c r="S37" s="105">
        <v>43046695</v>
      </c>
      <c r="T37" s="105">
        <v>41893294</v>
      </c>
      <c r="U37" s="105">
        <v>32685699</v>
      </c>
      <c r="V37" s="105">
        <v>43046695</v>
      </c>
      <c r="W37" s="105">
        <v>30065845</v>
      </c>
      <c r="X37" s="105"/>
      <c r="Y37" s="105">
        <v>30065845</v>
      </c>
      <c r="Z37" s="142"/>
      <c r="AA37" s="107"/>
    </row>
    <row r="38" spans="1:27" ht="13.5">
      <c r="A38" s="282" t="s">
        <v>203</v>
      </c>
      <c r="B38" s="271" t="s">
        <v>96</v>
      </c>
      <c r="C38" s="272">
        <v>30065845</v>
      </c>
      <c r="D38" s="272">
        <v>23710311</v>
      </c>
      <c r="E38" s="273"/>
      <c r="F38" s="274"/>
      <c r="G38" s="274">
        <v>38760632</v>
      </c>
      <c r="H38" s="274">
        <v>37624398</v>
      </c>
      <c r="I38" s="274">
        <v>37183692</v>
      </c>
      <c r="J38" s="274">
        <v>37183692</v>
      </c>
      <c r="K38" s="274">
        <v>36340818</v>
      </c>
      <c r="L38" s="274">
        <v>31271859</v>
      </c>
      <c r="M38" s="274">
        <v>29408359</v>
      </c>
      <c r="N38" s="274">
        <v>29408359</v>
      </c>
      <c r="O38" s="274">
        <v>38829672</v>
      </c>
      <c r="P38" s="274">
        <v>45642126</v>
      </c>
      <c r="Q38" s="274">
        <v>43046695</v>
      </c>
      <c r="R38" s="274">
        <v>43046695</v>
      </c>
      <c r="S38" s="274">
        <v>41893294</v>
      </c>
      <c r="T38" s="274">
        <v>32685699</v>
      </c>
      <c r="U38" s="274">
        <v>23710311</v>
      </c>
      <c r="V38" s="274">
        <v>23710311</v>
      </c>
      <c r="W38" s="274">
        <v>23710311</v>
      </c>
      <c r="X38" s="274"/>
      <c r="Y38" s="274">
        <v>23710311</v>
      </c>
      <c r="Z38" s="275"/>
      <c r="AA38" s="276"/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2012-08-01T09:04:42Z</dcterms:created>
  <dcterms:modified xsi:type="dcterms:W3CDTF">2012-08-01T09:04:42Z</dcterms:modified>
  <cp:category/>
  <cp:version/>
  <cp:contentType/>
  <cp:contentStatus/>
</cp:coreProperties>
</file>