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<sst xmlns="http://schemas.openxmlformats.org/spreadsheetml/2006/main" count="536" uniqueCount="252">
  <si>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Kannaland(WC041)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</si>
  <si>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</si>
  <si>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</si>
  <si>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</si>
  <si>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</si>
  <si>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</si>
  <si>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</si>
  <si>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</si>
  <si>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</si>
  <si>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</si>
  <si>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</si>
  <si>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</si>
  <si>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</si>
  <si>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</si>
  <si>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</si>
  <si>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</si>
  <si>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</si>
  <si>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</si>
  <si>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</si>
  <si>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</si>
  <si>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</si>
  <si>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</si>
  <si>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</si>
  <si>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</si>
  <si>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</si>
  <si>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</si>
  <si>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</si>
  <si>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</si>
  <si>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</si>
  <si>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</si>
  <si>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</si>
  <si>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</si>
  <si>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</si>
  <si>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</si>
  <si>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</si>
  <si>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</si>
  <si>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</si>
  <si>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</si>
  <si>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</si>
  <si>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</si>
  <si>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</si>
  <si>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</si>
  <si>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</si>
  <si>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</si>
  <si>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</si>
  <si>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</si>
  <si>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</si>
  <si>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</si>
  <si>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</si>
  <si>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</si>
  <si>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</si>
  <si>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</si>
  <si>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</si>
  <si>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</si>
  <si>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</si>
  <si>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</si>
  <si>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</si>
  <si>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</si>
  <si>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</si>
  <si>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</si>
  <si>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</si>
  <si>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</si>
  <si>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</si>
  <si>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</si>
  <si>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</si>
  <si>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</si>
  <si>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</si>
  <si>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</si>
  <si>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</si>
  <si>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</si>
  <si>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Kannaland(WC041)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</si>
  <si>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</si>
  <si>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</si>
  <si>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</si>
  <si>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</si>
  <si>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</si>
  <si>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</si>
  <si>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</si>
  <si>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</si>
  <si>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</si>
  <si>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</si>
  <si>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</si>
  <si>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</si>
  <si>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</si>
  <si>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</si>
  <si>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</si>
  <si>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</si>
  <si>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</si>
  <si>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</si>
  <si>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</si>
  <si>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</si>
  <si>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</si>
  <si>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</si>
  <si>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</si>
  <si>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</si>
  <si>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</si>
  <si>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</si>
  <si>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</si>
  <si>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</si>
  <si>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</si>
  <si>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Kannaland(WC041)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</si>
  <si>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</si>
  <si>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</si>
  <si>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</si>
  <si>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</si>
  <si>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</si>
  <si>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</si>
  <si>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</si>
  <si>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</si>
  <si>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</si>
  <si>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</si>
  <si>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</si>
  <si>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</si>
  <si>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</si>
  <si>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</si>
  <si>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</si>
  <si>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</si>
  <si>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</si>
  <si>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</si>
  <si>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</si>
  <si>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</si>
  <si>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</si>
  <si>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</si>
  <si>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</si>
  <si>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</si>
  <si>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</si>
  <si>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</si>
  <si>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</si>
  <si>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</si>
  <si>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</si>
  <si>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</si>
  <si>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</si>
  <si>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</si>
  <si>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Kannaland(WC041)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</si>
  <si>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</si>
  <si>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</si>
  <si>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</si>
  <si>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</si>
  <si>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</si>
  <si>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</si>
  <si>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</si>
  <si>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</si>
  <si>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</si>
  <si>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Kannaland(WC041)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</si>
  <si>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</si>
  <si>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</si>
  <si>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</si>
  <si>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</si>
  <si>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</si>
  <si>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</si>
  <si>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</si>
  <si>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</si>
  <si>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</si>
  <si>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</si>
  <si>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</si>
  <si>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</si>
  <si>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</si>
  <si>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</si>
  <si>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</si>
  <si>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</si>
  <si>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</si>
  <si>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</si>
  <si>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</si>
  <si>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</si>
  <si>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</si>
  <si>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</si>
  <si>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</si>
  <si>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</si>
  <si>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</si>
  <si>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</si>
  <si>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</si>
  <si>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</si>
  <si>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</si>
  <si>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</si>
  <si>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</si>
  <si>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</si>
  <si>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</si>
  <si>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Kannaland(WC041)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</si>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</sst>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16936346</v>
      </c>
      <c r="E5" s="65">
        <v>17188530</v>
      </c>
      <c r="F5" s="65">
        <v>17276393</v>
      </c>
      <c r="G5" s="65">
        <v>-601108</v>
      </c>
      <c r="H5" s="65">
        <v>142651</v>
      </c>
      <c r="I5" s="65">
        <v>16817936</v>
      </c>
      <c r="J5" s="65">
        <v>124002</v>
      </c>
      <c r="K5" s="65">
        <v>93814</v>
      </c>
      <c r="L5" s="65">
        <v>7133</v>
      </c>
      <c r="M5" s="65">
        <v>224949</v>
      </c>
      <c r="N5" s="65">
        <v>53820</v>
      </c>
      <c r="O5" s="65">
        <v>76358</v>
      </c>
      <c r="P5" s="65">
        <v>72019</v>
      </c>
      <c r="Q5" s="65">
        <v>202197</v>
      </c>
      <c r="R5" s="65">
        <v>63471</v>
      </c>
      <c r="S5" s="65">
        <v>70771</v>
      </c>
      <c r="T5" s="65">
        <v>-62516</v>
      </c>
      <c r="U5" s="65">
        <v>71726</v>
      </c>
      <c r="V5" s="65">
        <v>17316808</v>
      </c>
      <c r="W5" s="65">
        <v>17188530</v>
      </c>
      <c r="X5" s="65">
        <v>128278</v>
      </c>
      <c r="Y5" s="66">
        <v>0.75</v>
      </c>
      <c r="Z5" s="67">
        <v>17188530</v>
      </c>
    </row>
    <row r="6" spans="1:26" ht="13.5">
      <c r="A6" s="63" t="s">
        <v>32</v>
      </c>
      <c r="B6" s="19">
        <v>0</v>
      </c>
      <c r="C6" s="19"/>
      <c r="D6" s="64">
        <v>26763773</v>
      </c>
      <c r="E6" s="65">
        <v>25804960</v>
      </c>
      <c r="F6" s="65">
        <v>-2955683</v>
      </c>
      <c r="G6" s="65">
        <v>1990297</v>
      </c>
      <c r="H6" s="65">
        <v>2499208</v>
      </c>
      <c r="I6" s="65">
        <v>1533822</v>
      </c>
      <c r="J6" s="65">
        <v>2408427</v>
      </c>
      <c r="K6" s="65">
        <v>3531340</v>
      </c>
      <c r="L6" s="65">
        <v>2760579</v>
      </c>
      <c r="M6" s="65">
        <v>8700346</v>
      </c>
      <c r="N6" s="65">
        <v>3036568</v>
      </c>
      <c r="O6" s="65">
        <v>3299284</v>
      </c>
      <c r="P6" s="65">
        <v>3082139</v>
      </c>
      <c r="Q6" s="65">
        <v>9417991</v>
      </c>
      <c r="R6" s="65">
        <v>2917673</v>
      </c>
      <c r="S6" s="65">
        <v>2443684</v>
      </c>
      <c r="T6" s="65">
        <v>3286920</v>
      </c>
      <c r="U6" s="65">
        <v>8648277</v>
      </c>
      <c r="V6" s="65">
        <v>28300436</v>
      </c>
      <c r="W6" s="65">
        <v>25804960</v>
      </c>
      <c r="X6" s="65">
        <v>2495476</v>
      </c>
      <c r="Y6" s="66">
        <v>9.67</v>
      </c>
      <c r="Z6" s="67">
        <v>25804960</v>
      </c>
    </row>
    <row r="7" spans="1:26" ht="13.5">
      <c r="A7" s="63" t="s">
        <v>33</v>
      </c>
      <c r="B7" s="19">
        <v>0</v>
      </c>
      <c r="C7" s="19"/>
      <c r="D7" s="64">
        <v>250000</v>
      </c>
      <c r="E7" s="65">
        <v>243360</v>
      </c>
      <c r="F7" s="65">
        <v>0</v>
      </c>
      <c r="G7" s="65">
        <v>0</v>
      </c>
      <c r="H7" s="65">
        <v>38641</v>
      </c>
      <c r="I7" s="65">
        <v>38641</v>
      </c>
      <c r="J7" s="65">
        <v>3136</v>
      </c>
      <c r="K7" s="65">
        <v>18793</v>
      </c>
      <c r="L7" s="65">
        <v>14982</v>
      </c>
      <c r="M7" s="65">
        <v>36911</v>
      </c>
      <c r="N7" s="65">
        <v>9470</v>
      </c>
      <c r="O7" s="65">
        <v>13451</v>
      </c>
      <c r="P7" s="65">
        <v>16405</v>
      </c>
      <c r="Q7" s="65">
        <v>39326</v>
      </c>
      <c r="R7" s="65">
        <v>26484</v>
      </c>
      <c r="S7" s="65">
        <v>61387</v>
      </c>
      <c r="T7" s="65">
        <v>37635</v>
      </c>
      <c r="U7" s="65">
        <v>125506</v>
      </c>
      <c r="V7" s="65">
        <v>240384</v>
      </c>
      <c r="W7" s="65">
        <v>243360</v>
      </c>
      <c r="X7" s="65">
        <v>-2976</v>
      </c>
      <c r="Y7" s="66">
        <v>-1.22</v>
      </c>
      <c r="Z7" s="67">
        <v>243360</v>
      </c>
    </row>
    <row r="8" spans="1:26" ht="13.5">
      <c r="A8" s="63" t="s">
        <v>34</v>
      </c>
      <c r="B8" s="19">
        <v>0</v>
      </c>
      <c r="C8" s="19"/>
      <c r="D8" s="64">
        <v>20181000</v>
      </c>
      <c r="E8" s="65">
        <v>21861000</v>
      </c>
      <c r="F8" s="65">
        <v>0</v>
      </c>
      <c r="G8" s="65">
        <v>63000</v>
      </c>
      <c r="H8" s="65">
        <v>1421051</v>
      </c>
      <c r="I8" s="65">
        <v>1484051</v>
      </c>
      <c r="J8" s="65">
        <v>0</v>
      </c>
      <c r="K8" s="65">
        <v>1403340</v>
      </c>
      <c r="L8" s="65">
        <v>1403340</v>
      </c>
      <c r="M8" s="65">
        <v>2806680</v>
      </c>
      <c r="N8" s="65">
        <v>2359340</v>
      </c>
      <c r="O8" s="65">
        <v>1403340</v>
      </c>
      <c r="P8" s="65">
        <v>1491059</v>
      </c>
      <c r="Q8" s="65">
        <v>5253739</v>
      </c>
      <c r="R8" s="65">
        <v>76121</v>
      </c>
      <c r="S8" s="65">
        <v>2816580</v>
      </c>
      <c r="T8" s="65">
        <v>1403340</v>
      </c>
      <c r="U8" s="65">
        <v>4296041</v>
      </c>
      <c r="V8" s="65">
        <v>13840511</v>
      </c>
      <c r="W8" s="65">
        <v>21861000</v>
      </c>
      <c r="X8" s="65">
        <v>-8020489</v>
      </c>
      <c r="Y8" s="66">
        <v>-36.69</v>
      </c>
      <c r="Z8" s="67">
        <v>21861000</v>
      </c>
    </row>
    <row r="9" spans="1:26" ht="13.5">
      <c r="A9" s="63" t="s">
        <v>35</v>
      </c>
      <c r="B9" s="19">
        <v>0</v>
      </c>
      <c r="C9" s="19"/>
      <c r="D9" s="64">
        <v>2046910</v>
      </c>
      <c r="E9" s="65">
        <v>1520110</v>
      </c>
      <c r="F9" s="65">
        <v>50788</v>
      </c>
      <c r="G9" s="65">
        <v>39671</v>
      </c>
      <c r="H9" s="65">
        <v>201472</v>
      </c>
      <c r="I9" s="65">
        <v>291931</v>
      </c>
      <c r="J9" s="65">
        <v>129462</v>
      </c>
      <c r="K9" s="65">
        <v>127173</v>
      </c>
      <c r="L9" s="65">
        <v>118326</v>
      </c>
      <c r="M9" s="65">
        <v>374961</v>
      </c>
      <c r="N9" s="65">
        <v>164466</v>
      </c>
      <c r="O9" s="65">
        <v>171893</v>
      </c>
      <c r="P9" s="65">
        <v>179782</v>
      </c>
      <c r="Q9" s="65">
        <v>516141</v>
      </c>
      <c r="R9" s="65">
        <v>160563</v>
      </c>
      <c r="S9" s="65">
        <v>245618</v>
      </c>
      <c r="T9" s="65">
        <v>353057</v>
      </c>
      <c r="U9" s="65">
        <v>759238</v>
      </c>
      <c r="V9" s="65">
        <v>1942271</v>
      </c>
      <c r="W9" s="65">
        <v>1520110</v>
      </c>
      <c r="X9" s="65">
        <v>422161</v>
      </c>
      <c r="Y9" s="66">
        <v>27.77</v>
      </c>
      <c r="Z9" s="67">
        <v>1520110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66178029</v>
      </c>
      <c r="E10" s="71">
        <f t="shared" si="0"/>
        <v>66617960</v>
      </c>
      <c r="F10" s="71">
        <f t="shared" si="0"/>
        <v>14371498</v>
      </c>
      <c r="G10" s="71">
        <f t="shared" si="0"/>
        <v>1491860</v>
      </c>
      <c r="H10" s="71">
        <f t="shared" si="0"/>
        <v>4303023</v>
      </c>
      <c r="I10" s="71">
        <f t="shared" si="0"/>
        <v>20166381</v>
      </c>
      <c r="J10" s="71">
        <f t="shared" si="0"/>
        <v>2665027</v>
      </c>
      <c r="K10" s="71">
        <f t="shared" si="0"/>
        <v>5174460</v>
      </c>
      <c r="L10" s="71">
        <f t="shared" si="0"/>
        <v>4304360</v>
      </c>
      <c r="M10" s="71">
        <f t="shared" si="0"/>
        <v>12143847</v>
      </c>
      <c r="N10" s="71">
        <f t="shared" si="0"/>
        <v>5623664</v>
      </c>
      <c r="O10" s="71">
        <f t="shared" si="0"/>
        <v>4964326</v>
      </c>
      <c r="P10" s="71">
        <f t="shared" si="0"/>
        <v>4841404</v>
      </c>
      <c r="Q10" s="71">
        <f t="shared" si="0"/>
        <v>15429394</v>
      </c>
      <c r="R10" s="71">
        <f t="shared" si="0"/>
        <v>3244312</v>
      </c>
      <c r="S10" s="71">
        <f t="shared" si="0"/>
        <v>5638040</v>
      </c>
      <c r="T10" s="71">
        <f t="shared" si="0"/>
        <v>5018436</v>
      </c>
      <c r="U10" s="71">
        <f t="shared" si="0"/>
        <v>13900788</v>
      </c>
      <c r="V10" s="71">
        <f t="shared" si="0"/>
        <v>61640410</v>
      </c>
      <c r="W10" s="71">
        <f t="shared" si="0"/>
        <v>66617960</v>
      </c>
      <c r="X10" s="71">
        <f t="shared" si="0"/>
        <v>-4977550</v>
      </c>
      <c r="Y10" s="72">
        <f>+IF(W10&lt;&gt;0,(X10/W10)*100,0)</f>
        <v>-7.471783885306604</v>
      </c>
      <c r="Z10" s="73">
        <f t="shared" si="0"/>
        <v>66617960</v>
      </c>
    </row>
    <row r="11" spans="1:26" ht="13.5">
      <c r="A11" s="63" t="s">
        <v>37</v>
      </c>
      <c r="B11" s="19">
        <v>0</v>
      </c>
      <c r="C11" s="19"/>
      <c r="D11" s="64">
        <v>25679411</v>
      </c>
      <c r="E11" s="65">
        <v>24923450</v>
      </c>
      <c r="F11" s="65">
        <v>2028340</v>
      </c>
      <c r="G11" s="65">
        <v>2085356</v>
      </c>
      <c r="H11" s="65">
        <v>2222282</v>
      </c>
      <c r="I11" s="65">
        <v>6335978</v>
      </c>
      <c r="J11" s="65">
        <v>1995439</v>
      </c>
      <c r="K11" s="65">
        <v>2824580</v>
      </c>
      <c r="L11" s="65">
        <v>2027925</v>
      </c>
      <c r="M11" s="65">
        <v>6847944</v>
      </c>
      <c r="N11" s="65">
        <v>2403030</v>
      </c>
      <c r="O11" s="65">
        <v>2356487</v>
      </c>
      <c r="P11" s="65">
        <v>2329890</v>
      </c>
      <c r="Q11" s="65">
        <v>7089407</v>
      </c>
      <c r="R11" s="65">
        <v>2854290</v>
      </c>
      <c r="S11" s="65">
        <v>2416971</v>
      </c>
      <c r="T11" s="65">
        <v>2275677</v>
      </c>
      <c r="U11" s="65">
        <v>7546938</v>
      </c>
      <c r="V11" s="65">
        <v>27820267</v>
      </c>
      <c r="W11" s="65">
        <v>24923450</v>
      </c>
      <c r="X11" s="65">
        <v>2896817</v>
      </c>
      <c r="Y11" s="66">
        <v>11.62</v>
      </c>
      <c r="Z11" s="67">
        <v>24923450</v>
      </c>
    </row>
    <row r="12" spans="1:26" ht="13.5">
      <c r="A12" s="63" t="s">
        <v>38</v>
      </c>
      <c r="B12" s="19">
        <v>0</v>
      </c>
      <c r="C12" s="19"/>
      <c r="D12" s="64">
        <v>2334700</v>
      </c>
      <c r="E12" s="65">
        <v>2299310</v>
      </c>
      <c r="F12" s="65">
        <v>275388</v>
      </c>
      <c r="G12" s="65">
        <v>279166</v>
      </c>
      <c r="H12" s="65">
        <v>276514</v>
      </c>
      <c r="I12" s="65">
        <v>831068</v>
      </c>
      <c r="J12" s="65">
        <v>279034</v>
      </c>
      <c r="K12" s="65">
        <v>237514</v>
      </c>
      <c r="L12" s="65">
        <v>237514</v>
      </c>
      <c r="M12" s="65">
        <v>754062</v>
      </c>
      <c r="N12" s="65">
        <v>247514</v>
      </c>
      <c r="O12" s="65">
        <v>228514</v>
      </c>
      <c r="P12" s="65">
        <v>235164</v>
      </c>
      <c r="Q12" s="65">
        <v>711192</v>
      </c>
      <c r="R12" s="65">
        <v>256874</v>
      </c>
      <c r="S12" s="65">
        <v>244850</v>
      </c>
      <c r="T12" s="65">
        <v>242100</v>
      </c>
      <c r="U12" s="65">
        <v>743824</v>
      </c>
      <c r="V12" s="65">
        <v>3040146</v>
      </c>
      <c r="W12" s="65">
        <v>2299310</v>
      </c>
      <c r="X12" s="65">
        <v>740836</v>
      </c>
      <c r="Y12" s="66">
        <v>32.22</v>
      </c>
      <c r="Z12" s="67">
        <v>2299310</v>
      </c>
    </row>
    <row r="13" spans="1:26" ht="13.5">
      <c r="A13" s="63" t="s">
        <v>214</v>
      </c>
      <c r="B13" s="19">
        <v>0</v>
      </c>
      <c r="C13" s="19"/>
      <c r="D13" s="64">
        <v>8414400</v>
      </c>
      <c r="E13" s="65">
        <v>8414420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8414420</v>
      </c>
      <c r="X13" s="65">
        <v>-8414420</v>
      </c>
      <c r="Y13" s="66">
        <v>-100</v>
      </c>
      <c r="Z13" s="67">
        <v>8414420</v>
      </c>
    </row>
    <row r="14" spans="1:26" ht="13.5">
      <c r="A14" s="63" t="s">
        <v>40</v>
      </c>
      <c r="B14" s="19">
        <v>0</v>
      </c>
      <c r="C14" s="19"/>
      <c r="D14" s="64">
        <v>1297040</v>
      </c>
      <c r="E14" s="65">
        <v>1320860</v>
      </c>
      <c r="F14" s="65">
        <v>0</v>
      </c>
      <c r="G14" s="65">
        <v>0</v>
      </c>
      <c r="H14" s="65">
        <v>111266</v>
      </c>
      <c r="I14" s="65">
        <v>111266</v>
      </c>
      <c r="J14" s="65">
        <v>109227</v>
      </c>
      <c r="K14" s="65">
        <v>108874</v>
      </c>
      <c r="L14" s="65">
        <v>108519</v>
      </c>
      <c r="M14" s="65">
        <v>326620</v>
      </c>
      <c r="N14" s="65">
        <v>108158</v>
      </c>
      <c r="O14" s="65">
        <v>107795</v>
      </c>
      <c r="P14" s="65">
        <v>107427</v>
      </c>
      <c r="Q14" s="65">
        <v>323380</v>
      </c>
      <c r="R14" s="65">
        <v>107056</v>
      </c>
      <c r="S14" s="65">
        <v>106681</v>
      </c>
      <c r="T14" s="65">
        <v>106301</v>
      </c>
      <c r="U14" s="65">
        <v>320038</v>
      </c>
      <c r="V14" s="65">
        <v>1081304</v>
      </c>
      <c r="W14" s="65">
        <v>1320860</v>
      </c>
      <c r="X14" s="65">
        <v>-239556</v>
      </c>
      <c r="Y14" s="66">
        <v>-18.14</v>
      </c>
      <c r="Z14" s="67">
        <v>1320860</v>
      </c>
    </row>
    <row r="15" spans="1:26" ht="13.5">
      <c r="A15" s="63" t="s">
        <v>41</v>
      </c>
      <c r="B15" s="19">
        <v>0</v>
      </c>
      <c r="C15" s="19"/>
      <c r="D15" s="64">
        <v>16570620</v>
      </c>
      <c r="E15" s="65">
        <v>16790620</v>
      </c>
      <c r="F15" s="65">
        <v>1753440</v>
      </c>
      <c r="G15" s="65">
        <v>2119306</v>
      </c>
      <c r="H15" s="65">
        <v>877193</v>
      </c>
      <c r="I15" s="65">
        <v>4749939</v>
      </c>
      <c r="J15" s="65">
        <v>1491228</v>
      </c>
      <c r="K15" s="65">
        <v>2280702</v>
      </c>
      <c r="L15" s="65">
        <v>836589</v>
      </c>
      <c r="M15" s="65">
        <v>4608519</v>
      </c>
      <c r="N15" s="65">
        <v>-876247</v>
      </c>
      <c r="O15" s="65">
        <v>1315789</v>
      </c>
      <c r="P15" s="65">
        <v>1754386</v>
      </c>
      <c r="Q15" s="65">
        <v>2193928</v>
      </c>
      <c r="R15" s="65">
        <v>1642083</v>
      </c>
      <c r="S15" s="65">
        <v>931369</v>
      </c>
      <c r="T15" s="65">
        <v>-3845</v>
      </c>
      <c r="U15" s="65">
        <v>2569607</v>
      </c>
      <c r="V15" s="65">
        <v>14121993</v>
      </c>
      <c r="W15" s="65">
        <v>16790620</v>
      </c>
      <c r="X15" s="65">
        <v>-2668627</v>
      </c>
      <c r="Y15" s="66">
        <v>-15.89</v>
      </c>
      <c r="Z15" s="67">
        <v>16790620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0</v>
      </c>
      <c r="C17" s="19"/>
      <c r="D17" s="64">
        <v>24046428</v>
      </c>
      <c r="E17" s="65">
        <v>33768170</v>
      </c>
      <c r="F17" s="65">
        <v>714415</v>
      </c>
      <c r="G17" s="65">
        <v>1187225</v>
      </c>
      <c r="H17" s="65">
        <v>1298152</v>
      </c>
      <c r="I17" s="65">
        <v>3199792</v>
      </c>
      <c r="J17" s="65">
        <v>957599</v>
      </c>
      <c r="K17" s="65">
        <v>764581</v>
      </c>
      <c r="L17" s="65">
        <v>587217</v>
      </c>
      <c r="M17" s="65">
        <v>2309397</v>
      </c>
      <c r="N17" s="65">
        <v>534498</v>
      </c>
      <c r="O17" s="65">
        <v>1337775</v>
      </c>
      <c r="P17" s="65">
        <v>2570893</v>
      </c>
      <c r="Q17" s="65">
        <v>4443166</v>
      </c>
      <c r="R17" s="65">
        <v>1652558</v>
      </c>
      <c r="S17" s="65">
        <v>2320817</v>
      </c>
      <c r="T17" s="65">
        <v>1309682</v>
      </c>
      <c r="U17" s="65">
        <v>5283057</v>
      </c>
      <c r="V17" s="65">
        <v>15235412</v>
      </c>
      <c r="W17" s="65">
        <v>33768170</v>
      </c>
      <c r="X17" s="65">
        <v>-18532758</v>
      </c>
      <c r="Y17" s="66">
        <v>-54.88</v>
      </c>
      <c r="Z17" s="67">
        <v>33768170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78342599</v>
      </c>
      <c r="E18" s="78">
        <f t="shared" si="1"/>
        <v>87516830</v>
      </c>
      <c r="F18" s="78">
        <f t="shared" si="1"/>
        <v>4771583</v>
      </c>
      <c r="G18" s="78">
        <f t="shared" si="1"/>
        <v>5671053</v>
      </c>
      <c r="H18" s="78">
        <f t="shared" si="1"/>
        <v>4785407</v>
      </c>
      <c r="I18" s="78">
        <f t="shared" si="1"/>
        <v>15228043</v>
      </c>
      <c r="J18" s="78">
        <f t="shared" si="1"/>
        <v>4832527</v>
      </c>
      <c r="K18" s="78">
        <f t="shared" si="1"/>
        <v>6216251</v>
      </c>
      <c r="L18" s="78">
        <f t="shared" si="1"/>
        <v>3797764</v>
      </c>
      <c r="M18" s="78">
        <f t="shared" si="1"/>
        <v>14846542</v>
      </c>
      <c r="N18" s="78">
        <f t="shared" si="1"/>
        <v>2416953</v>
      </c>
      <c r="O18" s="78">
        <f t="shared" si="1"/>
        <v>5346360</v>
      </c>
      <c r="P18" s="78">
        <f t="shared" si="1"/>
        <v>6997760</v>
      </c>
      <c r="Q18" s="78">
        <f t="shared" si="1"/>
        <v>14761073</v>
      </c>
      <c r="R18" s="78">
        <f t="shared" si="1"/>
        <v>6512861</v>
      </c>
      <c r="S18" s="78">
        <f t="shared" si="1"/>
        <v>6020688</v>
      </c>
      <c r="T18" s="78">
        <f t="shared" si="1"/>
        <v>3929915</v>
      </c>
      <c r="U18" s="78">
        <f t="shared" si="1"/>
        <v>16463464</v>
      </c>
      <c r="V18" s="78">
        <f t="shared" si="1"/>
        <v>61299122</v>
      </c>
      <c r="W18" s="78">
        <f t="shared" si="1"/>
        <v>87516830</v>
      </c>
      <c r="X18" s="78">
        <f t="shared" si="1"/>
        <v>-26217708</v>
      </c>
      <c r="Y18" s="72">
        <f>+IF(W18&lt;&gt;0,(X18/W18)*100,0)</f>
        <v>-29.957332778163924</v>
      </c>
      <c r="Z18" s="79">
        <f t="shared" si="1"/>
        <v>87516830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-12164570</v>
      </c>
      <c r="E19" s="82">
        <f t="shared" si="2"/>
        <v>-20898870</v>
      </c>
      <c r="F19" s="82">
        <f t="shared" si="2"/>
        <v>9599915</v>
      </c>
      <c r="G19" s="82">
        <f t="shared" si="2"/>
        <v>-4179193</v>
      </c>
      <c r="H19" s="82">
        <f t="shared" si="2"/>
        <v>-482384</v>
      </c>
      <c r="I19" s="82">
        <f t="shared" si="2"/>
        <v>4938338</v>
      </c>
      <c r="J19" s="82">
        <f t="shared" si="2"/>
        <v>-2167500</v>
      </c>
      <c r="K19" s="82">
        <f t="shared" si="2"/>
        <v>-1041791</v>
      </c>
      <c r="L19" s="82">
        <f t="shared" si="2"/>
        <v>506596</v>
      </c>
      <c r="M19" s="82">
        <f t="shared" si="2"/>
        <v>-2702695</v>
      </c>
      <c r="N19" s="82">
        <f t="shared" si="2"/>
        <v>3206711</v>
      </c>
      <c r="O19" s="82">
        <f t="shared" si="2"/>
        <v>-382034</v>
      </c>
      <c r="P19" s="82">
        <f t="shared" si="2"/>
        <v>-2156356</v>
      </c>
      <c r="Q19" s="82">
        <f t="shared" si="2"/>
        <v>668321</v>
      </c>
      <c r="R19" s="82">
        <f t="shared" si="2"/>
        <v>-3268549</v>
      </c>
      <c r="S19" s="82">
        <f t="shared" si="2"/>
        <v>-382648</v>
      </c>
      <c r="T19" s="82">
        <f t="shared" si="2"/>
        <v>1088521</v>
      </c>
      <c r="U19" s="82">
        <f t="shared" si="2"/>
        <v>-2562676</v>
      </c>
      <c r="V19" s="82">
        <f t="shared" si="2"/>
        <v>341288</v>
      </c>
      <c r="W19" s="82">
        <f>IF(E10=E18,0,W10-W18)</f>
        <v>-20898870</v>
      </c>
      <c r="X19" s="82">
        <f t="shared" si="2"/>
        <v>21240158</v>
      </c>
      <c r="Y19" s="83">
        <f>+IF(W19&lt;&gt;0,(X19/W19)*100,0)</f>
        <v>-101.63304523163215</v>
      </c>
      <c r="Z19" s="84">
        <f t="shared" si="2"/>
        <v>-20898870</v>
      </c>
    </row>
    <row r="20" spans="1:26" ht="13.5">
      <c r="A20" s="63" t="s">
        <v>46</v>
      </c>
      <c r="B20" s="19">
        <v>0</v>
      </c>
      <c r="C20" s="19"/>
      <c r="D20" s="64">
        <v>19939000</v>
      </c>
      <c r="E20" s="65">
        <v>21181840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225000</v>
      </c>
      <c r="M20" s="65">
        <v>225000</v>
      </c>
      <c r="N20" s="65">
        <v>0</v>
      </c>
      <c r="O20" s="65">
        <v>0</v>
      </c>
      <c r="P20" s="65">
        <v>0</v>
      </c>
      <c r="Q20" s="65">
        <v>0</v>
      </c>
      <c r="R20" s="65">
        <v>145000</v>
      </c>
      <c r="S20" s="65">
        <v>0</v>
      </c>
      <c r="T20" s="65">
        <v>0</v>
      </c>
      <c r="U20" s="65">
        <v>145000</v>
      </c>
      <c r="V20" s="65">
        <v>370000</v>
      </c>
      <c r="W20" s="65">
        <v>21181840</v>
      </c>
      <c r="X20" s="65">
        <v>-20811840</v>
      </c>
      <c r="Y20" s="66">
        <v>-98.25</v>
      </c>
      <c r="Z20" s="67">
        <v>21181840</v>
      </c>
    </row>
    <row r="21" spans="1:26" ht="13.5">
      <c r="A21" s="63" t="s">
        <v>215</v>
      </c>
      <c r="B21" s="85">
        <v>0</v>
      </c>
      <c r="C21" s="85"/>
      <c r="D21" s="86">
        <v>-10000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23021</v>
      </c>
      <c r="P21" s="87">
        <v>0</v>
      </c>
      <c r="Q21" s="87">
        <v>23021</v>
      </c>
      <c r="R21" s="87">
        <v>0</v>
      </c>
      <c r="S21" s="87">
        <v>0</v>
      </c>
      <c r="T21" s="87">
        <v>0</v>
      </c>
      <c r="U21" s="87">
        <v>0</v>
      </c>
      <c r="V21" s="87">
        <v>23021</v>
      </c>
      <c r="W21" s="87">
        <v>0</v>
      </c>
      <c r="X21" s="87">
        <v>23021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7764430</v>
      </c>
      <c r="E22" s="93">
        <f t="shared" si="3"/>
        <v>282970</v>
      </c>
      <c r="F22" s="93">
        <f t="shared" si="3"/>
        <v>9599915</v>
      </c>
      <c r="G22" s="93">
        <f t="shared" si="3"/>
        <v>-4179193</v>
      </c>
      <c r="H22" s="93">
        <f t="shared" si="3"/>
        <v>-482384</v>
      </c>
      <c r="I22" s="93">
        <f t="shared" si="3"/>
        <v>4938338</v>
      </c>
      <c r="J22" s="93">
        <f t="shared" si="3"/>
        <v>-2167500</v>
      </c>
      <c r="K22" s="93">
        <f t="shared" si="3"/>
        <v>-1041791</v>
      </c>
      <c r="L22" s="93">
        <f t="shared" si="3"/>
        <v>731596</v>
      </c>
      <c r="M22" s="93">
        <f t="shared" si="3"/>
        <v>-2477695</v>
      </c>
      <c r="N22" s="93">
        <f t="shared" si="3"/>
        <v>3206711</v>
      </c>
      <c r="O22" s="93">
        <f t="shared" si="3"/>
        <v>-359013</v>
      </c>
      <c r="P22" s="93">
        <f t="shared" si="3"/>
        <v>-2156356</v>
      </c>
      <c r="Q22" s="93">
        <f t="shared" si="3"/>
        <v>691342</v>
      </c>
      <c r="R22" s="93">
        <f t="shared" si="3"/>
        <v>-3123549</v>
      </c>
      <c r="S22" s="93">
        <f t="shared" si="3"/>
        <v>-382648</v>
      </c>
      <c r="T22" s="93">
        <f t="shared" si="3"/>
        <v>1088521</v>
      </c>
      <c r="U22" s="93">
        <f t="shared" si="3"/>
        <v>-2417676</v>
      </c>
      <c r="V22" s="93">
        <f t="shared" si="3"/>
        <v>734309</v>
      </c>
      <c r="W22" s="93">
        <f t="shared" si="3"/>
        <v>282970</v>
      </c>
      <c r="X22" s="93">
        <f t="shared" si="3"/>
        <v>451339</v>
      </c>
      <c r="Y22" s="94">
        <f>+IF(W22&lt;&gt;0,(X22/W22)*100,0)</f>
        <v>159.5006537795526</v>
      </c>
      <c r="Z22" s="95">
        <f t="shared" si="3"/>
        <v>282970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7764430</v>
      </c>
      <c r="E24" s="82">
        <f t="shared" si="4"/>
        <v>282970</v>
      </c>
      <c r="F24" s="82">
        <f t="shared" si="4"/>
        <v>9599915</v>
      </c>
      <c r="G24" s="82">
        <f t="shared" si="4"/>
        <v>-4179193</v>
      </c>
      <c r="H24" s="82">
        <f t="shared" si="4"/>
        <v>-482384</v>
      </c>
      <c r="I24" s="82">
        <f t="shared" si="4"/>
        <v>4938338</v>
      </c>
      <c r="J24" s="82">
        <f t="shared" si="4"/>
        <v>-2167500</v>
      </c>
      <c r="K24" s="82">
        <f t="shared" si="4"/>
        <v>-1041791</v>
      </c>
      <c r="L24" s="82">
        <f t="shared" si="4"/>
        <v>731596</v>
      </c>
      <c r="M24" s="82">
        <f t="shared" si="4"/>
        <v>-2477695</v>
      </c>
      <c r="N24" s="82">
        <f t="shared" si="4"/>
        <v>3206711</v>
      </c>
      <c r="O24" s="82">
        <f t="shared" si="4"/>
        <v>-359013</v>
      </c>
      <c r="P24" s="82">
        <f t="shared" si="4"/>
        <v>-2156356</v>
      </c>
      <c r="Q24" s="82">
        <f t="shared" si="4"/>
        <v>691342</v>
      </c>
      <c r="R24" s="82">
        <f t="shared" si="4"/>
        <v>-3123549</v>
      </c>
      <c r="S24" s="82">
        <f t="shared" si="4"/>
        <v>-382648</v>
      </c>
      <c r="T24" s="82">
        <f t="shared" si="4"/>
        <v>1088521</v>
      </c>
      <c r="U24" s="82">
        <f t="shared" si="4"/>
        <v>-2417676</v>
      </c>
      <c r="V24" s="82">
        <f t="shared" si="4"/>
        <v>734309</v>
      </c>
      <c r="W24" s="82">
        <f t="shared" si="4"/>
        <v>282970</v>
      </c>
      <c r="X24" s="82">
        <f t="shared" si="4"/>
        <v>451339</v>
      </c>
      <c r="Y24" s="83">
        <f>+IF(W24&lt;&gt;0,(X24/W24)*100,0)</f>
        <v>159.5006537795526</v>
      </c>
      <c r="Z24" s="84">
        <f t="shared" si="4"/>
        <v>282970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21776200</v>
      </c>
      <c r="E27" s="105">
        <v>21608937</v>
      </c>
      <c r="F27" s="105">
        <v>6333</v>
      </c>
      <c r="G27" s="105">
        <v>119232</v>
      </c>
      <c r="H27" s="105">
        <v>66269</v>
      </c>
      <c r="I27" s="105">
        <v>191834</v>
      </c>
      <c r="J27" s="105">
        <v>759794</v>
      </c>
      <c r="K27" s="105">
        <v>494644</v>
      </c>
      <c r="L27" s="105">
        <v>835183</v>
      </c>
      <c r="M27" s="105">
        <v>2089621</v>
      </c>
      <c r="N27" s="105">
        <v>0</v>
      </c>
      <c r="O27" s="105">
        <v>482772</v>
      </c>
      <c r="P27" s="105">
        <v>1920191</v>
      </c>
      <c r="Q27" s="105">
        <v>2402963</v>
      </c>
      <c r="R27" s="105">
        <v>1422811</v>
      </c>
      <c r="S27" s="105">
        <v>9364501</v>
      </c>
      <c r="T27" s="105">
        <v>5590108</v>
      </c>
      <c r="U27" s="105">
        <v>16377420</v>
      </c>
      <c r="V27" s="105">
        <v>21061838</v>
      </c>
      <c r="W27" s="105">
        <v>21608937</v>
      </c>
      <c r="X27" s="105">
        <v>-547099</v>
      </c>
      <c r="Y27" s="106">
        <v>-2.53</v>
      </c>
      <c r="Z27" s="107">
        <v>21608937</v>
      </c>
    </row>
    <row r="28" spans="1:26" ht="13.5">
      <c r="A28" s="108" t="s">
        <v>46</v>
      </c>
      <c r="B28" s="19">
        <v>0</v>
      </c>
      <c r="C28" s="19"/>
      <c r="D28" s="64">
        <v>18888000</v>
      </c>
      <c r="E28" s="65">
        <v>15916000</v>
      </c>
      <c r="F28" s="65">
        <v>6333</v>
      </c>
      <c r="G28" s="65">
        <v>108511</v>
      </c>
      <c r="H28" s="65">
        <v>0</v>
      </c>
      <c r="I28" s="65">
        <v>114844</v>
      </c>
      <c r="J28" s="65">
        <v>626424</v>
      </c>
      <c r="K28" s="65">
        <v>330745</v>
      </c>
      <c r="L28" s="65">
        <v>823405</v>
      </c>
      <c r="M28" s="65">
        <v>1780574</v>
      </c>
      <c r="N28" s="65">
        <v>0</v>
      </c>
      <c r="O28" s="65">
        <v>482772</v>
      </c>
      <c r="P28" s="65">
        <v>1866187</v>
      </c>
      <c r="Q28" s="65">
        <v>2348959</v>
      </c>
      <c r="R28" s="65">
        <v>1416761</v>
      </c>
      <c r="S28" s="65">
        <v>9357001</v>
      </c>
      <c r="T28" s="65">
        <v>5554530</v>
      </c>
      <c r="U28" s="65">
        <v>16328292</v>
      </c>
      <c r="V28" s="65">
        <v>20572669</v>
      </c>
      <c r="W28" s="65">
        <v>15916000</v>
      </c>
      <c r="X28" s="65">
        <v>4656669</v>
      </c>
      <c r="Y28" s="66">
        <v>29.26</v>
      </c>
      <c r="Z28" s="67">
        <v>15916000</v>
      </c>
    </row>
    <row r="29" spans="1:26" ht="13.5">
      <c r="A29" s="63" t="s">
        <v>218</v>
      </c>
      <c r="B29" s="19">
        <v>0</v>
      </c>
      <c r="C29" s="19"/>
      <c r="D29" s="64">
        <v>1928200</v>
      </c>
      <c r="E29" s="65">
        <v>4942837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4942837</v>
      </c>
      <c r="X29" s="65">
        <v>-4942837</v>
      </c>
      <c r="Y29" s="66">
        <v>-100</v>
      </c>
      <c r="Z29" s="67">
        <v>4942837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960000</v>
      </c>
      <c r="E31" s="65">
        <v>750100</v>
      </c>
      <c r="F31" s="65">
        <v>0</v>
      </c>
      <c r="G31" s="65">
        <v>10721</v>
      </c>
      <c r="H31" s="65">
        <v>66269</v>
      </c>
      <c r="I31" s="65">
        <v>76990</v>
      </c>
      <c r="J31" s="65">
        <v>133370</v>
      </c>
      <c r="K31" s="65">
        <v>163899</v>
      </c>
      <c r="L31" s="65">
        <v>11778</v>
      </c>
      <c r="M31" s="65">
        <v>309047</v>
      </c>
      <c r="N31" s="65">
        <v>0</v>
      </c>
      <c r="O31" s="65">
        <v>0</v>
      </c>
      <c r="P31" s="65">
        <v>54004</v>
      </c>
      <c r="Q31" s="65">
        <v>54004</v>
      </c>
      <c r="R31" s="65">
        <v>6050</v>
      </c>
      <c r="S31" s="65">
        <v>7500</v>
      </c>
      <c r="T31" s="65">
        <v>35578</v>
      </c>
      <c r="U31" s="65">
        <v>49128</v>
      </c>
      <c r="V31" s="65">
        <v>489169</v>
      </c>
      <c r="W31" s="65">
        <v>750100</v>
      </c>
      <c r="X31" s="65">
        <v>-260931</v>
      </c>
      <c r="Y31" s="66">
        <v>-34.79</v>
      </c>
      <c r="Z31" s="67">
        <v>750100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21776200</v>
      </c>
      <c r="E32" s="105">
        <f t="shared" si="5"/>
        <v>21608937</v>
      </c>
      <c r="F32" s="105">
        <f t="shared" si="5"/>
        <v>6333</v>
      </c>
      <c r="G32" s="105">
        <f t="shared" si="5"/>
        <v>119232</v>
      </c>
      <c r="H32" s="105">
        <f t="shared" si="5"/>
        <v>66269</v>
      </c>
      <c r="I32" s="105">
        <f t="shared" si="5"/>
        <v>191834</v>
      </c>
      <c r="J32" s="105">
        <f t="shared" si="5"/>
        <v>759794</v>
      </c>
      <c r="K32" s="105">
        <f t="shared" si="5"/>
        <v>494644</v>
      </c>
      <c r="L32" s="105">
        <f t="shared" si="5"/>
        <v>835183</v>
      </c>
      <c r="M32" s="105">
        <f t="shared" si="5"/>
        <v>2089621</v>
      </c>
      <c r="N32" s="105">
        <f t="shared" si="5"/>
        <v>0</v>
      </c>
      <c r="O32" s="105">
        <f t="shared" si="5"/>
        <v>482772</v>
      </c>
      <c r="P32" s="105">
        <f t="shared" si="5"/>
        <v>1920191</v>
      </c>
      <c r="Q32" s="105">
        <f t="shared" si="5"/>
        <v>2402963</v>
      </c>
      <c r="R32" s="105">
        <f t="shared" si="5"/>
        <v>1422811</v>
      </c>
      <c r="S32" s="105">
        <f t="shared" si="5"/>
        <v>9364501</v>
      </c>
      <c r="T32" s="105">
        <f t="shared" si="5"/>
        <v>5590108</v>
      </c>
      <c r="U32" s="105">
        <f t="shared" si="5"/>
        <v>16377420</v>
      </c>
      <c r="V32" s="105">
        <f t="shared" si="5"/>
        <v>21061838</v>
      </c>
      <c r="W32" s="105">
        <f t="shared" si="5"/>
        <v>21608937</v>
      </c>
      <c r="X32" s="105">
        <f t="shared" si="5"/>
        <v>-547099</v>
      </c>
      <c r="Y32" s="106">
        <f>+IF(W32&lt;&gt;0,(X32/W32)*100,0)</f>
        <v>-2.531818200960094</v>
      </c>
      <c r="Z32" s="107">
        <f t="shared" si="5"/>
        <v>21608937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0</v>
      </c>
      <c r="C35" s="19"/>
      <c r="D35" s="64">
        <v>19549871</v>
      </c>
      <c r="E35" s="65">
        <v>19549871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19549871</v>
      </c>
      <c r="X35" s="65">
        <v>-19549871</v>
      </c>
      <c r="Y35" s="66">
        <v>-100</v>
      </c>
      <c r="Z35" s="67">
        <v>19549871</v>
      </c>
    </row>
    <row r="36" spans="1:26" ht="13.5">
      <c r="A36" s="63" t="s">
        <v>57</v>
      </c>
      <c r="B36" s="19">
        <v>0</v>
      </c>
      <c r="C36" s="19"/>
      <c r="D36" s="64">
        <v>284076035</v>
      </c>
      <c r="E36" s="65">
        <v>284076035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284076035</v>
      </c>
      <c r="X36" s="65">
        <v>-284076035</v>
      </c>
      <c r="Y36" s="66">
        <v>-100</v>
      </c>
      <c r="Z36" s="67">
        <v>284076035</v>
      </c>
    </row>
    <row r="37" spans="1:26" ht="13.5">
      <c r="A37" s="63" t="s">
        <v>58</v>
      </c>
      <c r="B37" s="19">
        <v>0</v>
      </c>
      <c r="C37" s="19"/>
      <c r="D37" s="64">
        <v>20612511</v>
      </c>
      <c r="E37" s="65">
        <v>20612511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20612511</v>
      </c>
      <c r="X37" s="65">
        <v>-20612511</v>
      </c>
      <c r="Y37" s="66">
        <v>-100</v>
      </c>
      <c r="Z37" s="67">
        <v>20612511</v>
      </c>
    </row>
    <row r="38" spans="1:26" ht="13.5">
      <c r="A38" s="63" t="s">
        <v>59</v>
      </c>
      <c r="B38" s="19">
        <v>0</v>
      </c>
      <c r="C38" s="19"/>
      <c r="D38" s="64">
        <v>18611798</v>
      </c>
      <c r="E38" s="65">
        <v>18611798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18611798</v>
      </c>
      <c r="X38" s="65">
        <v>-18611798</v>
      </c>
      <c r="Y38" s="66">
        <v>-100</v>
      </c>
      <c r="Z38" s="67">
        <v>18611798</v>
      </c>
    </row>
    <row r="39" spans="1:26" ht="13.5">
      <c r="A39" s="63" t="s">
        <v>60</v>
      </c>
      <c r="B39" s="19">
        <v>0</v>
      </c>
      <c r="C39" s="19"/>
      <c r="D39" s="64">
        <v>264401597</v>
      </c>
      <c r="E39" s="65">
        <v>264401597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264401597</v>
      </c>
      <c r="X39" s="65">
        <v>-264401597</v>
      </c>
      <c r="Y39" s="66">
        <v>-100</v>
      </c>
      <c r="Z39" s="67">
        <v>264401597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7630102</v>
      </c>
      <c r="C42" s="19">
        <v>20859882</v>
      </c>
      <c r="D42" s="64">
        <v>21551000</v>
      </c>
      <c r="E42" s="65">
        <v>21551000</v>
      </c>
      <c r="F42" s="65">
        <v>10055643</v>
      </c>
      <c r="G42" s="65">
        <v>-8447704</v>
      </c>
      <c r="H42" s="65">
        <v>-549362</v>
      </c>
      <c r="I42" s="65">
        <v>1058577</v>
      </c>
      <c r="J42" s="65">
        <v>-151569</v>
      </c>
      <c r="K42" s="65">
        <v>925908</v>
      </c>
      <c r="L42" s="65">
        <v>1616114</v>
      </c>
      <c r="M42" s="65">
        <v>2390453</v>
      </c>
      <c r="N42" s="65">
        <v>221996</v>
      </c>
      <c r="O42" s="65">
        <v>-1177909</v>
      </c>
      <c r="P42" s="65">
        <v>19785517</v>
      </c>
      <c r="Q42" s="65">
        <v>18829604</v>
      </c>
      <c r="R42" s="65">
        <v>-14886884</v>
      </c>
      <c r="S42" s="65">
        <v>9519866</v>
      </c>
      <c r="T42" s="65">
        <v>3948266</v>
      </c>
      <c r="U42" s="65">
        <v>-1418752</v>
      </c>
      <c r="V42" s="65">
        <v>20859882</v>
      </c>
      <c r="W42" s="65">
        <v>21551000</v>
      </c>
      <c r="X42" s="65">
        <v>-691118</v>
      </c>
      <c r="Y42" s="66">
        <v>-3.21</v>
      </c>
      <c r="Z42" s="67">
        <v>21551000</v>
      </c>
    </row>
    <row r="43" spans="1:26" ht="13.5">
      <c r="A43" s="63" t="s">
        <v>63</v>
      </c>
      <c r="B43" s="19">
        <v>-6269689</v>
      </c>
      <c r="C43" s="19">
        <v>-21061838</v>
      </c>
      <c r="D43" s="64">
        <v>-23972000</v>
      </c>
      <c r="E43" s="65">
        <v>-23972000</v>
      </c>
      <c r="F43" s="65">
        <v>-6333</v>
      </c>
      <c r="G43" s="65">
        <v>-119232</v>
      </c>
      <c r="H43" s="65">
        <v>-66269</v>
      </c>
      <c r="I43" s="65">
        <v>-191834</v>
      </c>
      <c r="J43" s="65">
        <v>-759794</v>
      </c>
      <c r="K43" s="65">
        <v>-494644</v>
      </c>
      <c r="L43" s="65">
        <v>-835183</v>
      </c>
      <c r="M43" s="65">
        <v>-2089621</v>
      </c>
      <c r="N43" s="65">
        <v>0</v>
      </c>
      <c r="O43" s="65">
        <v>-482772</v>
      </c>
      <c r="P43" s="65">
        <v>-1920191</v>
      </c>
      <c r="Q43" s="65">
        <v>-2402963</v>
      </c>
      <c r="R43" s="65">
        <v>-1422811</v>
      </c>
      <c r="S43" s="65">
        <v>-9364501</v>
      </c>
      <c r="T43" s="65">
        <v>-5590108</v>
      </c>
      <c r="U43" s="65">
        <v>-16377420</v>
      </c>
      <c r="V43" s="65">
        <v>-21061838</v>
      </c>
      <c r="W43" s="65">
        <v>-23972000</v>
      </c>
      <c r="X43" s="65">
        <v>2910162</v>
      </c>
      <c r="Y43" s="66">
        <v>-12.14</v>
      </c>
      <c r="Z43" s="67">
        <v>-23972000</v>
      </c>
    </row>
    <row r="44" spans="1:26" ht="13.5">
      <c r="A44" s="63" t="s">
        <v>64</v>
      </c>
      <c r="B44" s="19">
        <v>-1667108</v>
      </c>
      <c r="C44" s="19">
        <v>-1716000</v>
      </c>
      <c r="D44" s="64">
        <v>3566000</v>
      </c>
      <c r="E44" s="65">
        <v>3566000</v>
      </c>
      <c r="F44" s="65">
        <v>-143000</v>
      </c>
      <c r="G44" s="65">
        <v>-143000</v>
      </c>
      <c r="H44" s="65">
        <v>-143000</v>
      </c>
      <c r="I44" s="65">
        <v>-429000</v>
      </c>
      <c r="J44" s="65">
        <v>-143000</v>
      </c>
      <c r="K44" s="65">
        <v>-143000</v>
      </c>
      <c r="L44" s="65">
        <v>-143000</v>
      </c>
      <c r="M44" s="65">
        <v>-429000</v>
      </c>
      <c r="N44" s="65">
        <v>-143000</v>
      </c>
      <c r="O44" s="65">
        <v>-143000</v>
      </c>
      <c r="P44" s="65">
        <v>-143000</v>
      </c>
      <c r="Q44" s="65">
        <v>-429000</v>
      </c>
      <c r="R44" s="65">
        <v>-143000</v>
      </c>
      <c r="S44" s="65">
        <v>-143000</v>
      </c>
      <c r="T44" s="65">
        <v>-143000</v>
      </c>
      <c r="U44" s="65">
        <v>-429000</v>
      </c>
      <c r="V44" s="65">
        <v>-1716000</v>
      </c>
      <c r="W44" s="65">
        <v>3566000</v>
      </c>
      <c r="X44" s="65">
        <v>-5282000</v>
      </c>
      <c r="Y44" s="66">
        <v>-148.12</v>
      </c>
      <c r="Z44" s="67">
        <v>3566000</v>
      </c>
    </row>
    <row r="45" spans="1:26" ht="13.5">
      <c r="A45" s="75" t="s">
        <v>65</v>
      </c>
      <c r="B45" s="22">
        <v>187381</v>
      </c>
      <c r="C45" s="22">
        <v>-866315</v>
      </c>
      <c r="D45" s="104">
        <v>4643000</v>
      </c>
      <c r="E45" s="105">
        <v>4643000</v>
      </c>
      <c r="F45" s="105">
        <v>10957951</v>
      </c>
      <c r="G45" s="105">
        <v>2248015</v>
      </c>
      <c r="H45" s="105">
        <v>1489384</v>
      </c>
      <c r="I45" s="105">
        <v>1489384</v>
      </c>
      <c r="J45" s="105">
        <v>435021</v>
      </c>
      <c r="K45" s="105">
        <v>723285</v>
      </c>
      <c r="L45" s="105">
        <v>1361216</v>
      </c>
      <c r="M45" s="105">
        <v>1361216</v>
      </c>
      <c r="N45" s="105">
        <v>1440212</v>
      </c>
      <c r="O45" s="105">
        <v>-363469</v>
      </c>
      <c r="P45" s="105">
        <v>17358857</v>
      </c>
      <c r="Q45" s="105">
        <v>17358857</v>
      </c>
      <c r="R45" s="105">
        <v>906162</v>
      </c>
      <c r="S45" s="105">
        <v>918527</v>
      </c>
      <c r="T45" s="105">
        <v>-866315</v>
      </c>
      <c r="U45" s="105">
        <v>-866315</v>
      </c>
      <c r="V45" s="105">
        <v>-866315</v>
      </c>
      <c r="W45" s="105">
        <v>4643000</v>
      </c>
      <c r="X45" s="105">
        <v>-5509315</v>
      </c>
      <c r="Y45" s="106">
        <v>-118.66</v>
      </c>
      <c r="Z45" s="107">
        <v>4643000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2855964</v>
      </c>
      <c r="C49" s="57"/>
      <c r="D49" s="134">
        <v>1075173</v>
      </c>
      <c r="E49" s="59">
        <v>725937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50865065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2185024</v>
      </c>
      <c r="C51" s="57"/>
      <c r="D51" s="134">
        <v>0</v>
      </c>
      <c r="E51" s="59">
        <v>3921113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18723004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94.09464821150145</v>
      </c>
      <c r="E58" s="7">
        <f t="shared" si="6"/>
        <v>95.65935864528896</v>
      </c>
      <c r="F58" s="7">
        <f t="shared" si="6"/>
        <v>20.339850894103133</v>
      </c>
      <c r="G58" s="7">
        <f t="shared" si="6"/>
        <v>232.02987137037553</v>
      </c>
      <c r="H58" s="7">
        <f t="shared" si="6"/>
        <v>128.59971767607007</v>
      </c>
      <c r="I58" s="7">
        <f t="shared" si="6"/>
        <v>51.13706769326936</v>
      </c>
      <c r="J58" s="7">
        <f t="shared" si="6"/>
        <v>148.35110204748062</v>
      </c>
      <c r="K58" s="7">
        <f t="shared" si="6"/>
        <v>75.61803813290213</v>
      </c>
      <c r="L58" s="7">
        <f t="shared" si="6"/>
        <v>187.4274768167287</v>
      </c>
      <c r="M58" s="7">
        <f t="shared" si="6"/>
        <v>131.29096271824454</v>
      </c>
      <c r="N58" s="7">
        <f t="shared" si="6"/>
        <v>116.20471499746637</v>
      </c>
      <c r="O58" s="7">
        <f t="shared" si="6"/>
        <v>122.56006644554473</v>
      </c>
      <c r="P58" s="7">
        <f t="shared" si="6"/>
        <v>111.14024267192181</v>
      </c>
      <c r="Q58" s="7">
        <f t="shared" si="6"/>
        <v>116.77650510396333</v>
      </c>
      <c r="R58" s="7">
        <f t="shared" si="6"/>
        <v>117.81856182637785</v>
      </c>
      <c r="S58" s="7">
        <f t="shared" si="6"/>
        <v>158.83768114044204</v>
      </c>
      <c r="T58" s="7">
        <f t="shared" si="6"/>
        <v>108.6342200140256</v>
      </c>
      <c r="U58" s="7">
        <f t="shared" si="6"/>
        <v>125.90775171170026</v>
      </c>
      <c r="V58" s="7">
        <f t="shared" si="6"/>
        <v>94.91131370642238</v>
      </c>
      <c r="W58" s="7">
        <f t="shared" si="6"/>
        <v>95.65935864528896</v>
      </c>
      <c r="X58" s="7">
        <f t="shared" si="6"/>
        <v>0</v>
      </c>
      <c r="Y58" s="7">
        <f t="shared" si="6"/>
        <v>0</v>
      </c>
      <c r="Z58" s="8">
        <f t="shared" si="6"/>
        <v>95.65935864528896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45.770513713936175</v>
      </c>
      <c r="E59" s="10">
        <f t="shared" si="7"/>
        <v>45.078865544179145</v>
      </c>
      <c r="F59" s="10">
        <f t="shared" si="7"/>
        <v>2.2056386816269367</v>
      </c>
      <c r="G59" s="10">
        <f t="shared" si="7"/>
        <v>-58.05463456825717</v>
      </c>
      <c r="H59" s="10">
        <f t="shared" si="7"/>
        <v>653.8721306336472</v>
      </c>
      <c r="I59" s="10">
        <f t="shared" si="7"/>
        <v>7.3778167465337425</v>
      </c>
      <c r="J59" s="10">
        <f t="shared" si="7"/>
        <v>1187.1571769265167</v>
      </c>
      <c r="K59" s="10">
        <f t="shared" si="7"/>
        <v>1774.0511788384129</v>
      </c>
      <c r="L59" s="10">
        <f t="shared" si="7"/>
        <v>4877.261404882215</v>
      </c>
      <c r="M59" s="10">
        <f t="shared" si="7"/>
        <v>1910.6726416904653</v>
      </c>
      <c r="N59" s="10">
        <f t="shared" si="7"/>
        <v>-32452.06847360913</v>
      </c>
      <c r="O59" s="10">
        <f t="shared" si="7"/>
        <v>8731.604827894502</v>
      </c>
      <c r="P59" s="10">
        <f t="shared" si="7"/>
        <v>798378.7234042552</v>
      </c>
      <c r="Q59" s="10">
        <f t="shared" si="7"/>
        <v>39142.93042641872</v>
      </c>
      <c r="R59" s="10">
        <f t="shared" si="7"/>
        <v>-5956.782053186747</v>
      </c>
      <c r="S59" s="10">
        <f t="shared" si="7"/>
        <v>0</v>
      </c>
      <c r="T59" s="10">
        <f t="shared" si="7"/>
        <v>-752.3338025465481</v>
      </c>
      <c r="U59" s="10">
        <f t="shared" si="7"/>
        <v>-1905.2551013040277</v>
      </c>
      <c r="V59" s="10">
        <f t="shared" si="7"/>
        <v>32.830646331881944</v>
      </c>
      <c r="W59" s="10">
        <f t="shared" si="7"/>
        <v>45.078865544179145</v>
      </c>
      <c r="X59" s="10">
        <f t="shared" si="7"/>
        <v>0</v>
      </c>
      <c r="Y59" s="10">
        <f t="shared" si="7"/>
        <v>0</v>
      </c>
      <c r="Z59" s="11">
        <f t="shared" si="7"/>
        <v>45.078865544179145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122.00447223939615</v>
      </c>
      <c r="E60" s="13">
        <f t="shared" si="7"/>
        <v>126.53768887841717</v>
      </c>
      <c r="F60" s="13">
        <f t="shared" si="7"/>
        <v>-85.17077101976092</v>
      </c>
      <c r="G60" s="13">
        <f t="shared" si="7"/>
        <v>134.96779626357272</v>
      </c>
      <c r="H60" s="13">
        <f t="shared" si="7"/>
        <v>113.84938748595555</v>
      </c>
      <c r="I60" s="13">
        <f t="shared" si="7"/>
        <v>524.7656507730363</v>
      </c>
      <c r="J60" s="13">
        <f t="shared" si="7"/>
        <v>125.20122054768528</v>
      </c>
      <c r="K60" s="13">
        <f t="shared" si="7"/>
        <v>65.581365713865</v>
      </c>
      <c r="L60" s="13">
        <f t="shared" si="7"/>
        <v>163.55681181375357</v>
      </c>
      <c r="M60" s="13">
        <f t="shared" si="7"/>
        <v>113.1724646353145</v>
      </c>
      <c r="N60" s="13">
        <f t="shared" si="7"/>
        <v>101.16776571445132</v>
      </c>
      <c r="O60" s="13">
        <f t="shared" si="7"/>
        <v>110.88575581853517</v>
      </c>
      <c r="P60" s="13">
        <f t="shared" si="7"/>
        <v>98.96734053850264</v>
      </c>
      <c r="Q60" s="13">
        <f t="shared" si="7"/>
        <v>103.8520317124958</v>
      </c>
      <c r="R60" s="13">
        <f t="shared" si="7"/>
        <v>103.80460730177784</v>
      </c>
      <c r="S60" s="13">
        <f t="shared" si="7"/>
        <v>140.50257725630647</v>
      </c>
      <c r="T60" s="13">
        <f t="shared" si="7"/>
        <v>92.4454200284765</v>
      </c>
      <c r="U60" s="13">
        <f t="shared" si="7"/>
        <v>109.85685356747939</v>
      </c>
      <c r="V60" s="13">
        <f t="shared" si="7"/>
        <v>131.3649973449172</v>
      </c>
      <c r="W60" s="13">
        <f t="shared" si="7"/>
        <v>126.53768887841717</v>
      </c>
      <c r="X60" s="13">
        <f t="shared" si="7"/>
        <v>0</v>
      </c>
      <c r="Y60" s="13">
        <f t="shared" si="7"/>
        <v>0</v>
      </c>
      <c r="Z60" s="14">
        <f t="shared" si="7"/>
        <v>126.53768887841717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93.95662336555083</v>
      </c>
      <c r="E61" s="13">
        <f t="shared" si="7"/>
        <v>98.45173294008003</v>
      </c>
      <c r="F61" s="13">
        <f t="shared" si="7"/>
        <v>98.6000057066476</v>
      </c>
      <c r="G61" s="13">
        <f t="shared" si="7"/>
        <v>100.76999211935076</v>
      </c>
      <c r="H61" s="13">
        <f t="shared" si="7"/>
        <v>105.00654367397256</v>
      </c>
      <c r="I61" s="13">
        <f t="shared" si="7"/>
        <v>101.4879737522297</v>
      </c>
      <c r="J61" s="13">
        <f t="shared" si="7"/>
        <v>123.82962122909144</v>
      </c>
      <c r="K61" s="13">
        <f t="shared" si="7"/>
        <v>57.25964354477012</v>
      </c>
      <c r="L61" s="13">
        <f t="shared" si="7"/>
        <v>142.3701350244924</v>
      </c>
      <c r="M61" s="13">
        <f t="shared" si="7"/>
        <v>100.25934648159682</v>
      </c>
      <c r="N61" s="13">
        <f t="shared" si="7"/>
        <v>102.09140219167018</v>
      </c>
      <c r="O61" s="13">
        <f t="shared" si="7"/>
        <v>108.53883508762667</v>
      </c>
      <c r="P61" s="13">
        <f t="shared" si="7"/>
        <v>99.52561411043662</v>
      </c>
      <c r="Q61" s="13">
        <f t="shared" si="7"/>
        <v>103.49502266082706</v>
      </c>
      <c r="R61" s="13">
        <f t="shared" si="7"/>
        <v>104.73621932700358</v>
      </c>
      <c r="S61" s="13">
        <f t="shared" si="7"/>
        <v>155.43051535416043</v>
      </c>
      <c r="T61" s="13">
        <f t="shared" si="7"/>
        <v>87.0489537137204</v>
      </c>
      <c r="U61" s="13">
        <f t="shared" si="7"/>
        <v>111.08903098349828</v>
      </c>
      <c r="V61" s="13">
        <f t="shared" si="7"/>
        <v>104.17462745717962</v>
      </c>
      <c r="W61" s="13">
        <f t="shared" si="7"/>
        <v>98.45173294008003</v>
      </c>
      <c r="X61" s="13">
        <f t="shared" si="7"/>
        <v>0</v>
      </c>
      <c r="Y61" s="13">
        <f t="shared" si="7"/>
        <v>0</v>
      </c>
      <c r="Z61" s="14">
        <f t="shared" si="7"/>
        <v>98.45173294008003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92.49729071043107</v>
      </c>
      <c r="E62" s="13">
        <f t="shared" si="7"/>
        <v>83.37983555579225</v>
      </c>
      <c r="F62" s="13">
        <f t="shared" si="7"/>
        <v>57.83649123320195</v>
      </c>
      <c r="G62" s="13">
        <f t="shared" si="7"/>
        <v>51.73330905798528</v>
      </c>
      <c r="H62" s="13">
        <f t="shared" si="7"/>
        <v>80.48797623990036</v>
      </c>
      <c r="I62" s="13">
        <f t="shared" si="7"/>
        <v>61.91876751939912</v>
      </c>
      <c r="J62" s="13">
        <f t="shared" si="7"/>
        <v>80.80745415363062</v>
      </c>
      <c r="K62" s="13">
        <f t="shared" si="7"/>
        <v>73.98399718631848</v>
      </c>
      <c r="L62" s="13">
        <f t="shared" si="7"/>
        <v>55.846674694514086</v>
      </c>
      <c r="M62" s="13">
        <f t="shared" si="7"/>
        <v>67.19789106970669</v>
      </c>
      <c r="N62" s="13">
        <f t="shared" si="7"/>
        <v>61.97241234717812</v>
      </c>
      <c r="O62" s="13">
        <f t="shared" si="7"/>
        <v>96.59677878553707</v>
      </c>
      <c r="P62" s="13">
        <f t="shared" si="7"/>
        <v>81.08755604172123</v>
      </c>
      <c r="Q62" s="13">
        <f t="shared" si="7"/>
        <v>78.95060932361855</v>
      </c>
      <c r="R62" s="13">
        <f t="shared" si="7"/>
        <v>105.91779650448075</v>
      </c>
      <c r="S62" s="13">
        <f t="shared" si="7"/>
        <v>85.3893943624119</v>
      </c>
      <c r="T62" s="13">
        <f t="shared" si="7"/>
        <v>72.13467485093122</v>
      </c>
      <c r="U62" s="13">
        <f t="shared" si="7"/>
        <v>85.68885992878919</v>
      </c>
      <c r="V62" s="13">
        <f t="shared" si="7"/>
        <v>73.21842049525088</v>
      </c>
      <c r="W62" s="13">
        <f t="shared" si="7"/>
        <v>83.37983555579225</v>
      </c>
      <c r="X62" s="13">
        <f t="shared" si="7"/>
        <v>0</v>
      </c>
      <c r="Y62" s="13">
        <f t="shared" si="7"/>
        <v>0</v>
      </c>
      <c r="Z62" s="14">
        <f t="shared" si="7"/>
        <v>83.37983555579225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92.5812192757104</v>
      </c>
      <c r="E63" s="13">
        <f t="shared" si="7"/>
        <v>97.43083751327899</v>
      </c>
      <c r="F63" s="13">
        <f t="shared" si="7"/>
        <v>6.6305053468206685</v>
      </c>
      <c r="G63" s="13">
        <f t="shared" si="7"/>
        <v>128.17686867818182</v>
      </c>
      <c r="H63" s="13">
        <f t="shared" si="7"/>
        <v>173.22600053642233</v>
      </c>
      <c r="I63" s="13">
        <f t="shared" si="7"/>
        <v>24.273713939538734</v>
      </c>
      <c r="J63" s="13">
        <f t="shared" si="7"/>
        <v>134.48197208799377</v>
      </c>
      <c r="K63" s="13">
        <f t="shared" si="7"/>
        <v>125.94188094920875</v>
      </c>
      <c r="L63" s="13">
        <f t="shared" si="7"/>
        <v>114.31185290967511</v>
      </c>
      <c r="M63" s="13">
        <f t="shared" si="7"/>
        <v>123.95973972168741</v>
      </c>
      <c r="N63" s="13">
        <f t="shared" si="7"/>
        <v>100.48735638096096</v>
      </c>
      <c r="O63" s="13">
        <f t="shared" si="7"/>
        <v>69.2467655372508</v>
      </c>
      <c r="P63" s="13">
        <f t="shared" si="7"/>
        <v>105.17692903982736</v>
      </c>
      <c r="Q63" s="13">
        <f t="shared" si="7"/>
        <v>87.78460734517193</v>
      </c>
      <c r="R63" s="13">
        <f t="shared" si="7"/>
        <v>100.64476405924634</v>
      </c>
      <c r="S63" s="13">
        <f t="shared" si="7"/>
        <v>143.75717493483896</v>
      </c>
      <c r="T63" s="13">
        <f t="shared" si="7"/>
        <v>115.62900521136224</v>
      </c>
      <c r="U63" s="13">
        <f t="shared" si="7"/>
        <v>119.38826290569686</v>
      </c>
      <c r="V63" s="13">
        <f t="shared" si="7"/>
        <v>55.95782449265101</v>
      </c>
      <c r="W63" s="13">
        <f t="shared" si="7"/>
        <v>97.43083751327899</v>
      </c>
      <c r="X63" s="13">
        <f t="shared" si="7"/>
        <v>0</v>
      </c>
      <c r="Y63" s="13">
        <f t="shared" si="7"/>
        <v>0</v>
      </c>
      <c r="Z63" s="14">
        <f t="shared" si="7"/>
        <v>97.43083751327899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92.81173924803895</v>
      </c>
      <c r="E64" s="13">
        <f t="shared" si="7"/>
        <v>89.84211353162966</v>
      </c>
      <c r="F64" s="13">
        <f t="shared" si="7"/>
        <v>44.30300516022912</v>
      </c>
      <c r="G64" s="13">
        <f t="shared" si="7"/>
        <v>38.80984734981785</v>
      </c>
      <c r="H64" s="13">
        <f t="shared" si="7"/>
        <v>45.18507502406875</v>
      </c>
      <c r="I64" s="13">
        <f t="shared" si="7"/>
        <v>42.789574126791905</v>
      </c>
      <c r="J64" s="13">
        <f t="shared" si="7"/>
        <v>59.39637162833946</v>
      </c>
      <c r="K64" s="13">
        <f t="shared" si="7"/>
        <v>51.82228817428739</v>
      </c>
      <c r="L64" s="13">
        <f t="shared" si="7"/>
        <v>62.95611122681923</v>
      </c>
      <c r="M64" s="13">
        <f t="shared" si="7"/>
        <v>58.06110512377538</v>
      </c>
      <c r="N64" s="13">
        <f t="shared" si="7"/>
        <v>51.62001710233991</v>
      </c>
      <c r="O64" s="13">
        <f t="shared" si="7"/>
        <v>55.75829276061337</v>
      </c>
      <c r="P64" s="13">
        <f t="shared" si="7"/>
        <v>57.52653680158638</v>
      </c>
      <c r="Q64" s="13">
        <f t="shared" si="7"/>
        <v>54.95000013770274</v>
      </c>
      <c r="R64" s="13">
        <f t="shared" si="7"/>
        <v>46.510954820410404</v>
      </c>
      <c r="S64" s="13">
        <f t="shared" si="7"/>
        <v>54.742754958005456</v>
      </c>
      <c r="T64" s="13">
        <f t="shared" si="7"/>
        <v>65.49317360904</v>
      </c>
      <c r="U64" s="13">
        <f t="shared" si="7"/>
        <v>55.576586668726854</v>
      </c>
      <c r="V64" s="13">
        <f t="shared" si="7"/>
        <v>52.65407880091261</v>
      </c>
      <c r="W64" s="13">
        <f t="shared" si="7"/>
        <v>89.84211353162966</v>
      </c>
      <c r="X64" s="13">
        <f t="shared" si="7"/>
        <v>0</v>
      </c>
      <c r="Y64" s="13">
        <f t="shared" si="7"/>
        <v>0</v>
      </c>
      <c r="Z64" s="14">
        <f t="shared" si="7"/>
        <v>89.84211353162966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-2.995429647699793</v>
      </c>
      <c r="G65" s="13">
        <f t="shared" si="7"/>
        <v>-68.27729812087354</v>
      </c>
      <c r="H65" s="13">
        <f t="shared" si="7"/>
        <v>-457.48950806222587</v>
      </c>
      <c r="I65" s="13">
        <f t="shared" si="7"/>
        <v>-11.23917689720466</v>
      </c>
      <c r="J65" s="13">
        <f t="shared" si="7"/>
        <v>-6347.285742692385</v>
      </c>
      <c r="K65" s="13">
        <f t="shared" si="7"/>
        <v>-1701.4641779367385</v>
      </c>
      <c r="L65" s="13">
        <f t="shared" si="7"/>
        <v>-650.2358476711878</v>
      </c>
      <c r="M65" s="13">
        <f t="shared" si="7"/>
        <v>-856.821722679724</v>
      </c>
      <c r="N65" s="13">
        <f t="shared" si="7"/>
        <v>-66605.21327014218</v>
      </c>
      <c r="O65" s="13">
        <f t="shared" si="7"/>
        <v>-37409.74025974026</v>
      </c>
      <c r="P65" s="13">
        <f t="shared" si="7"/>
        <v>-55916.73003802281</v>
      </c>
      <c r="Q65" s="13">
        <f t="shared" si="7"/>
        <v>-48092.044748290864</v>
      </c>
      <c r="R65" s="13">
        <f t="shared" si="7"/>
        <v>-2709.757869249395</v>
      </c>
      <c r="S65" s="13">
        <f t="shared" si="7"/>
        <v>-5587.742162733357</v>
      </c>
      <c r="T65" s="13">
        <f t="shared" si="7"/>
        <v>-385.6957138354869</v>
      </c>
      <c r="U65" s="13">
        <f t="shared" si="7"/>
        <v>-807.7298785873877</v>
      </c>
      <c r="V65" s="13">
        <f t="shared" si="7"/>
        <v>-44.40547213106611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>
        <v>43200119</v>
      </c>
      <c r="E67" s="26">
        <v>42493490</v>
      </c>
      <c r="F67" s="26">
        <v>14241422</v>
      </c>
      <c r="G67" s="26">
        <v>1324345</v>
      </c>
      <c r="H67" s="26">
        <v>2569389</v>
      </c>
      <c r="I67" s="26">
        <v>18135156</v>
      </c>
      <c r="J67" s="26">
        <v>2462099</v>
      </c>
      <c r="K67" s="26">
        <v>3552208</v>
      </c>
      <c r="L67" s="26">
        <v>2774630</v>
      </c>
      <c r="M67" s="26">
        <v>8788937</v>
      </c>
      <c r="N67" s="26">
        <v>3035166</v>
      </c>
      <c r="O67" s="26">
        <v>3303758</v>
      </c>
      <c r="P67" s="26">
        <v>3082186</v>
      </c>
      <c r="Q67" s="26">
        <v>9421110</v>
      </c>
      <c r="R67" s="26">
        <v>2910942</v>
      </c>
      <c r="S67" s="26">
        <v>2443684</v>
      </c>
      <c r="T67" s="26">
        <v>3295399</v>
      </c>
      <c r="U67" s="26">
        <v>8650025</v>
      </c>
      <c r="V67" s="26">
        <v>44995228</v>
      </c>
      <c r="W67" s="26">
        <v>42493490</v>
      </c>
      <c r="X67" s="26"/>
      <c r="Y67" s="25"/>
      <c r="Z67" s="27">
        <v>42493490</v>
      </c>
    </row>
    <row r="68" spans="1:26" ht="13.5" hidden="1">
      <c r="A68" s="37" t="s">
        <v>31</v>
      </c>
      <c r="B68" s="19"/>
      <c r="C68" s="19"/>
      <c r="D68" s="20">
        <v>16436346</v>
      </c>
      <c r="E68" s="21">
        <v>16688530</v>
      </c>
      <c r="F68" s="21">
        <v>17197105</v>
      </c>
      <c r="G68" s="21">
        <v>-665952</v>
      </c>
      <c r="H68" s="21">
        <v>70181</v>
      </c>
      <c r="I68" s="21">
        <v>16601334</v>
      </c>
      <c r="J68" s="21">
        <v>53672</v>
      </c>
      <c r="K68" s="21">
        <v>20868</v>
      </c>
      <c r="L68" s="21">
        <v>14051</v>
      </c>
      <c r="M68" s="21">
        <v>88591</v>
      </c>
      <c r="N68" s="21">
        <v>-1402</v>
      </c>
      <c r="O68" s="21">
        <v>4474</v>
      </c>
      <c r="P68" s="21">
        <v>47</v>
      </c>
      <c r="Q68" s="21">
        <v>3119</v>
      </c>
      <c r="R68" s="21">
        <v>-6731</v>
      </c>
      <c r="S68" s="21"/>
      <c r="T68" s="21">
        <v>-62516</v>
      </c>
      <c r="U68" s="21">
        <v>-69247</v>
      </c>
      <c r="V68" s="21">
        <v>16623797</v>
      </c>
      <c r="W68" s="21">
        <v>16688530</v>
      </c>
      <c r="X68" s="21"/>
      <c r="Y68" s="20"/>
      <c r="Z68" s="23">
        <v>16688530</v>
      </c>
    </row>
    <row r="69" spans="1:26" ht="13.5" hidden="1">
      <c r="A69" s="38" t="s">
        <v>32</v>
      </c>
      <c r="B69" s="19"/>
      <c r="C69" s="19"/>
      <c r="D69" s="20">
        <v>26763773</v>
      </c>
      <c r="E69" s="21">
        <v>25804960</v>
      </c>
      <c r="F69" s="21">
        <v>-2955683</v>
      </c>
      <c r="G69" s="21">
        <v>1990297</v>
      </c>
      <c r="H69" s="21">
        <v>2499208</v>
      </c>
      <c r="I69" s="21">
        <v>1533822</v>
      </c>
      <c r="J69" s="21">
        <v>2408427</v>
      </c>
      <c r="K69" s="21">
        <v>3531340</v>
      </c>
      <c r="L69" s="21">
        <v>2760579</v>
      </c>
      <c r="M69" s="21">
        <v>8700346</v>
      </c>
      <c r="N69" s="21">
        <v>3036568</v>
      </c>
      <c r="O69" s="21">
        <v>3299284</v>
      </c>
      <c r="P69" s="21">
        <v>3082139</v>
      </c>
      <c r="Q69" s="21">
        <v>9417991</v>
      </c>
      <c r="R69" s="21">
        <v>2917673</v>
      </c>
      <c r="S69" s="21">
        <v>2443684</v>
      </c>
      <c r="T69" s="21">
        <v>3286920</v>
      </c>
      <c r="U69" s="21">
        <v>8648277</v>
      </c>
      <c r="V69" s="21">
        <v>28300436</v>
      </c>
      <c r="W69" s="21">
        <v>25804960</v>
      </c>
      <c r="X69" s="21"/>
      <c r="Y69" s="20"/>
      <c r="Z69" s="23">
        <v>25804960</v>
      </c>
    </row>
    <row r="70" spans="1:26" ht="13.5" hidden="1">
      <c r="A70" s="39" t="s">
        <v>103</v>
      </c>
      <c r="B70" s="19"/>
      <c r="C70" s="19"/>
      <c r="D70" s="20">
        <v>24982805</v>
      </c>
      <c r="E70" s="21">
        <v>23842140</v>
      </c>
      <c r="F70" s="21">
        <v>1822436</v>
      </c>
      <c r="G70" s="21">
        <v>1765083</v>
      </c>
      <c r="H70" s="21">
        <v>1855991</v>
      </c>
      <c r="I70" s="21">
        <v>5443510</v>
      </c>
      <c r="J70" s="21">
        <v>1709767</v>
      </c>
      <c r="K70" s="21">
        <v>2818699</v>
      </c>
      <c r="L70" s="21">
        <v>1921207</v>
      </c>
      <c r="M70" s="21">
        <v>6449673</v>
      </c>
      <c r="N70" s="21">
        <v>2179160</v>
      </c>
      <c r="O70" s="21">
        <v>2424148</v>
      </c>
      <c r="P70" s="21">
        <v>2309723</v>
      </c>
      <c r="Q70" s="21">
        <v>6913031</v>
      </c>
      <c r="R70" s="21">
        <v>2254752</v>
      </c>
      <c r="S70" s="21">
        <v>1683192</v>
      </c>
      <c r="T70" s="21">
        <v>2508778</v>
      </c>
      <c r="U70" s="21">
        <v>6446722</v>
      </c>
      <c r="V70" s="21">
        <v>25252936</v>
      </c>
      <c r="W70" s="21">
        <v>23842140</v>
      </c>
      <c r="X70" s="21"/>
      <c r="Y70" s="20"/>
      <c r="Z70" s="23">
        <v>23842140</v>
      </c>
    </row>
    <row r="71" spans="1:26" ht="13.5" hidden="1">
      <c r="A71" s="39" t="s">
        <v>104</v>
      </c>
      <c r="B71" s="19"/>
      <c r="C71" s="19"/>
      <c r="D71" s="20">
        <v>3893087</v>
      </c>
      <c r="E71" s="21">
        <v>4318790</v>
      </c>
      <c r="F71" s="21">
        <v>410241</v>
      </c>
      <c r="G71" s="21">
        <v>406448</v>
      </c>
      <c r="H71" s="21">
        <v>313130</v>
      </c>
      <c r="I71" s="21">
        <v>1129819</v>
      </c>
      <c r="J71" s="21">
        <v>336886</v>
      </c>
      <c r="K71" s="21">
        <v>341190</v>
      </c>
      <c r="L71" s="21">
        <v>607884</v>
      </c>
      <c r="M71" s="21">
        <v>1285960</v>
      </c>
      <c r="N71" s="21">
        <v>457886</v>
      </c>
      <c r="O71" s="21">
        <v>393392</v>
      </c>
      <c r="P71" s="21">
        <v>389442</v>
      </c>
      <c r="Q71" s="21">
        <v>1240720</v>
      </c>
      <c r="R71" s="21">
        <v>280645</v>
      </c>
      <c r="S71" s="21">
        <v>383249</v>
      </c>
      <c r="T71" s="21">
        <v>410381</v>
      </c>
      <c r="U71" s="21">
        <v>1074275</v>
      </c>
      <c r="V71" s="21">
        <v>4730774</v>
      </c>
      <c r="W71" s="21">
        <v>4318790</v>
      </c>
      <c r="X71" s="21"/>
      <c r="Y71" s="20"/>
      <c r="Z71" s="23">
        <v>4318790</v>
      </c>
    </row>
    <row r="72" spans="1:26" ht="13.5" hidden="1">
      <c r="A72" s="39" t="s">
        <v>105</v>
      </c>
      <c r="B72" s="19"/>
      <c r="C72" s="19"/>
      <c r="D72" s="20">
        <v>3061096</v>
      </c>
      <c r="E72" s="21">
        <v>2908730</v>
      </c>
      <c r="F72" s="21">
        <v>2054866</v>
      </c>
      <c r="G72" s="21">
        <v>151163</v>
      </c>
      <c r="H72" s="21">
        <v>137951</v>
      </c>
      <c r="I72" s="21">
        <v>2343980</v>
      </c>
      <c r="J72" s="21">
        <v>118372</v>
      </c>
      <c r="K72" s="21">
        <v>135102</v>
      </c>
      <c r="L72" s="21">
        <v>156856</v>
      </c>
      <c r="M72" s="21">
        <v>410330</v>
      </c>
      <c r="N72" s="21">
        <v>155533</v>
      </c>
      <c r="O72" s="21">
        <v>240921</v>
      </c>
      <c r="P72" s="21">
        <v>143193</v>
      </c>
      <c r="Q72" s="21">
        <v>539647</v>
      </c>
      <c r="R72" s="21">
        <v>144549</v>
      </c>
      <c r="S72" s="21">
        <v>138503</v>
      </c>
      <c r="T72" s="21">
        <v>177113</v>
      </c>
      <c r="U72" s="21">
        <v>460165</v>
      </c>
      <c r="V72" s="21">
        <v>3754122</v>
      </c>
      <c r="W72" s="21">
        <v>2908730</v>
      </c>
      <c r="X72" s="21"/>
      <c r="Y72" s="20"/>
      <c r="Z72" s="23">
        <v>2908730</v>
      </c>
    </row>
    <row r="73" spans="1:26" ht="13.5" hidden="1">
      <c r="A73" s="39" t="s">
        <v>106</v>
      </c>
      <c r="B73" s="19"/>
      <c r="C73" s="19"/>
      <c r="D73" s="20">
        <v>2957600</v>
      </c>
      <c r="E73" s="21">
        <v>3055360</v>
      </c>
      <c r="F73" s="21">
        <v>274794</v>
      </c>
      <c r="G73" s="21">
        <v>258303</v>
      </c>
      <c r="H73" s="21">
        <v>255518</v>
      </c>
      <c r="I73" s="21">
        <v>788615</v>
      </c>
      <c r="J73" s="21">
        <v>248431</v>
      </c>
      <c r="K73" s="21">
        <v>245296</v>
      </c>
      <c r="L73" s="21">
        <v>244869</v>
      </c>
      <c r="M73" s="21">
        <v>738596</v>
      </c>
      <c r="N73" s="21">
        <v>244411</v>
      </c>
      <c r="O73" s="21">
        <v>241747</v>
      </c>
      <c r="P73" s="21">
        <v>240044</v>
      </c>
      <c r="Q73" s="21">
        <v>726202</v>
      </c>
      <c r="R73" s="21">
        <v>241857</v>
      </c>
      <c r="S73" s="21">
        <v>241579</v>
      </c>
      <c r="T73" s="21">
        <v>241416</v>
      </c>
      <c r="U73" s="21">
        <v>724852</v>
      </c>
      <c r="V73" s="21">
        <v>2978265</v>
      </c>
      <c r="W73" s="21">
        <v>3055360</v>
      </c>
      <c r="X73" s="21"/>
      <c r="Y73" s="20"/>
      <c r="Z73" s="23">
        <v>3055360</v>
      </c>
    </row>
    <row r="74" spans="1:26" ht="13.5" hidden="1">
      <c r="A74" s="39" t="s">
        <v>107</v>
      </c>
      <c r="B74" s="19"/>
      <c r="C74" s="19"/>
      <c r="D74" s="20">
        <v>-8130815</v>
      </c>
      <c r="E74" s="21">
        <v>-8320060</v>
      </c>
      <c r="F74" s="21">
        <v>-7518020</v>
      </c>
      <c r="G74" s="21">
        <v>-590700</v>
      </c>
      <c r="H74" s="21">
        <v>-63382</v>
      </c>
      <c r="I74" s="21">
        <v>-8172102</v>
      </c>
      <c r="J74" s="21">
        <v>-5029</v>
      </c>
      <c r="K74" s="21">
        <v>-8947</v>
      </c>
      <c r="L74" s="21">
        <v>-170237</v>
      </c>
      <c r="M74" s="21">
        <v>-184213</v>
      </c>
      <c r="N74" s="21">
        <v>-422</v>
      </c>
      <c r="O74" s="21">
        <v>-924</v>
      </c>
      <c r="P74" s="21">
        <v>-263</v>
      </c>
      <c r="Q74" s="21">
        <v>-1609</v>
      </c>
      <c r="R74" s="21">
        <v>-4130</v>
      </c>
      <c r="S74" s="21">
        <v>-2839</v>
      </c>
      <c r="T74" s="21">
        <v>-50768</v>
      </c>
      <c r="U74" s="21">
        <v>-57737</v>
      </c>
      <c r="V74" s="21">
        <v>-8415661</v>
      </c>
      <c r="W74" s="21">
        <v>-8320060</v>
      </c>
      <c r="X74" s="21"/>
      <c r="Y74" s="20"/>
      <c r="Z74" s="23">
        <v>-8320060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>
        <v>70995</v>
      </c>
      <c r="U75" s="30">
        <v>70995</v>
      </c>
      <c r="V75" s="30">
        <v>70995</v>
      </c>
      <c r="W75" s="30"/>
      <c r="X75" s="30"/>
      <c r="Y75" s="29"/>
      <c r="Z75" s="31"/>
    </row>
    <row r="76" spans="1:26" ht="13.5" hidden="1">
      <c r="A76" s="42" t="s">
        <v>222</v>
      </c>
      <c r="B76" s="32">
        <v>37403030</v>
      </c>
      <c r="C76" s="32">
        <v>42705562</v>
      </c>
      <c r="D76" s="33">
        <v>40649000</v>
      </c>
      <c r="E76" s="34">
        <v>40649000</v>
      </c>
      <c r="F76" s="34">
        <v>2896684</v>
      </c>
      <c r="G76" s="34">
        <v>3072876</v>
      </c>
      <c r="H76" s="34">
        <v>3304227</v>
      </c>
      <c r="I76" s="34">
        <v>9273787</v>
      </c>
      <c r="J76" s="34">
        <v>3652551</v>
      </c>
      <c r="K76" s="34">
        <v>2686110</v>
      </c>
      <c r="L76" s="34">
        <v>5200419</v>
      </c>
      <c r="M76" s="34">
        <v>11539080</v>
      </c>
      <c r="N76" s="34">
        <v>3527006</v>
      </c>
      <c r="O76" s="34">
        <v>4049088</v>
      </c>
      <c r="P76" s="34">
        <v>3425549</v>
      </c>
      <c r="Q76" s="34">
        <v>11001643</v>
      </c>
      <c r="R76" s="34">
        <v>3429630</v>
      </c>
      <c r="S76" s="34">
        <v>3881491</v>
      </c>
      <c r="T76" s="34">
        <v>3579931</v>
      </c>
      <c r="U76" s="34">
        <v>10891052</v>
      </c>
      <c r="V76" s="34">
        <v>42705562</v>
      </c>
      <c r="W76" s="34">
        <v>40649000</v>
      </c>
      <c r="X76" s="34"/>
      <c r="Y76" s="33"/>
      <c r="Z76" s="35">
        <v>40649000</v>
      </c>
    </row>
    <row r="77" spans="1:26" ht="13.5" hidden="1">
      <c r="A77" s="37" t="s">
        <v>31</v>
      </c>
      <c r="B77" s="19"/>
      <c r="C77" s="19">
        <v>5457700</v>
      </c>
      <c r="D77" s="20">
        <v>7523000</v>
      </c>
      <c r="E77" s="21">
        <v>7523000</v>
      </c>
      <c r="F77" s="21">
        <v>379306</v>
      </c>
      <c r="G77" s="21">
        <v>386616</v>
      </c>
      <c r="H77" s="21">
        <v>458894</v>
      </c>
      <c r="I77" s="21">
        <v>1224816</v>
      </c>
      <c r="J77" s="21">
        <v>637171</v>
      </c>
      <c r="K77" s="21">
        <v>370209</v>
      </c>
      <c r="L77" s="21">
        <v>685304</v>
      </c>
      <c r="M77" s="21">
        <v>1692684</v>
      </c>
      <c r="N77" s="21">
        <v>454978</v>
      </c>
      <c r="O77" s="21">
        <v>390652</v>
      </c>
      <c r="P77" s="21">
        <v>375238</v>
      </c>
      <c r="Q77" s="21">
        <v>1220868</v>
      </c>
      <c r="R77" s="21">
        <v>400951</v>
      </c>
      <c r="S77" s="21">
        <v>448052</v>
      </c>
      <c r="T77" s="21">
        <v>470329</v>
      </c>
      <c r="U77" s="21">
        <v>1319332</v>
      </c>
      <c r="V77" s="21">
        <v>5457700</v>
      </c>
      <c r="W77" s="21">
        <v>7523000</v>
      </c>
      <c r="X77" s="21"/>
      <c r="Y77" s="20"/>
      <c r="Z77" s="23">
        <v>7523000</v>
      </c>
    </row>
    <row r="78" spans="1:26" ht="13.5" hidden="1">
      <c r="A78" s="38" t="s">
        <v>32</v>
      </c>
      <c r="B78" s="19">
        <v>37403030</v>
      </c>
      <c r="C78" s="19">
        <v>37176867</v>
      </c>
      <c r="D78" s="20">
        <v>32653000</v>
      </c>
      <c r="E78" s="21">
        <v>32653000</v>
      </c>
      <c r="F78" s="21">
        <v>2517378</v>
      </c>
      <c r="G78" s="21">
        <v>2686260</v>
      </c>
      <c r="H78" s="21">
        <v>2845333</v>
      </c>
      <c r="I78" s="21">
        <v>8048971</v>
      </c>
      <c r="J78" s="21">
        <v>3015380</v>
      </c>
      <c r="K78" s="21">
        <v>2315901</v>
      </c>
      <c r="L78" s="21">
        <v>4515115</v>
      </c>
      <c r="M78" s="21">
        <v>9846396</v>
      </c>
      <c r="N78" s="21">
        <v>3072028</v>
      </c>
      <c r="O78" s="21">
        <v>3658436</v>
      </c>
      <c r="P78" s="21">
        <v>3050311</v>
      </c>
      <c r="Q78" s="21">
        <v>9780775</v>
      </c>
      <c r="R78" s="21">
        <v>3028679</v>
      </c>
      <c r="S78" s="21">
        <v>3433439</v>
      </c>
      <c r="T78" s="21">
        <v>3038607</v>
      </c>
      <c r="U78" s="21">
        <v>9500725</v>
      </c>
      <c r="V78" s="21">
        <v>37176867</v>
      </c>
      <c r="W78" s="21">
        <v>32653000</v>
      </c>
      <c r="X78" s="21"/>
      <c r="Y78" s="20"/>
      <c r="Z78" s="23">
        <v>32653000</v>
      </c>
    </row>
    <row r="79" spans="1:26" ht="13.5" hidden="1">
      <c r="A79" s="39" t="s">
        <v>103</v>
      </c>
      <c r="B79" s="19"/>
      <c r="C79" s="19">
        <v>26307152</v>
      </c>
      <c r="D79" s="20">
        <v>23473000</v>
      </c>
      <c r="E79" s="21">
        <v>23473000</v>
      </c>
      <c r="F79" s="21">
        <v>1796922</v>
      </c>
      <c r="G79" s="21">
        <v>1778674</v>
      </c>
      <c r="H79" s="21">
        <v>1948912</v>
      </c>
      <c r="I79" s="21">
        <v>5524508</v>
      </c>
      <c r="J79" s="21">
        <v>2117198</v>
      </c>
      <c r="K79" s="21">
        <v>1613977</v>
      </c>
      <c r="L79" s="21">
        <v>2735225</v>
      </c>
      <c r="M79" s="21">
        <v>6466400</v>
      </c>
      <c r="N79" s="21">
        <v>2224735</v>
      </c>
      <c r="O79" s="21">
        <v>2631142</v>
      </c>
      <c r="P79" s="21">
        <v>2298766</v>
      </c>
      <c r="Q79" s="21">
        <v>7154643</v>
      </c>
      <c r="R79" s="21">
        <v>2361542</v>
      </c>
      <c r="S79" s="21">
        <v>2616194</v>
      </c>
      <c r="T79" s="21">
        <v>2183865</v>
      </c>
      <c r="U79" s="21">
        <v>7161601</v>
      </c>
      <c r="V79" s="21">
        <v>26307152</v>
      </c>
      <c r="W79" s="21">
        <v>23473000</v>
      </c>
      <c r="X79" s="21"/>
      <c r="Y79" s="20"/>
      <c r="Z79" s="23">
        <v>23473000</v>
      </c>
    </row>
    <row r="80" spans="1:26" ht="13.5" hidden="1">
      <c r="A80" s="39" t="s">
        <v>104</v>
      </c>
      <c r="B80" s="19"/>
      <c r="C80" s="19">
        <v>3463798</v>
      </c>
      <c r="D80" s="20">
        <v>3601000</v>
      </c>
      <c r="E80" s="21">
        <v>3601000</v>
      </c>
      <c r="F80" s="21">
        <v>237269</v>
      </c>
      <c r="G80" s="21">
        <v>210269</v>
      </c>
      <c r="H80" s="21">
        <v>252032</v>
      </c>
      <c r="I80" s="21">
        <v>699570</v>
      </c>
      <c r="J80" s="21">
        <v>272229</v>
      </c>
      <c r="K80" s="21">
        <v>252426</v>
      </c>
      <c r="L80" s="21">
        <v>339483</v>
      </c>
      <c r="M80" s="21">
        <v>864138</v>
      </c>
      <c r="N80" s="21">
        <v>283763</v>
      </c>
      <c r="O80" s="21">
        <v>380004</v>
      </c>
      <c r="P80" s="21">
        <v>315789</v>
      </c>
      <c r="Q80" s="21">
        <v>979556</v>
      </c>
      <c r="R80" s="21">
        <v>297253</v>
      </c>
      <c r="S80" s="21">
        <v>327254</v>
      </c>
      <c r="T80" s="21">
        <v>296027</v>
      </c>
      <c r="U80" s="21">
        <v>920534</v>
      </c>
      <c r="V80" s="21">
        <v>3463798</v>
      </c>
      <c r="W80" s="21">
        <v>3601000</v>
      </c>
      <c r="X80" s="21"/>
      <c r="Y80" s="20"/>
      <c r="Z80" s="23">
        <v>3601000</v>
      </c>
    </row>
    <row r="81" spans="1:26" ht="13.5" hidden="1">
      <c r="A81" s="39" t="s">
        <v>105</v>
      </c>
      <c r="B81" s="19"/>
      <c r="C81" s="19">
        <v>2100725</v>
      </c>
      <c r="D81" s="20">
        <v>2834000</v>
      </c>
      <c r="E81" s="21">
        <v>2834000</v>
      </c>
      <c r="F81" s="21">
        <v>136248</v>
      </c>
      <c r="G81" s="21">
        <v>193756</v>
      </c>
      <c r="H81" s="21">
        <v>238967</v>
      </c>
      <c r="I81" s="21">
        <v>568971</v>
      </c>
      <c r="J81" s="21">
        <v>159189</v>
      </c>
      <c r="K81" s="21">
        <v>170150</v>
      </c>
      <c r="L81" s="21">
        <v>179305</v>
      </c>
      <c r="M81" s="21">
        <v>508644</v>
      </c>
      <c r="N81" s="21">
        <v>156291</v>
      </c>
      <c r="O81" s="21">
        <v>166830</v>
      </c>
      <c r="P81" s="21">
        <v>150606</v>
      </c>
      <c r="Q81" s="21">
        <v>473727</v>
      </c>
      <c r="R81" s="21">
        <v>145481</v>
      </c>
      <c r="S81" s="21">
        <v>199108</v>
      </c>
      <c r="T81" s="21">
        <v>204794</v>
      </c>
      <c r="U81" s="21">
        <v>549383</v>
      </c>
      <c r="V81" s="21">
        <v>2100725</v>
      </c>
      <c r="W81" s="21">
        <v>2834000</v>
      </c>
      <c r="X81" s="21"/>
      <c r="Y81" s="20"/>
      <c r="Z81" s="23">
        <v>2834000</v>
      </c>
    </row>
    <row r="82" spans="1:26" ht="13.5" hidden="1">
      <c r="A82" s="39" t="s">
        <v>106</v>
      </c>
      <c r="B82" s="19"/>
      <c r="C82" s="19">
        <v>1568178</v>
      </c>
      <c r="D82" s="20">
        <v>2745000</v>
      </c>
      <c r="E82" s="21">
        <v>2745000</v>
      </c>
      <c r="F82" s="21">
        <v>121742</v>
      </c>
      <c r="G82" s="21">
        <v>100247</v>
      </c>
      <c r="H82" s="21">
        <v>115456</v>
      </c>
      <c r="I82" s="21">
        <v>337445</v>
      </c>
      <c r="J82" s="21">
        <v>147559</v>
      </c>
      <c r="K82" s="21">
        <v>127118</v>
      </c>
      <c r="L82" s="21">
        <v>154160</v>
      </c>
      <c r="M82" s="21">
        <v>428837</v>
      </c>
      <c r="N82" s="21">
        <v>126165</v>
      </c>
      <c r="O82" s="21">
        <v>134794</v>
      </c>
      <c r="P82" s="21">
        <v>138089</v>
      </c>
      <c r="Q82" s="21">
        <v>399048</v>
      </c>
      <c r="R82" s="21">
        <v>112490</v>
      </c>
      <c r="S82" s="21">
        <v>132247</v>
      </c>
      <c r="T82" s="21">
        <v>158111</v>
      </c>
      <c r="U82" s="21">
        <v>402848</v>
      </c>
      <c r="V82" s="21">
        <v>1568178</v>
      </c>
      <c r="W82" s="21">
        <v>2745000</v>
      </c>
      <c r="X82" s="21"/>
      <c r="Y82" s="20"/>
      <c r="Z82" s="23">
        <v>2745000</v>
      </c>
    </row>
    <row r="83" spans="1:26" ht="13.5" hidden="1">
      <c r="A83" s="39" t="s">
        <v>107</v>
      </c>
      <c r="B83" s="19">
        <v>37403030</v>
      </c>
      <c r="C83" s="19">
        <v>3737014</v>
      </c>
      <c r="D83" s="20"/>
      <c r="E83" s="21"/>
      <c r="F83" s="21">
        <v>225197</v>
      </c>
      <c r="G83" s="21">
        <v>403314</v>
      </c>
      <c r="H83" s="21">
        <v>289966</v>
      </c>
      <c r="I83" s="21">
        <v>918477</v>
      </c>
      <c r="J83" s="21">
        <v>319205</v>
      </c>
      <c r="K83" s="21">
        <v>152230</v>
      </c>
      <c r="L83" s="21">
        <v>1106942</v>
      </c>
      <c r="M83" s="21">
        <v>1578377</v>
      </c>
      <c r="N83" s="21">
        <v>281074</v>
      </c>
      <c r="O83" s="21">
        <v>345666</v>
      </c>
      <c r="P83" s="21">
        <v>147061</v>
      </c>
      <c r="Q83" s="21">
        <v>773801</v>
      </c>
      <c r="R83" s="21">
        <v>111913</v>
      </c>
      <c r="S83" s="21">
        <v>158636</v>
      </c>
      <c r="T83" s="21">
        <v>195810</v>
      </c>
      <c r="U83" s="21">
        <v>466359</v>
      </c>
      <c r="V83" s="21">
        <v>3737014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70995</v>
      </c>
      <c r="D84" s="29">
        <v>473000</v>
      </c>
      <c r="E84" s="30">
        <v>473000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70995</v>
      </c>
      <c r="U84" s="30">
        <v>70995</v>
      </c>
      <c r="V84" s="30">
        <v>70995</v>
      </c>
      <c r="W84" s="30">
        <v>473000</v>
      </c>
      <c r="X84" s="30"/>
      <c r="Y84" s="29"/>
      <c r="Z84" s="31">
        <v>473000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17387411</v>
      </c>
      <c r="F5" s="105">
        <f t="shared" si="0"/>
        <v>17900110</v>
      </c>
      <c r="G5" s="105">
        <f t="shared" si="0"/>
        <v>9766693</v>
      </c>
      <c r="H5" s="105">
        <f t="shared" si="0"/>
        <v>-1173895</v>
      </c>
      <c r="I5" s="105">
        <f t="shared" si="0"/>
        <v>514375</v>
      </c>
      <c r="J5" s="105">
        <f t="shared" si="0"/>
        <v>9107173</v>
      </c>
      <c r="K5" s="105">
        <f t="shared" si="0"/>
        <v>132936</v>
      </c>
      <c r="L5" s="105">
        <f t="shared" si="0"/>
        <v>481170</v>
      </c>
      <c r="M5" s="105">
        <f t="shared" si="0"/>
        <v>447929</v>
      </c>
      <c r="N5" s="105">
        <f t="shared" si="0"/>
        <v>1062035</v>
      </c>
      <c r="O5" s="105">
        <f t="shared" si="0"/>
        <v>445909</v>
      </c>
      <c r="P5" s="105">
        <f t="shared" si="0"/>
        <v>472058</v>
      </c>
      <c r="Q5" s="105">
        <f t="shared" si="0"/>
        <v>557922</v>
      </c>
      <c r="R5" s="105">
        <f t="shared" si="0"/>
        <v>1475889</v>
      </c>
      <c r="S5" s="105">
        <f t="shared" si="0"/>
        <v>320700</v>
      </c>
      <c r="T5" s="105">
        <f t="shared" si="0"/>
        <v>891903</v>
      </c>
      <c r="U5" s="105">
        <f t="shared" si="0"/>
        <v>403123</v>
      </c>
      <c r="V5" s="105">
        <f t="shared" si="0"/>
        <v>1615726</v>
      </c>
      <c r="W5" s="105">
        <f t="shared" si="0"/>
        <v>13260823</v>
      </c>
      <c r="X5" s="105">
        <f t="shared" si="0"/>
        <v>17900110</v>
      </c>
      <c r="Y5" s="105">
        <f t="shared" si="0"/>
        <v>-4639287</v>
      </c>
      <c r="Z5" s="142">
        <f>+IF(X5&lt;&gt;0,+(Y5/X5)*100,0)</f>
        <v>-25.91764519882839</v>
      </c>
      <c r="AA5" s="158">
        <f>SUM(AA6:AA8)</f>
        <v>17900110</v>
      </c>
    </row>
    <row r="6" spans="1:27" ht="13.5">
      <c r="A6" s="143" t="s">
        <v>75</v>
      </c>
      <c r="B6" s="141"/>
      <c r="C6" s="160"/>
      <c r="D6" s="160"/>
      <c r="E6" s="161">
        <v>1864880</v>
      </c>
      <c r="F6" s="65">
        <v>2339020</v>
      </c>
      <c r="G6" s="65"/>
      <c r="H6" s="65"/>
      <c r="I6" s="65">
        <v>95605</v>
      </c>
      <c r="J6" s="65">
        <v>95605</v>
      </c>
      <c r="K6" s="65">
        <v>18</v>
      </c>
      <c r="L6" s="65">
        <v>95594</v>
      </c>
      <c r="M6" s="65">
        <v>320580</v>
      </c>
      <c r="N6" s="65">
        <v>416192</v>
      </c>
      <c r="O6" s="65">
        <v>95570</v>
      </c>
      <c r="P6" s="65">
        <v>95570</v>
      </c>
      <c r="Q6" s="65">
        <v>95570</v>
      </c>
      <c r="R6" s="65">
        <v>286710</v>
      </c>
      <c r="S6" s="65">
        <v>145000</v>
      </c>
      <c r="T6" s="65">
        <v>191140</v>
      </c>
      <c r="U6" s="65">
        <v>125570</v>
      </c>
      <c r="V6" s="65">
        <v>461710</v>
      </c>
      <c r="W6" s="65">
        <v>1260217</v>
      </c>
      <c r="X6" s="65">
        <v>2339020</v>
      </c>
      <c r="Y6" s="65">
        <v>-1078803</v>
      </c>
      <c r="Z6" s="145">
        <v>-46.12</v>
      </c>
      <c r="AA6" s="160">
        <v>2339020</v>
      </c>
    </row>
    <row r="7" spans="1:27" ht="13.5">
      <c r="A7" s="143" t="s">
        <v>76</v>
      </c>
      <c r="B7" s="141"/>
      <c r="C7" s="162"/>
      <c r="D7" s="162"/>
      <c r="E7" s="163">
        <v>3442700</v>
      </c>
      <c r="F7" s="164">
        <v>3354780</v>
      </c>
      <c r="G7" s="164">
        <v>8320</v>
      </c>
      <c r="H7" s="164">
        <v>17913</v>
      </c>
      <c r="I7" s="164">
        <v>48376</v>
      </c>
      <c r="J7" s="164">
        <v>74609</v>
      </c>
      <c r="K7" s="164">
        <v>14347</v>
      </c>
      <c r="L7" s="164">
        <v>28259</v>
      </c>
      <c r="M7" s="164">
        <v>20631</v>
      </c>
      <c r="N7" s="164">
        <v>63237</v>
      </c>
      <c r="O7" s="164">
        <v>24207</v>
      </c>
      <c r="P7" s="164">
        <v>27866</v>
      </c>
      <c r="Q7" s="164">
        <v>118026</v>
      </c>
      <c r="R7" s="164">
        <v>170099</v>
      </c>
      <c r="S7" s="164">
        <v>36211</v>
      </c>
      <c r="T7" s="164">
        <v>69107</v>
      </c>
      <c r="U7" s="164">
        <v>46414</v>
      </c>
      <c r="V7" s="164">
        <v>151732</v>
      </c>
      <c r="W7" s="164">
        <v>459677</v>
      </c>
      <c r="X7" s="164">
        <v>3354780</v>
      </c>
      <c r="Y7" s="164">
        <v>-2895103</v>
      </c>
      <c r="Z7" s="146">
        <v>-86.3</v>
      </c>
      <c r="AA7" s="162">
        <v>3354780</v>
      </c>
    </row>
    <row r="8" spans="1:27" ht="13.5">
      <c r="A8" s="143" t="s">
        <v>77</v>
      </c>
      <c r="B8" s="141"/>
      <c r="C8" s="160"/>
      <c r="D8" s="160"/>
      <c r="E8" s="161">
        <v>12079831</v>
      </c>
      <c r="F8" s="65">
        <v>12206310</v>
      </c>
      <c r="G8" s="65">
        <v>9758373</v>
      </c>
      <c r="H8" s="65">
        <v>-1191808</v>
      </c>
      <c r="I8" s="65">
        <v>370394</v>
      </c>
      <c r="J8" s="65">
        <v>8936959</v>
      </c>
      <c r="K8" s="65">
        <v>118571</v>
      </c>
      <c r="L8" s="65">
        <v>357317</v>
      </c>
      <c r="M8" s="65">
        <v>106718</v>
      </c>
      <c r="N8" s="65">
        <v>582606</v>
      </c>
      <c r="O8" s="65">
        <v>326132</v>
      </c>
      <c r="P8" s="65">
        <v>348622</v>
      </c>
      <c r="Q8" s="65">
        <v>344326</v>
      </c>
      <c r="R8" s="65">
        <v>1019080</v>
      </c>
      <c r="S8" s="65">
        <v>139489</v>
      </c>
      <c r="T8" s="65">
        <v>631656</v>
      </c>
      <c r="U8" s="65">
        <v>231139</v>
      </c>
      <c r="V8" s="65">
        <v>1002284</v>
      </c>
      <c r="W8" s="65">
        <v>11540929</v>
      </c>
      <c r="X8" s="65">
        <v>12206310</v>
      </c>
      <c r="Y8" s="65">
        <v>-665381</v>
      </c>
      <c r="Z8" s="145">
        <v>-5.45</v>
      </c>
      <c r="AA8" s="160">
        <v>12206310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15920510</v>
      </c>
      <c r="F9" s="105">
        <f t="shared" si="1"/>
        <v>17382370</v>
      </c>
      <c r="G9" s="105">
        <f t="shared" si="1"/>
        <v>21176</v>
      </c>
      <c r="H9" s="105">
        <f t="shared" si="1"/>
        <v>79289</v>
      </c>
      <c r="I9" s="105">
        <f t="shared" si="1"/>
        <v>127638</v>
      </c>
      <c r="J9" s="105">
        <f t="shared" si="1"/>
        <v>228103</v>
      </c>
      <c r="K9" s="105">
        <f t="shared" si="1"/>
        <v>19418</v>
      </c>
      <c r="L9" s="105">
        <f t="shared" si="1"/>
        <v>34367</v>
      </c>
      <c r="M9" s="105">
        <f t="shared" si="1"/>
        <v>23896</v>
      </c>
      <c r="N9" s="105">
        <f t="shared" si="1"/>
        <v>77681</v>
      </c>
      <c r="O9" s="105">
        <f t="shared" si="1"/>
        <v>973356</v>
      </c>
      <c r="P9" s="105">
        <f t="shared" si="1"/>
        <v>22637</v>
      </c>
      <c r="Q9" s="105">
        <f t="shared" si="1"/>
        <v>22054</v>
      </c>
      <c r="R9" s="105">
        <f t="shared" si="1"/>
        <v>1018047</v>
      </c>
      <c r="S9" s="105">
        <f t="shared" si="1"/>
        <v>25996</v>
      </c>
      <c r="T9" s="105">
        <f t="shared" si="1"/>
        <v>20724</v>
      </c>
      <c r="U9" s="105">
        <f t="shared" si="1"/>
        <v>23531</v>
      </c>
      <c r="V9" s="105">
        <f t="shared" si="1"/>
        <v>70251</v>
      </c>
      <c r="W9" s="105">
        <f t="shared" si="1"/>
        <v>1394082</v>
      </c>
      <c r="X9" s="105">
        <f t="shared" si="1"/>
        <v>17382370</v>
      </c>
      <c r="Y9" s="105">
        <f t="shared" si="1"/>
        <v>-15988288</v>
      </c>
      <c r="Z9" s="142">
        <f>+IF(X9&lt;&gt;0,+(Y9/X9)*100,0)</f>
        <v>-91.9799083784317</v>
      </c>
      <c r="AA9" s="158">
        <f>SUM(AA10:AA14)</f>
        <v>17382370</v>
      </c>
    </row>
    <row r="10" spans="1:27" ht="13.5">
      <c r="A10" s="143" t="s">
        <v>79</v>
      </c>
      <c r="B10" s="141"/>
      <c r="C10" s="160"/>
      <c r="D10" s="160"/>
      <c r="E10" s="161">
        <v>10540510</v>
      </c>
      <c r="F10" s="65">
        <v>12066790</v>
      </c>
      <c r="G10" s="65">
        <v>18795</v>
      </c>
      <c r="H10" s="65">
        <v>76908</v>
      </c>
      <c r="I10" s="65">
        <v>125257</v>
      </c>
      <c r="J10" s="65">
        <v>220960</v>
      </c>
      <c r="K10" s="65">
        <v>17037</v>
      </c>
      <c r="L10" s="65">
        <v>29543</v>
      </c>
      <c r="M10" s="65">
        <v>16028</v>
      </c>
      <c r="N10" s="65">
        <v>62608</v>
      </c>
      <c r="O10" s="65">
        <v>969129</v>
      </c>
      <c r="P10" s="65">
        <v>19067</v>
      </c>
      <c r="Q10" s="65">
        <v>19673</v>
      </c>
      <c r="R10" s="65">
        <v>1007869</v>
      </c>
      <c r="S10" s="65">
        <v>23593</v>
      </c>
      <c r="T10" s="65">
        <v>18343</v>
      </c>
      <c r="U10" s="65">
        <v>21150</v>
      </c>
      <c r="V10" s="65">
        <v>63086</v>
      </c>
      <c r="W10" s="65">
        <v>1354523</v>
      </c>
      <c r="X10" s="65">
        <v>12066790</v>
      </c>
      <c r="Y10" s="65">
        <v>-10712267</v>
      </c>
      <c r="Z10" s="145">
        <v>-88.77</v>
      </c>
      <c r="AA10" s="160">
        <v>12066790</v>
      </c>
    </row>
    <row r="11" spans="1:27" ht="13.5">
      <c r="A11" s="143" t="s">
        <v>80</v>
      </c>
      <c r="B11" s="141"/>
      <c r="C11" s="160"/>
      <c r="D11" s="160"/>
      <c r="E11" s="161">
        <v>8000</v>
      </c>
      <c r="F11" s="65">
        <v>15000</v>
      </c>
      <c r="G11" s="65"/>
      <c r="H11" s="65"/>
      <c r="I11" s="65"/>
      <c r="J11" s="65"/>
      <c r="K11" s="65"/>
      <c r="L11" s="65">
        <v>2443</v>
      </c>
      <c r="M11" s="65">
        <v>5487</v>
      </c>
      <c r="N11" s="65">
        <v>7930</v>
      </c>
      <c r="O11" s="65">
        <v>1846</v>
      </c>
      <c r="P11" s="65">
        <v>1189</v>
      </c>
      <c r="Q11" s="65"/>
      <c r="R11" s="65">
        <v>3035</v>
      </c>
      <c r="S11" s="65">
        <v>22</v>
      </c>
      <c r="T11" s="65"/>
      <c r="U11" s="65"/>
      <c r="V11" s="65">
        <v>22</v>
      </c>
      <c r="W11" s="65">
        <v>10987</v>
      </c>
      <c r="X11" s="65">
        <v>15000</v>
      </c>
      <c r="Y11" s="65">
        <v>-4013</v>
      </c>
      <c r="Z11" s="145">
        <v>-26.75</v>
      </c>
      <c r="AA11" s="160">
        <v>15000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>
        <v>5372000</v>
      </c>
      <c r="F13" s="65">
        <v>5300580</v>
      </c>
      <c r="G13" s="65">
        <v>2381</v>
      </c>
      <c r="H13" s="65">
        <v>2381</v>
      </c>
      <c r="I13" s="65">
        <v>2381</v>
      </c>
      <c r="J13" s="65">
        <v>7143</v>
      </c>
      <c r="K13" s="65">
        <v>2381</v>
      </c>
      <c r="L13" s="65">
        <v>2381</v>
      </c>
      <c r="M13" s="65">
        <v>2381</v>
      </c>
      <c r="N13" s="65">
        <v>7143</v>
      </c>
      <c r="O13" s="65">
        <v>2381</v>
      </c>
      <c r="P13" s="65">
        <v>2381</v>
      </c>
      <c r="Q13" s="65">
        <v>2381</v>
      </c>
      <c r="R13" s="65">
        <v>7143</v>
      </c>
      <c r="S13" s="65">
        <v>2381</v>
      </c>
      <c r="T13" s="65">
        <v>2381</v>
      </c>
      <c r="U13" s="65">
        <v>2381</v>
      </c>
      <c r="V13" s="65">
        <v>7143</v>
      </c>
      <c r="W13" s="65">
        <v>28572</v>
      </c>
      <c r="X13" s="65">
        <v>5300580</v>
      </c>
      <c r="Y13" s="65">
        <v>-5272008</v>
      </c>
      <c r="Z13" s="145">
        <v>-99.46</v>
      </c>
      <c r="AA13" s="160">
        <v>5300580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1457300</v>
      </c>
      <c r="F15" s="105">
        <f t="shared" si="2"/>
        <v>1016340</v>
      </c>
      <c r="G15" s="105">
        <f t="shared" si="2"/>
        <v>21292</v>
      </c>
      <c r="H15" s="105">
        <f t="shared" si="2"/>
        <v>4511</v>
      </c>
      <c r="I15" s="105">
        <f t="shared" si="2"/>
        <v>62808</v>
      </c>
      <c r="J15" s="105">
        <f t="shared" si="2"/>
        <v>88611</v>
      </c>
      <c r="K15" s="105">
        <f t="shared" si="2"/>
        <v>96129</v>
      </c>
      <c r="L15" s="105">
        <f t="shared" si="2"/>
        <v>83316</v>
      </c>
      <c r="M15" s="105">
        <f t="shared" si="2"/>
        <v>91399</v>
      </c>
      <c r="N15" s="105">
        <f t="shared" si="2"/>
        <v>270844</v>
      </c>
      <c r="O15" s="105">
        <f t="shared" si="2"/>
        <v>131943</v>
      </c>
      <c r="P15" s="105">
        <f t="shared" si="2"/>
        <v>133811</v>
      </c>
      <c r="Q15" s="105">
        <f t="shared" si="2"/>
        <v>143706</v>
      </c>
      <c r="R15" s="105">
        <f t="shared" si="2"/>
        <v>409460</v>
      </c>
      <c r="S15" s="105">
        <f t="shared" si="2"/>
        <v>120699</v>
      </c>
      <c r="T15" s="105">
        <f t="shared" si="2"/>
        <v>204390</v>
      </c>
      <c r="U15" s="105">
        <f t="shared" si="2"/>
        <v>215326</v>
      </c>
      <c r="V15" s="105">
        <f t="shared" si="2"/>
        <v>540415</v>
      </c>
      <c r="W15" s="105">
        <f t="shared" si="2"/>
        <v>1309330</v>
      </c>
      <c r="X15" s="105">
        <f t="shared" si="2"/>
        <v>1016340</v>
      </c>
      <c r="Y15" s="105">
        <f t="shared" si="2"/>
        <v>292990</v>
      </c>
      <c r="Z15" s="142">
        <f>+IF(X15&lt;&gt;0,+(Y15/X15)*100,0)</f>
        <v>28.827951276147743</v>
      </c>
      <c r="AA15" s="158">
        <f>SUM(AA16:AA18)</f>
        <v>1016340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>
        <v>1457300</v>
      </c>
      <c r="F17" s="65">
        <v>1016340</v>
      </c>
      <c r="G17" s="65">
        <v>21292</v>
      </c>
      <c r="H17" s="65">
        <v>4511</v>
      </c>
      <c r="I17" s="65">
        <v>62808</v>
      </c>
      <c r="J17" s="65">
        <v>88611</v>
      </c>
      <c r="K17" s="65">
        <v>96129</v>
      </c>
      <c r="L17" s="65">
        <v>83316</v>
      </c>
      <c r="M17" s="65">
        <v>91399</v>
      </c>
      <c r="N17" s="65">
        <v>270844</v>
      </c>
      <c r="O17" s="65">
        <v>131943</v>
      </c>
      <c r="P17" s="65">
        <v>133811</v>
      </c>
      <c r="Q17" s="65">
        <v>143706</v>
      </c>
      <c r="R17" s="65">
        <v>409460</v>
      </c>
      <c r="S17" s="65">
        <v>120699</v>
      </c>
      <c r="T17" s="65">
        <v>204390</v>
      </c>
      <c r="U17" s="65">
        <v>215326</v>
      </c>
      <c r="V17" s="65">
        <v>540415</v>
      </c>
      <c r="W17" s="65">
        <v>1309330</v>
      </c>
      <c r="X17" s="65">
        <v>1016340</v>
      </c>
      <c r="Y17" s="65">
        <v>292990</v>
      </c>
      <c r="Z17" s="145">
        <v>28.83</v>
      </c>
      <c r="AA17" s="160">
        <v>1016340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51341808</v>
      </c>
      <c r="F19" s="105">
        <f t="shared" si="3"/>
        <v>51500980</v>
      </c>
      <c r="G19" s="105">
        <f t="shared" si="3"/>
        <v>4562337</v>
      </c>
      <c r="H19" s="105">
        <f t="shared" si="3"/>
        <v>2581955</v>
      </c>
      <c r="I19" s="105">
        <f t="shared" si="3"/>
        <v>3598202</v>
      </c>
      <c r="J19" s="105">
        <f t="shared" si="3"/>
        <v>10742494</v>
      </c>
      <c r="K19" s="105">
        <f t="shared" si="3"/>
        <v>2416544</v>
      </c>
      <c r="L19" s="105">
        <f t="shared" si="3"/>
        <v>4575607</v>
      </c>
      <c r="M19" s="105">
        <f t="shared" si="3"/>
        <v>3966136</v>
      </c>
      <c r="N19" s="105">
        <f t="shared" si="3"/>
        <v>10958287</v>
      </c>
      <c r="O19" s="105">
        <f t="shared" si="3"/>
        <v>4072456</v>
      </c>
      <c r="P19" s="105">
        <f t="shared" si="3"/>
        <v>4358841</v>
      </c>
      <c r="Q19" s="105">
        <f t="shared" si="3"/>
        <v>4117722</v>
      </c>
      <c r="R19" s="105">
        <f t="shared" si="3"/>
        <v>12549019</v>
      </c>
      <c r="S19" s="105">
        <f t="shared" si="3"/>
        <v>2921917</v>
      </c>
      <c r="T19" s="105">
        <f t="shared" si="3"/>
        <v>4521023</v>
      </c>
      <c r="U19" s="105">
        <f t="shared" si="3"/>
        <v>4376456</v>
      </c>
      <c r="V19" s="105">
        <f t="shared" si="3"/>
        <v>11819396</v>
      </c>
      <c r="W19" s="105">
        <f t="shared" si="3"/>
        <v>46069196</v>
      </c>
      <c r="X19" s="105">
        <f t="shared" si="3"/>
        <v>51500980</v>
      </c>
      <c r="Y19" s="105">
        <f t="shared" si="3"/>
        <v>-5431784</v>
      </c>
      <c r="Z19" s="142">
        <f>+IF(X19&lt;&gt;0,+(Y19/X19)*100,0)</f>
        <v>-10.546952698764178</v>
      </c>
      <c r="AA19" s="158">
        <f>SUM(AA20:AA23)</f>
        <v>51500980</v>
      </c>
    </row>
    <row r="20" spans="1:27" ht="13.5">
      <c r="A20" s="143" t="s">
        <v>89</v>
      </c>
      <c r="B20" s="141"/>
      <c r="C20" s="160"/>
      <c r="D20" s="160"/>
      <c r="E20" s="161">
        <v>32755615</v>
      </c>
      <c r="F20" s="65">
        <v>32553800</v>
      </c>
      <c r="G20" s="65">
        <v>1822436</v>
      </c>
      <c r="H20" s="65">
        <v>1766041</v>
      </c>
      <c r="I20" s="65">
        <v>2169603</v>
      </c>
      <c r="J20" s="65">
        <v>5758080</v>
      </c>
      <c r="K20" s="65">
        <v>1712855</v>
      </c>
      <c r="L20" s="65">
        <v>3132019</v>
      </c>
      <c r="M20" s="65">
        <v>2234527</v>
      </c>
      <c r="N20" s="65">
        <v>7079401</v>
      </c>
      <c r="O20" s="65">
        <v>2492626</v>
      </c>
      <c r="P20" s="65">
        <v>2760781</v>
      </c>
      <c r="Q20" s="65">
        <v>2623043</v>
      </c>
      <c r="R20" s="65">
        <v>7876450</v>
      </c>
      <c r="S20" s="65">
        <v>2254866</v>
      </c>
      <c r="T20" s="65">
        <v>2312906</v>
      </c>
      <c r="U20" s="65">
        <v>2823162</v>
      </c>
      <c r="V20" s="65">
        <v>7390934</v>
      </c>
      <c r="W20" s="65">
        <v>28104865</v>
      </c>
      <c r="X20" s="65">
        <v>32553800</v>
      </c>
      <c r="Y20" s="65">
        <v>-4448935</v>
      </c>
      <c r="Z20" s="145">
        <v>-13.67</v>
      </c>
      <c r="AA20" s="160">
        <v>32553800</v>
      </c>
    </row>
    <row r="21" spans="1:27" ht="13.5">
      <c r="A21" s="143" t="s">
        <v>90</v>
      </c>
      <c r="B21" s="141"/>
      <c r="C21" s="160"/>
      <c r="D21" s="160"/>
      <c r="E21" s="161">
        <v>6191667</v>
      </c>
      <c r="F21" s="65">
        <v>6607430</v>
      </c>
      <c r="G21" s="65">
        <v>410241</v>
      </c>
      <c r="H21" s="65">
        <v>406448</v>
      </c>
      <c r="I21" s="65">
        <v>503850</v>
      </c>
      <c r="J21" s="65">
        <v>1320539</v>
      </c>
      <c r="K21" s="65">
        <v>336886</v>
      </c>
      <c r="L21" s="65">
        <v>531910</v>
      </c>
      <c r="M21" s="65">
        <v>798604</v>
      </c>
      <c r="N21" s="65">
        <v>1667400</v>
      </c>
      <c r="O21" s="65">
        <v>648606</v>
      </c>
      <c r="P21" s="65">
        <v>584112</v>
      </c>
      <c r="Q21" s="65">
        <v>580162</v>
      </c>
      <c r="R21" s="65">
        <v>1812880</v>
      </c>
      <c r="S21" s="65">
        <v>280645</v>
      </c>
      <c r="T21" s="65">
        <v>764689</v>
      </c>
      <c r="U21" s="65">
        <v>603485</v>
      </c>
      <c r="V21" s="65">
        <v>1648819</v>
      </c>
      <c r="W21" s="65">
        <v>6449638</v>
      </c>
      <c r="X21" s="65">
        <v>6607430</v>
      </c>
      <c r="Y21" s="65">
        <v>-157792</v>
      </c>
      <c r="Z21" s="145">
        <v>-2.39</v>
      </c>
      <c r="AA21" s="160">
        <v>6607430</v>
      </c>
    </row>
    <row r="22" spans="1:27" ht="13.5">
      <c r="A22" s="143" t="s">
        <v>91</v>
      </c>
      <c r="B22" s="141"/>
      <c r="C22" s="162"/>
      <c r="D22" s="162"/>
      <c r="E22" s="163">
        <v>6494266</v>
      </c>
      <c r="F22" s="164">
        <v>6341870</v>
      </c>
      <c r="G22" s="164">
        <v>2054866</v>
      </c>
      <c r="H22" s="164">
        <v>151163</v>
      </c>
      <c r="I22" s="164">
        <v>424021</v>
      </c>
      <c r="J22" s="164">
        <v>2630050</v>
      </c>
      <c r="K22" s="164">
        <v>118372</v>
      </c>
      <c r="L22" s="164">
        <v>421172</v>
      </c>
      <c r="M22" s="164">
        <v>442926</v>
      </c>
      <c r="N22" s="164">
        <v>982470</v>
      </c>
      <c r="O22" s="164">
        <v>441603</v>
      </c>
      <c r="P22" s="164">
        <v>526991</v>
      </c>
      <c r="Q22" s="164">
        <v>429263</v>
      </c>
      <c r="R22" s="164">
        <v>1397857</v>
      </c>
      <c r="S22" s="164">
        <v>144549</v>
      </c>
      <c r="T22" s="164">
        <v>711429</v>
      </c>
      <c r="U22" s="164">
        <v>463183</v>
      </c>
      <c r="V22" s="164">
        <v>1319161</v>
      </c>
      <c r="W22" s="164">
        <v>6329538</v>
      </c>
      <c r="X22" s="164">
        <v>6341870</v>
      </c>
      <c r="Y22" s="164">
        <v>-12332</v>
      </c>
      <c r="Z22" s="146">
        <v>-0.19</v>
      </c>
      <c r="AA22" s="162">
        <v>6341870</v>
      </c>
    </row>
    <row r="23" spans="1:27" ht="13.5">
      <c r="A23" s="143" t="s">
        <v>92</v>
      </c>
      <c r="B23" s="141"/>
      <c r="C23" s="160"/>
      <c r="D23" s="160"/>
      <c r="E23" s="161">
        <v>5900260</v>
      </c>
      <c r="F23" s="65">
        <v>5997880</v>
      </c>
      <c r="G23" s="65">
        <v>274794</v>
      </c>
      <c r="H23" s="65">
        <v>258303</v>
      </c>
      <c r="I23" s="65">
        <v>500728</v>
      </c>
      <c r="J23" s="65">
        <v>1033825</v>
      </c>
      <c r="K23" s="65">
        <v>248431</v>
      </c>
      <c r="L23" s="65">
        <v>490506</v>
      </c>
      <c r="M23" s="65">
        <v>490079</v>
      </c>
      <c r="N23" s="65">
        <v>1229016</v>
      </c>
      <c r="O23" s="65">
        <v>489621</v>
      </c>
      <c r="P23" s="65">
        <v>486957</v>
      </c>
      <c r="Q23" s="65">
        <v>485254</v>
      </c>
      <c r="R23" s="65">
        <v>1461832</v>
      </c>
      <c r="S23" s="65">
        <v>241857</v>
      </c>
      <c r="T23" s="65">
        <v>731999</v>
      </c>
      <c r="U23" s="65">
        <v>486626</v>
      </c>
      <c r="V23" s="65">
        <v>1460482</v>
      </c>
      <c r="W23" s="65">
        <v>5185155</v>
      </c>
      <c r="X23" s="65">
        <v>5997880</v>
      </c>
      <c r="Y23" s="65">
        <v>-812725</v>
      </c>
      <c r="Z23" s="145">
        <v>-13.55</v>
      </c>
      <c r="AA23" s="160">
        <v>5997880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86107029</v>
      </c>
      <c r="F25" s="78">
        <f t="shared" si="4"/>
        <v>87799800</v>
      </c>
      <c r="G25" s="78">
        <f t="shared" si="4"/>
        <v>14371498</v>
      </c>
      <c r="H25" s="78">
        <f t="shared" si="4"/>
        <v>1491860</v>
      </c>
      <c r="I25" s="78">
        <f t="shared" si="4"/>
        <v>4303023</v>
      </c>
      <c r="J25" s="78">
        <f t="shared" si="4"/>
        <v>20166381</v>
      </c>
      <c r="K25" s="78">
        <f t="shared" si="4"/>
        <v>2665027</v>
      </c>
      <c r="L25" s="78">
        <f t="shared" si="4"/>
        <v>5174460</v>
      </c>
      <c r="M25" s="78">
        <f t="shared" si="4"/>
        <v>4529360</v>
      </c>
      <c r="N25" s="78">
        <f t="shared" si="4"/>
        <v>12368847</v>
      </c>
      <c r="O25" s="78">
        <f t="shared" si="4"/>
        <v>5623664</v>
      </c>
      <c r="P25" s="78">
        <f t="shared" si="4"/>
        <v>4987347</v>
      </c>
      <c r="Q25" s="78">
        <f t="shared" si="4"/>
        <v>4841404</v>
      </c>
      <c r="R25" s="78">
        <f t="shared" si="4"/>
        <v>15452415</v>
      </c>
      <c r="S25" s="78">
        <f t="shared" si="4"/>
        <v>3389312</v>
      </c>
      <c r="T25" s="78">
        <f t="shared" si="4"/>
        <v>5638040</v>
      </c>
      <c r="U25" s="78">
        <f t="shared" si="4"/>
        <v>5018436</v>
      </c>
      <c r="V25" s="78">
        <f t="shared" si="4"/>
        <v>14045788</v>
      </c>
      <c r="W25" s="78">
        <f t="shared" si="4"/>
        <v>62033431</v>
      </c>
      <c r="X25" s="78">
        <f t="shared" si="4"/>
        <v>87799800</v>
      </c>
      <c r="Y25" s="78">
        <f t="shared" si="4"/>
        <v>-25766369</v>
      </c>
      <c r="Z25" s="179">
        <f>+IF(X25&lt;&gt;0,+(Y25/X25)*100,0)</f>
        <v>-29.346728580247333</v>
      </c>
      <c r="AA25" s="177">
        <f>+AA5+AA9+AA15+AA19+AA24</f>
        <v>87799800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30915876</v>
      </c>
      <c r="F28" s="105">
        <f t="shared" si="5"/>
        <v>31507000</v>
      </c>
      <c r="G28" s="105">
        <f t="shared" si="5"/>
        <v>1680829</v>
      </c>
      <c r="H28" s="105">
        <f t="shared" si="5"/>
        <v>1892246</v>
      </c>
      <c r="I28" s="105">
        <f t="shared" si="5"/>
        <v>2306610</v>
      </c>
      <c r="J28" s="105">
        <f t="shared" si="5"/>
        <v>5879685</v>
      </c>
      <c r="K28" s="105">
        <f t="shared" si="5"/>
        <v>1837484</v>
      </c>
      <c r="L28" s="105">
        <f t="shared" si="5"/>
        <v>2010670</v>
      </c>
      <c r="M28" s="105">
        <f t="shared" si="5"/>
        <v>1576764</v>
      </c>
      <c r="N28" s="105">
        <f t="shared" si="5"/>
        <v>5424918</v>
      </c>
      <c r="O28" s="105">
        <f t="shared" si="5"/>
        <v>1726891</v>
      </c>
      <c r="P28" s="105">
        <f t="shared" si="5"/>
        <v>2207972</v>
      </c>
      <c r="Q28" s="105">
        <f t="shared" si="5"/>
        <v>2139106</v>
      </c>
      <c r="R28" s="105">
        <f t="shared" si="5"/>
        <v>6073969</v>
      </c>
      <c r="S28" s="105">
        <f t="shared" si="5"/>
        <v>2598289</v>
      </c>
      <c r="T28" s="105">
        <f t="shared" si="5"/>
        <v>1757787</v>
      </c>
      <c r="U28" s="105">
        <f t="shared" si="5"/>
        <v>2137400</v>
      </c>
      <c r="V28" s="105">
        <f t="shared" si="5"/>
        <v>6493476</v>
      </c>
      <c r="W28" s="105">
        <f t="shared" si="5"/>
        <v>23872048</v>
      </c>
      <c r="X28" s="105">
        <f t="shared" si="5"/>
        <v>31507000</v>
      </c>
      <c r="Y28" s="105">
        <f t="shared" si="5"/>
        <v>-7634952</v>
      </c>
      <c r="Z28" s="142">
        <f>+IF(X28&lt;&gt;0,+(Y28/X28)*100,0)</f>
        <v>-24.23255784428857</v>
      </c>
      <c r="AA28" s="158">
        <f>SUM(AA29:AA31)</f>
        <v>31507000</v>
      </c>
    </row>
    <row r="29" spans="1:27" ht="13.5">
      <c r="A29" s="143" t="s">
        <v>75</v>
      </c>
      <c r="B29" s="141"/>
      <c r="C29" s="160"/>
      <c r="D29" s="160"/>
      <c r="E29" s="161">
        <v>10744659</v>
      </c>
      <c r="F29" s="65">
        <v>11385130</v>
      </c>
      <c r="G29" s="65">
        <v>801075</v>
      </c>
      <c r="H29" s="65">
        <v>675893</v>
      </c>
      <c r="I29" s="65">
        <v>1120655</v>
      </c>
      <c r="J29" s="65">
        <v>2597623</v>
      </c>
      <c r="K29" s="65">
        <v>889661</v>
      </c>
      <c r="L29" s="65">
        <v>613949</v>
      </c>
      <c r="M29" s="65">
        <v>671714</v>
      </c>
      <c r="N29" s="65">
        <v>2175324</v>
      </c>
      <c r="O29" s="65">
        <v>700530</v>
      </c>
      <c r="P29" s="65">
        <v>793568</v>
      </c>
      <c r="Q29" s="65">
        <v>1099914</v>
      </c>
      <c r="R29" s="65">
        <v>2594012</v>
      </c>
      <c r="S29" s="65">
        <v>1241205</v>
      </c>
      <c r="T29" s="65">
        <v>712806</v>
      </c>
      <c r="U29" s="65">
        <v>1017300</v>
      </c>
      <c r="V29" s="65">
        <v>2971311</v>
      </c>
      <c r="W29" s="65">
        <v>10338270</v>
      </c>
      <c r="X29" s="65">
        <v>11385130</v>
      </c>
      <c r="Y29" s="65">
        <v>-1046860</v>
      </c>
      <c r="Z29" s="145">
        <v>-9.19</v>
      </c>
      <c r="AA29" s="160">
        <v>11385130</v>
      </c>
    </row>
    <row r="30" spans="1:27" ht="13.5">
      <c r="A30" s="143" t="s">
        <v>76</v>
      </c>
      <c r="B30" s="141"/>
      <c r="C30" s="162"/>
      <c r="D30" s="162"/>
      <c r="E30" s="163">
        <v>11947550</v>
      </c>
      <c r="F30" s="164">
        <v>12169650</v>
      </c>
      <c r="G30" s="164">
        <v>492051</v>
      </c>
      <c r="H30" s="164">
        <v>660585</v>
      </c>
      <c r="I30" s="164">
        <v>810419</v>
      </c>
      <c r="J30" s="164">
        <v>1963055</v>
      </c>
      <c r="K30" s="164">
        <v>575210</v>
      </c>
      <c r="L30" s="164">
        <v>804268</v>
      </c>
      <c r="M30" s="164">
        <v>515111</v>
      </c>
      <c r="N30" s="164">
        <v>1894589</v>
      </c>
      <c r="O30" s="164">
        <v>596238</v>
      </c>
      <c r="P30" s="164">
        <v>866756</v>
      </c>
      <c r="Q30" s="164">
        <v>575192</v>
      </c>
      <c r="R30" s="164">
        <v>2038186</v>
      </c>
      <c r="S30" s="164">
        <v>659833</v>
      </c>
      <c r="T30" s="164">
        <v>542102</v>
      </c>
      <c r="U30" s="164">
        <v>607564</v>
      </c>
      <c r="V30" s="164">
        <v>1809499</v>
      </c>
      <c r="W30" s="164">
        <v>7705329</v>
      </c>
      <c r="X30" s="164">
        <v>12169650</v>
      </c>
      <c r="Y30" s="164">
        <v>-4464321</v>
      </c>
      <c r="Z30" s="146">
        <v>-36.68</v>
      </c>
      <c r="AA30" s="162">
        <v>12169650</v>
      </c>
    </row>
    <row r="31" spans="1:27" ht="13.5">
      <c r="A31" s="143" t="s">
        <v>77</v>
      </c>
      <c r="B31" s="141"/>
      <c r="C31" s="160"/>
      <c r="D31" s="160"/>
      <c r="E31" s="161">
        <v>8223667</v>
      </c>
      <c r="F31" s="65">
        <v>7952220</v>
      </c>
      <c r="G31" s="65">
        <v>387703</v>
      </c>
      <c r="H31" s="65">
        <v>555768</v>
      </c>
      <c r="I31" s="65">
        <v>375536</v>
      </c>
      <c r="J31" s="65">
        <v>1319007</v>
      </c>
      <c r="K31" s="65">
        <v>372613</v>
      </c>
      <c r="L31" s="65">
        <v>592453</v>
      </c>
      <c r="M31" s="65">
        <v>389939</v>
      </c>
      <c r="N31" s="65">
        <v>1355005</v>
      </c>
      <c r="O31" s="65">
        <v>430123</v>
      </c>
      <c r="P31" s="65">
        <v>547648</v>
      </c>
      <c r="Q31" s="65">
        <v>464000</v>
      </c>
      <c r="R31" s="65">
        <v>1441771</v>
      </c>
      <c r="S31" s="65">
        <v>697251</v>
      </c>
      <c r="T31" s="65">
        <v>502879</v>
      </c>
      <c r="U31" s="65">
        <v>512536</v>
      </c>
      <c r="V31" s="65">
        <v>1712666</v>
      </c>
      <c r="W31" s="65">
        <v>5828449</v>
      </c>
      <c r="X31" s="65">
        <v>7952220</v>
      </c>
      <c r="Y31" s="65">
        <v>-2123771</v>
      </c>
      <c r="Z31" s="145">
        <v>-26.71</v>
      </c>
      <c r="AA31" s="160">
        <v>7952220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11553712</v>
      </c>
      <c r="F32" s="105">
        <f t="shared" si="6"/>
        <v>16903020</v>
      </c>
      <c r="G32" s="105">
        <f t="shared" si="6"/>
        <v>573136</v>
      </c>
      <c r="H32" s="105">
        <f t="shared" si="6"/>
        <v>754147</v>
      </c>
      <c r="I32" s="105">
        <f t="shared" si="6"/>
        <v>760906</v>
      </c>
      <c r="J32" s="105">
        <f t="shared" si="6"/>
        <v>2088189</v>
      </c>
      <c r="K32" s="105">
        <f t="shared" si="6"/>
        <v>694193</v>
      </c>
      <c r="L32" s="105">
        <f t="shared" si="6"/>
        <v>822029</v>
      </c>
      <c r="M32" s="105">
        <f t="shared" si="6"/>
        <v>591210</v>
      </c>
      <c r="N32" s="105">
        <f t="shared" si="6"/>
        <v>2107432</v>
      </c>
      <c r="O32" s="105">
        <f t="shared" si="6"/>
        <v>730632</v>
      </c>
      <c r="P32" s="105">
        <f t="shared" si="6"/>
        <v>726306</v>
      </c>
      <c r="Q32" s="105">
        <f t="shared" si="6"/>
        <v>683555</v>
      </c>
      <c r="R32" s="105">
        <f t="shared" si="6"/>
        <v>2140493</v>
      </c>
      <c r="S32" s="105">
        <f t="shared" si="6"/>
        <v>811516</v>
      </c>
      <c r="T32" s="105">
        <f t="shared" si="6"/>
        <v>627938</v>
      </c>
      <c r="U32" s="105">
        <f t="shared" si="6"/>
        <v>663706</v>
      </c>
      <c r="V32" s="105">
        <f t="shared" si="6"/>
        <v>2103160</v>
      </c>
      <c r="W32" s="105">
        <f t="shared" si="6"/>
        <v>8439274</v>
      </c>
      <c r="X32" s="105">
        <f t="shared" si="6"/>
        <v>16903020</v>
      </c>
      <c r="Y32" s="105">
        <f t="shared" si="6"/>
        <v>-8463746</v>
      </c>
      <c r="Z32" s="142">
        <f>+IF(X32&lt;&gt;0,+(Y32/X32)*100,0)</f>
        <v>-50.072389431001085</v>
      </c>
      <c r="AA32" s="158">
        <f>SUM(AA33:AA37)</f>
        <v>16903020</v>
      </c>
    </row>
    <row r="33" spans="1:27" ht="13.5">
      <c r="A33" s="143" t="s">
        <v>79</v>
      </c>
      <c r="B33" s="141"/>
      <c r="C33" s="160"/>
      <c r="D33" s="160"/>
      <c r="E33" s="161">
        <v>10115892</v>
      </c>
      <c r="F33" s="65">
        <v>10323990</v>
      </c>
      <c r="G33" s="65">
        <v>537890</v>
      </c>
      <c r="H33" s="65">
        <v>697533</v>
      </c>
      <c r="I33" s="65">
        <v>723539</v>
      </c>
      <c r="J33" s="65">
        <v>1958962</v>
      </c>
      <c r="K33" s="65">
        <v>620110</v>
      </c>
      <c r="L33" s="65">
        <v>763582</v>
      </c>
      <c r="M33" s="65">
        <v>532146</v>
      </c>
      <c r="N33" s="65">
        <v>1915838</v>
      </c>
      <c r="O33" s="65">
        <v>680580</v>
      </c>
      <c r="P33" s="65">
        <v>637582</v>
      </c>
      <c r="Q33" s="65">
        <v>630244</v>
      </c>
      <c r="R33" s="65">
        <v>1948406</v>
      </c>
      <c r="S33" s="65">
        <v>744013</v>
      </c>
      <c r="T33" s="65">
        <v>584618</v>
      </c>
      <c r="U33" s="65">
        <v>571132</v>
      </c>
      <c r="V33" s="65">
        <v>1899763</v>
      </c>
      <c r="W33" s="65">
        <v>7722969</v>
      </c>
      <c r="X33" s="65">
        <v>10323990</v>
      </c>
      <c r="Y33" s="65">
        <v>-2601021</v>
      </c>
      <c r="Z33" s="145">
        <v>-25.19</v>
      </c>
      <c r="AA33" s="160">
        <v>10323990</v>
      </c>
    </row>
    <row r="34" spans="1:27" ht="13.5">
      <c r="A34" s="143" t="s">
        <v>80</v>
      </c>
      <c r="B34" s="141"/>
      <c r="C34" s="160"/>
      <c r="D34" s="160"/>
      <c r="E34" s="161">
        <v>901170</v>
      </c>
      <c r="F34" s="65">
        <v>783780</v>
      </c>
      <c r="G34" s="65">
        <v>9398</v>
      </c>
      <c r="H34" s="65">
        <v>31089</v>
      </c>
      <c r="I34" s="65">
        <v>11839</v>
      </c>
      <c r="J34" s="65">
        <v>52326</v>
      </c>
      <c r="K34" s="65">
        <v>17897</v>
      </c>
      <c r="L34" s="65">
        <v>25985</v>
      </c>
      <c r="M34" s="65">
        <v>17077</v>
      </c>
      <c r="N34" s="65">
        <v>60959</v>
      </c>
      <c r="O34" s="65">
        <v>26999</v>
      </c>
      <c r="P34" s="65">
        <v>56476</v>
      </c>
      <c r="Q34" s="65">
        <v>21364</v>
      </c>
      <c r="R34" s="65">
        <v>104839</v>
      </c>
      <c r="S34" s="65">
        <v>29286</v>
      </c>
      <c r="T34" s="65">
        <v>11288</v>
      </c>
      <c r="U34" s="65">
        <v>60612</v>
      </c>
      <c r="V34" s="65">
        <v>101186</v>
      </c>
      <c r="W34" s="65">
        <v>319310</v>
      </c>
      <c r="X34" s="65">
        <v>783780</v>
      </c>
      <c r="Y34" s="65">
        <v>-464470</v>
      </c>
      <c r="Z34" s="145">
        <v>-59.26</v>
      </c>
      <c r="AA34" s="160">
        <v>783780</v>
      </c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>
        <v>536650</v>
      </c>
      <c r="F36" s="65">
        <v>5795250</v>
      </c>
      <c r="G36" s="65">
        <v>25848</v>
      </c>
      <c r="H36" s="65">
        <v>25525</v>
      </c>
      <c r="I36" s="65">
        <v>25528</v>
      </c>
      <c r="J36" s="65">
        <v>76901</v>
      </c>
      <c r="K36" s="65">
        <v>56186</v>
      </c>
      <c r="L36" s="65">
        <v>32462</v>
      </c>
      <c r="M36" s="65">
        <v>41987</v>
      </c>
      <c r="N36" s="65">
        <v>130635</v>
      </c>
      <c r="O36" s="65">
        <v>23053</v>
      </c>
      <c r="P36" s="65">
        <v>32248</v>
      </c>
      <c r="Q36" s="65">
        <v>31947</v>
      </c>
      <c r="R36" s="65">
        <v>87248</v>
      </c>
      <c r="S36" s="65">
        <v>38217</v>
      </c>
      <c r="T36" s="65">
        <v>32032</v>
      </c>
      <c r="U36" s="65">
        <v>31962</v>
      </c>
      <c r="V36" s="65">
        <v>102211</v>
      </c>
      <c r="W36" s="65">
        <v>396995</v>
      </c>
      <c r="X36" s="65">
        <v>5795250</v>
      </c>
      <c r="Y36" s="65">
        <v>-5398255</v>
      </c>
      <c r="Z36" s="145">
        <v>-93.15</v>
      </c>
      <c r="AA36" s="160">
        <v>5795250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2069300</v>
      </c>
      <c r="F38" s="105">
        <f t="shared" si="7"/>
        <v>1733890</v>
      </c>
      <c r="G38" s="105">
        <f t="shared" si="7"/>
        <v>109734</v>
      </c>
      <c r="H38" s="105">
        <f t="shared" si="7"/>
        <v>149184</v>
      </c>
      <c r="I38" s="105">
        <f t="shared" si="7"/>
        <v>131095</v>
      </c>
      <c r="J38" s="105">
        <f t="shared" si="7"/>
        <v>390013</v>
      </c>
      <c r="K38" s="105">
        <f t="shared" si="7"/>
        <v>91269</v>
      </c>
      <c r="L38" s="105">
        <f t="shared" si="7"/>
        <v>229320</v>
      </c>
      <c r="M38" s="105">
        <f t="shared" si="7"/>
        <v>80935</v>
      </c>
      <c r="N38" s="105">
        <f t="shared" si="7"/>
        <v>401524</v>
      </c>
      <c r="O38" s="105">
        <f t="shared" si="7"/>
        <v>108689</v>
      </c>
      <c r="P38" s="105">
        <f t="shared" si="7"/>
        <v>215247</v>
      </c>
      <c r="Q38" s="105">
        <f t="shared" si="7"/>
        <v>471564</v>
      </c>
      <c r="R38" s="105">
        <f t="shared" si="7"/>
        <v>795500</v>
      </c>
      <c r="S38" s="105">
        <f t="shared" si="7"/>
        <v>161303</v>
      </c>
      <c r="T38" s="105">
        <f t="shared" si="7"/>
        <v>148245</v>
      </c>
      <c r="U38" s="105">
        <f t="shared" si="7"/>
        <v>115876</v>
      </c>
      <c r="V38" s="105">
        <f t="shared" si="7"/>
        <v>425424</v>
      </c>
      <c r="W38" s="105">
        <f t="shared" si="7"/>
        <v>2012461</v>
      </c>
      <c r="X38" s="105">
        <f t="shared" si="7"/>
        <v>1733890</v>
      </c>
      <c r="Y38" s="105">
        <f t="shared" si="7"/>
        <v>278571</v>
      </c>
      <c r="Z38" s="142">
        <f>+IF(X38&lt;&gt;0,+(Y38/X38)*100,0)</f>
        <v>16.066244110064652</v>
      </c>
      <c r="AA38" s="158">
        <f>SUM(AA39:AA41)</f>
        <v>1733890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>
        <v>311230</v>
      </c>
      <c r="R39" s="65">
        <v>311230</v>
      </c>
      <c r="S39" s="65">
        <v>35937</v>
      </c>
      <c r="T39" s="65">
        <v>42642</v>
      </c>
      <c r="U39" s="65"/>
      <c r="V39" s="65">
        <v>78579</v>
      </c>
      <c r="W39" s="65">
        <v>389809</v>
      </c>
      <c r="X39" s="65"/>
      <c r="Y39" s="65">
        <v>389809</v>
      </c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>
        <v>2069300</v>
      </c>
      <c r="F40" s="65">
        <v>1733890</v>
      </c>
      <c r="G40" s="65">
        <v>109734</v>
      </c>
      <c r="H40" s="65">
        <v>149184</v>
      </c>
      <c r="I40" s="65">
        <v>131095</v>
      </c>
      <c r="J40" s="65">
        <v>390013</v>
      </c>
      <c r="K40" s="65">
        <v>91269</v>
      </c>
      <c r="L40" s="65">
        <v>229320</v>
      </c>
      <c r="M40" s="65">
        <v>80935</v>
      </c>
      <c r="N40" s="65">
        <v>401524</v>
      </c>
      <c r="O40" s="65">
        <v>108689</v>
      </c>
      <c r="P40" s="65">
        <v>215247</v>
      </c>
      <c r="Q40" s="65">
        <v>160334</v>
      </c>
      <c r="R40" s="65">
        <v>484270</v>
      </c>
      <c r="S40" s="65">
        <v>125366</v>
      </c>
      <c r="T40" s="65">
        <v>105603</v>
      </c>
      <c r="U40" s="65">
        <v>115876</v>
      </c>
      <c r="V40" s="65">
        <v>346845</v>
      </c>
      <c r="W40" s="65">
        <v>1622652</v>
      </c>
      <c r="X40" s="65">
        <v>1733890</v>
      </c>
      <c r="Y40" s="65">
        <v>-111238</v>
      </c>
      <c r="Z40" s="145">
        <v>-6.42</v>
      </c>
      <c r="AA40" s="160">
        <v>1733890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33803711</v>
      </c>
      <c r="F42" s="105">
        <f t="shared" si="8"/>
        <v>37372920</v>
      </c>
      <c r="G42" s="105">
        <f t="shared" si="8"/>
        <v>2407884</v>
      </c>
      <c r="H42" s="105">
        <f t="shared" si="8"/>
        <v>2875476</v>
      </c>
      <c r="I42" s="105">
        <f t="shared" si="8"/>
        <v>1586796</v>
      </c>
      <c r="J42" s="105">
        <f t="shared" si="8"/>
        <v>6870156</v>
      </c>
      <c r="K42" s="105">
        <f t="shared" si="8"/>
        <v>2209581</v>
      </c>
      <c r="L42" s="105">
        <f t="shared" si="8"/>
        <v>3154232</v>
      </c>
      <c r="M42" s="105">
        <f t="shared" si="8"/>
        <v>1548855</v>
      </c>
      <c r="N42" s="105">
        <f t="shared" si="8"/>
        <v>6912668</v>
      </c>
      <c r="O42" s="105">
        <f t="shared" si="8"/>
        <v>-149259</v>
      </c>
      <c r="P42" s="105">
        <f t="shared" si="8"/>
        <v>2196835</v>
      </c>
      <c r="Q42" s="105">
        <f t="shared" si="8"/>
        <v>3703535</v>
      </c>
      <c r="R42" s="105">
        <f t="shared" si="8"/>
        <v>5751111</v>
      </c>
      <c r="S42" s="105">
        <f t="shared" si="8"/>
        <v>2941753</v>
      </c>
      <c r="T42" s="105">
        <f t="shared" si="8"/>
        <v>3486718</v>
      </c>
      <c r="U42" s="105">
        <f t="shared" si="8"/>
        <v>1012933</v>
      </c>
      <c r="V42" s="105">
        <f t="shared" si="8"/>
        <v>7441404</v>
      </c>
      <c r="W42" s="105">
        <f t="shared" si="8"/>
        <v>26975339</v>
      </c>
      <c r="X42" s="105">
        <f t="shared" si="8"/>
        <v>37372920</v>
      </c>
      <c r="Y42" s="105">
        <f t="shared" si="8"/>
        <v>-10397581</v>
      </c>
      <c r="Z42" s="142">
        <f>+IF(X42&lt;&gt;0,+(Y42/X42)*100,0)</f>
        <v>-27.821163023922136</v>
      </c>
      <c r="AA42" s="158">
        <f>SUM(AA43:AA46)</f>
        <v>37372920</v>
      </c>
    </row>
    <row r="43" spans="1:27" ht="13.5">
      <c r="A43" s="143" t="s">
        <v>89</v>
      </c>
      <c r="B43" s="141"/>
      <c r="C43" s="160"/>
      <c r="D43" s="160"/>
      <c r="E43" s="161">
        <v>21375230</v>
      </c>
      <c r="F43" s="65">
        <v>23206630</v>
      </c>
      <c r="G43" s="65">
        <v>1953344</v>
      </c>
      <c r="H43" s="65">
        <v>2340422</v>
      </c>
      <c r="I43" s="65">
        <v>1030998</v>
      </c>
      <c r="J43" s="65">
        <v>5324764</v>
      </c>
      <c r="K43" s="65">
        <v>1706853</v>
      </c>
      <c r="L43" s="65">
        <v>2509378</v>
      </c>
      <c r="M43" s="65">
        <v>1049601</v>
      </c>
      <c r="N43" s="65">
        <v>5265832</v>
      </c>
      <c r="O43" s="65">
        <v>-686750</v>
      </c>
      <c r="P43" s="65">
        <v>1542936</v>
      </c>
      <c r="Q43" s="65">
        <v>3202679</v>
      </c>
      <c r="R43" s="65">
        <v>4058865</v>
      </c>
      <c r="S43" s="65">
        <v>1799444</v>
      </c>
      <c r="T43" s="65">
        <v>991908</v>
      </c>
      <c r="U43" s="65">
        <v>194268</v>
      </c>
      <c r="V43" s="65">
        <v>2985620</v>
      </c>
      <c r="W43" s="65">
        <v>17635081</v>
      </c>
      <c r="X43" s="65">
        <v>23206630</v>
      </c>
      <c r="Y43" s="65">
        <v>-5571549</v>
      </c>
      <c r="Z43" s="145">
        <v>-24.01</v>
      </c>
      <c r="AA43" s="160">
        <v>23206630</v>
      </c>
    </row>
    <row r="44" spans="1:27" ht="13.5">
      <c r="A44" s="143" t="s">
        <v>90</v>
      </c>
      <c r="B44" s="141"/>
      <c r="C44" s="160"/>
      <c r="D44" s="160"/>
      <c r="E44" s="161">
        <v>5619400</v>
      </c>
      <c r="F44" s="65">
        <v>6624320</v>
      </c>
      <c r="G44" s="65">
        <v>196603</v>
      </c>
      <c r="H44" s="65">
        <v>295424</v>
      </c>
      <c r="I44" s="65">
        <v>332814</v>
      </c>
      <c r="J44" s="65">
        <v>824841</v>
      </c>
      <c r="K44" s="65">
        <v>243259</v>
      </c>
      <c r="L44" s="65">
        <v>323985</v>
      </c>
      <c r="M44" s="65">
        <v>270467</v>
      </c>
      <c r="N44" s="65">
        <v>837711</v>
      </c>
      <c r="O44" s="65">
        <v>328493</v>
      </c>
      <c r="P44" s="65">
        <v>353106</v>
      </c>
      <c r="Q44" s="65">
        <v>249743</v>
      </c>
      <c r="R44" s="65">
        <v>931342</v>
      </c>
      <c r="S44" s="65">
        <v>577239</v>
      </c>
      <c r="T44" s="65">
        <v>1591404</v>
      </c>
      <c r="U44" s="65">
        <v>521030</v>
      </c>
      <c r="V44" s="65">
        <v>2689673</v>
      </c>
      <c r="W44" s="65">
        <v>5283567</v>
      </c>
      <c r="X44" s="65">
        <v>6624320</v>
      </c>
      <c r="Y44" s="65">
        <v>-1340753</v>
      </c>
      <c r="Z44" s="145">
        <v>-20.24</v>
      </c>
      <c r="AA44" s="160">
        <v>6624320</v>
      </c>
    </row>
    <row r="45" spans="1:27" ht="13.5">
      <c r="A45" s="143" t="s">
        <v>91</v>
      </c>
      <c r="B45" s="141"/>
      <c r="C45" s="162"/>
      <c r="D45" s="162"/>
      <c r="E45" s="163">
        <v>4092460</v>
      </c>
      <c r="F45" s="164">
        <v>4321080</v>
      </c>
      <c r="G45" s="164">
        <v>135619</v>
      </c>
      <c r="H45" s="164">
        <v>123486</v>
      </c>
      <c r="I45" s="164">
        <v>120074</v>
      </c>
      <c r="J45" s="164">
        <v>379179</v>
      </c>
      <c r="K45" s="164">
        <v>138292</v>
      </c>
      <c r="L45" s="164">
        <v>156160</v>
      </c>
      <c r="M45" s="164">
        <v>132524</v>
      </c>
      <c r="N45" s="164">
        <v>426976</v>
      </c>
      <c r="O45" s="164">
        <v>120195</v>
      </c>
      <c r="P45" s="164">
        <v>174313</v>
      </c>
      <c r="Q45" s="164">
        <v>129622</v>
      </c>
      <c r="R45" s="164">
        <v>424130</v>
      </c>
      <c r="S45" s="164">
        <v>316778</v>
      </c>
      <c r="T45" s="164">
        <v>779556</v>
      </c>
      <c r="U45" s="164">
        <v>139797</v>
      </c>
      <c r="V45" s="164">
        <v>1236131</v>
      </c>
      <c r="W45" s="164">
        <v>2466416</v>
      </c>
      <c r="X45" s="164">
        <v>4321080</v>
      </c>
      <c r="Y45" s="164">
        <v>-1854664</v>
      </c>
      <c r="Z45" s="146">
        <v>-42.92</v>
      </c>
      <c r="AA45" s="162">
        <v>4321080</v>
      </c>
    </row>
    <row r="46" spans="1:27" ht="13.5">
      <c r="A46" s="143" t="s">
        <v>92</v>
      </c>
      <c r="B46" s="141"/>
      <c r="C46" s="160"/>
      <c r="D46" s="160"/>
      <c r="E46" s="161">
        <v>2716621</v>
      </c>
      <c r="F46" s="65">
        <v>3220890</v>
      </c>
      <c r="G46" s="65">
        <v>122318</v>
      </c>
      <c r="H46" s="65">
        <v>116144</v>
      </c>
      <c r="I46" s="65">
        <v>102910</v>
      </c>
      <c r="J46" s="65">
        <v>341372</v>
      </c>
      <c r="K46" s="65">
        <v>121177</v>
      </c>
      <c r="L46" s="65">
        <v>164709</v>
      </c>
      <c r="M46" s="65">
        <v>96263</v>
      </c>
      <c r="N46" s="65">
        <v>382149</v>
      </c>
      <c r="O46" s="65">
        <v>88803</v>
      </c>
      <c r="P46" s="65">
        <v>126480</v>
      </c>
      <c r="Q46" s="65">
        <v>121491</v>
      </c>
      <c r="R46" s="65">
        <v>336774</v>
      </c>
      <c r="S46" s="65">
        <v>248292</v>
      </c>
      <c r="T46" s="65">
        <v>123850</v>
      </c>
      <c r="U46" s="65">
        <v>157838</v>
      </c>
      <c r="V46" s="65">
        <v>529980</v>
      </c>
      <c r="W46" s="65">
        <v>1590275</v>
      </c>
      <c r="X46" s="65">
        <v>3220890</v>
      </c>
      <c r="Y46" s="65">
        <v>-1630615</v>
      </c>
      <c r="Z46" s="145">
        <v>-50.63</v>
      </c>
      <c r="AA46" s="160">
        <v>3220890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78342599</v>
      </c>
      <c r="F48" s="78">
        <f t="shared" si="9"/>
        <v>87516830</v>
      </c>
      <c r="G48" s="78">
        <f t="shared" si="9"/>
        <v>4771583</v>
      </c>
      <c r="H48" s="78">
        <f t="shared" si="9"/>
        <v>5671053</v>
      </c>
      <c r="I48" s="78">
        <f t="shared" si="9"/>
        <v>4785407</v>
      </c>
      <c r="J48" s="78">
        <f t="shared" si="9"/>
        <v>15228043</v>
      </c>
      <c r="K48" s="78">
        <f t="shared" si="9"/>
        <v>4832527</v>
      </c>
      <c r="L48" s="78">
        <f t="shared" si="9"/>
        <v>6216251</v>
      </c>
      <c r="M48" s="78">
        <f t="shared" si="9"/>
        <v>3797764</v>
      </c>
      <c r="N48" s="78">
        <f t="shared" si="9"/>
        <v>14846542</v>
      </c>
      <c r="O48" s="78">
        <f t="shared" si="9"/>
        <v>2416953</v>
      </c>
      <c r="P48" s="78">
        <f t="shared" si="9"/>
        <v>5346360</v>
      </c>
      <c r="Q48" s="78">
        <f t="shared" si="9"/>
        <v>6997760</v>
      </c>
      <c r="R48" s="78">
        <f t="shared" si="9"/>
        <v>14761073</v>
      </c>
      <c r="S48" s="78">
        <f t="shared" si="9"/>
        <v>6512861</v>
      </c>
      <c r="T48" s="78">
        <f t="shared" si="9"/>
        <v>6020688</v>
      </c>
      <c r="U48" s="78">
        <f t="shared" si="9"/>
        <v>3929915</v>
      </c>
      <c r="V48" s="78">
        <f t="shared" si="9"/>
        <v>16463464</v>
      </c>
      <c r="W48" s="78">
        <f t="shared" si="9"/>
        <v>61299122</v>
      </c>
      <c r="X48" s="78">
        <f t="shared" si="9"/>
        <v>87516830</v>
      </c>
      <c r="Y48" s="78">
        <f t="shared" si="9"/>
        <v>-26217708</v>
      </c>
      <c r="Z48" s="179">
        <f>+IF(X48&lt;&gt;0,+(Y48/X48)*100,0)</f>
        <v>-29.957332778163924</v>
      </c>
      <c r="AA48" s="177">
        <f>+AA28+AA32+AA38+AA42+AA47</f>
        <v>87516830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7764430</v>
      </c>
      <c r="F49" s="182">
        <f t="shared" si="10"/>
        <v>282970</v>
      </c>
      <c r="G49" s="182">
        <f t="shared" si="10"/>
        <v>9599915</v>
      </c>
      <c r="H49" s="182">
        <f t="shared" si="10"/>
        <v>-4179193</v>
      </c>
      <c r="I49" s="182">
        <f t="shared" si="10"/>
        <v>-482384</v>
      </c>
      <c r="J49" s="182">
        <f t="shared" si="10"/>
        <v>4938338</v>
      </c>
      <c r="K49" s="182">
        <f t="shared" si="10"/>
        <v>-2167500</v>
      </c>
      <c r="L49" s="182">
        <f t="shared" si="10"/>
        <v>-1041791</v>
      </c>
      <c r="M49" s="182">
        <f t="shared" si="10"/>
        <v>731596</v>
      </c>
      <c r="N49" s="182">
        <f t="shared" si="10"/>
        <v>-2477695</v>
      </c>
      <c r="O49" s="182">
        <f t="shared" si="10"/>
        <v>3206711</v>
      </c>
      <c r="P49" s="182">
        <f t="shared" si="10"/>
        <v>-359013</v>
      </c>
      <c r="Q49" s="182">
        <f t="shared" si="10"/>
        <v>-2156356</v>
      </c>
      <c r="R49" s="182">
        <f t="shared" si="10"/>
        <v>691342</v>
      </c>
      <c r="S49" s="182">
        <f t="shared" si="10"/>
        <v>-3123549</v>
      </c>
      <c r="T49" s="182">
        <f t="shared" si="10"/>
        <v>-382648</v>
      </c>
      <c r="U49" s="182">
        <f t="shared" si="10"/>
        <v>1088521</v>
      </c>
      <c r="V49" s="182">
        <f t="shared" si="10"/>
        <v>-2417676</v>
      </c>
      <c r="W49" s="182">
        <f t="shared" si="10"/>
        <v>734309</v>
      </c>
      <c r="X49" s="182">
        <f>IF(F25=F48,0,X25-X48)</f>
        <v>282970</v>
      </c>
      <c r="Y49" s="182">
        <f t="shared" si="10"/>
        <v>451339</v>
      </c>
      <c r="Z49" s="183">
        <f>+IF(X49&lt;&gt;0,+(Y49/X49)*100,0)</f>
        <v>159.5006537795526</v>
      </c>
      <c r="AA49" s="180">
        <f>+AA25-AA48</f>
        <v>282970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16436346</v>
      </c>
      <c r="F5" s="65">
        <v>16688530</v>
      </c>
      <c r="G5" s="65">
        <v>17197105</v>
      </c>
      <c r="H5" s="65">
        <v>-665952</v>
      </c>
      <c r="I5" s="65">
        <v>70181</v>
      </c>
      <c r="J5" s="65">
        <v>16601334</v>
      </c>
      <c r="K5" s="65">
        <v>53672</v>
      </c>
      <c r="L5" s="65">
        <v>20868</v>
      </c>
      <c r="M5" s="65">
        <v>14051</v>
      </c>
      <c r="N5" s="65">
        <v>88591</v>
      </c>
      <c r="O5" s="65">
        <v>-1402</v>
      </c>
      <c r="P5" s="65">
        <v>4474</v>
      </c>
      <c r="Q5" s="65">
        <v>47</v>
      </c>
      <c r="R5" s="65">
        <v>3119</v>
      </c>
      <c r="S5" s="65">
        <v>-6731</v>
      </c>
      <c r="T5" s="65">
        <v>0</v>
      </c>
      <c r="U5" s="65">
        <v>-62516</v>
      </c>
      <c r="V5" s="65">
        <v>-69247</v>
      </c>
      <c r="W5" s="65">
        <v>16623797</v>
      </c>
      <c r="X5" s="65">
        <v>16688530</v>
      </c>
      <c r="Y5" s="65">
        <v>-64733</v>
      </c>
      <c r="Z5" s="145">
        <v>-0.39</v>
      </c>
      <c r="AA5" s="160">
        <v>16688530</v>
      </c>
    </row>
    <row r="6" spans="1:27" ht="13.5">
      <c r="A6" s="196" t="s">
        <v>102</v>
      </c>
      <c r="B6" s="197"/>
      <c r="C6" s="160">
        <v>0</v>
      </c>
      <c r="D6" s="160"/>
      <c r="E6" s="161">
        <v>500000</v>
      </c>
      <c r="F6" s="65">
        <v>500000</v>
      </c>
      <c r="G6" s="65">
        <v>79288</v>
      </c>
      <c r="H6" s="65">
        <v>64844</v>
      </c>
      <c r="I6" s="65">
        <v>72470</v>
      </c>
      <c r="J6" s="65">
        <v>216602</v>
      </c>
      <c r="K6" s="65">
        <v>70330</v>
      </c>
      <c r="L6" s="65">
        <v>72946</v>
      </c>
      <c r="M6" s="65">
        <v>-6918</v>
      </c>
      <c r="N6" s="65">
        <v>136358</v>
      </c>
      <c r="O6" s="65">
        <v>55222</v>
      </c>
      <c r="P6" s="65">
        <v>71884</v>
      </c>
      <c r="Q6" s="65">
        <v>71972</v>
      </c>
      <c r="R6" s="65">
        <v>199078</v>
      </c>
      <c r="S6" s="65">
        <v>70202</v>
      </c>
      <c r="T6" s="65">
        <v>70771</v>
      </c>
      <c r="U6" s="65">
        <v>0</v>
      </c>
      <c r="V6" s="65">
        <v>140973</v>
      </c>
      <c r="W6" s="65">
        <v>693011</v>
      </c>
      <c r="X6" s="65">
        <v>500000</v>
      </c>
      <c r="Y6" s="65">
        <v>193011</v>
      </c>
      <c r="Z6" s="145">
        <v>38.6</v>
      </c>
      <c r="AA6" s="160">
        <v>500000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24982805</v>
      </c>
      <c r="F7" s="65">
        <v>23842140</v>
      </c>
      <c r="G7" s="65">
        <v>1822436</v>
      </c>
      <c r="H7" s="65">
        <v>1765083</v>
      </c>
      <c r="I7" s="65">
        <v>1855991</v>
      </c>
      <c r="J7" s="65">
        <v>5443510</v>
      </c>
      <c r="K7" s="65">
        <v>1709767</v>
      </c>
      <c r="L7" s="65">
        <v>2818699</v>
      </c>
      <c r="M7" s="65">
        <v>1921207</v>
      </c>
      <c r="N7" s="65">
        <v>6449673</v>
      </c>
      <c r="O7" s="65">
        <v>2179160</v>
      </c>
      <c r="P7" s="65">
        <v>2424148</v>
      </c>
      <c r="Q7" s="65">
        <v>2309723</v>
      </c>
      <c r="R7" s="65">
        <v>6913031</v>
      </c>
      <c r="S7" s="65">
        <v>2254752</v>
      </c>
      <c r="T7" s="65">
        <v>1683192</v>
      </c>
      <c r="U7" s="65">
        <v>2508778</v>
      </c>
      <c r="V7" s="65">
        <v>6446722</v>
      </c>
      <c r="W7" s="65">
        <v>25252936</v>
      </c>
      <c r="X7" s="65">
        <v>23842140</v>
      </c>
      <c r="Y7" s="65">
        <v>1410796</v>
      </c>
      <c r="Z7" s="145">
        <v>5.92</v>
      </c>
      <c r="AA7" s="160">
        <v>23842140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3893087</v>
      </c>
      <c r="F8" s="65">
        <v>4318790</v>
      </c>
      <c r="G8" s="65">
        <v>410241</v>
      </c>
      <c r="H8" s="65">
        <v>406448</v>
      </c>
      <c r="I8" s="65">
        <v>313130</v>
      </c>
      <c r="J8" s="65">
        <v>1129819</v>
      </c>
      <c r="K8" s="65">
        <v>336886</v>
      </c>
      <c r="L8" s="65">
        <v>341190</v>
      </c>
      <c r="M8" s="65">
        <v>607884</v>
      </c>
      <c r="N8" s="65">
        <v>1285960</v>
      </c>
      <c r="O8" s="65">
        <v>457886</v>
      </c>
      <c r="P8" s="65">
        <v>393392</v>
      </c>
      <c r="Q8" s="65">
        <v>389442</v>
      </c>
      <c r="R8" s="65">
        <v>1240720</v>
      </c>
      <c r="S8" s="65">
        <v>280645</v>
      </c>
      <c r="T8" s="65">
        <v>383249</v>
      </c>
      <c r="U8" s="65">
        <v>410381</v>
      </c>
      <c r="V8" s="65">
        <v>1074275</v>
      </c>
      <c r="W8" s="65">
        <v>4730774</v>
      </c>
      <c r="X8" s="65">
        <v>4318790</v>
      </c>
      <c r="Y8" s="65">
        <v>411984</v>
      </c>
      <c r="Z8" s="145">
        <v>9.54</v>
      </c>
      <c r="AA8" s="160">
        <v>4318790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3061096</v>
      </c>
      <c r="F9" s="65">
        <v>2908730</v>
      </c>
      <c r="G9" s="65">
        <v>2054866</v>
      </c>
      <c r="H9" s="65">
        <v>151163</v>
      </c>
      <c r="I9" s="65">
        <v>137951</v>
      </c>
      <c r="J9" s="65">
        <v>2343980</v>
      </c>
      <c r="K9" s="65">
        <v>118372</v>
      </c>
      <c r="L9" s="65">
        <v>135102</v>
      </c>
      <c r="M9" s="65">
        <v>156856</v>
      </c>
      <c r="N9" s="65">
        <v>410330</v>
      </c>
      <c r="O9" s="65">
        <v>155533</v>
      </c>
      <c r="P9" s="65">
        <v>240921</v>
      </c>
      <c r="Q9" s="65">
        <v>143193</v>
      </c>
      <c r="R9" s="65">
        <v>539647</v>
      </c>
      <c r="S9" s="65">
        <v>144549</v>
      </c>
      <c r="T9" s="65">
        <v>138503</v>
      </c>
      <c r="U9" s="65">
        <v>177113</v>
      </c>
      <c r="V9" s="65">
        <v>460165</v>
      </c>
      <c r="W9" s="65">
        <v>3754122</v>
      </c>
      <c r="X9" s="65">
        <v>2908730</v>
      </c>
      <c r="Y9" s="65">
        <v>845392</v>
      </c>
      <c r="Z9" s="145">
        <v>29.06</v>
      </c>
      <c r="AA9" s="160">
        <v>2908730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2957600</v>
      </c>
      <c r="F10" s="59">
        <v>3055360</v>
      </c>
      <c r="G10" s="59">
        <v>274794</v>
      </c>
      <c r="H10" s="59">
        <v>258303</v>
      </c>
      <c r="I10" s="59">
        <v>255518</v>
      </c>
      <c r="J10" s="59">
        <v>788615</v>
      </c>
      <c r="K10" s="59">
        <v>248431</v>
      </c>
      <c r="L10" s="59">
        <v>245296</v>
      </c>
      <c r="M10" s="59">
        <v>244869</v>
      </c>
      <c r="N10" s="59">
        <v>738596</v>
      </c>
      <c r="O10" s="59">
        <v>244411</v>
      </c>
      <c r="P10" s="59">
        <v>241747</v>
      </c>
      <c r="Q10" s="59">
        <v>240044</v>
      </c>
      <c r="R10" s="59">
        <v>726202</v>
      </c>
      <c r="S10" s="59">
        <v>241857</v>
      </c>
      <c r="T10" s="59">
        <v>241579</v>
      </c>
      <c r="U10" s="59">
        <v>241416</v>
      </c>
      <c r="V10" s="59">
        <v>724852</v>
      </c>
      <c r="W10" s="59">
        <v>2978265</v>
      </c>
      <c r="X10" s="59">
        <v>3055360</v>
      </c>
      <c r="Y10" s="59">
        <v>-77095</v>
      </c>
      <c r="Z10" s="199">
        <v>-2.52</v>
      </c>
      <c r="AA10" s="135">
        <v>3055360</v>
      </c>
    </row>
    <row r="11" spans="1:27" ht="13.5">
      <c r="A11" s="198" t="s">
        <v>107</v>
      </c>
      <c r="B11" s="200"/>
      <c r="C11" s="160">
        <v>0</v>
      </c>
      <c r="D11" s="160"/>
      <c r="E11" s="161">
        <v>-8130815</v>
      </c>
      <c r="F11" s="65">
        <v>-8320060</v>
      </c>
      <c r="G11" s="65">
        <v>-7518020</v>
      </c>
      <c r="H11" s="65">
        <v>-590700</v>
      </c>
      <c r="I11" s="65">
        <v>-63382</v>
      </c>
      <c r="J11" s="65">
        <v>-8172102</v>
      </c>
      <c r="K11" s="65">
        <v>-5029</v>
      </c>
      <c r="L11" s="65">
        <v>-8947</v>
      </c>
      <c r="M11" s="65">
        <v>-170237</v>
      </c>
      <c r="N11" s="65">
        <v>-184213</v>
      </c>
      <c r="O11" s="65">
        <v>-422</v>
      </c>
      <c r="P11" s="65">
        <v>-924</v>
      </c>
      <c r="Q11" s="65">
        <v>-263</v>
      </c>
      <c r="R11" s="65">
        <v>-1609</v>
      </c>
      <c r="S11" s="65">
        <v>-4130</v>
      </c>
      <c r="T11" s="65">
        <v>-2839</v>
      </c>
      <c r="U11" s="65">
        <v>-50768</v>
      </c>
      <c r="V11" s="65">
        <v>-57737</v>
      </c>
      <c r="W11" s="65">
        <v>-8415661</v>
      </c>
      <c r="X11" s="65">
        <v>-8320060</v>
      </c>
      <c r="Y11" s="65">
        <v>-95601</v>
      </c>
      <c r="Z11" s="145">
        <v>1.15</v>
      </c>
      <c r="AA11" s="160">
        <v>-8320060</v>
      </c>
    </row>
    <row r="12" spans="1:27" ht="13.5">
      <c r="A12" s="198" t="s">
        <v>108</v>
      </c>
      <c r="B12" s="200"/>
      <c r="C12" s="160">
        <v>0</v>
      </c>
      <c r="D12" s="160"/>
      <c r="E12" s="161">
        <v>222000</v>
      </c>
      <c r="F12" s="65">
        <v>193690</v>
      </c>
      <c r="G12" s="65">
        <v>13939</v>
      </c>
      <c r="H12" s="65">
        <v>10769</v>
      </c>
      <c r="I12" s="65">
        <v>13956</v>
      </c>
      <c r="J12" s="65">
        <v>38664</v>
      </c>
      <c r="K12" s="65">
        <v>15812</v>
      </c>
      <c r="L12" s="65">
        <v>26118</v>
      </c>
      <c r="M12" s="65">
        <v>12343</v>
      </c>
      <c r="N12" s="65">
        <v>54273</v>
      </c>
      <c r="O12" s="65">
        <v>13834</v>
      </c>
      <c r="P12" s="65">
        <v>16944</v>
      </c>
      <c r="Q12" s="65">
        <v>18398</v>
      </c>
      <c r="R12" s="65">
        <v>49176</v>
      </c>
      <c r="S12" s="65">
        <v>21014</v>
      </c>
      <c r="T12" s="65">
        <v>16305</v>
      </c>
      <c r="U12" s="65">
        <v>17583</v>
      </c>
      <c r="V12" s="65">
        <v>54902</v>
      </c>
      <c r="W12" s="65">
        <v>197015</v>
      </c>
      <c r="X12" s="65">
        <v>193690</v>
      </c>
      <c r="Y12" s="65">
        <v>3325</v>
      </c>
      <c r="Z12" s="145">
        <v>1.72</v>
      </c>
      <c r="AA12" s="160">
        <v>193690</v>
      </c>
    </row>
    <row r="13" spans="1:27" ht="13.5">
      <c r="A13" s="196" t="s">
        <v>109</v>
      </c>
      <c r="B13" s="200"/>
      <c r="C13" s="160">
        <v>0</v>
      </c>
      <c r="D13" s="160"/>
      <c r="E13" s="161">
        <v>250000</v>
      </c>
      <c r="F13" s="65">
        <v>243360</v>
      </c>
      <c r="G13" s="65">
        <v>0</v>
      </c>
      <c r="H13" s="65">
        <v>0</v>
      </c>
      <c r="I13" s="65">
        <v>38641</v>
      </c>
      <c r="J13" s="65">
        <v>38641</v>
      </c>
      <c r="K13" s="65">
        <v>3136</v>
      </c>
      <c r="L13" s="65">
        <v>18793</v>
      </c>
      <c r="M13" s="65">
        <v>14982</v>
      </c>
      <c r="N13" s="65">
        <v>36911</v>
      </c>
      <c r="O13" s="65">
        <v>9470</v>
      </c>
      <c r="P13" s="65">
        <v>13451</v>
      </c>
      <c r="Q13" s="65">
        <v>16405</v>
      </c>
      <c r="R13" s="65">
        <v>39326</v>
      </c>
      <c r="S13" s="65">
        <v>26484</v>
      </c>
      <c r="T13" s="65">
        <v>61387</v>
      </c>
      <c r="U13" s="65">
        <v>37635</v>
      </c>
      <c r="V13" s="65">
        <v>125506</v>
      </c>
      <c r="W13" s="65">
        <v>240384</v>
      </c>
      <c r="X13" s="65">
        <v>243360</v>
      </c>
      <c r="Y13" s="65">
        <v>-2976</v>
      </c>
      <c r="Z13" s="145">
        <v>-1.22</v>
      </c>
      <c r="AA13" s="160">
        <v>243360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70995</v>
      </c>
      <c r="V14" s="65">
        <v>70995</v>
      </c>
      <c r="W14" s="65">
        <v>70995</v>
      </c>
      <c r="X14" s="65">
        <v>0</v>
      </c>
      <c r="Y14" s="65">
        <v>70995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312</v>
      </c>
      <c r="U15" s="65">
        <v>0</v>
      </c>
      <c r="V15" s="65">
        <v>312</v>
      </c>
      <c r="W15" s="65">
        <v>312</v>
      </c>
      <c r="X15" s="65">
        <v>0</v>
      </c>
      <c r="Y15" s="65">
        <v>312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1321000</v>
      </c>
      <c r="F16" s="65">
        <v>672610</v>
      </c>
      <c r="G16" s="65">
        <v>12989</v>
      </c>
      <c r="H16" s="65">
        <v>-1700</v>
      </c>
      <c r="I16" s="65">
        <v>51794</v>
      </c>
      <c r="J16" s="65">
        <v>63083</v>
      </c>
      <c r="K16" s="65">
        <v>62655</v>
      </c>
      <c r="L16" s="65">
        <v>35107</v>
      </c>
      <c r="M16" s="65">
        <v>53800</v>
      </c>
      <c r="N16" s="65">
        <v>151562</v>
      </c>
      <c r="O16" s="65">
        <v>88781</v>
      </c>
      <c r="P16" s="65">
        <v>69885</v>
      </c>
      <c r="Q16" s="65">
        <v>71542</v>
      </c>
      <c r="R16" s="65">
        <v>230208</v>
      </c>
      <c r="S16" s="65">
        <v>69539</v>
      </c>
      <c r="T16" s="65">
        <v>153372</v>
      </c>
      <c r="U16" s="65">
        <v>150163</v>
      </c>
      <c r="V16" s="65">
        <v>373074</v>
      </c>
      <c r="W16" s="65">
        <v>817927</v>
      </c>
      <c r="X16" s="65">
        <v>672610</v>
      </c>
      <c r="Y16" s="65">
        <v>145317</v>
      </c>
      <c r="Z16" s="145">
        <v>21.6</v>
      </c>
      <c r="AA16" s="160">
        <v>672610</v>
      </c>
    </row>
    <row r="17" spans="1:27" ht="13.5">
      <c r="A17" s="196" t="s">
        <v>113</v>
      </c>
      <c r="B17" s="200"/>
      <c r="C17" s="160">
        <v>0</v>
      </c>
      <c r="D17" s="160"/>
      <c r="E17" s="161">
        <v>100300</v>
      </c>
      <c r="F17" s="65">
        <v>116660</v>
      </c>
      <c r="G17" s="65">
        <v>8303</v>
      </c>
      <c r="H17" s="65">
        <v>6211</v>
      </c>
      <c r="I17" s="65">
        <v>11014</v>
      </c>
      <c r="J17" s="65">
        <v>25528</v>
      </c>
      <c r="K17" s="65">
        <v>10443</v>
      </c>
      <c r="L17" s="65">
        <v>8507</v>
      </c>
      <c r="M17" s="65">
        <v>5292</v>
      </c>
      <c r="N17" s="65">
        <v>24242</v>
      </c>
      <c r="O17" s="65">
        <v>12028</v>
      </c>
      <c r="P17" s="65">
        <v>8584</v>
      </c>
      <c r="Q17" s="65">
        <v>10261</v>
      </c>
      <c r="R17" s="65">
        <v>30873</v>
      </c>
      <c r="S17" s="65">
        <v>6169</v>
      </c>
      <c r="T17" s="65">
        <v>8401</v>
      </c>
      <c r="U17" s="65">
        <v>6233</v>
      </c>
      <c r="V17" s="65">
        <v>20803</v>
      </c>
      <c r="W17" s="65">
        <v>101446</v>
      </c>
      <c r="X17" s="65">
        <v>116660</v>
      </c>
      <c r="Y17" s="65">
        <v>-15214</v>
      </c>
      <c r="Z17" s="145">
        <v>-13.04</v>
      </c>
      <c r="AA17" s="160">
        <v>116660</v>
      </c>
    </row>
    <row r="18" spans="1:27" ht="13.5">
      <c r="A18" s="198" t="s">
        <v>114</v>
      </c>
      <c r="B18" s="197"/>
      <c r="C18" s="160">
        <v>0</v>
      </c>
      <c r="D18" s="160"/>
      <c r="E18" s="161">
        <v>3900</v>
      </c>
      <c r="F18" s="65">
        <v>191530</v>
      </c>
      <c r="G18" s="65">
        <v>0</v>
      </c>
      <c r="H18" s="65">
        <v>0</v>
      </c>
      <c r="I18" s="65">
        <v>0</v>
      </c>
      <c r="J18" s="65">
        <v>0</v>
      </c>
      <c r="K18" s="65">
        <v>23043</v>
      </c>
      <c r="L18" s="65">
        <v>39702</v>
      </c>
      <c r="M18" s="65">
        <v>32570</v>
      </c>
      <c r="N18" s="65">
        <v>95315</v>
      </c>
      <c r="O18" s="65">
        <v>31134</v>
      </c>
      <c r="P18" s="65">
        <v>55816</v>
      </c>
      <c r="Q18" s="65">
        <v>61047</v>
      </c>
      <c r="R18" s="65">
        <v>147997</v>
      </c>
      <c r="S18" s="65">
        <v>45332</v>
      </c>
      <c r="T18" s="65">
        <v>43026</v>
      </c>
      <c r="U18" s="65">
        <v>59773</v>
      </c>
      <c r="V18" s="65">
        <v>148131</v>
      </c>
      <c r="W18" s="65">
        <v>391443</v>
      </c>
      <c r="X18" s="65">
        <v>191530</v>
      </c>
      <c r="Y18" s="65">
        <v>199913</v>
      </c>
      <c r="Z18" s="145">
        <v>104.38</v>
      </c>
      <c r="AA18" s="160">
        <v>191530</v>
      </c>
    </row>
    <row r="19" spans="1:27" ht="13.5">
      <c r="A19" s="196" t="s">
        <v>34</v>
      </c>
      <c r="B19" s="200"/>
      <c r="C19" s="160">
        <v>0</v>
      </c>
      <c r="D19" s="160"/>
      <c r="E19" s="161">
        <v>20181000</v>
      </c>
      <c r="F19" s="65">
        <v>21861000</v>
      </c>
      <c r="G19" s="65">
        <v>0</v>
      </c>
      <c r="H19" s="65">
        <v>63000</v>
      </c>
      <c r="I19" s="65">
        <v>1421051</v>
      </c>
      <c r="J19" s="65">
        <v>1484051</v>
      </c>
      <c r="K19" s="65">
        <v>0</v>
      </c>
      <c r="L19" s="65">
        <v>1403340</v>
      </c>
      <c r="M19" s="65">
        <v>1403340</v>
      </c>
      <c r="N19" s="65">
        <v>2806680</v>
      </c>
      <c r="O19" s="65">
        <v>2359340</v>
      </c>
      <c r="P19" s="65">
        <v>1403340</v>
      </c>
      <c r="Q19" s="65">
        <v>1491059</v>
      </c>
      <c r="R19" s="65">
        <v>5253739</v>
      </c>
      <c r="S19" s="65">
        <v>76121</v>
      </c>
      <c r="T19" s="65">
        <v>2816580</v>
      </c>
      <c r="U19" s="65">
        <v>1403340</v>
      </c>
      <c r="V19" s="65">
        <v>4296041</v>
      </c>
      <c r="W19" s="65">
        <v>13840511</v>
      </c>
      <c r="X19" s="65">
        <v>21861000</v>
      </c>
      <c r="Y19" s="65">
        <v>-8020489</v>
      </c>
      <c r="Z19" s="145">
        <v>-36.69</v>
      </c>
      <c r="AA19" s="160">
        <v>21861000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399710</v>
      </c>
      <c r="F20" s="59">
        <v>237510</v>
      </c>
      <c r="G20" s="59">
        <v>15557</v>
      </c>
      <c r="H20" s="59">
        <v>24391</v>
      </c>
      <c r="I20" s="59">
        <v>16603</v>
      </c>
      <c r="J20" s="59">
        <v>56551</v>
      </c>
      <c r="K20" s="59">
        <v>17509</v>
      </c>
      <c r="L20" s="59">
        <v>17739</v>
      </c>
      <c r="M20" s="59">
        <v>14321</v>
      </c>
      <c r="N20" s="59">
        <v>49569</v>
      </c>
      <c r="O20" s="59">
        <v>18689</v>
      </c>
      <c r="P20" s="59">
        <v>20664</v>
      </c>
      <c r="Q20" s="59">
        <v>18534</v>
      </c>
      <c r="R20" s="59">
        <v>57887</v>
      </c>
      <c r="S20" s="59">
        <v>18509</v>
      </c>
      <c r="T20" s="59">
        <v>24202</v>
      </c>
      <c r="U20" s="59">
        <v>48310</v>
      </c>
      <c r="V20" s="59">
        <v>91021</v>
      </c>
      <c r="W20" s="59">
        <v>255028</v>
      </c>
      <c r="X20" s="59">
        <v>237510</v>
      </c>
      <c r="Y20" s="59">
        <v>17518</v>
      </c>
      <c r="Z20" s="199">
        <v>7.38</v>
      </c>
      <c r="AA20" s="135">
        <v>237510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108110</v>
      </c>
      <c r="G21" s="65">
        <v>0</v>
      </c>
      <c r="H21" s="65">
        <v>0</v>
      </c>
      <c r="I21" s="87">
        <v>108105</v>
      </c>
      <c r="J21" s="65">
        <v>108105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108105</v>
      </c>
      <c r="X21" s="65">
        <v>108110</v>
      </c>
      <c r="Y21" s="65">
        <v>-5</v>
      </c>
      <c r="Z21" s="145">
        <v>0</v>
      </c>
      <c r="AA21" s="160">
        <v>108110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66178029</v>
      </c>
      <c r="F22" s="205">
        <f t="shared" si="0"/>
        <v>66617960</v>
      </c>
      <c r="G22" s="205">
        <f t="shared" si="0"/>
        <v>14371498</v>
      </c>
      <c r="H22" s="205">
        <f t="shared" si="0"/>
        <v>1491860</v>
      </c>
      <c r="I22" s="205">
        <f t="shared" si="0"/>
        <v>4303023</v>
      </c>
      <c r="J22" s="205">
        <f t="shared" si="0"/>
        <v>20166381</v>
      </c>
      <c r="K22" s="205">
        <f t="shared" si="0"/>
        <v>2665027</v>
      </c>
      <c r="L22" s="205">
        <f t="shared" si="0"/>
        <v>5174460</v>
      </c>
      <c r="M22" s="205">
        <f t="shared" si="0"/>
        <v>4304360</v>
      </c>
      <c r="N22" s="205">
        <f t="shared" si="0"/>
        <v>12143847</v>
      </c>
      <c r="O22" s="205">
        <f t="shared" si="0"/>
        <v>5623664</v>
      </c>
      <c r="P22" s="205">
        <f t="shared" si="0"/>
        <v>4964326</v>
      </c>
      <c r="Q22" s="205">
        <f t="shared" si="0"/>
        <v>4841404</v>
      </c>
      <c r="R22" s="205">
        <f t="shared" si="0"/>
        <v>15429394</v>
      </c>
      <c r="S22" s="205">
        <f t="shared" si="0"/>
        <v>3244312</v>
      </c>
      <c r="T22" s="205">
        <f t="shared" si="0"/>
        <v>5638040</v>
      </c>
      <c r="U22" s="205">
        <f t="shared" si="0"/>
        <v>5018436</v>
      </c>
      <c r="V22" s="205">
        <f t="shared" si="0"/>
        <v>13900788</v>
      </c>
      <c r="W22" s="205">
        <f t="shared" si="0"/>
        <v>61640410</v>
      </c>
      <c r="X22" s="205">
        <f t="shared" si="0"/>
        <v>66617960</v>
      </c>
      <c r="Y22" s="205">
        <f t="shared" si="0"/>
        <v>-4977550</v>
      </c>
      <c r="Z22" s="206">
        <f>+IF(X22&lt;&gt;0,+(Y22/X22)*100,0)</f>
        <v>-7.471783885306604</v>
      </c>
      <c r="AA22" s="203">
        <f>SUM(AA5:AA21)</f>
        <v>66617960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25679411</v>
      </c>
      <c r="F25" s="65">
        <v>24923450</v>
      </c>
      <c r="G25" s="65">
        <v>2028340</v>
      </c>
      <c r="H25" s="65">
        <v>2085356</v>
      </c>
      <c r="I25" s="65">
        <v>2222282</v>
      </c>
      <c r="J25" s="65">
        <v>6335978</v>
      </c>
      <c r="K25" s="65">
        <v>1995439</v>
      </c>
      <c r="L25" s="65">
        <v>2824580</v>
      </c>
      <c r="M25" s="65">
        <v>2027925</v>
      </c>
      <c r="N25" s="65">
        <v>6847944</v>
      </c>
      <c r="O25" s="65">
        <v>2403030</v>
      </c>
      <c r="P25" s="65">
        <v>2356487</v>
      </c>
      <c r="Q25" s="65">
        <v>2329890</v>
      </c>
      <c r="R25" s="65">
        <v>7089407</v>
      </c>
      <c r="S25" s="65">
        <v>2854290</v>
      </c>
      <c r="T25" s="65">
        <v>2416971</v>
      </c>
      <c r="U25" s="65">
        <v>2275677</v>
      </c>
      <c r="V25" s="65">
        <v>7546938</v>
      </c>
      <c r="W25" s="65">
        <v>27820267</v>
      </c>
      <c r="X25" s="65">
        <v>24923450</v>
      </c>
      <c r="Y25" s="65">
        <v>2896817</v>
      </c>
      <c r="Z25" s="145">
        <v>11.62</v>
      </c>
      <c r="AA25" s="160">
        <v>24923450</v>
      </c>
    </row>
    <row r="26" spans="1:27" ht="13.5">
      <c r="A26" s="198" t="s">
        <v>38</v>
      </c>
      <c r="B26" s="197"/>
      <c r="C26" s="160">
        <v>0</v>
      </c>
      <c r="D26" s="160"/>
      <c r="E26" s="161">
        <v>2334700</v>
      </c>
      <c r="F26" s="65">
        <v>2299310</v>
      </c>
      <c r="G26" s="65">
        <v>275388</v>
      </c>
      <c r="H26" s="65">
        <v>279166</v>
      </c>
      <c r="I26" s="65">
        <v>276514</v>
      </c>
      <c r="J26" s="65">
        <v>831068</v>
      </c>
      <c r="K26" s="65">
        <v>279034</v>
      </c>
      <c r="L26" s="65">
        <v>237514</v>
      </c>
      <c r="M26" s="65">
        <v>237514</v>
      </c>
      <c r="N26" s="65">
        <v>754062</v>
      </c>
      <c r="O26" s="65">
        <v>247514</v>
      </c>
      <c r="P26" s="65">
        <v>228514</v>
      </c>
      <c r="Q26" s="65">
        <v>235164</v>
      </c>
      <c r="R26" s="65">
        <v>711192</v>
      </c>
      <c r="S26" s="65">
        <v>256874</v>
      </c>
      <c r="T26" s="65">
        <v>244850</v>
      </c>
      <c r="U26" s="65">
        <v>242100</v>
      </c>
      <c r="V26" s="65">
        <v>743824</v>
      </c>
      <c r="W26" s="65">
        <v>3040146</v>
      </c>
      <c r="X26" s="65">
        <v>2299310</v>
      </c>
      <c r="Y26" s="65">
        <v>740836</v>
      </c>
      <c r="Z26" s="145">
        <v>32.22</v>
      </c>
      <c r="AA26" s="160">
        <v>2299310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2812329</v>
      </c>
      <c r="F27" s="65">
        <v>3446760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3446760</v>
      </c>
      <c r="Y27" s="65">
        <v>-3446760</v>
      </c>
      <c r="Z27" s="145">
        <v>-100</v>
      </c>
      <c r="AA27" s="160">
        <v>3446760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8414400</v>
      </c>
      <c r="F28" s="65">
        <v>8414420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8414420</v>
      </c>
      <c r="Y28" s="65">
        <v>-8414420</v>
      </c>
      <c r="Z28" s="145">
        <v>-100</v>
      </c>
      <c r="AA28" s="160">
        <v>8414420</v>
      </c>
    </row>
    <row r="29" spans="1:27" ht="13.5">
      <c r="A29" s="198" t="s">
        <v>40</v>
      </c>
      <c r="B29" s="197"/>
      <c r="C29" s="160">
        <v>0</v>
      </c>
      <c r="D29" s="160"/>
      <c r="E29" s="161">
        <v>1297040</v>
      </c>
      <c r="F29" s="65">
        <v>1320860</v>
      </c>
      <c r="G29" s="65">
        <v>0</v>
      </c>
      <c r="H29" s="65">
        <v>0</v>
      </c>
      <c r="I29" s="65">
        <v>111266</v>
      </c>
      <c r="J29" s="65">
        <v>111266</v>
      </c>
      <c r="K29" s="65">
        <v>109227</v>
      </c>
      <c r="L29" s="65">
        <v>108874</v>
      </c>
      <c r="M29" s="65">
        <v>108519</v>
      </c>
      <c r="N29" s="65">
        <v>326620</v>
      </c>
      <c r="O29" s="65">
        <v>108158</v>
      </c>
      <c r="P29" s="65">
        <v>107795</v>
      </c>
      <c r="Q29" s="65">
        <v>107427</v>
      </c>
      <c r="R29" s="65">
        <v>323380</v>
      </c>
      <c r="S29" s="65">
        <v>107056</v>
      </c>
      <c r="T29" s="65">
        <v>106681</v>
      </c>
      <c r="U29" s="65">
        <v>106301</v>
      </c>
      <c r="V29" s="65">
        <v>320038</v>
      </c>
      <c r="W29" s="65">
        <v>1081304</v>
      </c>
      <c r="X29" s="65">
        <v>1320860</v>
      </c>
      <c r="Y29" s="65">
        <v>-239556</v>
      </c>
      <c r="Z29" s="145">
        <v>-18.14</v>
      </c>
      <c r="AA29" s="160">
        <v>1320860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16570620</v>
      </c>
      <c r="F30" s="65">
        <v>16790620</v>
      </c>
      <c r="G30" s="65">
        <v>1753440</v>
      </c>
      <c r="H30" s="65">
        <v>2119306</v>
      </c>
      <c r="I30" s="65">
        <v>877193</v>
      </c>
      <c r="J30" s="65">
        <v>4749939</v>
      </c>
      <c r="K30" s="65">
        <v>1491228</v>
      </c>
      <c r="L30" s="65">
        <v>2280702</v>
      </c>
      <c r="M30" s="65">
        <v>836589</v>
      </c>
      <c r="N30" s="65">
        <v>4608519</v>
      </c>
      <c r="O30" s="65">
        <v>-876247</v>
      </c>
      <c r="P30" s="65">
        <v>1315789</v>
      </c>
      <c r="Q30" s="65">
        <v>1754386</v>
      </c>
      <c r="R30" s="65">
        <v>2193928</v>
      </c>
      <c r="S30" s="65">
        <v>1642083</v>
      </c>
      <c r="T30" s="65">
        <v>931369</v>
      </c>
      <c r="U30" s="65">
        <v>-3857</v>
      </c>
      <c r="V30" s="65">
        <v>2569595</v>
      </c>
      <c r="W30" s="65">
        <v>14121981</v>
      </c>
      <c r="X30" s="65">
        <v>16790620</v>
      </c>
      <c r="Y30" s="65">
        <v>-2668639</v>
      </c>
      <c r="Z30" s="145">
        <v>-15.89</v>
      </c>
      <c r="AA30" s="160">
        <v>16790620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12</v>
      </c>
      <c r="V31" s="65">
        <v>12</v>
      </c>
      <c r="W31" s="65">
        <v>12</v>
      </c>
      <c r="X31" s="65">
        <v>0</v>
      </c>
      <c r="Y31" s="65">
        <v>12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3730000</v>
      </c>
      <c r="F32" s="65">
        <v>11533090</v>
      </c>
      <c r="G32" s="65">
        <v>41621</v>
      </c>
      <c r="H32" s="65">
        <v>125059</v>
      </c>
      <c r="I32" s="65">
        <v>38903</v>
      </c>
      <c r="J32" s="65">
        <v>205583</v>
      </c>
      <c r="K32" s="65">
        <v>2775</v>
      </c>
      <c r="L32" s="65">
        <v>94035</v>
      </c>
      <c r="M32" s="65">
        <v>4720</v>
      </c>
      <c r="N32" s="65">
        <v>101530</v>
      </c>
      <c r="O32" s="65">
        <v>118495</v>
      </c>
      <c r="P32" s="65">
        <v>122621</v>
      </c>
      <c r="Q32" s="65">
        <v>291299</v>
      </c>
      <c r="R32" s="65">
        <v>532415</v>
      </c>
      <c r="S32" s="65">
        <v>359896</v>
      </c>
      <c r="T32" s="65">
        <v>1936494</v>
      </c>
      <c r="U32" s="65">
        <v>32350</v>
      </c>
      <c r="V32" s="65">
        <v>2328740</v>
      </c>
      <c r="W32" s="65">
        <v>3168268</v>
      </c>
      <c r="X32" s="65">
        <v>11533090</v>
      </c>
      <c r="Y32" s="65">
        <v>-8364822</v>
      </c>
      <c r="Z32" s="145">
        <v>-72.53</v>
      </c>
      <c r="AA32" s="160">
        <v>11533090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17504099</v>
      </c>
      <c r="F34" s="65">
        <v>18788320</v>
      </c>
      <c r="G34" s="65">
        <v>672794</v>
      </c>
      <c r="H34" s="65">
        <v>1062166</v>
      </c>
      <c r="I34" s="65">
        <v>1259249</v>
      </c>
      <c r="J34" s="65">
        <v>2994209</v>
      </c>
      <c r="K34" s="65">
        <v>954824</v>
      </c>
      <c r="L34" s="65">
        <v>670546</v>
      </c>
      <c r="M34" s="65">
        <v>582497</v>
      </c>
      <c r="N34" s="65">
        <v>2207867</v>
      </c>
      <c r="O34" s="65">
        <v>416003</v>
      </c>
      <c r="P34" s="65">
        <v>1215154</v>
      </c>
      <c r="Q34" s="65">
        <v>2279594</v>
      </c>
      <c r="R34" s="65">
        <v>3910751</v>
      </c>
      <c r="S34" s="65">
        <v>1292662</v>
      </c>
      <c r="T34" s="65">
        <v>384323</v>
      </c>
      <c r="U34" s="65">
        <v>1277332</v>
      </c>
      <c r="V34" s="65">
        <v>2954317</v>
      </c>
      <c r="W34" s="65">
        <v>12067144</v>
      </c>
      <c r="X34" s="65">
        <v>18788320</v>
      </c>
      <c r="Y34" s="65">
        <v>-6721176</v>
      </c>
      <c r="Z34" s="145">
        <v>-35.77</v>
      </c>
      <c r="AA34" s="160">
        <v>18788320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78342599</v>
      </c>
      <c r="F36" s="205">
        <f t="shared" si="1"/>
        <v>87516830</v>
      </c>
      <c r="G36" s="205">
        <f t="shared" si="1"/>
        <v>4771583</v>
      </c>
      <c r="H36" s="205">
        <f t="shared" si="1"/>
        <v>5671053</v>
      </c>
      <c r="I36" s="205">
        <f t="shared" si="1"/>
        <v>4785407</v>
      </c>
      <c r="J36" s="205">
        <f t="shared" si="1"/>
        <v>15228043</v>
      </c>
      <c r="K36" s="205">
        <f t="shared" si="1"/>
        <v>4832527</v>
      </c>
      <c r="L36" s="205">
        <f t="shared" si="1"/>
        <v>6216251</v>
      </c>
      <c r="M36" s="205">
        <f t="shared" si="1"/>
        <v>3797764</v>
      </c>
      <c r="N36" s="205">
        <f t="shared" si="1"/>
        <v>14846542</v>
      </c>
      <c r="O36" s="205">
        <f t="shared" si="1"/>
        <v>2416953</v>
      </c>
      <c r="P36" s="205">
        <f t="shared" si="1"/>
        <v>5346360</v>
      </c>
      <c r="Q36" s="205">
        <f t="shared" si="1"/>
        <v>6997760</v>
      </c>
      <c r="R36" s="205">
        <f t="shared" si="1"/>
        <v>14761073</v>
      </c>
      <c r="S36" s="205">
        <f t="shared" si="1"/>
        <v>6512861</v>
      </c>
      <c r="T36" s="205">
        <f t="shared" si="1"/>
        <v>6020688</v>
      </c>
      <c r="U36" s="205">
        <f t="shared" si="1"/>
        <v>3929915</v>
      </c>
      <c r="V36" s="205">
        <f t="shared" si="1"/>
        <v>16463464</v>
      </c>
      <c r="W36" s="205">
        <f t="shared" si="1"/>
        <v>61299122</v>
      </c>
      <c r="X36" s="205">
        <f t="shared" si="1"/>
        <v>87516830</v>
      </c>
      <c r="Y36" s="205">
        <f t="shared" si="1"/>
        <v>-26217708</v>
      </c>
      <c r="Z36" s="206">
        <f>+IF(X36&lt;&gt;0,+(Y36/X36)*100,0)</f>
        <v>-29.957332778163924</v>
      </c>
      <c r="AA36" s="203">
        <f>SUM(AA25:AA35)</f>
        <v>87516830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-12164570</v>
      </c>
      <c r="F38" s="111">
        <f t="shared" si="2"/>
        <v>-20898870</v>
      </c>
      <c r="G38" s="111">
        <f t="shared" si="2"/>
        <v>9599915</v>
      </c>
      <c r="H38" s="111">
        <f t="shared" si="2"/>
        <v>-4179193</v>
      </c>
      <c r="I38" s="111">
        <f t="shared" si="2"/>
        <v>-482384</v>
      </c>
      <c r="J38" s="111">
        <f t="shared" si="2"/>
        <v>4938338</v>
      </c>
      <c r="K38" s="111">
        <f t="shared" si="2"/>
        <v>-2167500</v>
      </c>
      <c r="L38" s="111">
        <f t="shared" si="2"/>
        <v>-1041791</v>
      </c>
      <c r="M38" s="111">
        <f t="shared" si="2"/>
        <v>506596</v>
      </c>
      <c r="N38" s="111">
        <f t="shared" si="2"/>
        <v>-2702695</v>
      </c>
      <c r="O38" s="111">
        <f t="shared" si="2"/>
        <v>3206711</v>
      </c>
      <c r="P38" s="111">
        <f t="shared" si="2"/>
        <v>-382034</v>
      </c>
      <c r="Q38" s="111">
        <f t="shared" si="2"/>
        <v>-2156356</v>
      </c>
      <c r="R38" s="111">
        <f t="shared" si="2"/>
        <v>668321</v>
      </c>
      <c r="S38" s="111">
        <f t="shared" si="2"/>
        <v>-3268549</v>
      </c>
      <c r="T38" s="111">
        <f t="shared" si="2"/>
        <v>-382648</v>
      </c>
      <c r="U38" s="111">
        <f t="shared" si="2"/>
        <v>1088521</v>
      </c>
      <c r="V38" s="111">
        <f t="shared" si="2"/>
        <v>-2562676</v>
      </c>
      <c r="W38" s="111">
        <f t="shared" si="2"/>
        <v>341288</v>
      </c>
      <c r="X38" s="111">
        <f>IF(F22=F36,0,X22-X36)</f>
        <v>-20898870</v>
      </c>
      <c r="Y38" s="111">
        <f t="shared" si="2"/>
        <v>21240158</v>
      </c>
      <c r="Z38" s="216">
        <f>+IF(X38&lt;&gt;0,+(Y38/X38)*100,0)</f>
        <v>-101.63304523163215</v>
      </c>
      <c r="AA38" s="214">
        <f>+AA22-AA36</f>
        <v>-20898870</v>
      </c>
    </row>
    <row r="39" spans="1:27" ht="13.5">
      <c r="A39" s="196" t="s">
        <v>46</v>
      </c>
      <c r="B39" s="200"/>
      <c r="C39" s="160">
        <v>0</v>
      </c>
      <c r="D39" s="160"/>
      <c r="E39" s="161">
        <v>19939000</v>
      </c>
      <c r="F39" s="65">
        <v>21181840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225000</v>
      </c>
      <c r="N39" s="65">
        <v>225000</v>
      </c>
      <c r="O39" s="65">
        <v>0</v>
      </c>
      <c r="P39" s="65">
        <v>0</v>
      </c>
      <c r="Q39" s="65">
        <v>0</v>
      </c>
      <c r="R39" s="65">
        <v>0</v>
      </c>
      <c r="S39" s="65">
        <v>145000</v>
      </c>
      <c r="T39" s="65">
        <v>0</v>
      </c>
      <c r="U39" s="65">
        <v>0</v>
      </c>
      <c r="V39" s="65">
        <v>145000</v>
      </c>
      <c r="W39" s="65">
        <v>370000</v>
      </c>
      <c r="X39" s="65">
        <v>21181840</v>
      </c>
      <c r="Y39" s="65">
        <v>-20811840</v>
      </c>
      <c r="Z39" s="145">
        <v>-98.25</v>
      </c>
      <c r="AA39" s="160">
        <v>21181840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-10000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23021</v>
      </c>
      <c r="Q41" s="65">
        <v>0</v>
      </c>
      <c r="R41" s="217">
        <v>23021</v>
      </c>
      <c r="S41" s="217">
        <v>0</v>
      </c>
      <c r="T41" s="65">
        <v>0</v>
      </c>
      <c r="U41" s="217">
        <v>0</v>
      </c>
      <c r="V41" s="217">
        <v>0</v>
      </c>
      <c r="W41" s="217">
        <v>23021</v>
      </c>
      <c r="X41" s="65">
        <v>0</v>
      </c>
      <c r="Y41" s="217">
        <v>23021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7764430</v>
      </c>
      <c r="F42" s="93">
        <f t="shared" si="3"/>
        <v>282970</v>
      </c>
      <c r="G42" s="93">
        <f t="shared" si="3"/>
        <v>9599915</v>
      </c>
      <c r="H42" s="93">
        <f t="shared" si="3"/>
        <v>-4179193</v>
      </c>
      <c r="I42" s="93">
        <f t="shared" si="3"/>
        <v>-482384</v>
      </c>
      <c r="J42" s="93">
        <f t="shared" si="3"/>
        <v>4938338</v>
      </c>
      <c r="K42" s="93">
        <f t="shared" si="3"/>
        <v>-2167500</v>
      </c>
      <c r="L42" s="93">
        <f t="shared" si="3"/>
        <v>-1041791</v>
      </c>
      <c r="M42" s="93">
        <f t="shared" si="3"/>
        <v>731596</v>
      </c>
      <c r="N42" s="93">
        <f t="shared" si="3"/>
        <v>-2477695</v>
      </c>
      <c r="O42" s="93">
        <f t="shared" si="3"/>
        <v>3206711</v>
      </c>
      <c r="P42" s="93">
        <f t="shared" si="3"/>
        <v>-359013</v>
      </c>
      <c r="Q42" s="93">
        <f t="shared" si="3"/>
        <v>-2156356</v>
      </c>
      <c r="R42" s="93">
        <f t="shared" si="3"/>
        <v>691342</v>
      </c>
      <c r="S42" s="93">
        <f t="shared" si="3"/>
        <v>-3123549</v>
      </c>
      <c r="T42" s="93">
        <f t="shared" si="3"/>
        <v>-382648</v>
      </c>
      <c r="U42" s="93">
        <f t="shared" si="3"/>
        <v>1088521</v>
      </c>
      <c r="V42" s="93">
        <f t="shared" si="3"/>
        <v>-2417676</v>
      </c>
      <c r="W42" s="93">
        <f t="shared" si="3"/>
        <v>734309</v>
      </c>
      <c r="X42" s="93">
        <f t="shared" si="3"/>
        <v>282970</v>
      </c>
      <c r="Y42" s="93">
        <f t="shared" si="3"/>
        <v>451339</v>
      </c>
      <c r="Z42" s="223">
        <f>+IF(X42&lt;&gt;0,+(Y42/X42)*100,0)</f>
        <v>159.5006537795526</v>
      </c>
      <c r="AA42" s="221">
        <f>SUM(AA38:AA41)</f>
        <v>282970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7764430</v>
      </c>
      <c r="F44" s="82">
        <f t="shared" si="4"/>
        <v>282970</v>
      </c>
      <c r="G44" s="82">
        <f t="shared" si="4"/>
        <v>9599915</v>
      </c>
      <c r="H44" s="82">
        <f t="shared" si="4"/>
        <v>-4179193</v>
      </c>
      <c r="I44" s="82">
        <f t="shared" si="4"/>
        <v>-482384</v>
      </c>
      <c r="J44" s="82">
        <f t="shared" si="4"/>
        <v>4938338</v>
      </c>
      <c r="K44" s="82">
        <f t="shared" si="4"/>
        <v>-2167500</v>
      </c>
      <c r="L44" s="82">
        <f t="shared" si="4"/>
        <v>-1041791</v>
      </c>
      <c r="M44" s="82">
        <f t="shared" si="4"/>
        <v>731596</v>
      </c>
      <c r="N44" s="82">
        <f t="shared" si="4"/>
        <v>-2477695</v>
      </c>
      <c r="O44" s="82">
        <f t="shared" si="4"/>
        <v>3206711</v>
      </c>
      <c r="P44" s="82">
        <f t="shared" si="4"/>
        <v>-359013</v>
      </c>
      <c r="Q44" s="82">
        <f t="shared" si="4"/>
        <v>-2156356</v>
      </c>
      <c r="R44" s="82">
        <f t="shared" si="4"/>
        <v>691342</v>
      </c>
      <c r="S44" s="82">
        <f t="shared" si="4"/>
        <v>-3123549</v>
      </c>
      <c r="T44" s="82">
        <f t="shared" si="4"/>
        <v>-382648</v>
      </c>
      <c r="U44" s="82">
        <f t="shared" si="4"/>
        <v>1088521</v>
      </c>
      <c r="V44" s="82">
        <f t="shared" si="4"/>
        <v>-2417676</v>
      </c>
      <c r="W44" s="82">
        <f t="shared" si="4"/>
        <v>734309</v>
      </c>
      <c r="X44" s="82">
        <f t="shared" si="4"/>
        <v>282970</v>
      </c>
      <c r="Y44" s="82">
        <f t="shared" si="4"/>
        <v>451339</v>
      </c>
      <c r="Z44" s="227">
        <f>+IF(X44&lt;&gt;0,+(Y44/X44)*100,0)</f>
        <v>159.5006537795526</v>
      </c>
      <c r="AA44" s="225">
        <f>+AA42-AA43</f>
        <v>282970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7764430</v>
      </c>
      <c r="F46" s="93">
        <f t="shared" si="5"/>
        <v>282970</v>
      </c>
      <c r="G46" s="93">
        <f t="shared" si="5"/>
        <v>9599915</v>
      </c>
      <c r="H46" s="93">
        <f t="shared" si="5"/>
        <v>-4179193</v>
      </c>
      <c r="I46" s="93">
        <f t="shared" si="5"/>
        <v>-482384</v>
      </c>
      <c r="J46" s="93">
        <f t="shared" si="5"/>
        <v>4938338</v>
      </c>
      <c r="K46" s="93">
        <f t="shared" si="5"/>
        <v>-2167500</v>
      </c>
      <c r="L46" s="93">
        <f t="shared" si="5"/>
        <v>-1041791</v>
      </c>
      <c r="M46" s="93">
        <f t="shared" si="5"/>
        <v>731596</v>
      </c>
      <c r="N46" s="93">
        <f t="shared" si="5"/>
        <v>-2477695</v>
      </c>
      <c r="O46" s="93">
        <f t="shared" si="5"/>
        <v>3206711</v>
      </c>
      <c r="P46" s="93">
        <f t="shared" si="5"/>
        <v>-359013</v>
      </c>
      <c r="Q46" s="93">
        <f t="shared" si="5"/>
        <v>-2156356</v>
      </c>
      <c r="R46" s="93">
        <f t="shared" si="5"/>
        <v>691342</v>
      </c>
      <c r="S46" s="93">
        <f t="shared" si="5"/>
        <v>-3123549</v>
      </c>
      <c r="T46" s="93">
        <f t="shared" si="5"/>
        <v>-382648</v>
      </c>
      <c r="U46" s="93">
        <f t="shared" si="5"/>
        <v>1088521</v>
      </c>
      <c r="V46" s="93">
        <f t="shared" si="5"/>
        <v>-2417676</v>
      </c>
      <c r="W46" s="93">
        <f t="shared" si="5"/>
        <v>734309</v>
      </c>
      <c r="X46" s="93">
        <f t="shared" si="5"/>
        <v>282970</v>
      </c>
      <c r="Y46" s="93">
        <f t="shared" si="5"/>
        <v>451339</v>
      </c>
      <c r="Z46" s="223">
        <f>+IF(X46&lt;&gt;0,+(Y46/X46)*100,0)</f>
        <v>159.5006537795526</v>
      </c>
      <c r="AA46" s="221">
        <f>SUM(AA44:AA45)</f>
        <v>282970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7764430</v>
      </c>
      <c r="F48" s="234">
        <f t="shared" si="6"/>
        <v>282970</v>
      </c>
      <c r="G48" s="234">
        <f t="shared" si="6"/>
        <v>9599915</v>
      </c>
      <c r="H48" s="235">
        <f t="shared" si="6"/>
        <v>-4179193</v>
      </c>
      <c r="I48" s="235">
        <f t="shared" si="6"/>
        <v>-482384</v>
      </c>
      <c r="J48" s="235">
        <f t="shared" si="6"/>
        <v>4938338</v>
      </c>
      <c r="K48" s="235">
        <f t="shared" si="6"/>
        <v>-2167500</v>
      </c>
      <c r="L48" s="235">
        <f t="shared" si="6"/>
        <v>-1041791</v>
      </c>
      <c r="M48" s="234">
        <f t="shared" si="6"/>
        <v>731596</v>
      </c>
      <c r="N48" s="234">
        <f t="shared" si="6"/>
        <v>-2477695</v>
      </c>
      <c r="O48" s="235">
        <f t="shared" si="6"/>
        <v>3206711</v>
      </c>
      <c r="P48" s="235">
        <f t="shared" si="6"/>
        <v>-359013</v>
      </c>
      <c r="Q48" s="235">
        <f t="shared" si="6"/>
        <v>-2156356</v>
      </c>
      <c r="R48" s="235">
        <f t="shared" si="6"/>
        <v>691342</v>
      </c>
      <c r="S48" s="235">
        <f t="shared" si="6"/>
        <v>-3123549</v>
      </c>
      <c r="T48" s="234">
        <f t="shared" si="6"/>
        <v>-382648</v>
      </c>
      <c r="U48" s="234">
        <f t="shared" si="6"/>
        <v>1088521</v>
      </c>
      <c r="V48" s="235">
        <f t="shared" si="6"/>
        <v>-2417676</v>
      </c>
      <c r="W48" s="235">
        <f t="shared" si="6"/>
        <v>734309</v>
      </c>
      <c r="X48" s="235">
        <f t="shared" si="6"/>
        <v>282970</v>
      </c>
      <c r="Y48" s="235">
        <f t="shared" si="6"/>
        <v>451339</v>
      </c>
      <c r="Z48" s="236">
        <f>+IF(X48&lt;&gt;0,+(Y48/X48)*100,0)</f>
        <v>159.5006537795526</v>
      </c>
      <c r="AA48" s="237">
        <f>SUM(AA46:AA47)</f>
        <v>282970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1928200</v>
      </c>
      <c r="F5" s="105">
        <f t="shared" si="0"/>
        <v>604120</v>
      </c>
      <c r="G5" s="105">
        <f t="shared" si="0"/>
        <v>0</v>
      </c>
      <c r="H5" s="105">
        <f t="shared" si="0"/>
        <v>10721</v>
      </c>
      <c r="I5" s="105">
        <f t="shared" si="0"/>
        <v>66269</v>
      </c>
      <c r="J5" s="105">
        <f t="shared" si="0"/>
        <v>76990</v>
      </c>
      <c r="K5" s="105">
        <f t="shared" si="0"/>
        <v>133370</v>
      </c>
      <c r="L5" s="105">
        <f t="shared" si="0"/>
        <v>161909</v>
      </c>
      <c r="M5" s="105">
        <f t="shared" si="0"/>
        <v>11778</v>
      </c>
      <c r="N5" s="105">
        <f t="shared" si="0"/>
        <v>307057</v>
      </c>
      <c r="O5" s="105">
        <f t="shared" si="0"/>
        <v>0</v>
      </c>
      <c r="P5" s="105">
        <f t="shared" si="0"/>
        <v>0</v>
      </c>
      <c r="Q5" s="105">
        <f t="shared" si="0"/>
        <v>46197</v>
      </c>
      <c r="R5" s="105">
        <f t="shared" si="0"/>
        <v>46197</v>
      </c>
      <c r="S5" s="105">
        <f t="shared" si="0"/>
        <v>6050</v>
      </c>
      <c r="T5" s="105">
        <f t="shared" si="0"/>
        <v>7500</v>
      </c>
      <c r="U5" s="105">
        <f t="shared" si="0"/>
        <v>15411</v>
      </c>
      <c r="V5" s="105">
        <f t="shared" si="0"/>
        <v>28961</v>
      </c>
      <c r="W5" s="105">
        <f t="shared" si="0"/>
        <v>459205</v>
      </c>
      <c r="X5" s="105">
        <f t="shared" si="0"/>
        <v>604120</v>
      </c>
      <c r="Y5" s="105">
        <f t="shared" si="0"/>
        <v>-144915</v>
      </c>
      <c r="Z5" s="142">
        <f>+IF(X5&lt;&gt;0,+(Y5/X5)*100,0)</f>
        <v>-23.987783883996556</v>
      </c>
      <c r="AA5" s="158">
        <f>SUM(AA6:AA8)</f>
        <v>604120</v>
      </c>
    </row>
    <row r="6" spans="1:27" ht="13.5">
      <c r="A6" s="143" t="s">
        <v>75</v>
      </c>
      <c r="B6" s="141"/>
      <c r="C6" s="160"/>
      <c r="D6" s="160"/>
      <c r="E6" s="161">
        <v>333200</v>
      </c>
      <c r="F6" s="65">
        <v>10920</v>
      </c>
      <c r="G6" s="65"/>
      <c r="H6" s="65">
        <v>2645</v>
      </c>
      <c r="I6" s="65">
        <v>66269</v>
      </c>
      <c r="J6" s="65">
        <v>68914</v>
      </c>
      <c r="K6" s="65">
        <v>107679</v>
      </c>
      <c r="L6" s="65">
        <v>6174</v>
      </c>
      <c r="M6" s="65"/>
      <c r="N6" s="65">
        <v>113853</v>
      </c>
      <c r="O6" s="65"/>
      <c r="P6" s="65"/>
      <c r="Q6" s="65">
        <v>6100</v>
      </c>
      <c r="R6" s="65">
        <v>6100</v>
      </c>
      <c r="S6" s="65"/>
      <c r="T6" s="65"/>
      <c r="U6" s="65"/>
      <c r="V6" s="65"/>
      <c r="W6" s="65">
        <v>188867</v>
      </c>
      <c r="X6" s="65">
        <v>10920</v>
      </c>
      <c r="Y6" s="65">
        <v>177947</v>
      </c>
      <c r="Z6" s="145">
        <v>1629.55</v>
      </c>
      <c r="AA6" s="67">
        <v>10920</v>
      </c>
    </row>
    <row r="7" spans="1:27" ht="13.5">
      <c r="A7" s="143" t="s">
        <v>76</v>
      </c>
      <c r="B7" s="141"/>
      <c r="C7" s="162"/>
      <c r="D7" s="162"/>
      <c r="E7" s="163">
        <v>1585000</v>
      </c>
      <c r="F7" s="164">
        <v>250000</v>
      </c>
      <c r="G7" s="164"/>
      <c r="H7" s="164"/>
      <c r="I7" s="164"/>
      <c r="J7" s="164"/>
      <c r="K7" s="164">
        <v>24592</v>
      </c>
      <c r="L7" s="164">
        <v>155735</v>
      </c>
      <c r="M7" s="164"/>
      <c r="N7" s="164">
        <v>180327</v>
      </c>
      <c r="O7" s="164"/>
      <c r="P7" s="164"/>
      <c r="Q7" s="164"/>
      <c r="R7" s="164"/>
      <c r="S7" s="164">
        <v>2220</v>
      </c>
      <c r="T7" s="164">
        <v>7500</v>
      </c>
      <c r="U7" s="164">
        <v>15411</v>
      </c>
      <c r="V7" s="164">
        <v>25131</v>
      </c>
      <c r="W7" s="164">
        <v>205458</v>
      </c>
      <c r="X7" s="164">
        <v>250000</v>
      </c>
      <c r="Y7" s="164">
        <v>-44542</v>
      </c>
      <c r="Z7" s="146">
        <v>-17.82</v>
      </c>
      <c r="AA7" s="239">
        <v>250000</v>
      </c>
    </row>
    <row r="8" spans="1:27" ht="13.5">
      <c r="A8" s="143" t="s">
        <v>77</v>
      </c>
      <c r="B8" s="141"/>
      <c r="C8" s="160"/>
      <c r="D8" s="160"/>
      <c r="E8" s="161">
        <v>10000</v>
      </c>
      <c r="F8" s="65">
        <v>343200</v>
      </c>
      <c r="G8" s="65"/>
      <c r="H8" s="65">
        <v>8076</v>
      </c>
      <c r="I8" s="65"/>
      <c r="J8" s="65">
        <v>8076</v>
      </c>
      <c r="K8" s="65">
        <v>1099</v>
      </c>
      <c r="L8" s="65"/>
      <c r="M8" s="65">
        <v>11778</v>
      </c>
      <c r="N8" s="65">
        <v>12877</v>
      </c>
      <c r="O8" s="65"/>
      <c r="P8" s="65"/>
      <c r="Q8" s="65">
        <v>40097</v>
      </c>
      <c r="R8" s="65">
        <v>40097</v>
      </c>
      <c r="S8" s="65">
        <v>3830</v>
      </c>
      <c r="T8" s="65"/>
      <c r="U8" s="65"/>
      <c r="V8" s="65">
        <v>3830</v>
      </c>
      <c r="W8" s="65">
        <v>64880</v>
      </c>
      <c r="X8" s="65">
        <v>343200</v>
      </c>
      <c r="Y8" s="65">
        <v>-278320</v>
      </c>
      <c r="Z8" s="145">
        <v>-81.1</v>
      </c>
      <c r="AA8" s="67">
        <v>343200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5282000</v>
      </c>
      <c r="F9" s="105">
        <f t="shared" si="1"/>
        <v>5527980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1990</v>
      </c>
      <c r="M9" s="105">
        <f t="shared" si="1"/>
        <v>0</v>
      </c>
      <c r="N9" s="105">
        <f t="shared" si="1"/>
        <v>1990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6984435</v>
      </c>
      <c r="U9" s="105">
        <f t="shared" si="1"/>
        <v>0</v>
      </c>
      <c r="V9" s="105">
        <f t="shared" si="1"/>
        <v>6984435</v>
      </c>
      <c r="W9" s="105">
        <f t="shared" si="1"/>
        <v>6986425</v>
      </c>
      <c r="X9" s="105">
        <f t="shared" si="1"/>
        <v>5527980</v>
      </c>
      <c r="Y9" s="105">
        <f t="shared" si="1"/>
        <v>1458445</v>
      </c>
      <c r="Z9" s="142">
        <f>+IF(X9&lt;&gt;0,+(Y9/X9)*100,0)</f>
        <v>26.38296448250536</v>
      </c>
      <c r="AA9" s="107">
        <f>SUM(AA10:AA14)</f>
        <v>5527980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>
        <v>1990</v>
      </c>
      <c r="M10" s="65"/>
      <c r="N10" s="65">
        <v>1990</v>
      </c>
      <c r="O10" s="65"/>
      <c r="P10" s="65"/>
      <c r="Q10" s="65"/>
      <c r="R10" s="65"/>
      <c r="S10" s="65"/>
      <c r="T10" s="65"/>
      <c r="U10" s="65"/>
      <c r="V10" s="65"/>
      <c r="W10" s="65">
        <v>1990</v>
      </c>
      <c r="X10" s="65"/>
      <c r="Y10" s="65">
        <v>1990</v>
      </c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>
        <v>253980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253980</v>
      </c>
      <c r="Y11" s="65">
        <v>-253980</v>
      </c>
      <c r="Z11" s="145">
        <v>-100</v>
      </c>
      <c r="AA11" s="67">
        <v>253980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>
        <v>5282000</v>
      </c>
      <c r="F13" s="65">
        <v>5274000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>
        <v>6984435</v>
      </c>
      <c r="U13" s="65"/>
      <c r="V13" s="65">
        <v>6984435</v>
      </c>
      <c r="W13" s="65">
        <v>6984435</v>
      </c>
      <c r="X13" s="65">
        <v>5274000</v>
      </c>
      <c r="Y13" s="65">
        <v>1710435</v>
      </c>
      <c r="Z13" s="145">
        <v>32.43</v>
      </c>
      <c r="AA13" s="67">
        <v>5274000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10456000</v>
      </c>
      <c r="F15" s="105">
        <f t="shared" si="2"/>
        <v>10444000</v>
      </c>
      <c r="G15" s="105">
        <f t="shared" si="2"/>
        <v>6333</v>
      </c>
      <c r="H15" s="105">
        <f t="shared" si="2"/>
        <v>108511</v>
      </c>
      <c r="I15" s="105">
        <f t="shared" si="2"/>
        <v>0</v>
      </c>
      <c r="J15" s="105">
        <f t="shared" si="2"/>
        <v>114844</v>
      </c>
      <c r="K15" s="105">
        <f t="shared" si="2"/>
        <v>626424</v>
      </c>
      <c r="L15" s="105">
        <f t="shared" si="2"/>
        <v>330745</v>
      </c>
      <c r="M15" s="105">
        <f t="shared" si="2"/>
        <v>823405</v>
      </c>
      <c r="N15" s="105">
        <f t="shared" si="2"/>
        <v>1780574</v>
      </c>
      <c r="O15" s="105">
        <f t="shared" si="2"/>
        <v>0</v>
      </c>
      <c r="P15" s="105">
        <f t="shared" si="2"/>
        <v>482772</v>
      </c>
      <c r="Q15" s="105">
        <f t="shared" si="2"/>
        <v>368989</v>
      </c>
      <c r="R15" s="105">
        <f t="shared" si="2"/>
        <v>851761</v>
      </c>
      <c r="S15" s="105">
        <f t="shared" si="2"/>
        <v>1010074</v>
      </c>
      <c r="T15" s="105">
        <f t="shared" si="2"/>
        <v>125213</v>
      </c>
      <c r="U15" s="105">
        <f t="shared" si="2"/>
        <v>18798</v>
      </c>
      <c r="V15" s="105">
        <f t="shared" si="2"/>
        <v>1154085</v>
      </c>
      <c r="W15" s="105">
        <f t="shared" si="2"/>
        <v>3901264</v>
      </c>
      <c r="X15" s="105">
        <f t="shared" si="2"/>
        <v>10444000</v>
      </c>
      <c r="Y15" s="105">
        <f t="shared" si="2"/>
        <v>-6542736</v>
      </c>
      <c r="Z15" s="142">
        <f>+IF(X15&lt;&gt;0,+(Y15/X15)*100,0)</f>
        <v>-62.645882803523556</v>
      </c>
      <c r="AA15" s="107">
        <f>SUM(AA16:AA18)</f>
        <v>10444000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>
        <v>10456000</v>
      </c>
      <c r="F17" s="65">
        <v>10444000</v>
      </c>
      <c r="G17" s="65">
        <v>6333</v>
      </c>
      <c r="H17" s="65">
        <v>108511</v>
      </c>
      <c r="I17" s="65"/>
      <c r="J17" s="65">
        <v>114844</v>
      </c>
      <c r="K17" s="65">
        <v>626424</v>
      </c>
      <c r="L17" s="65">
        <v>330745</v>
      </c>
      <c r="M17" s="65">
        <v>823405</v>
      </c>
      <c r="N17" s="65">
        <v>1780574</v>
      </c>
      <c r="O17" s="65"/>
      <c r="P17" s="65">
        <v>482772</v>
      </c>
      <c r="Q17" s="65">
        <v>368989</v>
      </c>
      <c r="R17" s="65">
        <v>851761</v>
      </c>
      <c r="S17" s="65">
        <v>1010074</v>
      </c>
      <c r="T17" s="65">
        <v>125213</v>
      </c>
      <c r="U17" s="65">
        <v>18798</v>
      </c>
      <c r="V17" s="65">
        <v>1154085</v>
      </c>
      <c r="W17" s="65">
        <v>3901264</v>
      </c>
      <c r="X17" s="65">
        <v>10444000</v>
      </c>
      <c r="Y17" s="65">
        <v>-6542736</v>
      </c>
      <c r="Z17" s="145">
        <v>-62.65</v>
      </c>
      <c r="AA17" s="67">
        <v>10444000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4110000</v>
      </c>
      <c r="F19" s="105">
        <f t="shared" si="3"/>
        <v>5032837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1505005</v>
      </c>
      <c r="R19" s="105">
        <f t="shared" si="3"/>
        <v>1505005</v>
      </c>
      <c r="S19" s="105">
        <f t="shared" si="3"/>
        <v>406687</v>
      </c>
      <c r="T19" s="105">
        <f t="shared" si="3"/>
        <v>2247353</v>
      </c>
      <c r="U19" s="105">
        <f t="shared" si="3"/>
        <v>5555899</v>
      </c>
      <c r="V19" s="105">
        <f t="shared" si="3"/>
        <v>8209939</v>
      </c>
      <c r="W19" s="105">
        <f t="shared" si="3"/>
        <v>9714944</v>
      </c>
      <c r="X19" s="105">
        <f t="shared" si="3"/>
        <v>5032837</v>
      </c>
      <c r="Y19" s="105">
        <f t="shared" si="3"/>
        <v>4682107</v>
      </c>
      <c r="Z19" s="142">
        <f>+IF(X19&lt;&gt;0,+(Y19/X19)*100,0)</f>
        <v>93.03116711310142</v>
      </c>
      <c r="AA19" s="107">
        <f>SUM(AA20:AA23)</f>
        <v>5032837</v>
      </c>
    </row>
    <row r="20" spans="1:27" ht="13.5">
      <c r="A20" s="143" t="s">
        <v>89</v>
      </c>
      <c r="B20" s="141"/>
      <c r="C20" s="160"/>
      <c r="D20" s="160"/>
      <c r="E20" s="161">
        <v>4110000</v>
      </c>
      <c r="F20" s="65">
        <v>5022837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v>1505005</v>
      </c>
      <c r="R20" s="65">
        <v>1505005</v>
      </c>
      <c r="S20" s="65"/>
      <c r="T20" s="65"/>
      <c r="U20" s="65">
        <v>686369</v>
      </c>
      <c r="V20" s="65">
        <v>686369</v>
      </c>
      <c r="W20" s="65">
        <v>2191374</v>
      </c>
      <c r="X20" s="65">
        <v>5022837</v>
      </c>
      <c r="Y20" s="65">
        <v>-2831463</v>
      </c>
      <c r="Z20" s="145">
        <v>-56.37</v>
      </c>
      <c r="AA20" s="67">
        <v>5022837</v>
      </c>
    </row>
    <row r="21" spans="1:27" ht="13.5">
      <c r="A21" s="143" t="s">
        <v>90</v>
      </c>
      <c r="B21" s="141"/>
      <c r="C21" s="160"/>
      <c r="D21" s="160"/>
      <c r="E21" s="161"/>
      <c r="F21" s="65">
        <v>10000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>
        <v>273749</v>
      </c>
      <c r="T21" s="65">
        <v>2247353</v>
      </c>
      <c r="U21" s="65">
        <v>4869530</v>
      </c>
      <c r="V21" s="65">
        <v>7390632</v>
      </c>
      <c r="W21" s="65">
        <v>7390632</v>
      </c>
      <c r="X21" s="65">
        <v>10000</v>
      </c>
      <c r="Y21" s="65">
        <v>7380632</v>
      </c>
      <c r="Z21" s="145">
        <v>73806.32</v>
      </c>
      <c r="AA21" s="67">
        <v>10000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>
        <v>132938</v>
      </c>
      <c r="T22" s="164"/>
      <c r="U22" s="164"/>
      <c r="V22" s="164">
        <v>132938</v>
      </c>
      <c r="W22" s="164">
        <v>132938</v>
      </c>
      <c r="X22" s="164"/>
      <c r="Y22" s="164">
        <v>132938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21776200</v>
      </c>
      <c r="F25" s="234">
        <f t="shared" si="4"/>
        <v>21608937</v>
      </c>
      <c r="G25" s="234">
        <f t="shared" si="4"/>
        <v>6333</v>
      </c>
      <c r="H25" s="234">
        <f t="shared" si="4"/>
        <v>119232</v>
      </c>
      <c r="I25" s="234">
        <f t="shared" si="4"/>
        <v>66269</v>
      </c>
      <c r="J25" s="234">
        <f t="shared" si="4"/>
        <v>191834</v>
      </c>
      <c r="K25" s="234">
        <f t="shared" si="4"/>
        <v>759794</v>
      </c>
      <c r="L25" s="234">
        <f t="shared" si="4"/>
        <v>494644</v>
      </c>
      <c r="M25" s="234">
        <f t="shared" si="4"/>
        <v>835183</v>
      </c>
      <c r="N25" s="234">
        <f t="shared" si="4"/>
        <v>2089621</v>
      </c>
      <c r="O25" s="234">
        <f t="shared" si="4"/>
        <v>0</v>
      </c>
      <c r="P25" s="234">
        <f t="shared" si="4"/>
        <v>482772</v>
      </c>
      <c r="Q25" s="234">
        <f t="shared" si="4"/>
        <v>1920191</v>
      </c>
      <c r="R25" s="234">
        <f t="shared" si="4"/>
        <v>2402963</v>
      </c>
      <c r="S25" s="234">
        <f t="shared" si="4"/>
        <v>1422811</v>
      </c>
      <c r="T25" s="234">
        <f t="shared" si="4"/>
        <v>9364501</v>
      </c>
      <c r="U25" s="234">
        <f t="shared" si="4"/>
        <v>5590108</v>
      </c>
      <c r="V25" s="234">
        <f t="shared" si="4"/>
        <v>16377420</v>
      </c>
      <c r="W25" s="234">
        <f t="shared" si="4"/>
        <v>21061838</v>
      </c>
      <c r="X25" s="234">
        <f t="shared" si="4"/>
        <v>21608937</v>
      </c>
      <c r="Y25" s="234">
        <f t="shared" si="4"/>
        <v>-547099</v>
      </c>
      <c r="Z25" s="246">
        <f>+IF(X25&lt;&gt;0,+(Y25/X25)*100,0)</f>
        <v>-2.531818200960094</v>
      </c>
      <c r="AA25" s="247">
        <f>+AA5+AA9+AA15+AA19+AA24</f>
        <v>21608937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18888000</v>
      </c>
      <c r="F28" s="65">
        <v>15016000</v>
      </c>
      <c r="G28" s="65">
        <v>6333</v>
      </c>
      <c r="H28" s="65">
        <v>108511</v>
      </c>
      <c r="I28" s="65"/>
      <c r="J28" s="65">
        <v>114844</v>
      </c>
      <c r="K28" s="65">
        <v>626424</v>
      </c>
      <c r="L28" s="65">
        <v>330745</v>
      </c>
      <c r="M28" s="65">
        <v>823405</v>
      </c>
      <c r="N28" s="65">
        <v>1780574</v>
      </c>
      <c r="O28" s="65"/>
      <c r="P28" s="65">
        <v>482772</v>
      </c>
      <c r="Q28" s="65">
        <v>1866187</v>
      </c>
      <c r="R28" s="65">
        <v>2348959</v>
      </c>
      <c r="S28" s="65">
        <v>1416761</v>
      </c>
      <c r="T28" s="65">
        <v>9357001</v>
      </c>
      <c r="U28" s="65">
        <v>5554530</v>
      </c>
      <c r="V28" s="65">
        <v>16328292</v>
      </c>
      <c r="W28" s="65">
        <v>20572669</v>
      </c>
      <c r="X28" s="65">
        <v>15016000</v>
      </c>
      <c r="Y28" s="65">
        <v>5556669</v>
      </c>
      <c r="Z28" s="145">
        <v>37</v>
      </c>
      <c r="AA28" s="160">
        <v>15016000</v>
      </c>
    </row>
    <row r="29" spans="1:27" ht="13.5">
      <c r="A29" s="249" t="s">
        <v>138</v>
      </c>
      <c r="B29" s="141"/>
      <c r="C29" s="160"/>
      <c r="D29" s="160"/>
      <c r="E29" s="161"/>
      <c r="F29" s="65">
        <v>900000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900000</v>
      </c>
      <c r="Y29" s="65">
        <v>-900000</v>
      </c>
      <c r="Z29" s="145">
        <v>-100</v>
      </c>
      <c r="AA29" s="67">
        <v>900000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18888000</v>
      </c>
      <c r="F32" s="82">
        <f t="shared" si="5"/>
        <v>15916000</v>
      </c>
      <c r="G32" s="82">
        <f t="shared" si="5"/>
        <v>6333</v>
      </c>
      <c r="H32" s="82">
        <f t="shared" si="5"/>
        <v>108511</v>
      </c>
      <c r="I32" s="82">
        <f t="shared" si="5"/>
        <v>0</v>
      </c>
      <c r="J32" s="82">
        <f t="shared" si="5"/>
        <v>114844</v>
      </c>
      <c r="K32" s="82">
        <f t="shared" si="5"/>
        <v>626424</v>
      </c>
      <c r="L32" s="82">
        <f t="shared" si="5"/>
        <v>330745</v>
      </c>
      <c r="M32" s="82">
        <f t="shared" si="5"/>
        <v>823405</v>
      </c>
      <c r="N32" s="82">
        <f t="shared" si="5"/>
        <v>1780574</v>
      </c>
      <c r="O32" s="82">
        <f t="shared" si="5"/>
        <v>0</v>
      </c>
      <c r="P32" s="82">
        <f t="shared" si="5"/>
        <v>482772</v>
      </c>
      <c r="Q32" s="82">
        <f t="shared" si="5"/>
        <v>1866187</v>
      </c>
      <c r="R32" s="82">
        <f t="shared" si="5"/>
        <v>2348959</v>
      </c>
      <c r="S32" s="82">
        <f t="shared" si="5"/>
        <v>1416761</v>
      </c>
      <c r="T32" s="82">
        <f t="shared" si="5"/>
        <v>9357001</v>
      </c>
      <c r="U32" s="82">
        <f t="shared" si="5"/>
        <v>5554530</v>
      </c>
      <c r="V32" s="82">
        <f t="shared" si="5"/>
        <v>16328292</v>
      </c>
      <c r="W32" s="82">
        <f t="shared" si="5"/>
        <v>20572669</v>
      </c>
      <c r="X32" s="82">
        <f t="shared" si="5"/>
        <v>15916000</v>
      </c>
      <c r="Y32" s="82">
        <f t="shared" si="5"/>
        <v>4656669</v>
      </c>
      <c r="Z32" s="227">
        <f>+IF(X32&lt;&gt;0,+(Y32/X32)*100,0)</f>
        <v>29.25778461925107</v>
      </c>
      <c r="AA32" s="84">
        <f>SUM(AA28:AA31)</f>
        <v>15916000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1928200</v>
      </c>
      <c r="F33" s="65">
        <v>4942837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4942837</v>
      </c>
      <c r="Y33" s="65">
        <v>-4942837</v>
      </c>
      <c r="Z33" s="145">
        <v>-100</v>
      </c>
      <c r="AA33" s="67">
        <v>4942837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960000</v>
      </c>
      <c r="F35" s="65">
        <v>750100</v>
      </c>
      <c r="G35" s="65"/>
      <c r="H35" s="65">
        <v>10721</v>
      </c>
      <c r="I35" s="65">
        <v>66269</v>
      </c>
      <c r="J35" s="65">
        <v>76990</v>
      </c>
      <c r="K35" s="65">
        <v>133370</v>
      </c>
      <c r="L35" s="65">
        <v>163899</v>
      </c>
      <c r="M35" s="65">
        <v>11778</v>
      </c>
      <c r="N35" s="65">
        <v>309047</v>
      </c>
      <c r="O35" s="65"/>
      <c r="P35" s="65"/>
      <c r="Q35" s="65">
        <v>54004</v>
      </c>
      <c r="R35" s="65">
        <v>54004</v>
      </c>
      <c r="S35" s="65">
        <v>6050</v>
      </c>
      <c r="T35" s="65">
        <v>7500</v>
      </c>
      <c r="U35" s="65">
        <v>35578</v>
      </c>
      <c r="V35" s="65">
        <v>49128</v>
      </c>
      <c r="W35" s="65">
        <v>489169</v>
      </c>
      <c r="X35" s="65">
        <v>750100</v>
      </c>
      <c r="Y35" s="65">
        <v>-260931</v>
      </c>
      <c r="Z35" s="145">
        <v>-34.79</v>
      </c>
      <c r="AA35" s="67">
        <v>750100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21776200</v>
      </c>
      <c r="F36" s="235">
        <f t="shared" si="6"/>
        <v>21608937</v>
      </c>
      <c r="G36" s="235">
        <f t="shared" si="6"/>
        <v>6333</v>
      </c>
      <c r="H36" s="235">
        <f t="shared" si="6"/>
        <v>119232</v>
      </c>
      <c r="I36" s="235">
        <f t="shared" si="6"/>
        <v>66269</v>
      </c>
      <c r="J36" s="235">
        <f t="shared" si="6"/>
        <v>191834</v>
      </c>
      <c r="K36" s="235">
        <f t="shared" si="6"/>
        <v>759794</v>
      </c>
      <c r="L36" s="235">
        <f t="shared" si="6"/>
        <v>494644</v>
      </c>
      <c r="M36" s="235">
        <f t="shared" si="6"/>
        <v>835183</v>
      </c>
      <c r="N36" s="235">
        <f t="shared" si="6"/>
        <v>2089621</v>
      </c>
      <c r="O36" s="235">
        <f t="shared" si="6"/>
        <v>0</v>
      </c>
      <c r="P36" s="235">
        <f t="shared" si="6"/>
        <v>482772</v>
      </c>
      <c r="Q36" s="235">
        <f t="shared" si="6"/>
        <v>1920191</v>
      </c>
      <c r="R36" s="235">
        <f t="shared" si="6"/>
        <v>2402963</v>
      </c>
      <c r="S36" s="235">
        <f t="shared" si="6"/>
        <v>1422811</v>
      </c>
      <c r="T36" s="235">
        <f t="shared" si="6"/>
        <v>9364501</v>
      </c>
      <c r="U36" s="235">
        <f t="shared" si="6"/>
        <v>5590108</v>
      </c>
      <c r="V36" s="235">
        <f t="shared" si="6"/>
        <v>16377420</v>
      </c>
      <c r="W36" s="235">
        <f t="shared" si="6"/>
        <v>21061838</v>
      </c>
      <c r="X36" s="235">
        <f t="shared" si="6"/>
        <v>21608937</v>
      </c>
      <c r="Y36" s="235">
        <f t="shared" si="6"/>
        <v>-547099</v>
      </c>
      <c r="Z36" s="236">
        <f>+IF(X36&lt;&gt;0,+(Y36/X36)*100,0)</f>
        <v>-2.531818200960094</v>
      </c>
      <c r="AA36" s="254">
        <f>SUM(AA32:AA35)</f>
        <v>21608937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>
        <v>690101</v>
      </c>
      <c r="F6" s="65">
        <v>690101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690101</v>
      </c>
      <c r="Y6" s="65">
        <v>-690101</v>
      </c>
      <c r="Z6" s="145">
        <v>-100</v>
      </c>
      <c r="AA6" s="67">
        <v>690101</v>
      </c>
    </row>
    <row r="7" spans="1:27" ht="13.5">
      <c r="A7" s="264" t="s">
        <v>147</v>
      </c>
      <c r="B7" s="197" t="s">
        <v>72</v>
      </c>
      <c r="C7" s="160"/>
      <c r="D7" s="160"/>
      <c r="E7" s="64">
        <v>59250</v>
      </c>
      <c r="F7" s="65">
        <v>59250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59250</v>
      </c>
      <c r="Y7" s="65">
        <v>-59250</v>
      </c>
      <c r="Z7" s="145">
        <v>-100</v>
      </c>
      <c r="AA7" s="67">
        <v>59250</v>
      </c>
    </row>
    <row r="8" spans="1:27" ht="13.5">
      <c r="A8" s="264" t="s">
        <v>148</v>
      </c>
      <c r="B8" s="197" t="s">
        <v>72</v>
      </c>
      <c r="C8" s="160"/>
      <c r="D8" s="160"/>
      <c r="E8" s="64">
        <v>2033810</v>
      </c>
      <c r="F8" s="65">
        <v>2033810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2033810</v>
      </c>
      <c r="Y8" s="65">
        <v>-2033810</v>
      </c>
      <c r="Z8" s="145">
        <v>-100</v>
      </c>
      <c r="AA8" s="67">
        <v>2033810</v>
      </c>
    </row>
    <row r="9" spans="1:27" ht="13.5">
      <c r="A9" s="264" t="s">
        <v>149</v>
      </c>
      <c r="B9" s="197"/>
      <c r="C9" s="160"/>
      <c r="D9" s="160"/>
      <c r="E9" s="64">
        <v>3426080</v>
      </c>
      <c r="F9" s="65">
        <v>3426080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3426080</v>
      </c>
      <c r="Y9" s="65">
        <v>-3426080</v>
      </c>
      <c r="Z9" s="145">
        <v>-100</v>
      </c>
      <c r="AA9" s="67">
        <v>3426080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>
        <v>13340630</v>
      </c>
      <c r="F11" s="65">
        <v>13340630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13340630</v>
      </c>
      <c r="Y11" s="65">
        <v>-13340630</v>
      </c>
      <c r="Z11" s="145">
        <v>-100</v>
      </c>
      <c r="AA11" s="67">
        <v>13340630</v>
      </c>
    </row>
    <row r="12" spans="1:27" ht="13.5">
      <c r="A12" s="265" t="s">
        <v>56</v>
      </c>
      <c r="B12" s="266"/>
      <c r="C12" s="177">
        <f aca="true" t="shared" si="0" ref="C12:Y12">SUM(C6:C11)</f>
        <v>0</v>
      </c>
      <c r="D12" s="177">
        <f>SUM(D6:D11)</f>
        <v>0</v>
      </c>
      <c r="E12" s="77">
        <f t="shared" si="0"/>
        <v>19549871</v>
      </c>
      <c r="F12" s="78">
        <f t="shared" si="0"/>
        <v>19549871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19549871</v>
      </c>
      <c r="Y12" s="78">
        <f t="shared" si="0"/>
        <v>-19549871</v>
      </c>
      <c r="Z12" s="179">
        <f>+IF(X12&lt;&gt;0,+(Y12/X12)*100,0)</f>
        <v>-100</v>
      </c>
      <c r="AA12" s="79">
        <f>SUM(AA6:AA11)</f>
        <v>19549871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13645</v>
      </c>
      <c r="F15" s="65">
        <v>13645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13645</v>
      </c>
      <c r="Y15" s="65">
        <v>-13645</v>
      </c>
      <c r="Z15" s="145">
        <v>-100</v>
      </c>
      <c r="AA15" s="67">
        <v>13645</v>
      </c>
    </row>
    <row r="16" spans="1:27" ht="13.5">
      <c r="A16" s="264" t="s">
        <v>154</v>
      </c>
      <c r="B16" s="197"/>
      <c r="C16" s="160"/>
      <c r="D16" s="160"/>
      <c r="E16" s="64">
        <v>2749438</v>
      </c>
      <c r="F16" s="65">
        <v>2749438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>
        <v>2749438</v>
      </c>
      <c r="Y16" s="164">
        <v>-2749438</v>
      </c>
      <c r="Z16" s="146">
        <v>-100</v>
      </c>
      <c r="AA16" s="239">
        <v>2749438</v>
      </c>
    </row>
    <row r="17" spans="1:27" ht="13.5">
      <c r="A17" s="264" t="s">
        <v>155</v>
      </c>
      <c r="B17" s="197"/>
      <c r="C17" s="160"/>
      <c r="D17" s="160"/>
      <c r="E17" s="64">
        <v>10921933</v>
      </c>
      <c r="F17" s="65">
        <v>10921933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10921933</v>
      </c>
      <c r="Y17" s="65">
        <v>-10921933</v>
      </c>
      <c r="Z17" s="145">
        <v>-100</v>
      </c>
      <c r="AA17" s="67">
        <v>10921933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/>
      <c r="D19" s="160"/>
      <c r="E19" s="64">
        <v>269957169</v>
      </c>
      <c r="F19" s="65">
        <v>269957169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269957169</v>
      </c>
      <c r="Y19" s="65">
        <v>-269957169</v>
      </c>
      <c r="Z19" s="145">
        <v>-100</v>
      </c>
      <c r="AA19" s="67">
        <v>269957169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>
        <v>433850</v>
      </c>
      <c r="F22" s="65">
        <v>433850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433850</v>
      </c>
      <c r="Y22" s="65">
        <v>-433850</v>
      </c>
      <c r="Z22" s="145">
        <v>-100</v>
      </c>
      <c r="AA22" s="67">
        <v>433850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0</v>
      </c>
      <c r="D24" s="177">
        <f>SUM(D15:D23)</f>
        <v>0</v>
      </c>
      <c r="E24" s="81">
        <f t="shared" si="1"/>
        <v>284076035</v>
      </c>
      <c r="F24" s="82">
        <f t="shared" si="1"/>
        <v>284076035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284076035</v>
      </c>
      <c r="Y24" s="82">
        <f t="shared" si="1"/>
        <v>-284076035</v>
      </c>
      <c r="Z24" s="227">
        <f>+IF(X24&lt;&gt;0,+(Y24/X24)*100,0)</f>
        <v>-100</v>
      </c>
      <c r="AA24" s="84">
        <f>SUM(AA15:AA23)</f>
        <v>284076035</v>
      </c>
    </row>
    <row r="25" spans="1:27" ht="13.5">
      <c r="A25" s="265" t="s">
        <v>162</v>
      </c>
      <c r="B25" s="266"/>
      <c r="C25" s="177">
        <f aca="true" t="shared" si="2" ref="C25:Y25">+C12+C24</f>
        <v>0</v>
      </c>
      <c r="D25" s="177">
        <f>+D12+D24</f>
        <v>0</v>
      </c>
      <c r="E25" s="77">
        <f t="shared" si="2"/>
        <v>303625906</v>
      </c>
      <c r="F25" s="78">
        <f t="shared" si="2"/>
        <v>303625906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303625906</v>
      </c>
      <c r="Y25" s="78">
        <f t="shared" si="2"/>
        <v>-303625906</v>
      </c>
      <c r="Z25" s="179">
        <f>+IF(X25&lt;&gt;0,+(Y25/X25)*100,0)</f>
        <v>-100</v>
      </c>
      <c r="AA25" s="79">
        <f>+AA12+AA24</f>
        <v>303625906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>
        <v>543342</v>
      </c>
      <c r="F31" s="65">
        <v>543342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543342</v>
      </c>
      <c r="Y31" s="65">
        <v>-543342</v>
      </c>
      <c r="Z31" s="145">
        <v>-100</v>
      </c>
      <c r="AA31" s="67">
        <v>543342</v>
      </c>
    </row>
    <row r="32" spans="1:27" ht="13.5">
      <c r="A32" s="264" t="s">
        <v>167</v>
      </c>
      <c r="B32" s="197" t="s">
        <v>94</v>
      </c>
      <c r="C32" s="160"/>
      <c r="D32" s="160"/>
      <c r="E32" s="64">
        <v>16815912</v>
      </c>
      <c r="F32" s="65">
        <v>16815912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16815912</v>
      </c>
      <c r="Y32" s="65">
        <v>-16815912</v>
      </c>
      <c r="Z32" s="145">
        <v>-100</v>
      </c>
      <c r="AA32" s="67">
        <v>16815912</v>
      </c>
    </row>
    <row r="33" spans="1:27" ht="13.5">
      <c r="A33" s="264" t="s">
        <v>168</v>
      </c>
      <c r="B33" s="197"/>
      <c r="C33" s="160"/>
      <c r="D33" s="160"/>
      <c r="E33" s="64">
        <v>3253257</v>
      </c>
      <c r="F33" s="65">
        <v>3253257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3253257</v>
      </c>
      <c r="Y33" s="65">
        <v>-3253257</v>
      </c>
      <c r="Z33" s="145">
        <v>-100</v>
      </c>
      <c r="AA33" s="67">
        <v>3253257</v>
      </c>
    </row>
    <row r="34" spans="1:27" ht="13.5">
      <c r="A34" s="265" t="s">
        <v>58</v>
      </c>
      <c r="B34" s="266"/>
      <c r="C34" s="177">
        <f aca="true" t="shared" si="3" ref="C34:Y34">SUM(C29:C33)</f>
        <v>0</v>
      </c>
      <c r="D34" s="177">
        <f>SUM(D29:D33)</f>
        <v>0</v>
      </c>
      <c r="E34" s="77">
        <f t="shared" si="3"/>
        <v>20612511</v>
      </c>
      <c r="F34" s="78">
        <f t="shared" si="3"/>
        <v>20612511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20612511</v>
      </c>
      <c r="Y34" s="78">
        <f t="shared" si="3"/>
        <v>-20612511</v>
      </c>
      <c r="Z34" s="179">
        <f>+IF(X34&lt;&gt;0,+(Y34/X34)*100,0)</f>
        <v>-100</v>
      </c>
      <c r="AA34" s="79">
        <f>SUM(AA29:AA33)</f>
        <v>20612511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>
        <v>17511798</v>
      </c>
      <c r="F37" s="65">
        <v>17511798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17511798</v>
      </c>
      <c r="Y37" s="65">
        <v>-17511798</v>
      </c>
      <c r="Z37" s="145">
        <v>-100</v>
      </c>
      <c r="AA37" s="67">
        <v>17511798</v>
      </c>
    </row>
    <row r="38" spans="1:27" ht="13.5">
      <c r="A38" s="264" t="s">
        <v>168</v>
      </c>
      <c r="B38" s="197"/>
      <c r="C38" s="160"/>
      <c r="D38" s="160"/>
      <c r="E38" s="64">
        <v>1100000</v>
      </c>
      <c r="F38" s="65">
        <v>1100000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1100000</v>
      </c>
      <c r="Y38" s="65">
        <v>-1100000</v>
      </c>
      <c r="Z38" s="145">
        <v>-100</v>
      </c>
      <c r="AA38" s="67">
        <v>1100000</v>
      </c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18611798</v>
      </c>
      <c r="F39" s="82">
        <f t="shared" si="4"/>
        <v>18611798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18611798</v>
      </c>
      <c r="Y39" s="82">
        <f t="shared" si="4"/>
        <v>-18611798</v>
      </c>
      <c r="Z39" s="227">
        <f>+IF(X39&lt;&gt;0,+(Y39/X39)*100,0)</f>
        <v>-100</v>
      </c>
      <c r="AA39" s="84">
        <f>SUM(AA37:AA38)</f>
        <v>18611798</v>
      </c>
    </row>
    <row r="40" spans="1:27" ht="13.5">
      <c r="A40" s="265" t="s">
        <v>170</v>
      </c>
      <c r="B40" s="266"/>
      <c r="C40" s="177">
        <f aca="true" t="shared" si="5" ref="C40:Y40">+C34+C39</f>
        <v>0</v>
      </c>
      <c r="D40" s="177">
        <f>+D34+D39</f>
        <v>0</v>
      </c>
      <c r="E40" s="77">
        <f t="shared" si="5"/>
        <v>39224309</v>
      </c>
      <c r="F40" s="78">
        <f t="shared" si="5"/>
        <v>39224309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39224309</v>
      </c>
      <c r="Y40" s="78">
        <f t="shared" si="5"/>
        <v>-39224309</v>
      </c>
      <c r="Z40" s="179">
        <f>+IF(X40&lt;&gt;0,+(Y40/X40)*100,0)</f>
        <v>-100</v>
      </c>
      <c r="AA40" s="79">
        <f>+AA34+AA39</f>
        <v>39224309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0</v>
      </c>
      <c r="D42" s="272">
        <f>+D25-D40</f>
        <v>0</v>
      </c>
      <c r="E42" s="273">
        <f t="shared" si="6"/>
        <v>264401597</v>
      </c>
      <c r="F42" s="274">
        <f t="shared" si="6"/>
        <v>264401597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264401597</v>
      </c>
      <c r="Y42" s="274">
        <f t="shared" si="6"/>
        <v>-264401597</v>
      </c>
      <c r="Z42" s="275">
        <f>+IF(X42&lt;&gt;0,+(Y42/X42)*100,0)</f>
        <v>-100</v>
      </c>
      <c r="AA42" s="276">
        <f>+AA25-AA40</f>
        <v>264401597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>
        <v>264401597</v>
      </c>
      <c r="F45" s="65">
        <v>264401597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264401597</v>
      </c>
      <c r="Y45" s="65">
        <v>-264401597</v>
      </c>
      <c r="Z45" s="144">
        <v>-100</v>
      </c>
      <c r="AA45" s="67">
        <v>264401597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264401597</v>
      </c>
      <c r="F48" s="234">
        <f t="shared" si="7"/>
        <v>264401597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264401597</v>
      </c>
      <c r="Y48" s="234">
        <f t="shared" si="7"/>
        <v>-264401597</v>
      </c>
      <c r="Z48" s="280">
        <f>+IF(X48&lt;&gt;0,+(Y48/X48)*100,0)</f>
        <v>-100</v>
      </c>
      <c r="AA48" s="247">
        <f>SUM(AA45:AA47)</f>
        <v>264401597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72309935</v>
      </c>
      <c r="D6" s="160">
        <v>100255904</v>
      </c>
      <c r="E6" s="64">
        <v>42441000</v>
      </c>
      <c r="F6" s="65">
        <v>42441000</v>
      </c>
      <c r="G6" s="65">
        <v>2917191</v>
      </c>
      <c r="H6" s="65">
        <v>7006729</v>
      </c>
      <c r="I6" s="65">
        <v>6617848</v>
      </c>
      <c r="J6" s="65">
        <v>16541768</v>
      </c>
      <c r="K6" s="65">
        <v>8471887</v>
      </c>
      <c r="L6" s="65">
        <v>8329647</v>
      </c>
      <c r="M6" s="65">
        <v>7624381</v>
      </c>
      <c r="N6" s="65">
        <v>24425915</v>
      </c>
      <c r="O6" s="65">
        <v>6380759</v>
      </c>
      <c r="P6" s="65">
        <v>6494073</v>
      </c>
      <c r="Q6" s="65">
        <v>7242371</v>
      </c>
      <c r="R6" s="65">
        <v>20117203</v>
      </c>
      <c r="S6" s="65">
        <v>11451680</v>
      </c>
      <c r="T6" s="65">
        <v>16646585</v>
      </c>
      <c r="U6" s="65">
        <v>11072753</v>
      </c>
      <c r="V6" s="65">
        <v>39171018</v>
      </c>
      <c r="W6" s="65">
        <v>100255904</v>
      </c>
      <c r="X6" s="65">
        <v>42441000</v>
      </c>
      <c r="Y6" s="65">
        <v>57814904</v>
      </c>
      <c r="Z6" s="145">
        <v>136.22</v>
      </c>
      <c r="AA6" s="67">
        <v>42441000</v>
      </c>
    </row>
    <row r="7" spans="1:27" ht="13.5">
      <c r="A7" s="264" t="s">
        <v>181</v>
      </c>
      <c r="B7" s="197" t="s">
        <v>72</v>
      </c>
      <c r="C7" s="160">
        <v>28621085</v>
      </c>
      <c r="D7" s="160">
        <v>21647117</v>
      </c>
      <c r="E7" s="64">
        <v>21358000</v>
      </c>
      <c r="F7" s="65">
        <v>21358000</v>
      </c>
      <c r="G7" s="65">
        <v>9986000</v>
      </c>
      <c r="H7" s="65"/>
      <c r="I7" s="65"/>
      <c r="J7" s="65">
        <v>9986000</v>
      </c>
      <c r="K7" s="65">
        <v>63000</v>
      </c>
      <c r="L7" s="65">
        <v>1613000</v>
      </c>
      <c r="M7" s="65"/>
      <c r="N7" s="65">
        <v>1676000</v>
      </c>
      <c r="O7" s="65">
        <v>2274000</v>
      </c>
      <c r="P7" s="65">
        <v>499117</v>
      </c>
      <c r="Q7" s="65">
        <v>7212000</v>
      </c>
      <c r="R7" s="65">
        <v>9985117</v>
      </c>
      <c r="S7" s="65"/>
      <c r="T7" s="65"/>
      <c r="U7" s="65"/>
      <c r="V7" s="65"/>
      <c r="W7" s="65">
        <v>21647117</v>
      </c>
      <c r="X7" s="65">
        <v>21358000</v>
      </c>
      <c r="Y7" s="65">
        <v>289117</v>
      </c>
      <c r="Z7" s="145">
        <v>1.35</v>
      </c>
      <c r="AA7" s="67">
        <v>21358000</v>
      </c>
    </row>
    <row r="8" spans="1:27" ht="13.5">
      <c r="A8" s="264" t="s">
        <v>182</v>
      </c>
      <c r="B8" s="197" t="s">
        <v>72</v>
      </c>
      <c r="C8" s="160"/>
      <c r="D8" s="160">
        <v>19864318</v>
      </c>
      <c r="E8" s="64">
        <v>22266000</v>
      </c>
      <c r="F8" s="65">
        <v>22266000</v>
      </c>
      <c r="G8" s="65">
        <v>3500000</v>
      </c>
      <c r="H8" s="65"/>
      <c r="I8" s="65"/>
      <c r="J8" s="65">
        <v>3500000</v>
      </c>
      <c r="K8" s="65"/>
      <c r="L8" s="65"/>
      <c r="M8" s="65">
        <v>300000</v>
      </c>
      <c r="N8" s="65">
        <v>300000</v>
      </c>
      <c r="O8" s="65"/>
      <c r="P8" s="65">
        <v>2190000</v>
      </c>
      <c r="Q8" s="65">
        <v>13874318</v>
      </c>
      <c r="R8" s="65">
        <v>16064318</v>
      </c>
      <c r="S8" s="65"/>
      <c r="T8" s="65"/>
      <c r="U8" s="65"/>
      <c r="V8" s="65"/>
      <c r="W8" s="65">
        <v>19864318</v>
      </c>
      <c r="X8" s="65">
        <v>22266000</v>
      </c>
      <c r="Y8" s="65">
        <v>-2401682</v>
      </c>
      <c r="Z8" s="145">
        <v>-10.79</v>
      </c>
      <c r="AA8" s="67">
        <v>22266000</v>
      </c>
    </row>
    <row r="9" spans="1:27" ht="13.5">
      <c r="A9" s="264" t="s">
        <v>183</v>
      </c>
      <c r="B9" s="197"/>
      <c r="C9" s="160"/>
      <c r="D9" s="160">
        <v>309781</v>
      </c>
      <c r="E9" s="64">
        <v>722000</v>
      </c>
      <c r="F9" s="65">
        <v>722000</v>
      </c>
      <c r="G9" s="65">
        <v>15709</v>
      </c>
      <c r="H9" s="65">
        <v>14853</v>
      </c>
      <c r="I9" s="65">
        <v>6481</v>
      </c>
      <c r="J9" s="65">
        <v>37043</v>
      </c>
      <c r="K9" s="65">
        <v>3136</v>
      </c>
      <c r="L9" s="65">
        <v>18793</v>
      </c>
      <c r="M9" s="65">
        <v>14982</v>
      </c>
      <c r="N9" s="65">
        <v>36911</v>
      </c>
      <c r="O9" s="65">
        <v>9470</v>
      </c>
      <c r="P9" s="65">
        <v>13451</v>
      </c>
      <c r="Q9" s="65">
        <v>16405</v>
      </c>
      <c r="R9" s="65">
        <v>39326</v>
      </c>
      <c r="S9" s="65">
        <v>26484</v>
      </c>
      <c r="T9" s="65">
        <v>61387</v>
      </c>
      <c r="U9" s="65">
        <v>108630</v>
      </c>
      <c r="V9" s="65">
        <v>196501</v>
      </c>
      <c r="W9" s="65">
        <v>309781</v>
      </c>
      <c r="X9" s="65">
        <v>722000</v>
      </c>
      <c r="Y9" s="65">
        <v>-412219</v>
      </c>
      <c r="Z9" s="145">
        <v>-57.09</v>
      </c>
      <c r="AA9" s="67">
        <v>722000</v>
      </c>
    </row>
    <row r="10" spans="1:27" ht="13.5">
      <c r="A10" s="264" t="s">
        <v>184</v>
      </c>
      <c r="B10" s="197"/>
      <c r="C10" s="160"/>
      <c r="D10" s="160">
        <v>312</v>
      </c>
      <c r="E10" s="64">
        <v>32000</v>
      </c>
      <c r="F10" s="65">
        <v>32000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>
        <v>312</v>
      </c>
      <c r="U10" s="65"/>
      <c r="V10" s="65">
        <v>312</v>
      </c>
      <c r="W10" s="65">
        <v>312</v>
      </c>
      <c r="X10" s="65">
        <v>32000</v>
      </c>
      <c r="Y10" s="65">
        <v>-31688</v>
      </c>
      <c r="Z10" s="145">
        <v>-99.03</v>
      </c>
      <c r="AA10" s="67">
        <v>32000</v>
      </c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-26154428</v>
      </c>
      <c r="D12" s="160">
        <v>-120354464</v>
      </c>
      <c r="E12" s="64">
        <v>-60914000</v>
      </c>
      <c r="F12" s="65">
        <v>-60914000</v>
      </c>
      <c r="G12" s="65">
        <v>-6363257</v>
      </c>
      <c r="H12" s="65">
        <v>-15467011</v>
      </c>
      <c r="I12" s="65">
        <v>-7173691</v>
      </c>
      <c r="J12" s="65">
        <v>-29003959</v>
      </c>
      <c r="K12" s="65">
        <v>-8689592</v>
      </c>
      <c r="L12" s="65">
        <v>-8926658</v>
      </c>
      <c r="M12" s="65">
        <v>-6214731</v>
      </c>
      <c r="N12" s="65">
        <v>-23830981</v>
      </c>
      <c r="O12" s="65">
        <v>-8334075</v>
      </c>
      <c r="P12" s="65">
        <v>-10266755</v>
      </c>
      <c r="Q12" s="65">
        <v>-8452150</v>
      </c>
      <c r="R12" s="65">
        <v>-27052980</v>
      </c>
      <c r="S12" s="65">
        <v>-26257992</v>
      </c>
      <c r="T12" s="65">
        <v>-7081737</v>
      </c>
      <c r="U12" s="65">
        <v>-7126815</v>
      </c>
      <c r="V12" s="65">
        <v>-40466544</v>
      </c>
      <c r="W12" s="65">
        <v>-120354464</v>
      </c>
      <c r="X12" s="65">
        <v>-60914000</v>
      </c>
      <c r="Y12" s="65">
        <v>-59440464</v>
      </c>
      <c r="Z12" s="145">
        <v>97.58</v>
      </c>
      <c r="AA12" s="67">
        <v>-60914000</v>
      </c>
    </row>
    <row r="13" spans="1:27" ht="13.5">
      <c r="A13" s="264" t="s">
        <v>40</v>
      </c>
      <c r="B13" s="197"/>
      <c r="C13" s="160">
        <v>-65501748</v>
      </c>
      <c r="D13" s="160">
        <v>-863086</v>
      </c>
      <c r="E13" s="64">
        <v>-1298000</v>
      </c>
      <c r="F13" s="65">
        <v>-1298000</v>
      </c>
      <c r="G13" s="65"/>
      <c r="H13" s="65">
        <v>-2275</v>
      </c>
      <c r="I13" s="65"/>
      <c r="J13" s="65">
        <v>-2275</v>
      </c>
      <c r="K13" s="65"/>
      <c r="L13" s="65">
        <v>-108874</v>
      </c>
      <c r="M13" s="65">
        <v>-108518</v>
      </c>
      <c r="N13" s="65">
        <v>-217392</v>
      </c>
      <c r="O13" s="65">
        <v>-108158</v>
      </c>
      <c r="P13" s="65">
        <v>-107795</v>
      </c>
      <c r="Q13" s="65">
        <v>-107427</v>
      </c>
      <c r="R13" s="65">
        <v>-323380</v>
      </c>
      <c r="S13" s="65">
        <v>-107056</v>
      </c>
      <c r="T13" s="65">
        <v>-106681</v>
      </c>
      <c r="U13" s="65">
        <v>-106302</v>
      </c>
      <c r="V13" s="65">
        <v>-320039</v>
      </c>
      <c r="W13" s="65">
        <v>-863086</v>
      </c>
      <c r="X13" s="65">
        <v>-1298000</v>
      </c>
      <c r="Y13" s="65">
        <v>434914</v>
      </c>
      <c r="Z13" s="145">
        <v>-33.51</v>
      </c>
      <c r="AA13" s="67">
        <v>-1298000</v>
      </c>
    </row>
    <row r="14" spans="1:27" ht="13.5">
      <c r="A14" s="264" t="s">
        <v>42</v>
      </c>
      <c r="B14" s="197" t="s">
        <v>72</v>
      </c>
      <c r="C14" s="160">
        <v>-1644742</v>
      </c>
      <c r="D14" s="160"/>
      <c r="E14" s="64">
        <v>-3056000</v>
      </c>
      <c r="F14" s="65">
        <v>-3056000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-3056000</v>
      </c>
      <c r="Y14" s="65">
        <v>3056000</v>
      </c>
      <c r="Z14" s="145">
        <v>-100</v>
      </c>
      <c r="AA14" s="67">
        <v>-3056000</v>
      </c>
    </row>
    <row r="15" spans="1:27" ht="13.5">
      <c r="A15" s="265" t="s">
        <v>187</v>
      </c>
      <c r="B15" s="266"/>
      <c r="C15" s="177">
        <f aca="true" t="shared" si="0" ref="C15:Y15">SUM(C6:C14)</f>
        <v>7630102</v>
      </c>
      <c r="D15" s="177">
        <f>SUM(D6:D14)</f>
        <v>20859882</v>
      </c>
      <c r="E15" s="77">
        <f t="shared" si="0"/>
        <v>21551000</v>
      </c>
      <c r="F15" s="78">
        <f t="shared" si="0"/>
        <v>21551000</v>
      </c>
      <c r="G15" s="78">
        <f t="shared" si="0"/>
        <v>10055643</v>
      </c>
      <c r="H15" s="78">
        <f t="shared" si="0"/>
        <v>-8447704</v>
      </c>
      <c r="I15" s="78">
        <f t="shared" si="0"/>
        <v>-549362</v>
      </c>
      <c r="J15" s="78">
        <f t="shared" si="0"/>
        <v>1058577</v>
      </c>
      <c r="K15" s="78">
        <f t="shared" si="0"/>
        <v>-151569</v>
      </c>
      <c r="L15" s="78">
        <f t="shared" si="0"/>
        <v>925908</v>
      </c>
      <c r="M15" s="78">
        <f t="shared" si="0"/>
        <v>1616114</v>
      </c>
      <c r="N15" s="78">
        <f t="shared" si="0"/>
        <v>2390453</v>
      </c>
      <c r="O15" s="78">
        <f t="shared" si="0"/>
        <v>221996</v>
      </c>
      <c r="P15" s="78">
        <f t="shared" si="0"/>
        <v>-1177909</v>
      </c>
      <c r="Q15" s="78">
        <f t="shared" si="0"/>
        <v>19785517</v>
      </c>
      <c r="R15" s="78">
        <f t="shared" si="0"/>
        <v>18829604</v>
      </c>
      <c r="S15" s="78">
        <f t="shared" si="0"/>
        <v>-14886884</v>
      </c>
      <c r="T15" s="78">
        <f t="shared" si="0"/>
        <v>9519866</v>
      </c>
      <c r="U15" s="78">
        <f t="shared" si="0"/>
        <v>3948266</v>
      </c>
      <c r="V15" s="78">
        <f t="shared" si="0"/>
        <v>-1418752</v>
      </c>
      <c r="W15" s="78">
        <f t="shared" si="0"/>
        <v>20859882</v>
      </c>
      <c r="X15" s="78">
        <f t="shared" si="0"/>
        <v>21551000</v>
      </c>
      <c r="Y15" s="78">
        <f t="shared" si="0"/>
        <v>-691118</v>
      </c>
      <c r="Z15" s="179">
        <f>+IF(X15&lt;&gt;0,+(Y15/X15)*100,0)</f>
        <v>-3.206895271681128</v>
      </c>
      <c r="AA15" s="79">
        <f>SUM(AA6:AA14)</f>
        <v>21551000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2447741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-8717430</v>
      </c>
      <c r="D24" s="160">
        <v>-21061838</v>
      </c>
      <c r="E24" s="64">
        <v>-23972000</v>
      </c>
      <c r="F24" s="65">
        <v>-23972000</v>
      </c>
      <c r="G24" s="65">
        <v>-6333</v>
      </c>
      <c r="H24" s="65">
        <v>-119232</v>
      </c>
      <c r="I24" s="65">
        <v>-66269</v>
      </c>
      <c r="J24" s="65">
        <v>-191834</v>
      </c>
      <c r="K24" s="65">
        <v>-759794</v>
      </c>
      <c r="L24" s="65">
        <v>-494644</v>
      </c>
      <c r="M24" s="65">
        <v>-835183</v>
      </c>
      <c r="N24" s="65">
        <v>-2089621</v>
      </c>
      <c r="O24" s="65"/>
      <c r="P24" s="65">
        <v>-482772</v>
      </c>
      <c r="Q24" s="65">
        <v>-1920191</v>
      </c>
      <c r="R24" s="65">
        <v>-2402963</v>
      </c>
      <c r="S24" s="65">
        <v>-1422811</v>
      </c>
      <c r="T24" s="65">
        <v>-9364501</v>
      </c>
      <c r="U24" s="65">
        <v>-5590108</v>
      </c>
      <c r="V24" s="65">
        <v>-16377420</v>
      </c>
      <c r="W24" s="65">
        <v>-21061838</v>
      </c>
      <c r="X24" s="65">
        <v>-23972000</v>
      </c>
      <c r="Y24" s="65">
        <v>2910162</v>
      </c>
      <c r="Z24" s="145">
        <v>-12.14</v>
      </c>
      <c r="AA24" s="67">
        <v>-23972000</v>
      </c>
    </row>
    <row r="25" spans="1:27" ht="13.5">
      <c r="A25" s="265" t="s">
        <v>194</v>
      </c>
      <c r="B25" s="266"/>
      <c r="C25" s="177">
        <f aca="true" t="shared" si="1" ref="C25:Y25">SUM(C19:C24)</f>
        <v>-6269689</v>
      </c>
      <c r="D25" s="177">
        <f>SUM(D19:D24)</f>
        <v>-21061838</v>
      </c>
      <c r="E25" s="77">
        <f t="shared" si="1"/>
        <v>-23972000</v>
      </c>
      <c r="F25" s="78">
        <f t="shared" si="1"/>
        <v>-23972000</v>
      </c>
      <c r="G25" s="78">
        <f t="shared" si="1"/>
        <v>-6333</v>
      </c>
      <c r="H25" s="78">
        <f t="shared" si="1"/>
        <v>-119232</v>
      </c>
      <c r="I25" s="78">
        <f t="shared" si="1"/>
        <v>-66269</v>
      </c>
      <c r="J25" s="78">
        <f t="shared" si="1"/>
        <v>-191834</v>
      </c>
      <c r="K25" s="78">
        <f t="shared" si="1"/>
        <v>-759794</v>
      </c>
      <c r="L25" s="78">
        <f t="shared" si="1"/>
        <v>-494644</v>
      </c>
      <c r="M25" s="78">
        <f t="shared" si="1"/>
        <v>-835183</v>
      </c>
      <c r="N25" s="78">
        <f t="shared" si="1"/>
        <v>-2089621</v>
      </c>
      <c r="O25" s="78">
        <f t="shared" si="1"/>
        <v>0</v>
      </c>
      <c r="P25" s="78">
        <f t="shared" si="1"/>
        <v>-482772</v>
      </c>
      <c r="Q25" s="78">
        <f t="shared" si="1"/>
        <v>-1920191</v>
      </c>
      <c r="R25" s="78">
        <f t="shared" si="1"/>
        <v>-2402963</v>
      </c>
      <c r="S25" s="78">
        <f t="shared" si="1"/>
        <v>-1422811</v>
      </c>
      <c r="T25" s="78">
        <f t="shared" si="1"/>
        <v>-9364501</v>
      </c>
      <c r="U25" s="78">
        <f t="shared" si="1"/>
        <v>-5590108</v>
      </c>
      <c r="V25" s="78">
        <f t="shared" si="1"/>
        <v>-16377420</v>
      </c>
      <c r="W25" s="78">
        <f t="shared" si="1"/>
        <v>-21061838</v>
      </c>
      <c r="X25" s="78">
        <f t="shared" si="1"/>
        <v>-23972000</v>
      </c>
      <c r="Y25" s="78">
        <f t="shared" si="1"/>
        <v>2910162</v>
      </c>
      <c r="Z25" s="179">
        <f>+IF(X25&lt;&gt;0,+(Y25/X25)*100,0)</f>
        <v>-12.139838144501919</v>
      </c>
      <c r="AA25" s="79">
        <f>SUM(AA19:AA24)</f>
        <v>-23972000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3950000</v>
      </c>
      <c r="F30" s="65">
        <v>3950000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3950000</v>
      </c>
      <c r="Y30" s="65">
        <v>-3950000</v>
      </c>
      <c r="Z30" s="145">
        <v>-100</v>
      </c>
      <c r="AA30" s="67">
        <v>3950000</v>
      </c>
    </row>
    <row r="31" spans="1:27" ht="13.5">
      <c r="A31" s="264" t="s">
        <v>198</v>
      </c>
      <c r="B31" s="197"/>
      <c r="C31" s="160">
        <v>20290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-1687398</v>
      </c>
      <c r="D33" s="160">
        <v>-1716000</v>
      </c>
      <c r="E33" s="64">
        <v>-384000</v>
      </c>
      <c r="F33" s="65">
        <v>-384000</v>
      </c>
      <c r="G33" s="65">
        <v>-143000</v>
      </c>
      <c r="H33" s="65">
        <v>-143000</v>
      </c>
      <c r="I33" s="65">
        <v>-143000</v>
      </c>
      <c r="J33" s="65">
        <v>-429000</v>
      </c>
      <c r="K33" s="65">
        <v>-143000</v>
      </c>
      <c r="L33" s="65">
        <v>-143000</v>
      </c>
      <c r="M33" s="65">
        <v>-143000</v>
      </c>
      <c r="N33" s="65">
        <v>-429000</v>
      </c>
      <c r="O33" s="65">
        <v>-143000</v>
      </c>
      <c r="P33" s="65">
        <v>-143000</v>
      </c>
      <c r="Q33" s="65">
        <v>-143000</v>
      </c>
      <c r="R33" s="65">
        <v>-429000</v>
      </c>
      <c r="S33" s="65">
        <v>-143000</v>
      </c>
      <c r="T33" s="65">
        <v>-143000</v>
      </c>
      <c r="U33" s="65">
        <v>-143000</v>
      </c>
      <c r="V33" s="65">
        <v>-429000</v>
      </c>
      <c r="W33" s="65">
        <v>-1716000</v>
      </c>
      <c r="X33" s="65">
        <v>-384000</v>
      </c>
      <c r="Y33" s="65">
        <v>-1332000</v>
      </c>
      <c r="Z33" s="145">
        <v>346.88</v>
      </c>
      <c r="AA33" s="67">
        <v>-384000</v>
      </c>
    </row>
    <row r="34" spans="1:27" ht="13.5">
      <c r="A34" s="265" t="s">
        <v>200</v>
      </c>
      <c r="B34" s="266"/>
      <c r="C34" s="177">
        <f aca="true" t="shared" si="2" ref="C34:Y34">SUM(C29:C33)</f>
        <v>-1667108</v>
      </c>
      <c r="D34" s="177">
        <f>SUM(D29:D33)</f>
        <v>-1716000</v>
      </c>
      <c r="E34" s="77">
        <f t="shared" si="2"/>
        <v>3566000</v>
      </c>
      <c r="F34" s="78">
        <f t="shared" si="2"/>
        <v>3566000</v>
      </c>
      <c r="G34" s="78">
        <f t="shared" si="2"/>
        <v>-143000</v>
      </c>
      <c r="H34" s="78">
        <f t="shared" si="2"/>
        <v>-143000</v>
      </c>
      <c r="I34" s="78">
        <f t="shared" si="2"/>
        <v>-143000</v>
      </c>
      <c r="J34" s="78">
        <f t="shared" si="2"/>
        <v>-429000</v>
      </c>
      <c r="K34" s="78">
        <f t="shared" si="2"/>
        <v>-143000</v>
      </c>
      <c r="L34" s="78">
        <f t="shared" si="2"/>
        <v>-143000</v>
      </c>
      <c r="M34" s="78">
        <f t="shared" si="2"/>
        <v>-143000</v>
      </c>
      <c r="N34" s="78">
        <f t="shared" si="2"/>
        <v>-429000</v>
      </c>
      <c r="O34" s="78">
        <f t="shared" si="2"/>
        <v>-143000</v>
      </c>
      <c r="P34" s="78">
        <f t="shared" si="2"/>
        <v>-143000</v>
      </c>
      <c r="Q34" s="78">
        <f t="shared" si="2"/>
        <v>-143000</v>
      </c>
      <c r="R34" s="78">
        <f t="shared" si="2"/>
        <v>-429000</v>
      </c>
      <c r="S34" s="78">
        <f t="shared" si="2"/>
        <v>-143000</v>
      </c>
      <c r="T34" s="78">
        <f t="shared" si="2"/>
        <v>-143000</v>
      </c>
      <c r="U34" s="78">
        <f t="shared" si="2"/>
        <v>-143000</v>
      </c>
      <c r="V34" s="78">
        <f t="shared" si="2"/>
        <v>-429000</v>
      </c>
      <c r="W34" s="78">
        <f t="shared" si="2"/>
        <v>-1716000</v>
      </c>
      <c r="X34" s="78">
        <f t="shared" si="2"/>
        <v>3566000</v>
      </c>
      <c r="Y34" s="78">
        <f t="shared" si="2"/>
        <v>-5282000</v>
      </c>
      <c r="Z34" s="179">
        <f>+IF(X34&lt;&gt;0,+(Y34/X34)*100,0)</f>
        <v>-148.1211441390914</v>
      </c>
      <c r="AA34" s="79">
        <f>SUM(AA29:AA33)</f>
        <v>3566000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-306695</v>
      </c>
      <c r="D36" s="158">
        <f>+D15+D25+D34</f>
        <v>-1917956</v>
      </c>
      <c r="E36" s="104">
        <f t="shared" si="3"/>
        <v>1145000</v>
      </c>
      <c r="F36" s="105">
        <f t="shared" si="3"/>
        <v>1145000</v>
      </c>
      <c r="G36" s="105">
        <f t="shared" si="3"/>
        <v>9906310</v>
      </c>
      <c r="H36" s="105">
        <f t="shared" si="3"/>
        <v>-8709936</v>
      </c>
      <c r="I36" s="105">
        <f t="shared" si="3"/>
        <v>-758631</v>
      </c>
      <c r="J36" s="105">
        <f t="shared" si="3"/>
        <v>437743</v>
      </c>
      <c r="K36" s="105">
        <f t="shared" si="3"/>
        <v>-1054363</v>
      </c>
      <c r="L36" s="105">
        <f t="shared" si="3"/>
        <v>288264</v>
      </c>
      <c r="M36" s="105">
        <f t="shared" si="3"/>
        <v>637931</v>
      </c>
      <c r="N36" s="105">
        <f t="shared" si="3"/>
        <v>-128168</v>
      </c>
      <c r="O36" s="105">
        <f t="shared" si="3"/>
        <v>78996</v>
      </c>
      <c r="P36" s="105">
        <f t="shared" si="3"/>
        <v>-1803681</v>
      </c>
      <c r="Q36" s="105">
        <f t="shared" si="3"/>
        <v>17722326</v>
      </c>
      <c r="R36" s="105">
        <f t="shared" si="3"/>
        <v>15997641</v>
      </c>
      <c r="S36" s="105">
        <f t="shared" si="3"/>
        <v>-16452695</v>
      </c>
      <c r="T36" s="105">
        <f t="shared" si="3"/>
        <v>12365</v>
      </c>
      <c r="U36" s="105">
        <f t="shared" si="3"/>
        <v>-1784842</v>
      </c>
      <c r="V36" s="105">
        <f t="shared" si="3"/>
        <v>-18225172</v>
      </c>
      <c r="W36" s="105">
        <f t="shared" si="3"/>
        <v>-1917956</v>
      </c>
      <c r="X36" s="105">
        <f t="shared" si="3"/>
        <v>1145000</v>
      </c>
      <c r="Y36" s="105">
        <f t="shared" si="3"/>
        <v>-3062956</v>
      </c>
      <c r="Z36" s="142">
        <f>+IF(X36&lt;&gt;0,+(Y36/X36)*100,0)</f>
        <v>-267.50707423580786</v>
      </c>
      <c r="AA36" s="107">
        <f>+AA15+AA25+AA34</f>
        <v>1145000</v>
      </c>
    </row>
    <row r="37" spans="1:27" ht="13.5">
      <c r="A37" s="264" t="s">
        <v>202</v>
      </c>
      <c r="B37" s="197" t="s">
        <v>96</v>
      </c>
      <c r="C37" s="158">
        <v>494076</v>
      </c>
      <c r="D37" s="158">
        <v>1051641</v>
      </c>
      <c r="E37" s="104">
        <v>3498000</v>
      </c>
      <c r="F37" s="105">
        <v>3498000</v>
      </c>
      <c r="G37" s="105">
        <v>1051641</v>
      </c>
      <c r="H37" s="105">
        <v>10957951</v>
      </c>
      <c r="I37" s="105">
        <v>2248015</v>
      </c>
      <c r="J37" s="105">
        <v>1051641</v>
      </c>
      <c r="K37" s="105">
        <v>1489384</v>
      </c>
      <c r="L37" s="105">
        <v>435021</v>
      </c>
      <c r="M37" s="105">
        <v>723285</v>
      </c>
      <c r="N37" s="105">
        <v>1489384</v>
      </c>
      <c r="O37" s="105">
        <v>1361216</v>
      </c>
      <c r="P37" s="105">
        <v>1440212</v>
      </c>
      <c r="Q37" s="105">
        <v>-363469</v>
      </c>
      <c r="R37" s="105">
        <v>1361216</v>
      </c>
      <c r="S37" s="105">
        <v>17358857</v>
      </c>
      <c r="T37" s="105">
        <v>906162</v>
      </c>
      <c r="U37" s="105">
        <v>918527</v>
      </c>
      <c r="V37" s="105">
        <v>17358857</v>
      </c>
      <c r="W37" s="105">
        <v>1051641</v>
      </c>
      <c r="X37" s="105">
        <v>3498000</v>
      </c>
      <c r="Y37" s="105">
        <v>-2446359</v>
      </c>
      <c r="Z37" s="142">
        <v>-69.94</v>
      </c>
      <c r="AA37" s="107">
        <v>3498000</v>
      </c>
    </row>
    <row r="38" spans="1:27" ht="13.5">
      <c r="A38" s="282" t="s">
        <v>203</v>
      </c>
      <c r="B38" s="271" t="s">
        <v>96</v>
      </c>
      <c r="C38" s="272">
        <v>187381</v>
      </c>
      <c r="D38" s="272">
        <v>-866315</v>
      </c>
      <c r="E38" s="273">
        <v>4643000</v>
      </c>
      <c r="F38" s="274">
        <v>4643000</v>
      </c>
      <c r="G38" s="274">
        <v>10957951</v>
      </c>
      <c r="H38" s="274">
        <v>2248015</v>
      </c>
      <c r="I38" s="274">
        <v>1489384</v>
      </c>
      <c r="J38" s="274">
        <v>1489384</v>
      </c>
      <c r="K38" s="274">
        <v>435021</v>
      </c>
      <c r="L38" s="274">
        <v>723285</v>
      </c>
      <c r="M38" s="274">
        <v>1361216</v>
      </c>
      <c r="N38" s="274">
        <v>1361216</v>
      </c>
      <c r="O38" s="274">
        <v>1440212</v>
      </c>
      <c r="P38" s="274">
        <v>-363469</v>
      </c>
      <c r="Q38" s="274">
        <v>17358857</v>
      </c>
      <c r="R38" s="274">
        <v>17358857</v>
      </c>
      <c r="S38" s="274">
        <v>906162</v>
      </c>
      <c r="T38" s="274">
        <v>918527</v>
      </c>
      <c r="U38" s="274">
        <v>-866315</v>
      </c>
      <c r="V38" s="274">
        <v>-866315</v>
      </c>
      <c r="W38" s="274">
        <v>-866315</v>
      </c>
      <c r="X38" s="274">
        <v>4643000</v>
      </c>
      <c r="Y38" s="274">
        <v>-5509315</v>
      </c>
      <c r="Z38" s="275">
        <v>-118.66</v>
      </c>
      <c r="AA38" s="276">
        <v>4643000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2012-08-01T09:34:18Z</dcterms:created>
  <dcterms:modified xsi:type="dcterms:W3CDTF">2012-08-01T09:34:18Z</dcterms:modified>
  <cp:category/>
  <cp:version/>
  <cp:contentType/>
  <cp:contentStatus/>
</cp:coreProperties>
</file>