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  <definedName name="_xlnm.Print_Titles" localSheetId="0">'Operating'!$1:$4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<sst xmlns="http://schemas.openxmlformats.org/spreadsheetml/2006/main" count="925" uniqueCount="646">
  <si>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</si>
  <si>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</si>
  <si>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</si>
  <si>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</si>
  <si>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</si>
  <si>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</si>
  <si>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</si>
  <si>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</si>
  <si>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</si>
  <si>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</si>
  <si>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</si>
  <si>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</si>
  <si>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</si>
  <si>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</si>
  <si>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</si>
  <si>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</si>
  <si>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</si>
  <si>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</si>
  <si>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</si>
  <si>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</si>
  <si>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</si>
  <si>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</si>
  <si>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</si>
  <si>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</si>
  <si>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</si>
  <si>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</si>
  <si>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</si>
  <si>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</si>
  <si>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</si>
  <si>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</si>
  <si>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</si>
  <si>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</si>
  <si>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</si>
  <si>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</si>
  <si>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</si>
  <si>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</si>
  <si>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</si>
  <si>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</si>
  <si>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</si>
  <si>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</si>
  <si>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</si>
  <si>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</si>
  <si>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</si>
  <si>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</si>
  <si>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</si>
  <si>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</si>
  <si>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</si>
  <si>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</si>
  <si>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</si>
  <si>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</si>
  <si>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</si>
  <si>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</si>
  <si>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</si>
  <si>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</si>
  <si>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</si>
  <si>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</si>
  <si>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</si>
  <si>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</si>
  <si>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</si>
  <si>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</si>
  <si>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</si>
  <si>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</si>
  <si>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</si>
  <si>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</si>
  <si>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</si>
  <si>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</si>
  <si>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</si>
  <si>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</si>
  <si>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</si>
  <si>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</si>
  <si>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</si>
  <si>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</si>
  <si>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</si>
  <si>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</si>
  <si>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</si>
  <si>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</si>
  <si>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</si>
  <si>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</si>
  <si>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</si>
  <si>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</si>
  <si>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</si>
  <si>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</si>
  <si>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</si>
  <si>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</si>
  <si>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</si>
  <si>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</si>
  <si>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</si>
  <si>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</si>
  <si>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</si>
  <si>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</si>
  <si>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</si>
  <si>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</si>
  <si>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</si>
  <si>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</si>
  <si>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</si>
  <si>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</si>
  <si>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</si>
  <si>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</si>
  <si>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</si>
  <si>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</si>
  <si>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</si>
  <si>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</si>
  <si>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</si>
  <si>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</si>
  <si>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</si>
  <si>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</si>
  <si>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</si>
  <si>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</si>
  <si>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</si>
  <si>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</si>
  <si>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</si>
  <si>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</si>
  <si>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</si>
  <si>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</si>
  <si>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</si>
  <si>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</si>
  <si>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</si>
  <si>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</si>
  <si>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</si>
  <si>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</si>
  <si>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</si>
  <si>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</si>
  <si>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</si>
  <si>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</si>
  <si>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</si>
  <si>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</si>
  <si>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</si>
  <si>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</si>
  <si>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</si>
  <si>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</si>
  <si>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</si>
  <si>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</si>
  <si>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</si>
  <si>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</si>
  <si>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</si>
  <si>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</si>
  <si>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</si>
  <si>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</si>
  <si>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</si>
  <si>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</si>
  <si>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</si>
  <si>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</si>
  <si>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</si>
  <si>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</si>
  <si>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</si>
  <si>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</si>
  <si>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</si>
  <si>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</si>
  <si>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</si>
  <si>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</si>
  <si>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</si>
  <si>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</si>
  <si>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</si>
  <si>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</si>
  <si>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</si>
  <si>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</si>
  <si>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</si>
  <si>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</si>
  <si>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</si>
  <si>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</si>
  <si>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</si>
  <si>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</si>
  <si>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</si>
  <si>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</si>
  <si>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</si>
  <si>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</si>
  <si>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</si>
  <si>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</si>
  <si>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</si>
  <si>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</si>
  <si>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</si>
  <si>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</si>
  <si>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</si>
  <si>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</si>
  <si>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</si>
  <si>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</si>
  <si>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</si>
  <si>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</si>
  <si>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</si>
  <si>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</si>
  <si>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</si>
  <si>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</si>
  <si>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</si>
  <si>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</si>
  <si>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</si>
  <si>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</si>
  <si>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</si>
  <si>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</si>
  <si>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</si>
  <si>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</si>
  <si>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</si>
  <si>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</si>
  <si>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</si>
  <si>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</si>
  <si>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</si>
  <si>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</si>
  <si>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</si>
  <si>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</si>
  <si>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</si>
  <si>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</si>
  <si>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</si>
  <si>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</si>
  <si>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</si>
  <si>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</si>
  <si>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</si>
  <si>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</si>
  <si>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</si>
  <si>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</si>
  <si>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</si>
  <si>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</si>
  <si>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</si>
  <si>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</si>
  <si>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</si>
  <si>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</si>
  <si>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</si>
  <si>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</si>
  <si>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</si>
  <si>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</si>
  <si>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</si>
  <si>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</si>
  <si>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</si>
  <si>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</si>
  <si>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</si>
  <si>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</si>
  <si>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</si>
  <si>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</si>
  <si>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</si>
  <si>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</si>
  <si>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</si>
  <si>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</si>
  <si>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</si>
  <si>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</si>
  <si>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</si>
  <si>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</si>
  <si>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</si>
  <si>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</si>
  <si>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</si>
  <si>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</si>
  <si>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</si>
  <si>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</si>
  <si>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</si>
  <si>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</si>
  <si>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</si>
  <si>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</si>
  <si>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</si>
  <si>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</si>
  <si>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</si>
  <si>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</si>
  <si>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</si>
  <si>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</si>
  <si>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</si>
  <si>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</si>
  <si>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</si>
  <si>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</si>
  <si>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</si>
  <si>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</si>
  <si>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</si>
  <si>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</si>
  <si>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</si>
  <si>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</si>
  <si>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</si>
  <si>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</si>
  <si>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</si>
  <si>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</si>
  <si>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</si>
  <si>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</si>
  <si>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</si>
  <si>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</si>
  <si>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</si>
  <si>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</si>
  <si>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</si>
  <si>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</si>
  <si>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</si>
  <si>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</si>
  <si>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</si>
  <si>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</si>
  <si>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</si>
  <si>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</si>
  <si>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</si>
  <si>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</si>
  <si>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</si>
  <si>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</si>
  <si>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</si>
  <si>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</si>
  <si>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</si>
  <si>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</si>
  <si>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</si>
  <si>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</si>
  <si>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</si>
  <si>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</si>
  <si>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</si>
  <si>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</si>
  <si>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</si>
  <si>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</si>
  <si>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</si>
  <si>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</si>
  <si>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</si>
  <si>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</si>
  <si>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</si>
  <si>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</si>
  <si>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</si>
  <si>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</si>
  <si>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</si>
  <si>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</si>
  <si>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</si>
  <si>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</si>
  <si>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</si>
  <si>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</si>
  <si>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</si>
  <si>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</si>
  <si>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</si>
  <si>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</si>
  <si>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</si>
  <si>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</si>
  <si>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</si>
  <si>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</si>
  <si>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</si>
  <si>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</si>
  <si>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</si>
  <si>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</si>
  <si>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</si>
  <si>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</si>
  <si>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</si>
  <si>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</si>
  <si>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</si>
  <si>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</si>
  <si>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</si>
  <si>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</si>
  <si>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</si>
  <si>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</si>
  <si>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</si>
  <si>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</si>
  <si>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</si>
  <si>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</si>
  <si>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</si>
  <si>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</si>
  <si>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</si>
  <si>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</si>
  <si>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</si>
  <si>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</si>
  <si>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</si>
  <si>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</si>
  <si>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</si>
  <si>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</si>
  <si>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</si>
  <si>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</si>
  <si>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</si>
  <si>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</si>
  <si>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</si>
  <si>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</si>
  <si>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</si>
  <si>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</si>
  <si>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</si>
  <si>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</si>
  <si>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</si>
  <si>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</si>
  <si>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</si>
  <si>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</si>
  <si>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</si>
  <si>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</si>
  <si>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</si>
  <si>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</si>
  <si>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</si>
  <si>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</si>
  <si>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</si>
  <si>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</si>
  <si>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</si>
  <si>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</si>
  <si>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</si>
  <si>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</si>
  <si>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</si>
  <si>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</si>
  <si>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</si>
  <si>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</si>
  <si>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</si>
  <si>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</si>
  <si>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</si>
  <si>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</si>
  <si>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</si>
  <si>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</si>
  <si>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</si>
  <si>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</si>
  <si>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</si>
  <si>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</si>
  <si>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</si>
  <si>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</si>
  <si>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</si>
  <si>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</si>
  <si>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</si>
  <si>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</si>
  <si>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</si>
  <si>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</si>
  <si>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</si>
  <si>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</si>
  <si>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</si>
  <si>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</si>
  <si>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</si>
  <si>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</si>
  <si>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</si>
  <si>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</si>
  <si>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</si>
  <si>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</si>
  <si>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</si>
  <si>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</si>
  <si>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</si>
  <si>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</si>
  <si>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</si>
  <si>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</si>
  <si>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</si>
  <si>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</si>
  <si>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</si>
  <si>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</si>
  <si>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</si>
  <si>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</si>
  <si>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</si>
  <si>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</si>
  <si>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</si>
  <si>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</si>
  <si>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</si>
  <si>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</si>
  <si>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</si>
  <si>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</si>
  <si>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</si>
  <si>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</si>
  <si>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</si>
  <si>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</si>
  <si>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</si>
  <si>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</si>
  <si>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</si>
  <si>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</si>
  <si>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</si>
  <si>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</si>
  <si>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</si>
  <si>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</si>
  <si>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</si>
  <si>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</si>
  <si>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</si>
  <si>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</si>
  <si>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</si>
  <si>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</si>
  <si>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</si>
  <si>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</si>
  <si>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</si>
  <si>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</si>
  <si>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</si>
  <si>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</si>
  <si>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</si>
  <si>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</si>
  <si>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</si>
  <si>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</si>
  <si>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</si>
  <si>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</si>
  <si>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</si>
  <si>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</si>
  <si>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</si>
  <si>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</si>
  <si>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</si>
  <si>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</si>
  <si>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</si>
  <si>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</si>
  <si>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</si>
  <si>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</si>
  <si>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</si>
  <si>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</si>
  <si>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</si>
  <si>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</si>
  <si>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</si>
  <si>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</si>
  <si>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</si>
  <si>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</si>
  <si>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</si>
  <si>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</si>
  <si>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</si>
  <si>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</si>
  <si>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</si>
  <si>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</si>
  <si>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</si>
  <si>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</si>
  <si>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</si>
  <si>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</si>
  <si>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</si>
  <si>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</si>
  <si>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</si>
  <si>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</si>
  <si>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</si>
  <si>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</si>
  <si>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</si>
  <si>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</si>
  <si>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</si>
  <si>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</si>
  <si>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</si>
  <si>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</si>
  <si>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</si>
  <si>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</si>
  <si>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</si>
  <si>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</si>
  <si>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</si>
  <si>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</si>
  <si>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</si>
  <si>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</si>
  <si>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</si>
  <si>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</si>
  <si>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</si>
  <si>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</si>
  <si>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</si>
  <si>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</si>
  <si>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</si>
  <si>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</si>
  <si>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</si>
  <si>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</si>
  <si>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</si>
  <si>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</si>
  <si>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</si>
  <si>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</si>
  <si>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</si>
  <si>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</si>
  <si>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</si>
  <si>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</si>
  <si>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</si>
  <si>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</si>
  <si>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</si>
  <si>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</si>
  <si>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</si>
  <si>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</si>
  <si>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</si>
  <si>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</si>
  <si>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</si>
  <si>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</si>
  <si>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</si>
  <si>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</si>
  <si>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</si>
  <si>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</si>
  <si>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</si>
  <si>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</si>
  <si>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</si>
  <si>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</si>
  <si>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</si>
  <si>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</si>
  <si>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</si>
  <si>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</si>
  <si>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</si>
  <si>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</si>
  <si>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</si>
  <si>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</si>
  <si>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</si>
  <si>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</si>
  <si>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</si>
  <si>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</si>
  <si>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</si>
  <si>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</si>
  <si>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</si>
  <si>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</si>
  <si>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</si>
  <si>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</si>
  <si>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</si>
  <si>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</si>
  <si>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</si>
  <si>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</si>
  <si>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</si>
  <si>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</si>
  <si>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</si>
  <si>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</si>
  <si>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</si>
  <si>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</si>
  <si>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</si>
  <si>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</si>
  <si>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</si>
  <si>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</si>
  <si>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</si>
  <si>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</si>
  <si>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</si>
  <si>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</si>
  <si>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</si>
  <si>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</si>
  <si>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</si>
  <si>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</si>
  <si>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</si>
  <si>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</si>
  <si>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</si>
  <si>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</si>
  <si>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</si>
  <si>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</si>
  <si>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</si>
  <si>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</si>
  <si>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</si>
  <si>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</si>
  <si>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</si>
  <si>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</si>
  <si>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</si>
  <si>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</si>
  <si>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</si>
  <si>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</si>
  <si>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</si>
  <si>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</si>
  <si>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</si>
  <si>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</si>
  <si>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</si>
  <si>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</si>
  <si>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</si>
  <si>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</si>
  <si>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</si>
  <si>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</si>
  <si>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</si>
  <si>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</si>
  <si>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</si>
  <si>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</si>
  <si>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</si>
  <si>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</si>
  <si>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</si>
  <si>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</si>
  <si>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</si>
  <si>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</si>
  <si>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</si>
  <si>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</si>
  <si>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</si>
  <si>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</si>
  <si>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</si>
  <si>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</si>
  <si>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</si>
  <si>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</si>
  <si>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</si>
  <si>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</si>
  <si>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</si>
  <si>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</si>
  <si>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</si>
  <si>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</si>
  <si>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</si>
  <si>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</si>
  <si>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</si>
  <si>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</si>
  <si>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</si>
  <si>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</si>
  <si>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</si>
  <si>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</si>
  <si>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</si>
  <si>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</si>
  <si>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</si>
  <si>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</si>
  <si>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</si>
  <si>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</si>
  <si>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</si>
  <si>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</si>
  <si>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</si>
  <si>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</si>
  <si>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</si>
  <si>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REVENUE FOR THE 1st QUARTER ENDED 30 SEPTEMBER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</si>
</sst>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170" fontId="2" fillId="0" borderId="12" xfId="0" applyNumberFormat="1" applyFont="1" applyBorder="1" applyAlignment="1" applyProtection="1">
      <alignment/>
      <protection/>
    </xf>
    <xf numFmtId="170" fontId="2" fillId="0" borderId="10" xfId="0" applyNumberFormat="1" applyFont="1" applyBorder="1" applyAlignment="1" applyProtection="1">
      <alignment/>
      <protection/>
    </xf>
    <xf numFmtId="171" fontId="2" fillId="0" borderId="11" xfId="0" applyNumberFormat="1" applyFont="1" applyBorder="1" applyAlignment="1" applyProtection="1">
      <alignment/>
      <protection/>
    </xf>
    <xf numFmtId="170" fontId="2" fillId="0" borderId="11" xfId="0" applyNumberFormat="1" applyFont="1" applyBorder="1" applyAlignment="1" applyProtection="1">
      <alignment/>
      <protection/>
    </xf>
    <xf numFmtId="170" fontId="2" fillId="0" borderId="0" xfId="0" applyNumberFormat="1" applyFont="1" applyBorder="1" applyAlignment="1" applyProtection="1">
      <alignment/>
      <protection/>
    </xf>
    <xf numFmtId="171" fontId="2" fillId="0" borderId="13" xfId="0" applyNumberFormat="1" applyFont="1" applyBorder="1" applyAlignment="1" applyProtection="1">
      <alignment/>
      <protection/>
    </xf>
    <xf numFmtId="170" fontId="2" fillId="0" borderId="14" xfId="0" applyNumberFormat="1" applyFont="1" applyBorder="1" applyAlignment="1" applyProtection="1">
      <alignment/>
      <protection/>
    </xf>
    <xf numFmtId="170" fontId="2" fillId="0" borderId="13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72" fontId="2" fillId="0" borderId="14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13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15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170" fontId="3" fillId="0" borderId="14" xfId="0" applyNumberFormat="1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172" fontId="4" fillId="0" borderId="14" xfId="0" applyNumberFormat="1" applyFont="1" applyBorder="1" applyAlignment="1" applyProtection="1">
      <alignment wrapText="1"/>
      <protection/>
    </xf>
    <xf numFmtId="172" fontId="2" fillId="0" borderId="0" xfId="0" applyNumberFormat="1" applyFont="1" applyFill="1" applyBorder="1" applyAlignment="1" applyProtection="1">
      <alignment/>
      <protection/>
    </xf>
    <xf numFmtId="171" fontId="2" fillId="0" borderId="13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2" fontId="2" fillId="0" borderId="13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 vertical="center"/>
      <protection/>
    </xf>
    <xf numFmtId="172" fontId="3" fillId="0" borderId="14" xfId="0" applyNumberFormat="1" applyFont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172" fontId="5" fillId="0" borderId="14" xfId="0" applyNumberFormat="1" applyFont="1" applyFill="1" applyBorder="1" applyAlignment="1" applyProtection="1">
      <alignment/>
      <protection/>
    </xf>
    <xf numFmtId="172" fontId="5" fillId="0" borderId="13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1" fontId="5" fillId="0" borderId="20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20" xfId="0" applyNumberFormat="1" applyFont="1" applyFill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/>
      <protection/>
    </xf>
    <xf numFmtId="172" fontId="5" fillId="0" borderId="22" xfId="0" applyNumberFormat="1" applyFont="1" applyFill="1" applyBorder="1" applyAlignment="1" applyProtection="1">
      <alignment/>
      <protection/>
    </xf>
    <xf numFmtId="171" fontId="5" fillId="0" borderId="23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vertical="center"/>
      <protection/>
    </xf>
    <xf numFmtId="172" fontId="3" fillId="0" borderId="24" xfId="0" applyNumberFormat="1" applyFont="1" applyBorder="1" applyAlignment="1" applyProtection="1">
      <alignment/>
      <protection/>
    </xf>
    <xf numFmtId="172" fontId="5" fillId="0" borderId="25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172" fontId="5" fillId="0" borderId="24" xfId="0" applyNumberFormat="1" applyFont="1" applyFill="1" applyBorder="1" applyAlignment="1" applyProtection="1">
      <alignment/>
      <protection/>
    </xf>
    <xf numFmtId="172" fontId="5" fillId="0" borderId="26" xfId="0" applyNumberFormat="1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 vertical="center"/>
      <protection/>
    </xf>
    <xf numFmtId="172" fontId="3" fillId="0" borderId="27" xfId="0" applyNumberFormat="1" applyFont="1" applyBorder="1" applyAlignment="1" applyProtection="1">
      <alignment/>
      <protection/>
    </xf>
    <xf numFmtId="172" fontId="3" fillId="0" borderId="28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2" fontId="5" fillId="0" borderId="27" xfId="0" applyNumberFormat="1" applyFont="1" applyFill="1" applyBorder="1" applyAlignment="1" applyProtection="1">
      <alignment/>
      <protection/>
    </xf>
    <xf numFmtId="172" fontId="5" fillId="0" borderId="28" xfId="0" applyNumberFormat="1" applyFont="1" applyFill="1" applyBorder="1" applyAlignment="1" applyProtection="1">
      <alignment/>
      <protection/>
    </xf>
    <xf numFmtId="172" fontId="5" fillId="0" borderId="29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3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/>
      <protection/>
    </xf>
    <xf numFmtId="0" fontId="6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4" sqref="A4:K4"/>
    </sheetView>
  </sheetViews>
  <sheetFormatPr defaultColWidth="9.140625" defaultRowHeight="12.75"/>
  <cols>
    <col min="1" max="1" width="4.00390625" style="18" customWidth="1"/>
    <col min="2" max="2" width="23.28125" style="18" customWidth="1"/>
    <col min="3" max="3" width="6.7109375" style="18" customWidth="1"/>
    <col min="4" max="6" width="11.7109375" style="18" customWidth="1"/>
    <col min="7" max="7" width="9.7109375" style="18" customWidth="1"/>
    <col min="8" max="11" width="10.7109375" style="18" customWidth="1"/>
    <col min="12" max="23" width="10.7109375" style="18" hidden="1" customWidth="1"/>
    <col min="24" max="16384" width="9.140625" style="1" customWidth="1"/>
  </cols>
  <sheetData>
    <row r="1" spans="1:23" ht="11.25">
      <c r="A1" s="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s="81" customFormat="1" ht="12.75">
      <c r="A2" s="80"/>
      <c r="B2" s="84" t="s">
        <v>645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48" customHeight="1">
      <c r="A3" s="19"/>
      <c r="B3" s="20" t="s">
        <v>0</v>
      </c>
      <c r="C3" s="21" t="s">
        <v>1</v>
      </c>
      <c r="D3" s="22" t="s">
        <v>2</v>
      </c>
      <c r="E3" s="23" t="s">
        <v>3</v>
      </c>
      <c r="F3" s="23" t="s">
        <v>642</v>
      </c>
      <c r="G3" s="24" t="s">
        <v>4</v>
      </c>
      <c r="H3" s="22" t="s">
        <v>643</v>
      </c>
      <c r="I3" s="23" t="s">
        <v>5</v>
      </c>
      <c r="J3" s="24" t="s">
        <v>6</v>
      </c>
      <c r="K3" s="24" t="s">
        <v>7</v>
      </c>
      <c r="L3" s="22" t="s">
        <v>8</v>
      </c>
      <c r="M3" s="23" t="s">
        <v>9</v>
      </c>
      <c r="N3" s="24" t="s">
        <v>10</v>
      </c>
      <c r="O3" s="24" t="s">
        <v>11</v>
      </c>
      <c r="P3" s="22" t="s">
        <v>12</v>
      </c>
      <c r="Q3" s="23" t="s">
        <v>13</v>
      </c>
      <c r="R3" s="24" t="s">
        <v>14</v>
      </c>
      <c r="S3" s="24" t="s">
        <v>15</v>
      </c>
      <c r="T3" s="22" t="s">
        <v>16</v>
      </c>
      <c r="U3" s="23" t="s">
        <v>644</v>
      </c>
      <c r="V3" s="24" t="s">
        <v>17</v>
      </c>
      <c r="W3" s="24" t="s">
        <v>18</v>
      </c>
    </row>
    <row r="4" spans="1:23" ht="11.25">
      <c r="A4" s="25"/>
      <c r="B4" s="3"/>
      <c r="C4" s="4"/>
      <c r="D4" s="5"/>
      <c r="E4" s="6"/>
      <c r="F4" s="6"/>
      <c r="G4" s="7"/>
      <c r="H4" s="5"/>
      <c r="I4" s="6"/>
      <c r="J4" s="8"/>
      <c r="K4" s="8"/>
      <c r="L4" s="5"/>
      <c r="M4" s="6"/>
      <c r="N4" s="8"/>
      <c r="O4" s="8"/>
      <c r="P4" s="5"/>
      <c r="Q4" s="6"/>
      <c r="R4" s="8"/>
      <c r="S4" s="8"/>
      <c r="T4" s="5"/>
      <c r="U4" s="6"/>
      <c r="V4" s="8"/>
      <c r="W4" s="8"/>
    </row>
    <row r="5" spans="1:23" ht="11.25">
      <c r="A5" s="26"/>
      <c r="B5" s="27" t="s">
        <v>19</v>
      </c>
      <c r="C5" s="28"/>
      <c r="D5" s="29"/>
      <c r="E5" s="9"/>
      <c r="F5" s="9"/>
      <c r="G5" s="10"/>
      <c r="H5" s="11"/>
      <c r="I5" s="9"/>
      <c r="J5" s="12"/>
      <c r="K5" s="12"/>
      <c r="L5" s="11"/>
      <c r="M5" s="9"/>
      <c r="N5" s="12"/>
      <c r="O5" s="12"/>
      <c r="P5" s="11"/>
      <c r="Q5" s="9"/>
      <c r="R5" s="12"/>
      <c r="S5" s="12"/>
      <c r="T5" s="11"/>
      <c r="U5" s="9"/>
      <c r="V5" s="12"/>
      <c r="W5" s="12"/>
    </row>
    <row r="6" spans="1:23" ht="11.25">
      <c r="A6" s="30" t="s">
        <v>20</v>
      </c>
      <c r="B6" s="31" t="s">
        <v>21</v>
      </c>
      <c r="C6" s="32" t="s">
        <v>22</v>
      </c>
      <c r="D6" s="33">
        <v>3966637301</v>
      </c>
      <c r="E6" s="34">
        <v>4003009591</v>
      </c>
      <c r="F6" s="34">
        <v>1704044692</v>
      </c>
      <c r="G6" s="35">
        <f>IF($D6=0,0,$F6/$D6)</f>
        <v>0.42959427915690845</v>
      </c>
      <c r="H6" s="36">
        <v>1244835587</v>
      </c>
      <c r="I6" s="34">
        <v>302672964</v>
      </c>
      <c r="J6" s="37">
        <v>156536141</v>
      </c>
      <c r="K6" s="37">
        <v>1704044692</v>
      </c>
      <c r="L6" s="36">
        <v>0</v>
      </c>
      <c r="M6" s="34">
        <v>0</v>
      </c>
      <c r="N6" s="37">
        <v>0</v>
      </c>
      <c r="O6" s="37">
        <v>0</v>
      </c>
      <c r="P6" s="36">
        <v>0</v>
      </c>
      <c r="Q6" s="34">
        <v>0</v>
      </c>
      <c r="R6" s="37">
        <v>0</v>
      </c>
      <c r="S6" s="37">
        <v>0</v>
      </c>
      <c r="T6" s="36">
        <v>0</v>
      </c>
      <c r="U6" s="34">
        <v>0</v>
      </c>
      <c r="V6" s="37">
        <v>0</v>
      </c>
      <c r="W6" s="37">
        <v>0</v>
      </c>
    </row>
    <row r="7" spans="1:23" ht="11.25">
      <c r="A7" s="30" t="s">
        <v>20</v>
      </c>
      <c r="B7" s="31" t="s">
        <v>23</v>
      </c>
      <c r="C7" s="32" t="s">
        <v>24</v>
      </c>
      <c r="D7" s="33">
        <v>7246751760</v>
      </c>
      <c r="E7" s="34">
        <v>7246751760</v>
      </c>
      <c r="F7" s="34">
        <v>1923970735</v>
      </c>
      <c r="G7" s="35">
        <f>IF($D7=0,0,$F7/$D7)</f>
        <v>0.2654942239942272</v>
      </c>
      <c r="H7" s="36">
        <v>781571877</v>
      </c>
      <c r="I7" s="34">
        <v>659096128</v>
      </c>
      <c r="J7" s="37">
        <v>483302730</v>
      </c>
      <c r="K7" s="37">
        <v>1923970735</v>
      </c>
      <c r="L7" s="36">
        <v>0</v>
      </c>
      <c r="M7" s="34">
        <v>0</v>
      </c>
      <c r="N7" s="37">
        <v>0</v>
      </c>
      <c r="O7" s="37">
        <v>0</v>
      </c>
      <c r="P7" s="36">
        <v>0</v>
      </c>
      <c r="Q7" s="34">
        <v>0</v>
      </c>
      <c r="R7" s="37">
        <v>0</v>
      </c>
      <c r="S7" s="37">
        <v>0</v>
      </c>
      <c r="T7" s="36">
        <v>0</v>
      </c>
      <c r="U7" s="34">
        <v>0</v>
      </c>
      <c r="V7" s="37">
        <v>0</v>
      </c>
      <c r="W7" s="37">
        <v>0</v>
      </c>
    </row>
    <row r="8" spans="1:23" ht="11.25">
      <c r="A8" s="38"/>
      <c r="B8" s="39" t="s">
        <v>25</v>
      </c>
      <c r="C8" s="40"/>
      <c r="D8" s="41">
        <f>SUM(D6:D7)</f>
        <v>11213389061</v>
      </c>
      <c r="E8" s="42">
        <f>SUM(E6:E7)</f>
        <v>11249761351</v>
      </c>
      <c r="F8" s="42">
        <f>SUM(F6:F7)</f>
        <v>3628015427</v>
      </c>
      <c r="G8" s="43">
        <f>IF($D8=0,0,$F8/$D8)</f>
        <v>0.32354316855179704</v>
      </c>
      <c r="H8" s="44">
        <f aca="true" t="shared" si="0" ref="H8:W8">SUM(H6:H7)</f>
        <v>2026407464</v>
      </c>
      <c r="I8" s="42">
        <f t="shared" si="0"/>
        <v>961769092</v>
      </c>
      <c r="J8" s="45">
        <f t="shared" si="0"/>
        <v>639838871</v>
      </c>
      <c r="K8" s="45">
        <f t="shared" si="0"/>
        <v>3628015427</v>
      </c>
      <c r="L8" s="44">
        <f t="shared" si="0"/>
        <v>0</v>
      </c>
      <c r="M8" s="42">
        <f t="shared" si="0"/>
        <v>0</v>
      </c>
      <c r="N8" s="45">
        <f t="shared" si="0"/>
        <v>0</v>
      </c>
      <c r="O8" s="45">
        <f t="shared" si="0"/>
        <v>0</v>
      </c>
      <c r="P8" s="44">
        <f t="shared" si="0"/>
        <v>0</v>
      </c>
      <c r="Q8" s="42">
        <f t="shared" si="0"/>
        <v>0</v>
      </c>
      <c r="R8" s="45">
        <f t="shared" si="0"/>
        <v>0</v>
      </c>
      <c r="S8" s="45">
        <f t="shared" si="0"/>
        <v>0</v>
      </c>
      <c r="T8" s="44">
        <f t="shared" si="0"/>
        <v>0</v>
      </c>
      <c r="U8" s="42">
        <f t="shared" si="0"/>
        <v>0</v>
      </c>
      <c r="V8" s="45">
        <f t="shared" si="0"/>
        <v>0</v>
      </c>
      <c r="W8" s="45">
        <f t="shared" si="0"/>
        <v>0</v>
      </c>
    </row>
    <row r="9" spans="1:23" ht="11.25">
      <c r="A9" s="30" t="s">
        <v>26</v>
      </c>
      <c r="B9" s="31" t="s">
        <v>27</v>
      </c>
      <c r="C9" s="32" t="s">
        <v>28</v>
      </c>
      <c r="D9" s="33">
        <v>184426445</v>
      </c>
      <c r="E9" s="34">
        <v>184426445</v>
      </c>
      <c r="F9" s="34">
        <v>83255664</v>
      </c>
      <c r="G9" s="35">
        <f>IF($D9=0,0,$F9/$D9)</f>
        <v>0.4514301839955761</v>
      </c>
      <c r="H9" s="36">
        <v>63797696</v>
      </c>
      <c r="I9" s="34">
        <v>11153274</v>
      </c>
      <c r="J9" s="37">
        <v>8304694</v>
      </c>
      <c r="K9" s="37">
        <v>83255664</v>
      </c>
      <c r="L9" s="36">
        <v>0</v>
      </c>
      <c r="M9" s="34">
        <v>0</v>
      </c>
      <c r="N9" s="37">
        <v>0</v>
      </c>
      <c r="O9" s="37">
        <v>0</v>
      </c>
      <c r="P9" s="36">
        <v>0</v>
      </c>
      <c r="Q9" s="34">
        <v>0</v>
      </c>
      <c r="R9" s="37">
        <v>0</v>
      </c>
      <c r="S9" s="37">
        <v>0</v>
      </c>
      <c r="T9" s="36">
        <v>0</v>
      </c>
      <c r="U9" s="34">
        <v>0</v>
      </c>
      <c r="V9" s="37">
        <v>0</v>
      </c>
      <c r="W9" s="37">
        <v>0</v>
      </c>
    </row>
    <row r="10" spans="1:23" ht="11.25">
      <c r="A10" s="30" t="s">
        <v>26</v>
      </c>
      <c r="B10" s="31" t="s">
        <v>29</v>
      </c>
      <c r="C10" s="32" t="s">
        <v>30</v>
      </c>
      <c r="D10" s="33">
        <v>148244750</v>
      </c>
      <c r="E10" s="34">
        <v>148244750</v>
      </c>
      <c r="F10" s="34">
        <v>41647875</v>
      </c>
      <c r="G10" s="35">
        <f aca="true" t="shared" si="1" ref="G10:G41">IF($D10=0,0,$F10/$D10)</f>
        <v>0.28093996583352865</v>
      </c>
      <c r="H10" s="36">
        <v>19409674</v>
      </c>
      <c r="I10" s="34">
        <v>10986904</v>
      </c>
      <c r="J10" s="37">
        <v>11251297</v>
      </c>
      <c r="K10" s="37">
        <v>41647875</v>
      </c>
      <c r="L10" s="36">
        <v>0</v>
      </c>
      <c r="M10" s="34">
        <v>0</v>
      </c>
      <c r="N10" s="37">
        <v>0</v>
      </c>
      <c r="O10" s="37">
        <v>0</v>
      </c>
      <c r="P10" s="36">
        <v>0</v>
      </c>
      <c r="Q10" s="34">
        <v>0</v>
      </c>
      <c r="R10" s="37">
        <v>0</v>
      </c>
      <c r="S10" s="37">
        <v>0</v>
      </c>
      <c r="T10" s="36">
        <v>0</v>
      </c>
      <c r="U10" s="34">
        <v>0</v>
      </c>
      <c r="V10" s="37">
        <v>0</v>
      </c>
      <c r="W10" s="37">
        <v>0</v>
      </c>
    </row>
    <row r="11" spans="1:23" ht="11.25">
      <c r="A11" s="30" t="s">
        <v>26</v>
      </c>
      <c r="B11" s="31" t="s">
        <v>31</v>
      </c>
      <c r="C11" s="32" t="s">
        <v>32</v>
      </c>
      <c r="D11" s="33">
        <v>43332145</v>
      </c>
      <c r="E11" s="34">
        <v>43332145</v>
      </c>
      <c r="F11" s="34">
        <v>11138847</v>
      </c>
      <c r="G11" s="35">
        <f t="shared" si="1"/>
        <v>0.2570573646885009</v>
      </c>
      <c r="H11" s="36">
        <v>21409352</v>
      </c>
      <c r="I11" s="34">
        <v>-11054419</v>
      </c>
      <c r="J11" s="37">
        <v>783914</v>
      </c>
      <c r="K11" s="37">
        <v>11138847</v>
      </c>
      <c r="L11" s="36">
        <v>0</v>
      </c>
      <c r="M11" s="34">
        <v>0</v>
      </c>
      <c r="N11" s="37">
        <v>0</v>
      </c>
      <c r="O11" s="37">
        <v>0</v>
      </c>
      <c r="P11" s="36">
        <v>0</v>
      </c>
      <c r="Q11" s="34">
        <v>0</v>
      </c>
      <c r="R11" s="37">
        <v>0</v>
      </c>
      <c r="S11" s="37">
        <v>0</v>
      </c>
      <c r="T11" s="36">
        <v>0</v>
      </c>
      <c r="U11" s="34">
        <v>0</v>
      </c>
      <c r="V11" s="37">
        <v>0</v>
      </c>
      <c r="W11" s="37">
        <v>0</v>
      </c>
    </row>
    <row r="12" spans="1:23" ht="11.25">
      <c r="A12" s="30" t="s">
        <v>26</v>
      </c>
      <c r="B12" s="31" t="s">
        <v>33</v>
      </c>
      <c r="C12" s="32" t="s">
        <v>34</v>
      </c>
      <c r="D12" s="33">
        <v>329015150</v>
      </c>
      <c r="E12" s="34">
        <v>329015150</v>
      </c>
      <c r="F12" s="34">
        <v>99728459</v>
      </c>
      <c r="G12" s="35">
        <f t="shared" si="1"/>
        <v>0.3031120573019206</v>
      </c>
      <c r="H12" s="36">
        <v>65498966</v>
      </c>
      <c r="I12" s="34">
        <v>17407312</v>
      </c>
      <c r="J12" s="37">
        <v>16822181</v>
      </c>
      <c r="K12" s="37">
        <v>99728459</v>
      </c>
      <c r="L12" s="36">
        <v>0</v>
      </c>
      <c r="M12" s="34">
        <v>0</v>
      </c>
      <c r="N12" s="37">
        <v>0</v>
      </c>
      <c r="O12" s="37">
        <v>0</v>
      </c>
      <c r="P12" s="36">
        <v>0</v>
      </c>
      <c r="Q12" s="34">
        <v>0</v>
      </c>
      <c r="R12" s="37">
        <v>0</v>
      </c>
      <c r="S12" s="37">
        <v>0</v>
      </c>
      <c r="T12" s="36">
        <v>0</v>
      </c>
      <c r="U12" s="34">
        <v>0</v>
      </c>
      <c r="V12" s="37">
        <v>0</v>
      </c>
      <c r="W12" s="37">
        <v>0</v>
      </c>
    </row>
    <row r="13" spans="1:23" ht="11.25">
      <c r="A13" s="30" t="s">
        <v>26</v>
      </c>
      <c r="B13" s="31" t="s">
        <v>35</v>
      </c>
      <c r="C13" s="32" t="s">
        <v>36</v>
      </c>
      <c r="D13" s="33">
        <v>266344520</v>
      </c>
      <c r="E13" s="34">
        <v>266344520</v>
      </c>
      <c r="F13" s="34">
        <v>77593378</v>
      </c>
      <c r="G13" s="35">
        <f t="shared" si="1"/>
        <v>0.29132710520944827</v>
      </c>
      <c r="H13" s="36">
        <v>42857726</v>
      </c>
      <c r="I13" s="34">
        <v>17084450</v>
      </c>
      <c r="J13" s="37">
        <v>17651202</v>
      </c>
      <c r="K13" s="37">
        <v>77593378</v>
      </c>
      <c r="L13" s="36">
        <v>0</v>
      </c>
      <c r="M13" s="34">
        <v>0</v>
      </c>
      <c r="N13" s="37">
        <v>0</v>
      </c>
      <c r="O13" s="37">
        <v>0</v>
      </c>
      <c r="P13" s="36">
        <v>0</v>
      </c>
      <c r="Q13" s="34">
        <v>0</v>
      </c>
      <c r="R13" s="37">
        <v>0</v>
      </c>
      <c r="S13" s="37">
        <v>0</v>
      </c>
      <c r="T13" s="36">
        <v>0</v>
      </c>
      <c r="U13" s="34">
        <v>0</v>
      </c>
      <c r="V13" s="37">
        <v>0</v>
      </c>
      <c r="W13" s="37">
        <v>0</v>
      </c>
    </row>
    <row r="14" spans="1:23" ht="11.25">
      <c r="A14" s="30" t="s">
        <v>26</v>
      </c>
      <c r="B14" s="31" t="s">
        <v>37</v>
      </c>
      <c r="C14" s="32" t="s">
        <v>38</v>
      </c>
      <c r="D14" s="33">
        <v>107215527</v>
      </c>
      <c r="E14" s="34">
        <v>107215527</v>
      </c>
      <c r="F14" s="34">
        <v>899745</v>
      </c>
      <c r="G14" s="35">
        <f t="shared" si="1"/>
        <v>0.00839192815794302</v>
      </c>
      <c r="H14" s="36">
        <v>111823</v>
      </c>
      <c r="I14" s="34">
        <v>426198</v>
      </c>
      <c r="J14" s="37">
        <v>361724</v>
      </c>
      <c r="K14" s="37">
        <v>899745</v>
      </c>
      <c r="L14" s="36">
        <v>0</v>
      </c>
      <c r="M14" s="34">
        <v>0</v>
      </c>
      <c r="N14" s="37">
        <v>0</v>
      </c>
      <c r="O14" s="37">
        <v>0</v>
      </c>
      <c r="P14" s="36">
        <v>0</v>
      </c>
      <c r="Q14" s="34">
        <v>0</v>
      </c>
      <c r="R14" s="37">
        <v>0</v>
      </c>
      <c r="S14" s="37">
        <v>0</v>
      </c>
      <c r="T14" s="36">
        <v>0</v>
      </c>
      <c r="U14" s="34">
        <v>0</v>
      </c>
      <c r="V14" s="37">
        <v>0</v>
      </c>
      <c r="W14" s="37">
        <v>0</v>
      </c>
    </row>
    <row r="15" spans="1:23" ht="11.25">
      <c r="A15" s="30" t="s">
        <v>26</v>
      </c>
      <c r="B15" s="31" t="s">
        <v>39</v>
      </c>
      <c r="C15" s="32" t="s">
        <v>40</v>
      </c>
      <c r="D15" s="33">
        <v>43585953</v>
      </c>
      <c r="E15" s="34">
        <v>43585953</v>
      </c>
      <c r="F15" s="34">
        <v>4852243</v>
      </c>
      <c r="G15" s="35">
        <f t="shared" si="1"/>
        <v>0.11132584390204799</v>
      </c>
      <c r="H15" s="36">
        <v>1495212</v>
      </c>
      <c r="I15" s="34">
        <v>1997651</v>
      </c>
      <c r="J15" s="37">
        <v>1359380</v>
      </c>
      <c r="K15" s="37">
        <v>4852243</v>
      </c>
      <c r="L15" s="36">
        <v>0</v>
      </c>
      <c r="M15" s="34">
        <v>0</v>
      </c>
      <c r="N15" s="37">
        <v>0</v>
      </c>
      <c r="O15" s="37">
        <v>0</v>
      </c>
      <c r="P15" s="36">
        <v>0</v>
      </c>
      <c r="Q15" s="34">
        <v>0</v>
      </c>
      <c r="R15" s="37">
        <v>0</v>
      </c>
      <c r="S15" s="37">
        <v>0</v>
      </c>
      <c r="T15" s="36">
        <v>0</v>
      </c>
      <c r="U15" s="34">
        <v>0</v>
      </c>
      <c r="V15" s="37">
        <v>0</v>
      </c>
      <c r="W15" s="37">
        <v>0</v>
      </c>
    </row>
    <row r="16" spans="1:23" ht="11.25">
      <c r="A16" s="30" t="s">
        <v>26</v>
      </c>
      <c r="B16" s="31" t="s">
        <v>41</v>
      </c>
      <c r="C16" s="32" t="s">
        <v>42</v>
      </c>
      <c r="D16" s="33">
        <v>521397722</v>
      </c>
      <c r="E16" s="34">
        <v>521397722</v>
      </c>
      <c r="F16" s="34">
        <v>241853631</v>
      </c>
      <c r="G16" s="35">
        <f t="shared" si="1"/>
        <v>0.4638563246350355</v>
      </c>
      <c r="H16" s="36">
        <v>188372746</v>
      </c>
      <c r="I16" s="34">
        <v>27424902</v>
      </c>
      <c r="J16" s="37">
        <v>26055983</v>
      </c>
      <c r="K16" s="37">
        <v>241853631</v>
      </c>
      <c r="L16" s="36">
        <v>0</v>
      </c>
      <c r="M16" s="34">
        <v>0</v>
      </c>
      <c r="N16" s="37">
        <v>0</v>
      </c>
      <c r="O16" s="37">
        <v>0</v>
      </c>
      <c r="P16" s="36">
        <v>0</v>
      </c>
      <c r="Q16" s="34">
        <v>0</v>
      </c>
      <c r="R16" s="37">
        <v>0</v>
      </c>
      <c r="S16" s="37">
        <v>0</v>
      </c>
      <c r="T16" s="36">
        <v>0</v>
      </c>
      <c r="U16" s="34">
        <v>0</v>
      </c>
      <c r="V16" s="37">
        <v>0</v>
      </c>
      <c r="W16" s="37">
        <v>0</v>
      </c>
    </row>
    <row r="17" spans="1:23" ht="11.25">
      <c r="A17" s="30" t="s">
        <v>26</v>
      </c>
      <c r="B17" s="31" t="s">
        <v>43</v>
      </c>
      <c r="C17" s="32" t="s">
        <v>44</v>
      </c>
      <c r="D17" s="33">
        <v>79074635</v>
      </c>
      <c r="E17" s="34">
        <v>79074635</v>
      </c>
      <c r="F17" s="34">
        <v>44046469</v>
      </c>
      <c r="G17" s="35">
        <f t="shared" si="1"/>
        <v>0.5570239938508726</v>
      </c>
      <c r="H17" s="36">
        <v>23475473</v>
      </c>
      <c r="I17" s="34">
        <v>4749640</v>
      </c>
      <c r="J17" s="37">
        <v>15821356</v>
      </c>
      <c r="K17" s="37">
        <v>44046469</v>
      </c>
      <c r="L17" s="36">
        <v>0</v>
      </c>
      <c r="M17" s="34">
        <v>0</v>
      </c>
      <c r="N17" s="37">
        <v>0</v>
      </c>
      <c r="O17" s="37">
        <v>0</v>
      </c>
      <c r="P17" s="36">
        <v>0</v>
      </c>
      <c r="Q17" s="34">
        <v>0</v>
      </c>
      <c r="R17" s="37">
        <v>0</v>
      </c>
      <c r="S17" s="37">
        <v>0</v>
      </c>
      <c r="T17" s="36">
        <v>0</v>
      </c>
      <c r="U17" s="34">
        <v>0</v>
      </c>
      <c r="V17" s="37">
        <v>0</v>
      </c>
      <c r="W17" s="37">
        <v>0</v>
      </c>
    </row>
    <row r="18" spans="1:23" ht="11.25">
      <c r="A18" s="30" t="s">
        <v>45</v>
      </c>
      <c r="B18" s="31" t="s">
        <v>46</v>
      </c>
      <c r="C18" s="32" t="s">
        <v>47</v>
      </c>
      <c r="D18" s="33">
        <v>153299666</v>
      </c>
      <c r="E18" s="34">
        <v>153299666</v>
      </c>
      <c r="F18" s="34">
        <v>41968874</v>
      </c>
      <c r="G18" s="35">
        <f t="shared" si="1"/>
        <v>0.2737701594209605</v>
      </c>
      <c r="H18" s="36">
        <v>36699015</v>
      </c>
      <c r="I18" s="34">
        <v>2975802</v>
      </c>
      <c r="J18" s="37">
        <v>2294057</v>
      </c>
      <c r="K18" s="37">
        <v>41968874</v>
      </c>
      <c r="L18" s="36">
        <v>0</v>
      </c>
      <c r="M18" s="34">
        <v>0</v>
      </c>
      <c r="N18" s="37">
        <v>0</v>
      </c>
      <c r="O18" s="37">
        <v>0</v>
      </c>
      <c r="P18" s="36">
        <v>0</v>
      </c>
      <c r="Q18" s="34">
        <v>0</v>
      </c>
      <c r="R18" s="37">
        <v>0</v>
      </c>
      <c r="S18" s="37">
        <v>0</v>
      </c>
      <c r="T18" s="36">
        <v>0</v>
      </c>
      <c r="U18" s="34">
        <v>0</v>
      </c>
      <c r="V18" s="37">
        <v>0</v>
      </c>
      <c r="W18" s="37">
        <v>0</v>
      </c>
    </row>
    <row r="19" spans="1:23" ht="11.25">
      <c r="A19" s="38"/>
      <c r="B19" s="39" t="s">
        <v>48</v>
      </c>
      <c r="C19" s="40"/>
      <c r="D19" s="41">
        <f>SUM(D9:D18)</f>
        <v>1875936513</v>
      </c>
      <c r="E19" s="42">
        <f>SUM(E9:E18)</f>
        <v>1875936513</v>
      </c>
      <c r="F19" s="42">
        <f>SUM(F9:F18)</f>
        <v>646985185</v>
      </c>
      <c r="G19" s="43">
        <f t="shared" si="1"/>
        <v>0.34488650362977397</v>
      </c>
      <c r="H19" s="44">
        <f aca="true" t="shared" si="2" ref="H19:W19">SUM(H9:H18)</f>
        <v>463127683</v>
      </c>
      <c r="I19" s="42">
        <f t="shared" si="2"/>
        <v>83151714</v>
      </c>
      <c r="J19" s="45">
        <f t="shared" si="2"/>
        <v>100705788</v>
      </c>
      <c r="K19" s="45">
        <f t="shared" si="2"/>
        <v>646985185</v>
      </c>
      <c r="L19" s="44">
        <f t="shared" si="2"/>
        <v>0</v>
      </c>
      <c r="M19" s="42">
        <f t="shared" si="2"/>
        <v>0</v>
      </c>
      <c r="N19" s="45">
        <f t="shared" si="2"/>
        <v>0</v>
      </c>
      <c r="O19" s="45">
        <f t="shared" si="2"/>
        <v>0</v>
      </c>
      <c r="P19" s="44">
        <f t="shared" si="2"/>
        <v>0</v>
      </c>
      <c r="Q19" s="42">
        <f t="shared" si="2"/>
        <v>0</v>
      </c>
      <c r="R19" s="45">
        <f t="shared" si="2"/>
        <v>0</v>
      </c>
      <c r="S19" s="45">
        <f t="shared" si="2"/>
        <v>0</v>
      </c>
      <c r="T19" s="44">
        <f t="shared" si="2"/>
        <v>0</v>
      </c>
      <c r="U19" s="42">
        <f t="shared" si="2"/>
        <v>0</v>
      </c>
      <c r="V19" s="45">
        <f t="shared" si="2"/>
        <v>0</v>
      </c>
      <c r="W19" s="45">
        <f t="shared" si="2"/>
        <v>0</v>
      </c>
    </row>
    <row r="20" spans="1:23" ht="11.25">
      <c r="A20" s="30" t="s">
        <v>26</v>
      </c>
      <c r="B20" s="31" t="s">
        <v>49</v>
      </c>
      <c r="C20" s="32" t="s">
        <v>50</v>
      </c>
      <c r="D20" s="33">
        <v>144586445</v>
      </c>
      <c r="E20" s="34">
        <v>144586445</v>
      </c>
      <c r="F20" s="34">
        <v>54096169</v>
      </c>
      <c r="G20" s="35">
        <f t="shared" si="1"/>
        <v>0.37414412533623054</v>
      </c>
      <c r="H20" s="36">
        <v>526385</v>
      </c>
      <c r="I20" s="34">
        <v>53569784</v>
      </c>
      <c r="J20" s="37">
        <v>0</v>
      </c>
      <c r="K20" s="37">
        <v>54096169</v>
      </c>
      <c r="L20" s="36">
        <v>0</v>
      </c>
      <c r="M20" s="34">
        <v>0</v>
      </c>
      <c r="N20" s="37">
        <v>0</v>
      </c>
      <c r="O20" s="37">
        <v>0</v>
      </c>
      <c r="P20" s="36">
        <v>0</v>
      </c>
      <c r="Q20" s="34">
        <v>0</v>
      </c>
      <c r="R20" s="37">
        <v>0</v>
      </c>
      <c r="S20" s="37">
        <v>0</v>
      </c>
      <c r="T20" s="36">
        <v>0</v>
      </c>
      <c r="U20" s="34">
        <v>0</v>
      </c>
      <c r="V20" s="37">
        <v>0</v>
      </c>
      <c r="W20" s="37">
        <v>0</v>
      </c>
    </row>
    <row r="21" spans="1:23" ht="11.25">
      <c r="A21" s="30" t="s">
        <v>26</v>
      </c>
      <c r="B21" s="31" t="s">
        <v>51</v>
      </c>
      <c r="C21" s="32" t="s">
        <v>52</v>
      </c>
      <c r="D21" s="33">
        <v>187264385</v>
      </c>
      <c r="E21" s="34">
        <v>197416436</v>
      </c>
      <c r="F21" s="34">
        <v>5155457</v>
      </c>
      <c r="G21" s="35">
        <f t="shared" si="1"/>
        <v>0.027530365691265855</v>
      </c>
      <c r="H21" s="36">
        <v>95132</v>
      </c>
      <c r="I21" s="34">
        <v>2915325</v>
      </c>
      <c r="J21" s="37">
        <v>2145000</v>
      </c>
      <c r="K21" s="37">
        <v>5155457</v>
      </c>
      <c r="L21" s="36">
        <v>0</v>
      </c>
      <c r="M21" s="34">
        <v>0</v>
      </c>
      <c r="N21" s="37">
        <v>0</v>
      </c>
      <c r="O21" s="37">
        <v>0</v>
      </c>
      <c r="P21" s="36">
        <v>0</v>
      </c>
      <c r="Q21" s="34">
        <v>0</v>
      </c>
      <c r="R21" s="37">
        <v>0</v>
      </c>
      <c r="S21" s="37">
        <v>0</v>
      </c>
      <c r="T21" s="36">
        <v>0</v>
      </c>
      <c r="U21" s="34">
        <v>0</v>
      </c>
      <c r="V21" s="37">
        <v>0</v>
      </c>
      <c r="W21" s="37">
        <v>0</v>
      </c>
    </row>
    <row r="22" spans="1:23" ht="11.25">
      <c r="A22" s="30" t="s">
        <v>26</v>
      </c>
      <c r="B22" s="31" t="s">
        <v>53</v>
      </c>
      <c r="C22" s="32" t="s">
        <v>54</v>
      </c>
      <c r="D22" s="33">
        <v>77924160</v>
      </c>
      <c r="E22" s="34">
        <v>77924160</v>
      </c>
      <c r="F22" s="34">
        <v>5875321</v>
      </c>
      <c r="G22" s="35">
        <f t="shared" si="1"/>
        <v>0.07539793820042462</v>
      </c>
      <c r="H22" s="36">
        <v>1947167</v>
      </c>
      <c r="I22" s="34">
        <v>1896161</v>
      </c>
      <c r="J22" s="37">
        <v>2031993</v>
      </c>
      <c r="K22" s="37">
        <v>5875321</v>
      </c>
      <c r="L22" s="36">
        <v>0</v>
      </c>
      <c r="M22" s="34">
        <v>0</v>
      </c>
      <c r="N22" s="37">
        <v>0</v>
      </c>
      <c r="O22" s="37">
        <v>0</v>
      </c>
      <c r="P22" s="36">
        <v>0</v>
      </c>
      <c r="Q22" s="34">
        <v>0</v>
      </c>
      <c r="R22" s="37">
        <v>0</v>
      </c>
      <c r="S22" s="37">
        <v>0</v>
      </c>
      <c r="T22" s="36">
        <v>0</v>
      </c>
      <c r="U22" s="34">
        <v>0</v>
      </c>
      <c r="V22" s="37">
        <v>0</v>
      </c>
      <c r="W22" s="37">
        <v>0</v>
      </c>
    </row>
    <row r="23" spans="1:23" ht="11.25">
      <c r="A23" s="30" t="s">
        <v>26</v>
      </c>
      <c r="B23" s="31" t="s">
        <v>55</v>
      </c>
      <c r="C23" s="32" t="s">
        <v>56</v>
      </c>
      <c r="D23" s="33">
        <v>216066313</v>
      </c>
      <c r="E23" s="34">
        <v>216066313</v>
      </c>
      <c r="F23" s="34">
        <v>60407811</v>
      </c>
      <c r="G23" s="35">
        <f t="shared" si="1"/>
        <v>0.2795799593248023</v>
      </c>
      <c r="H23" s="36">
        <v>51356501</v>
      </c>
      <c r="I23" s="34">
        <v>4840284</v>
      </c>
      <c r="J23" s="37">
        <v>4211026</v>
      </c>
      <c r="K23" s="37">
        <v>60407811</v>
      </c>
      <c r="L23" s="36">
        <v>0</v>
      </c>
      <c r="M23" s="34">
        <v>0</v>
      </c>
      <c r="N23" s="37">
        <v>0</v>
      </c>
      <c r="O23" s="37">
        <v>0</v>
      </c>
      <c r="P23" s="36">
        <v>0</v>
      </c>
      <c r="Q23" s="34">
        <v>0</v>
      </c>
      <c r="R23" s="37">
        <v>0</v>
      </c>
      <c r="S23" s="37">
        <v>0</v>
      </c>
      <c r="T23" s="36">
        <v>0</v>
      </c>
      <c r="U23" s="34">
        <v>0</v>
      </c>
      <c r="V23" s="37">
        <v>0</v>
      </c>
      <c r="W23" s="37">
        <v>0</v>
      </c>
    </row>
    <row r="24" spans="1:23" ht="11.25">
      <c r="A24" s="30" t="s">
        <v>26</v>
      </c>
      <c r="B24" s="31" t="s">
        <v>57</v>
      </c>
      <c r="C24" s="32" t="s">
        <v>58</v>
      </c>
      <c r="D24" s="33">
        <v>81976053</v>
      </c>
      <c r="E24" s="34">
        <v>81976053</v>
      </c>
      <c r="F24" s="34">
        <v>30274359</v>
      </c>
      <c r="G24" s="35">
        <f t="shared" si="1"/>
        <v>0.36930735125781183</v>
      </c>
      <c r="H24" s="36">
        <v>28425525</v>
      </c>
      <c r="I24" s="34">
        <v>1848834</v>
      </c>
      <c r="J24" s="37">
        <v>0</v>
      </c>
      <c r="K24" s="37">
        <v>30274359</v>
      </c>
      <c r="L24" s="36">
        <v>0</v>
      </c>
      <c r="M24" s="34">
        <v>0</v>
      </c>
      <c r="N24" s="37">
        <v>0</v>
      </c>
      <c r="O24" s="37">
        <v>0</v>
      </c>
      <c r="P24" s="36">
        <v>0</v>
      </c>
      <c r="Q24" s="34">
        <v>0</v>
      </c>
      <c r="R24" s="37">
        <v>0</v>
      </c>
      <c r="S24" s="37">
        <v>0</v>
      </c>
      <c r="T24" s="36">
        <v>0</v>
      </c>
      <c r="U24" s="34">
        <v>0</v>
      </c>
      <c r="V24" s="37">
        <v>0</v>
      </c>
      <c r="W24" s="37">
        <v>0</v>
      </c>
    </row>
    <row r="25" spans="1:23" ht="11.25">
      <c r="A25" s="30" t="s">
        <v>26</v>
      </c>
      <c r="B25" s="31" t="s">
        <v>59</v>
      </c>
      <c r="C25" s="32" t="s">
        <v>60</v>
      </c>
      <c r="D25" s="33">
        <v>171908000</v>
      </c>
      <c r="E25" s="34">
        <v>171908000</v>
      </c>
      <c r="F25" s="34">
        <v>81138693</v>
      </c>
      <c r="G25" s="35">
        <f t="shared" si="1"/>
        <v>0.47198904646671475</v>
      </c>
      <c r="H25" s="36">
        <v>74821945</v>
      </c>
      <c r="I25" s="34">
        <v>3159111</v>
      </c>
      <c r="J25" s="37">
        <v>3157637</v>
      </c>
      <c r="K25" s="37">
        <v>81138693</v>
      </c>
      <c r="L25" s="36">
        <v>0</v>
      </c>
      <c r="M25" s="34">
        <v>0</v>
      </c>
      <c r="N25" s="37">
        <v>0</v>
      </c>
      <c r="O25" s="37">
        <v>0</v>
      </c>
      <c r="P25" s="36">
        <v>0</v>
      </c>
      <c r="Q25" s="34">
        <v>0</v>
      </c>
      <c r="R25" s="37">
        <v>0</v>
      </c>
      <c r="S25" s="37">
        <v>0</v>
      </c>
      <c r="T25" s="36">
        <v>0</v>
      </c>
      <c r="U25" s="34">
        <v>0</v>
      </c>
      <c r="V25" s="37">
        <v>0</v>
      </c>
      <c r="W25" s="37">
        <v>0</v>
      </c>
    </row>
    <row r="26" spans="1:23" ht="11.25">
      <c r="A26" s="30" t="s">
        <v>26</v>
      </c>
      <c r="B26" s="31" t="s">
        <v>61</v>
      </c>
      <c r="C26" s="32" t="s">
        <v>62</v>
      </c>
      <c r="D26" s="33">
        <v>56343312</v>
      </c>
      <c r="E26" s="34">
        <v>56343312</v>
      </c>
      <c r="F26" s="34">
        <v>17519321</v>
      </c>
      <c r="G26" s="35">
        <f t="shared" si="1"/>
        <v>0.31093878542319275</v>
      </c>
      <c r="H26" s="36">
        <v>13406292</v>
      </c>
      <c r="I26" s="34">
        <v>1447728</v>
      </c>
      <c r="J26" s="37">
        <v>2665301</v>
      </c>
      <c r="K26" s="37">
        <v>17519321</v>
      </c>
      <c r="L26" s="36">
        <v>0</v>
      </c>
      <c r="M26" s="34">
        <v>0</v>
      </c>
      <c r="N26" s="37">
        <v>0</v>
      </c>
      <c r="O26" s="37">
        <v>0</v>
      </c>
      <c r="P26" s="36">
        <v>0</v>
      </c>
      <c r="Q26" s="34">
        <v>0</v>
      </c>
      <c r="R26" s="37">
        <v>0</v>
      </c>
      <c r="S26" s="37">
        <v>0</v>
      </c>
      <c r="T26" s="36">
        <v>0</v>
      </c>
      <c r="U26" s="34">
        <v>0</v>
      </c>
      <c r="V26" s="37">
        <v>0</v>
      </c>
      <c r="W26" s="37">
        <v>0</v>
      </c>
    </row>
    <row r="27" spans="1:23" ht="11.25">
      <c r="A27" s="30" t="s">
        <v>45</v>
      </c>
      <c r="B27" s="31" t="s">
        <v>63</v>
      </c>
      <c r="C27" s="32" t="s">
        <v>64</v>
      </c>
      <c r="D27" s="33">
        <v>1524741226</v>
      </c>
      <c r="E27" s="34">
        <v>1524741226</v>
      </c>
      <c r="F27" s="34">
        <v>316653151</v>
      </c>
      <c r="G27" s="35">
        <f t="shared" si="1"/>
        <v>0.207676650700071</v>
      </c>
      <c r="H27" s="36">
        <v>257137984</v>
      </c>
      <c r="I27" s="34">
        <v>26768794</v>
      </c>
      <c r="J27" s="37">
        <v>32746373</v>
      </c>
      <c r="K27" s="37">
        <v>316653151</v>
      </c>
      <c r="L27" s="36">
        <v>0</v>
      </c>
      <c r="M27" s="34">
        <v>0</v>
      </c>
      <c r="N27" s="37">
        <v>0</v>
      </c>
      <c r="O27" s="37">
        <v>0</v>
      </c>
      <c r="P27" s="36">
        <v>0</v>
      </c>
      <c r="Q27" s="34">
        <v>0</v>
      </c>
      <c r="R27" s="37">
        <v>0</v>
      </c>
      <c r="S27" s="37">
        <v>0</v>
      </c>
      <c r="T27" s="36">
        <v>0</v>
      </c>
      <c r="U27" s="34">
        <v>0</v>
      </c>
      <c r="V27" s="37">
        <v>0</v>
      </c>
      <c r="W27" s="37">
        <v>0</v>
      </c>
    </row>
    <row r="28" spans="1:23" ht="11.25">
      <c r="A28" s="38"/>
      <c r="B28" s="39" t="s">
        <v>65</v>
      </c>
      <c r="C28" s="40"/>
      <c r="D28" s="41">
        <f>SUM(D20:D27)</f>
        <v>2460809894</v>
      </c>
      <c r="E28" s="42">
        <f>SUM(E20:E27)</f>
        <v>2470961945</v>
      </c>
      <c r="F28" s="42">
        <f>SUM(F20:F27)</f>
        <v>571120282</v>
      </c>
      <c r="G28" s="43">
        <f t="shared" si="1"/>
        <v>0.2320863075983715</v>
      </c>
      <c r="H28" s="44">
        <f aca="true" t="shared" si="3" ref="H28:W28">SUM(H20:H27)</f>
        <v>427716931</v>
      </c>
      <c r="I28" s="42">
        <f t="shared" si="3"/>
        <v>96446021</v>
      </c>
      <c r="J28" s="45">
        <f t="shared" si="3"/>
        <v>46957330</v>
      </c>
      <c r="K28" s="45">
        <f t="shared" si="3"/>
        <v>571120282</v>
      </c>
      <c r="L28" s="44">
        <f t="shared" si="3"/>
        <v>0</v>
      </c>
      <c r="M28" s="42">
        <f t="shared" si="3"/>
        <v>0</v>
      </c>
      <c r="N28" s="45">
        <f t="shared" si="3"/>
        <v>0</v>
      </c>
      <c r="O28" s="45">
        <f t="shared" si="3"/>
        <v>0</v>
      </c>
      <c r="P28" s="44">
        <f t="shared" si="3"/>
        <v>0</v>
      </c>
      <c r="Q28" s="42">
        <f t="shared" si="3"/>
        <v>0</v>
      </c>
      <c r="R28" s="45">
        <f t="shared" si="3"/>
        <v>0</v>
      </c>
      <c r="S28" s="45">
        <f t="shared" si="3"/>
        <v>0</v>
      </c>
      <c r="T28" s="44">
        <f t="shared" si="3"/>
        <v>0</v>
      </c>
      <c r="U28" s="42">
        <f t="shared" si="3"/>
        <v>0</v>
      </c>
      <c r="V28" s="45">
        <f t="shared" si="3"/>
        <v>0</v>
      </c>
      <c r="W28" s="45">
        <f t="shared" si="3"/>
        <v>0</v>
      </c>
    </row>
    <row r="29" spans="1:23" ht="11.25">
      <c r="A29" s="30" t="s">
        <v>26</v>
      </c>
      <c r="B29" s="31" t="s">
        <v>66</v>
      </c>
      <c r="C29" s="32" t="s">
        <v>67</v>
      </c>
      <c r="D29" s="33">
        <v>185142281</v>
      </c>
      <c r="E29" s="34">
        <v>185142281</v>
      </c>
      <c r="F29" s="34">
        <v>91728204</v>
      </c>
      <c r="G29" s="35">
        <f t="shared" si="1"/>
        <v>0.49544708806952636</v>
      </c>
      <c r="H29" s="36">
        <v>65986026</v>
      </c>
      <c r="I29" s="34">
        <v>13012672</v>
      </c>
      <c r="J29" s="37">
        <v>12729506</v>
      </c>
      <c r="K29" s="37">
        <v>91728204</v>
      </c>
      <c r="L29" s="36">
        <v>0</v>
      </c>
      <c r="M29" s="34">
        <v>0</v>
      </c>
      <c r="N29" s="37">
        <v>0</v>
      </c>
      <c r="O29" s="37">
        <v>0</v>
      </c>
      <c r="P29" s="36">
        <v>0</v>
      </c>
      <c r="Q29" s="34">
        <v>0</v>
      </c>
      <c r="R29" s="37">
        <v>0</v>
      </c>
      <c r="S29" s="37">
        <v>0</v>
      </c>
      <c r="T29" s="36">
        <v>0</v>
      </c>
      <c r="U29" s="34">
        <v>0</v>
      </c>
      <c r="V29" s="37">
        <v>0</v>
      </c>
      <c r="W29" s="37">
        <v>0</v>
      </c>
    </row>
    <row r="30" spans="1:23" ht="11.25">
      <c r="A30" s="30" t="s">
        <v>26</v>
      </c>
      <c r="B30" s="31" t="s">
        <v>68</v>
      </c>
      <c r="C30" s="32" t="s">
        <v>69</v>
      </c>
      <c r="D30" s="33">
        <v>47225919</v>
      </c>
      <c r="E30" s="34">
        <v>47225919</v>
      </c>
      <c r="F30" s="34">
        <v>20188199</v>
      </c>
      <c r="G30" s="35">
        <f t="shared" si="1"/>
        <v>0.42748133710219594</v>
      </c>
      <c r="H30" s="36">
        <v>13279018</v>
      </c>
      <c r="I30" s="34">
        <v>2718548</v>
      </c>
      <c r="J30" s="37">
        <v>4190633</v>
      </c>
      <c r="K30" s="37">
        <v>20188199</v>
      </c>
      <c r="L30" s="36">
        <v>0</v>
      </c>
      <c r="M30" s="34">
        <v>0</v>
      </c>
      <c r="N30" s="37">
        <v>0</v>
      </c>
      <c r="O30" s="37">
        <v>0</v>
      </c>
      <c r="P30" s="36">
        <v>0</v>
      </c>
      <c r="Q30" s="34">
        <v>0</v>
      </c>
      <c r="R30" s="37">
        <v>0</v>
      </c>
      <c r="S30" s="37">
        <v>0</v>
      </c>
      <c r="T30" s="36">
        <v>0</v>
      </c>
      <c r="U30" s="34">
        <v>0</v>
      </c>
      <c r="V30" s="37">
        <v>0</v>
      </c>
      <c r="W30" s="37">
        <v>0</v>
      </c>
    </row>
    <row r="31" spans="1:23" ht="11.25">
      <c r="A31" s="30" t="s">
        <v>26</v>
      </c>
      <c r="B31" s="31" t="s">
        <v>70</v>
      </c>
      <c r="C31" s="32" t="s">
        <v>71</v>
      </c>
      <c r="D31" s="33">
        <v>42133238</v>
      </c>
      <c r="E31" s="34">
        <v>42133238</v>
      </c>
      <c r="F31" s="34">
        <v>16334565</v>
      </c>
      <c r="G31" s="35">
        <f t="shared" si="1"/>
        <v>0.387688337649245</v>
      </c>
      <c r="H31" s="36">
        <v>10970310</v>
      </c>
      <c r="I31" s="34">
        <v>2697675</v>
      </c>
      <c r="J31" s="37">
        <v>2666580</v>
      </c>
      <c r="K31" s="37">
        <v>16334565</v>
      </c>
      <c r="L31" s="36">
        <v>0</v>
      </c>
      <c r="M31" s="34">
        <v>0</v>
      </c>
      <c r="N31" s="37">
        <v>0</v>
      </c>
      <c r="O31" s="37">
        <v>0</v>
      </c>
      <c r="P31" s="36">
        <v>0</v>
      </c>
      <c r="Q31" s="34">
        <v>0</v>
      </c>
      <c r="R31" s="37">
        <v>0</v>
      </c>
      <c r="S31" s="37">
        <v>0</v>
      </c>
      <c r="T31" s="36">
        <v>0</v>
      </c>
      <c r="U31" s="34">
        <v>0</v>
      </c>
      <c r="V31" s="37">
        <v>0</v>
      </c>
      <c r="W31" s="37">
        <v>0</v>
      </c>
    </row>
    <row r="32" spans="1:23" ht="11.25">
      <c r="A32" s="30" t="s">
        <v>26</v>
      </c>
      <c r="B32" s="31" t="s">
        <v>72</v>
      </c>
      <c r="C32" s="32" t="s">
        <v>73</v>
      </c>
      <c r="D32" s="33">
        <v>486670886</v>
      </c>
      <c r="E32" s="34">
        <v>486670886</v>
      </c>
      <c r="F32" s="34">
        <v>199256124</v>
      </c>
      <c r="G32" s="35">
        <f t="shared" si="1"/>
        <v>0.40942684210618674</v>
      </c>
      <c r="H32" s="36">
        <v>150185676</v>
      </c>
      <c r="I32" s="34">
        <v>28330917</v>
      </c>
      <c r="J32" s="37">
        <v>20739531</v>
      </c>
      <c r="K32" s="37">
        <v>199256124</v>
      </c>
      <c r="L32" s="36">
        <v>0</v>
      </c>
      <c r="M32" s="34">
        <v>0</v>
      </c>
      <c r="N32" s="37">
        <v>0</v>
      </c>
      <c r="O32" s="37">
        <v>0</v>
      </c>
      <c r="P32" s="36">
        <v>0</v>
      </c>
      <c r="Q32" s="34">
        <v>0</v>
      </c>
      <c r="R32" s="37">
        <v>0</v>
      </c>
      <c r="S32" s="37">
        <v>0</v>
      </c>
      <c r="T32" s="36">
        <v>0</v>
      </c>
      <c r="U32" s="34">
        <v>0</v>
      </c>
      <c r="V32" s="37">
        <v>0</v>
      </c>
      <c r="W32" s="37">
        <v>0</v>
      </c>
    </row>
    <row r="33" spans="1:23" ht="11.25">
      <c r="A33" s="30" t="s">
        <v>26</v>
      </c>
      <c r="B33" s="31" t="s">
        <v>74</v>
      </c>
      <c r="C33" s="32" t="s">
        <v>75</v>
      </c>
      <c r="D33" s="33">
        <v>203790000</v>
      </c>
      <c r="E33" s="34">
        <v>203790000</v>
      </c>
      <c r="F33" s="34">
        <v>48216592</v>
      </c>
      <c r="G33" s="35">
        <f t="shared" si="1"/>
        <v>0.23659940134452132</v>
      </c>
      <c r="H33" s="36">
        <v>35450207</v>
      </c>
      <c r="I33" s="34">
        <v>6338993</v>
      </c>
      <c r="J33" s="37">
        <v>6427392</v>
      </c>
      <c r="K33" s="37">
        <v>48216592</v>
      </c>
      <c r="L33" s="36">
        <v>0</v>
      </c>
      <c r="M33" s="34">
        <v>0</v>
      </c>
      <c r="N33" s="37">
        <v>0</v>
      </c>
      <c r="O33" s="37">
        <v>0</v>
      </c>
      <c r="P33" s="36">
        <v>0</v>
      </c>
      <c r="Q33" s="34">
        <v>0</v>
      </c>
      <c r="R33" s="37">
        <v>0</v>
      </c>
      <c r="S33" s="37">
        <v>0</v>
      </c>
      <c r="T33" s="36">
        <v>0</v>
      </c>
      <c r="U33" s="34">
        <v>0</v>
      </c>
      <c r="V33" s="37">
        <v>0</v>
      </c>
      <c r="W33" s="37">
        <v>0</v>
      </c>
    </row>
    <row r="34" spans="1:23" ht="11.25">
      <c r="A34" s="30" t="s">
        <v>26</v>
      </c>
      <c r="B34" s="31" t="s">
        <v>76</v>
      </c>
      <c r="C34" s="32" t="s">
        <v>77</v>
      </c>
      <c r="D34" s="33">
        <v>120508459</v>
      </c>
      <c r="E34" s="34">
        <v>120508459</v>
      </c>
      <c r="F34" s="34">
        <v>48641428</v>
      </c>
      <c r="G34" s="35">
        <f t="shared" si="1"/>
        <v>0.40363496806477295</v>
      </c>
      <c r="H34" s="36">
        <v>41900615</v>
      </c>
      <c r="I34" s="34">
        <v>2042662</v>
      </c>
      <c r="J34" s="37">
        <v>4698151</v>
      </c>
      <c r="K34" s="37">
        <v>48641428</v>
      </c>
      <c r="L34" s="36">
        <v>0</v>
      </c>
      <c r="M34" s="34">
        <v>0</v>
      </c>
      <c r="N34" s="37">
        <v>0</v>
      </c>
      <c r="O34" s="37">
        <v>0</v>
      </c>
      <c r="P34" s="36">
        <v>0</v>
      </c>
      <c r="Q34" s="34">
        <v>0</v>
      </c>
      <c r="R34" s="37">
        <v>0</v>
      </c>
      <c r="S34" s="37">
        <v>0</v>
      </c>
      <c r="T34" s="36">
        <v>0</v>
      </c>
      <c r="U34" s="34">
        <v>0</v>
      </c>
      <c r="V34" s="37">
        <v>0</v>
      </c>
      <c r="W34" s="37">
        <v>0</v>
      </c>
    </row>
    <row r="35" spans="1:23" ht="11.25">
      <c r="A35" s="30" t="s">
        <v>26</v>
      </c>
      <c r="B35" s="31" t="s">
        <v>78</v>
      </c>
      <c r="C35" s="32" t="s">
        <v>79</v>
      </c>
      <c r="D35" s="33">
        <v>115429790</v>
      </c>
      <c r="E35" s="34">
        <v>115429790</v>
      </c>
      <c r="F35" s="34">
        <v>36780170</v>
      </c>
      <c r="G35" s="35">
        <f t="shared" si="1"/>
        <v>0.3186367228078644</v>
      </c>
      <c r="H35" s="36">
        <v>34157203</v>
      </c>
      <c r="I35" s="34">
        <v>0</v>
      </c>
      <c r="J35" s="37">
        <v>2622967</v>
      </c>
      <c r="K35" s="37">
        <v>36780170</v>
      </c>
      <c r="L35" s="36">
        <v>0</v>
      </c>
      <c r="M35" s="34">
        <v>0</v>
      </c>
      <c r="N35" s="37">
        <v>0</v>
      </c>
      <c r="O35" s="37">
        <v>0</v>
      </c>
      <c r="P35" s="36">
        <v>0</v>
      </c>
      <c r="Q35" s="34">
        <v>0</v>
      </c>
      <c r="R35" s="37">
        <v>0</v>
      </c>
      <c r="S35" s="37">
        <v>0</v>
      </c>
      <c r="T35" s="36">
        <v>0</v>
      </c>
      <c r="U35" s="34">
        <v>0</v>
      </c>
      <c r="V35" s="37">
        <v>0</v>
      </c>
      <c r="W35" s="37">
        <v>0</v>
      </c>
    </row>
    <row r="36" spans="1:23" ht="11.25">
      <c r="A36" s="30" t="s">
        <v>26</v>
      </c>
      <c r="B36" s="31" t="s">
        <v>80</v>
      </c>
      <c r="C36" s="32" t="s">
        <v>81</v>
      </c>
      <c r="D36" s="33">
        <v>0</v>
      </c>
      <c r="E36" s="34">
        <v>0</v>
      </c>
      <c r="F36" s="34">
        <v>37647174</v>
      </c>
      <c r="G36" s="35">
        <f t="shared" si="1"/>
        <v>0</v>
      </c>
      <c r="H36" s="36">
        <v>32001208</v>
      </c>
      <c r="I36" s="34">
        <v>2252866</v>
      </c>
      <c r="J36" s="37">
        <v>3393100</v>
      </c>
      <c r="K36" s="37">
        <v>37647174</v>
      </c>
      <c r="L36" s="36">
        <v>0</v>
      </c>
      <c r="M36" s="34">
        <v>0</v>
      </c>
      <c r="N36" s="37">
        <v>0</v>
      </c>
      <c r="O36" s="37">
        <v>0</v>
      </c>
      <c r="P36" s="36">
        <v>0</v>
      </c>
      <c r="Q36" s="34">
        <v>0</v>
      </c>
      <c r="R36" s="37">
        <v>0</v>
      </c>
      <c r="S36" s="37">
        <v>0</v>
      </c>
      <c r="T36" s="36">
        <v>0</v>
      </c>
      <c r="U36" s="34">
        <v>0</v>
      </c>
      <c r="V36" s="37">
        <v>0</v>
      </c>
      <c r="W36" s="37">
        <v>0</v>
      </c>
    </row>
    <row r="37" spans="1:23" ht="11.25">
      <c r="A37" s="30" t="s">
        <v>45</v>
      </c>
      <c r="B37" s="31" t="s">
        <v>82</v>
      </c>
      <c r="C37" s="32" t="s">
        <v>83</v>
      </c>
      <c r="D37" s="33">
        <v>425341135</v>
      </c>
      <c r="E37" s="34">
        <v>425341135</v>
      </c>
      <c r="F37" s="34">
        <v>360330032</v>
      </c>
      <c r="G37" s="35">
        <f t="shared" si="1"/>
        <v>0.8471553827024043</v>
      </c>
      <c r="H37" s="36">
        <v>334195322</v>
      </c>
      <c r="I37" s="34">
        <v>15041242</v>
      </c>
      <c r="J37" s="37">
        <v>11093468</v>
      </c>
      <c r="K37" s="37">
        <v>360330032</v>
      </c>
      <c r="L37" s="36">
        <v>0</v>
      </c>
      <c r="M37" s="34">
        <v>0</v>
      </c>
      <c r="N37" s="37">
        <v>0</v>
      </c>
      <c r="O37" s="37">
        <v>0</v>
      </c>
      <c r="P37" s="36">
        <v>0</v>
      </c>
      <c r="Q37" s="34">
        <v>0</v>
      </c>
      <c r="R37" s="37">
        <v>0</v>
      </c>
      <c r="S37" s="37">
        <v>0</v>
      </c>
      <c r="T37" s="36">
        <v>0</v>
      </c>
      <c r="U37" s="34">
        <v>0</v>
      </c>
      <c r="V37" s="37">
        <v>0</v>
      </c>
      <c r="W37" s="37">
        <v>0</v>
      </c>
    </row>
    <row r="38" spans="1:23" ht="11.25">
      <c r="A38" s="38"/>
      <c r="B38" s="39" t="s">
        <v>84</v>
      </c>
      <c r="C38" s="40"/>
      <c r="D38" s="41">
        <f>SUM(D29:D37)</f>
        <v>1626241708</v>
      </c>
      <c r="E38" s="42">
        <f>SUM(E29:E37)</f>
        <v>1626241708</v>
      </c>
      <c r="F38" s="42">
        <f>SUM(F29:F37)</f>
        <v>859122488</v>
      </c>
      <c r="G38" s="43">
        <f t="shared" si="1"/>
        <v>0.5282870828940761</v>
      </c>
      <c r="H38" s="44">
        <f aca="true" t="shared" si="4" ref="H38:W38">SUM(H29:H37)</f>
        <v>718125585</v>
      </c>
      <c r="I38" s="42">
        <f t="shared" si="4"/>
        <v>72435575</v>
      </c>
      <c r="J38" s="45">
        <f t="shared" si="4"/>
        <v>68561328</v>
      </c>
      <c r="K38" s="45">
        <f t="shared" si="4"/>
        <v>859122488</v>
      </c>
      <c r="L38" s="44">
        <f t="shared" si="4"/>
        <v>0</v>
      </c>
      <c r="M38" s="42">
        <f t="shared" si="4"/>
        <v>0</v>
      </c>
      <c r="N38" s="45">
        <f t="shared" si="4"/>
        <v>0</v>
      </c>
      <c r="O38" s="45">
        <f t="shared" si="4"/>
        <v>0</v>
      </c>
      <c r="P38" s="44">
        <f t="shared" si="4"/>
        <v>0</v>
      </c>
      <c r="Q38" s="42">
        <f t="shared" si="4"/>
        <v>0</v>
      </c>
      <c r="R38" s="45">
        <f t="shared" si="4"/>
        <v>0</v>
      </c>
      <c r="S38" s="45">
        <f t="shared" si="4"/>
        <v>0</v>
      </c>
      <c r="T38" s="44">
        <f t="shared" si="4"/>
        <v>0</v>
      </c>
      <c r="U38" s="42">
        <f t="shared" si="4"/>
        <v>0</v>
      </c>
      <c r="V38" s="45">
        <f t="shared" si="4"/>
        <v>0</v>
      </c>
      <c r="W38" s="45">
        <f t="shared" si="4"/>
        <v>0</v>
      </c>
    </row>
    <row r="39" spans="1:23" ht="11.25">
      <c r="A39" s="30" t="s">
        <v>26</v>
      </c>
      <c r="B39" s="31" t="s">
        <v>85</v>
      </c>
      <c r="C39" s="32" t="s">
        <v>86</v>
      </c>
      <c r="D39" s="33">
        <v>176437977</v>
      </c>
      <c r="E39" s="34">
        <v>176437977</v>
      </c>
      <c r="F39" s="34">
        <v>55331228</v>
      </c>
      <c r="G39" s="35">
        <f t="shared" si="1"/>
        <v>0.31360157796413635</v>
      </c>
      <c r="H39" s="36">
        <v>49289367</v>
      </c>
      <c r="I39" s="34">
        <v>3217961</v>
      </c>
      <c r="J39" s="37">
        <v>2823900</v>
      </c>
      <c r="K39" s="37">
        <v>55331228</v>
      </c>
      <c r="L39" s="36">
        <v>0</v>
      </c>
      <c r="M39" s="34">
        <v>0</v>
      </c>
      <c r="N39" s="37">
        <v>0</v>
      </c>
      <c r="O39" s="37">
        <v>0</v>
      </c>
      <c r="P39" s="36">
        <v>0</v>
      </c>
      <c r="Q39" s="34">
        <v>0</v>
      </c>
      <c r="R39" s="37">
        <v>0</v>
      </c>
      <c r="S39" s="37">
        <v>0</v>
      </c>
      <c r="T39" s="36">
        <v>0</v>
      </c>
      <c r="U39" s="34">
        <v>0</v>
      </c>
      <c r="V39" s="37">
        <v>0</v>
      </c>
      <c r="W39" s="37">
        <v>0</v>
      </c>
    </row>
    <row r="40" spans="1:23" ht="11.25">
      <c r="A40" s="30" t="s">
        <v>26</v>
      </c>
      <c r="B40" s="31" t="s">
        <v>87</v>
      </c>
      <c r="C40" s="32" t="s">
        <v>88</v>
      </c>
      <c r="D40" s="33">
        <v>148166646</v>
      </c>
      <c r="E40" s="34">
        <v>148166646</v>
      </c>
      <c r="F40" s="34">
        <v>61120155</v>
      </c>
      <c r="G40" s="35">
        <f t="shared" si="1"/>
        <v>0.412509540102568</v>
      </c>
      <c r="H40" s="36">
        <v>49508443</v>
      </c>
      <c r="I40" s="34">
        <v>7207526</v>
      </c>
      <c r="J40" s="37">
        <v>4404186</v>
      </c>
      <c r="K40" s="37">
        <v>61120155</v>
      </c>
      <c r="L40" s="36">
        <v>0</v>
      </c>
      <c r="M40" s="34">
        <v>0</v>
      </c>
      <c r="N40" s="37">
        <v>0</v>
      </c>
      <c r="O40" s="37">
        <v>0</v>
      </c>
      <c r="P40" s="36">
        <v>0</v>
      </c>
      <c r="Q40" s="34">
        <v>0</v>
      </c>
      <c r="R40" s="37">
        <v>0</v>
      </c>
      <c r="S40" s="37">
        <v>0</v>
      </c>
      <c r="T40" s="36">
        <v>0</v>
      </c>
      <c r="U40" s="34">
        <v>0</v>
      </c>
      <c r="V40" s="37">
        <v>0</v>
      </c>
      <c r="W40" s="37">
        <v>0</v>
      </c>
    </row>
    <row r="41" spans="1:23" ht="11.25">
      <c r="A41" s="30" t="s">
        <v>26</v>
      </c>
      <c r="B41" s="31" t="s">
        <v>89</v>
      </c>
      <c r="C41" s="32" t="s">
        <v>90</v>
      </c>
      <c r="D41" s="33">
        <v>128862938</v>
      </c>
      <c r="E41" s="34">
        <v>128862938</v>
      </c>
      <c r="F41" s="34">
        <v>41857695</v>
      </c>
      <c r="G41" s="35">
        <f t="shared" si="1"/>
        <v>0.32482337939555594</v>
      </c>
      <c r="H41" s="36">
        <v>25898448</v>
      </c>
      <c r="I41" s="34">
        <v>8555559</v>
      </c>
      <c r="J41" s="37">
        <v>7403688</v>
      </c>
      <c r="K41" s="37">
        <v>41857695</v>
      </c>
      <c r="L41" s="36">
        <v>0</v>
      </c>
      <c r="M41" s="34">
        <v>0</v>
      </c>
      <c r="N41" s="37">
        <v>0</v>
      </c>
      <c r="O41" s="37">
        <v>0</v>
      </c>
      <c r="P41" s="36">
        <v>0</v>
      </c>
      <c r="Q41" s="34">
        <v>0</v>
      </c>
      <c r="R41" s="37">
        <v>0</v>
      </c>
      <c r="S41" s="37">
        <v>0</v>
      </c>
      <c r="T41" s="36">
        <v>0</v>
      </c>
      <c r="U41" s="34">
        <v>0</v>
      </c>
      <c r="V41" s="37">
        <v>0</v>
      </c>
      <c r="W41" s="37">
        <v>0</v>
      </c>
    </row>
    <row r="42" spans="1:23" ht="11.25">
      <c r="A42" s="30" t="s">
        <v>26</v>
      </c>
      <c r="B42" s="31" t="s">
        <v>91</v>
      </c>
      <c r="C42" s="32" t="s">
        <v>92</v>
      </c>
      <c r="D42" s="33">
        <v>100211413</v>
      </c>
      <c r="E42" s="34">
        <v>100211413</v>
      </c>
      <c r="F42" s="34">
        <v>13374319</v>
      </c>
      <c r="G42" s="35">
        <f aca="true" t="shared" si="5" ref="G42:G58">IF($D42=0,0,$F42/$D42)</f>
        <v>0.1334610360199192</v>
      </c>
      <c r="H42" s="36">
        <v>2290782</v>
      </c>
      <c r="I42" s="34">
        <v>4974753</v>
      </c>
      <c r="J42" s="37">
        <v>6108784</v>
      </c>
      <c r="K42" s="37">
        <v>13374319</v>
      </c>
      <c r="L42" s="36">
        <v>0</v>
      </c>
      <c r="M42" s="34">
        <v>0</v>
      </c>
      <c r="N42" s="37">
        <v>0</v>
      </c>
      <c r="O42" s="37">
        <v>0</v>
      </c>
      <c r="P42" s="36">
        <v>0</v>
      </c>
      <c r="Q42" s="34">
        <v>0</v>
      </c>
      <c r="R42" s="37">
        <v>0</v>
      </c>
      <c r="S42" s="37">
        <v>0</v>
      </c>
      <c r="T42" s="36">
        <v>0</v>
      </c>
      <c r="U42" s="34">
        <v>0</v>
      </c>
      <c r="V42" s="37">
        <v>0</v>
      </c>
      <c r="W42" s="37">
        <v>0</v>
      </c>
    </row>
    <row r="43" spans="1:23" ht="11.25">
      <c r="A43" s="30" t="s">
        <v>45</v>
      </c>
      <c r="B43" s="31" t="s">
        <v>93</v>
      </c>
      <c r="C43" s="32" t="s">
        <v>94</v>
      </c>
      <c r="D43" s="33">
        <v>282317204</v>
      </c>
      <c r="E43" s="34">
        <v>282317204</v>
      </c>
      <c r="F43" s="34">
        <v>73012416</v>
      </c>
      <c r="G43" s="35">
        <f t="shared" si="5"/>
        <v>0.25861837311196945</v>
      </c>
      <c r="H43" s="36">
        <v>70582132</v>
      </c>
      <c r="I43" s="34">
        <v>931125</v>
      </c>
      <c r="J43" s="37">
        <v>1499159</v>
      </c>
      <c r="K43" s="37">
        <v>73012416</v>
      </c>
      <c r="L43" s="36">
        <v>0</v>
      </c>
      <c r="M43" s="34">
        <v>0</v>
      </c>
      <c r="N43" s="37">
        <v>0</v>
      </c>
      <c r="O43" s="37">
        <v>0</v>
      </c>
      <c r="P43" s="36">
        <v>0</v>
      </c>
      <c r="Q43" s="34">
        <v>0</v>
      </c>
      <c r="R43" s="37">
        <v>0</v>
      </c>
      <c r="S43" s="37">
        <v>0</v>
      </c>
      <c r="T43" s="36">
        <v>0</v>
      </c>
      <c r="U43" s="34">
        <v>0</v>
      </c>
      <c r="V43" s="37">
        <v>0</v>
      </c>
      <c r="W43" s="37">
        <v>0</v>
      </c>
    </row>
    <row r="44" spans="1:23" ht="11.25">
      <c r="A44" s="38"/>
      <c r="B44" s="39" t="s">
        <v>95</v>
      </c>
      <c r="C44" s="40"/>
      <c r="D44" s="41">
        <f>SUM(D39:D43)</f>
        <v>835996178</v>
      </c>
      <c r="E44" s="42">
        <f>SUM(E39:E43)</f>
        <v>835996178</v>
      </c>
      <c r="F44" s="42">
        <f>SUM(F39:F43)</f>
        <v>244695813</v>
      </c>
      <c r="G44" s="43">
        <f t="shared" si="5"/>
        <v>0.2926996790648007</v>
      </c>
      <c r="H44" s="44">
        <f aca="true" t="shared" si="6" ref="H44:W44">SUM(H39:H43)</f>
        <v>197569172</v>
      </c>
      <c r="I44" s="42">
        <f t="shared" si="6"/>
        <v>24886924</v>
      </c>
      <c r="J44" s="45">
        <f t="shared" si="6"/>
        <v>22239717</v>
      </c>
      <c r="K44" s="45">
        <f t="shared" si="6"/>
        <v>244695813</v>
      </c>
      <c r="L44" s="44">
        <f t="shared" si="6"/>
        <v>0</v>
      </c>
      <c r="M44" s="42">
        <f t="shared" si="6"/>
        <v>0</v>
      </c>
      <c r="N44" s="45">
        <f t="shared" si="6"/>
        <v>0</v>
      </c>
      <c r="O44" s="45">
        <f t="shared" si="6"/>
        <v>0</v>
      </c>
      <c r="P44" s="44">
        <f t="shared" si="6"/>
        <v>0</v>
      </c>
      <c r="Q44" s="42">
        <f t="shared" si="6"/>
        <v>0</v>
      </c>
      <c r="R44" s="45">
        <f t="shared" si="6"/>
        <v>0</v>
      </c>
      <c r="S44" s="45">
        <f t="shared" si="6"/>
        <v>0</v>
      </c>
      <c r="T44" s="44">
        <f t="shared" si="6"/>
        <v>0</v>
      </c>
      <c r="U44" s="42">
        <f t="shared" si="6"/>
        <v>0</v>
      </c>
      <c r="V44" s="45">
        <f t="shared" si="6"/>
        <v>0</v>
      </c>
      <c r="W44" s="45">
        <f t="shared" si="6"/>
        <v>0</v>
      </c>
    </row>
    <row r="45" spans="1:23" ht="11.25">
      <c r="A45" s="30" t="s">
        <v>26</v>
      </c>
      <c r="B45" s="31" t="s">
        <v>96</v>
      </c>
      <c r="C45" s="32" t="s">
        <v>97</v>
      </c>
      <c r="D45" s="33">
        <v>160864367</v>
      </c>
      <c r="E45" s="34">
        <v>160864367</v>
      </c>
      <c r="F45" s="34">
        <v>0</v>
      </c>
      <c r="G45" s="35">
        <f t="shared" si="5"/>
        <v>0</v>
      </c>
      <c r="H45" s="36">
        <v>0</v>
      </c>
      <c r="I45" s="34">
        <v>0</v>
      </c>
      <c r="J45" s="37">
        <v>0</v>
      </c>
      <c r="K45" s="37">
        <v>0</v>
      </c>
      <c r="L45" s="36">
        <v>0</v>
      </c>
      <c r="M45" s="34">
        <v>0</v>
      </c>
      <c r="N45" s="37">
        <v>0</v>
      </c>
      <c r="O45" s="37">
        <v>0</v>
      </c>
      <c r="P45" s="36">
        <v>0</v>
      </c>
      <c r="Q45" s="34">
        <v>0</v>
      </c>
      <c r="R45" s="37">
        <v>0</v>
      </c>
      <c r="S45" s="37">
        <v>0</v>
      </c>
      <c r="T45" s="36">
        <v>0</v>
      </c>
      <c r="U45" s="34">
        <v>0</v>
      </c>
      <c r="V45" s="37">
        <v>0</v>
      </c>
      <c r="W45" s="37">
        <v>0</v>
      </c>
    </row>
    <row r="46" spans="1:23" ht="11.25">
      <c r="A46" s="30" t="s">
        <v>26</v>
      </c>
      <c r="B46" s="31" t="s">
        <v>98</v>
      </c>
      <c r="C46" s="32" t="s">
        <v>99</v>
      </c>
      <c r="D46" s="33">
        <v>77334194</v>
      </c>
      <c r="E46" s="34">
        <v>77334194</v>
      </c>
      <c r="F46" s="34">
        <v>33419772</v>
      </c>
      <c r="G46" s="35">
        <f t="shared" si="5"/>
        <v>0.43214741463523887</v>
      </c>
      <c r="H46" s="36">
        <v>1753915</v>
      </c>
      <c r="I46" s="34">
        <v>30470808</v>
      </c>
      <c r="J46" s="37">
        <v>1195049</v>
      </c>
      <c r="K46" s="37">
        <v>33419772</v>
      </c>
      <c r="L46" s="36">
        <v>0</v>
      </c>
      <c r="M46" s="34">
        <v>0</v>
      </c>
      <c r="N46" s="37">
        <v>0</v>
      </c>
      <c r="O46" s="37">
        <v>0</v>
      </c>
      <c r="P46" s="36">
        <v>0</v>
      </c>
      <c r="Q46" s="34">
        <v>0</v>
      </c>
      <c r="R46" s="37">
        <v>0</v>
      </c>
      <c r="S46" s="37">
        <v>0</v>
      </c>
      <c r="T46" s="36">
        <v>0</v>
      </c>
      <c r="U46" s="34">
        <v>0</v>
      </c>
      <c r="V46" s="37">
        <v>0</v>
      </c>
      <c r="W46" s="37">
        <v>0</v>
      </c>
    </row>
    <row r="47" spans="1:23" ht="11.25">
      <c r="A47" s="30" t="s">
        <v>26</v>
      </c>
      <c r="B47" s="31" t="s">
        <v>100</v>
      </c>
      <c r="C47" s="32" t="s">
        <v>101</v>
      </c>
      <c r="D47" s="33">
        <v>145428000</v>
      </c>
      <c r="E47" s="34">
        <v>145428000</v>
      </c>
      <c r="F47" s="34">
        <v>55978490</v>
      </c>
      <c r="G47" s="35">
        <f t="shared" si="5"/>
        <v>0.38492236708199246</v>
      </c>
      <c r="H47" s="36">
        <v>54986813</v>
      </c>
      <c r="I47" s="34">
        <v>991677</v>
      </c>
      <c r="J47" s="37">
        <v>0</v>
      </c>
      <c r="K47" s="37">
        <v>55978490</v>
      </c>
      <c r="L47" s="36">
        <v>0</v>
      </c>
      <c r="M47" s="34">
        <v>0</v>
      </c>
      <c r="N47" s="37">
        <v>0</v>
      </c>
      <c r="O47" s="37">
        <v>0</v>
      </c>
      <c r="P47" s="36">
        <v>0</v>
      </c>
      <c r="Q47" s="34">
        <v>0</v>
      </c>
      <c r="R47" s="37">
        <v>0</v>
      </c>
      <c r="S47" s="37">
        <v>0</v>
      </c>
      <c r="T47" s="36">
        <v>0</v>
      </c>
      <c r="U47" s="34">
        <v>0</v>
      </c>
      <c r="V47" s="37">
        <v>0</v>
      </c>
      <c r="W47" s="37">
        <v>0</v>
      </c>
    </row>
    <row r="48" spans="1:23" ht="11.25">
      <c r="A48" s="30" t="s">
        <v>26</v>
      </c>
      <c r="B48" s="31" t="s">
        <v>102</v>
      </c>
      <c r="C48" s="32" t="s">
        <v>103</v>
      </c>
      <c r="D48" s="33">
        <v>138865284</v>
      </c>
      <c r="E48" s="34">
        <v>138865284</v>
      </c>
      <c r="F48" s="34">
        <v>2852656</v>
      </c>
      <c r="G48" s="35">
        <f t="shared" si="5"/>
        <v>0.020542614524159977</v>
      </c>
      <c r="H48" s="36">
        <v>1249425</v>
      </c>
      <c r="I48" s="34">
        <v>1134556</v>
      </c>
      <c r="J48" s="37">
        <v>468675</v>
      </c>
      <c r="K48" s="37">
        <v>2852656</v>
      </c>
      <c r="L48" s="36">
        <v>0</v>
      </c>
      <c r="M48" s="34">
        <v>0</v>
      </c>
      <c r="N48" s="37">
        <v>0</v>
      </c>
      <c r="O48" s="37">
        <v>0</v>
      </c>
      <c r="P48" s="36">
        <v>0</v>
      </c>
      <c r="Q48" s="34">
        <v>0</v>
      </c>
      <c r="R48" s="37">
        <v>0</v>
      </c>
      <c r="S48" s="37">
        <v>0</v>
      </c>
      <c r="T48" s="36">
        <v>0</v>
      </c>
      <c r="U48" s="34">
        <v>0</v>
      </c>
      <c r="V48" s="37">
        <v>0</v>
      </c>
      <c r="W48" s="37">
        <v>0</v>
      </c>
    </row>
    <row r="49" spans="1:23" ht="11.25">
      <c r="A49" s="30" t="s">
        <v>26</v>
      </c>
      <c r="B49" s="31" t="s">
        <v>104</v>
      </c>
      <c r="C49" s="32" t="s">
        <v>105</v>
      </c>
      <c r="D49" s="33">
        <v>651725709</v>
      </c>
      <c r="E49" s="34">
        <v>708747619</v>
      </c>
      <c r="F49" s="34">
        <v>236083397</v>
      </c>
      <c r="G49" s="35">
        <f t="shared" si="5"/>
        <v>0.3622434925303829</v>
      </c>
      <c r="H49" s="36">
        <v>184438516</v>
      </c>
      <c r="I49" s="34">
        <v>27671949</v>
      </c>
      <c r="J49" s="37">
        <v>23972932</v>
      </c>
      <c r="K49" s="37">
        <v>236083397</v>
      </c>
      <c r="L49" s="36">
        <v>0</v>
      </c>
      <c r="M49" s="34">
        <v>0</v>
      </c>
      <c r="N49" s="37">
        <v>0</v>
      </c>
      <c r="O49" s="37">
        <v>0</v>
      </c>
      <c r="P49" s="36">
        <v>0</v>
      </c>
      <c r="Q49" s="34">
        <v>0</v>
      </c>
      <c r="R49" s="37">
        <v>0</v>
      </c>
      <c r="S49" s="37">
        <v>0</v>
      </c>
      <c r="T49" s="36">
        <v>0</v>
      </c>
      <c r="U49" s="34">
        <v>0</v>
      </c>
      <c r="V49" s="37">
        <v>0</v>
      </c>
      <c r="W49" s="37">
        <v>0</v>
      </c>
    </row>
    <row r="50" spans="1:23" ht="11.25">
      <c r="A50" s="30" t="s">
        <v>45</v>
      </c>
      <c r="B50" s="31" t="s">
        <v>106</v>
      </c>
      <c r="C50" s="32" t="s">
        <v>107</v>
      </c>
      <c r="D50" s="33">
        <v>663048301</v>
      </c>
      <c r="E50" s="34">
        <v>663048301</v>
      </c>
      <c r="F50" s="34">
        <v>266513494</v>
      </c>
      <c r="G50" s="35">
        <f t="shared" si="5"/>
        <v>0.4019518541832445</v>
      </c>
      <c r="H50" s="36">
        <v>213256088</v>
      </c>
      <c r="I50" s="34">
        <v>25859082</v>
      </c>
      <c r="J50" s="37">
        <v>27398324</v>
      </c>
      <c r="K50" s="37">
        <v>266513494</v>
      </c>
      <c r="L50" s="36">
        <v>0</v>
      </c>
      <c r="M50" s="34">
        <v>0</v>
      </c>
      <c r="N50" s="37">
        <v>0</v>
      </c>
      <c r="O50" s="37">
        <v>0</v>
      </c>
      <c r="P50" s="36">
        <v>0</v>
      </c>
      <c r="Q50" s="34">
        <v>0</v>
      </c>
      <c r="R50" s="37">
        <v>0</v>
      </c>
      <c r="S50" s="37">
        <v>0</v>
      </c>
      <c r="T50" s="36">
        <v>0</v>
      </c>
      <c r="U50" s="34">
        <v>0</v>
      </c>
      <c r="V50" s="37">
        <v>0</v>
      </c>
      <c r="W50" s="37">
        <v>0</v>
      </c>
    </row>
    <row r="51" spans="1:23" ht="11.25">
      <c r="A51" s="38"/>
      <c r="B51" s="39" t="s">
        <v>108</v>
      </c>
      <c r="C51" s="40"/>
      <c r="D51" s="41">
        <f>SUM(D45:D50)</f>
        <v>1837265855</v>
      </c>
      <c r="E51" s="42">
        <f>SUM(E45:E50)</f>
        <v>1894287765</v>
      </c>
      <c r="F51" s="42">
        <f>SUM(F45:F50)</f>
        <v>594847809</v>
      </c>
      <c r="G51" s="43">
        <f t="shared" si="5"/>
        <v>0.3237679551825122</v>
      </c>
      <c r="H51" s="44">
        <f aca="true" t="shared" si="7" ref="H51:W51">SUM(H45:H50)</f>
        <v>455684757</v>
      </c>
      <c r="I51" s="42">
        <f t="shared" si="7"/>
        <v>86128072</v>
      </c>
      <c r="J51" s="45">
        <f t="shared" si="7"/>
        <v>53034980</v>
      </c>
      <c r="K51" s="45">
        <f t="shared" si="7"/>
        <v>594847809</v>
      </c>
      <c r="L51" s="44">
        <f t="shared" si="7"/>
        <v>0</v>
      </c>
      <c r="M51" s="42">
        <f t="shared" si="7"/>
        <v>0</v>
      </c>
      <c r="N51" s="45">
        <f t="shared" si="7"/>
        <v>0</v>
      </c>
      <c r="O51" s="45">
        <f t="shared" si="7"/>
        <v>0</v>
      </c>
      <c r="P51" s="44">
        <f t="shared" si="7"/>
        <v>0</v>
      </c>
      <c r="Q51" s="42">
        <f t="shared" si="7"/>
        <v>0</v>
      </c>
      <c r="R51" s="45">
        <f t="shared" si="7"/>
        <v>0</v>
      </c>
      <c r="S51" s="45">
        <f t="shared" si="7"/>
        <v>0</v>
      </c>
      <c r="T51" s="44">
        <f t="shared" si="7"/>
        <v>0</v>
      </c>
      <c r="U51" s="42">
        <f t="shared" si="7"/>
        <v>0</v>
      </c>
      <c r="V51" s="45">
        <f t="shared" si="7"/>
        <v>0</v>
      </c>
      <c r="W51" s="45">
        <f t="shared" si="7"/>
        <v>0</v>
      </c>
    </row>
    <row r="52" spans="1:23" ht="11.25">
      <c r="A52" s="30" t="s">
        <v>26</v>
      </c>
      <c r="B52" s="31" t="s">
        <v>109</v>
      </c>
      <c r="C52" s="32" t="s">
        <v>110</v>
      </c>
      <c r="D52" s="33">
        <v>249443572</v>
      </c>
      <c r="E52" s="34">
        <v>249443572</v>
      </c>
      <c r="F52" s="34">
        <v>87163389</v>
      </c>
      <c r="G52" s="35">
        <f t="shared" si="5"/>
        <v>0.3494312894140243</v>
      </c>
      <c r="H52" s="36">
        <v>71928800</v>
      </c>
      <c r="I52" s="34">
        <v>8554147</v>
      </c>
      <c r="J52" s="37">
        <v>6680442</v>
      </c>
      <c r="K52" s="37">
        <v>87163389</v>
      </c>
      <c r="L52" s="36">
        <v>0</v>
      </c>
      <c r="M52" s="34">
        <v>0</v>
      </c>
      <c r="N52" s="37">
        <v>0</v>
      </c>
      <c r="O52" s="37">
        <v>0</v>
      </c>
      <c r="P52" s="36">
        <v>0</v>
      </c>
      <c r="Q52" s="34">
        <v>0</v>
      </c>
      <c r="R52" s="37">
        <v>0</v>
      </c>
      <c r="S52" s="37">
        <v>0</v>
      </c>
      <c r="T52" s="36">
        <v>0</v>
      </c>
      <c r="U52" s="34">
        <v>0</v>
      </c>
      <c r="V52" s="37">
        <v>0</v>
      </c>
      <c r="W52" s="37">
        <v>0</v>
      </c>
    </row>
    <row r="53" spans="1:23" ht="11.25">
      <c r="A53" s="30" t="s">
        <v>26</v>
      </c>
      <c r="B53" s="31" t="s">
        <v>111</v>
      </c>
      <c r="C53" s="32" t="s">
        <v>112</v>
      </c>
      <c r="D53" s="33">
        <v>145147735</v>
      </c>
      <c r="E53" s="34">
        <v>145147735</v>
      </c>
      <c r="F53" s="34">
        <v>13386650</v>
      </c>
      <c r="G53" s="35">
        <f t="shared" si="5"/>
        <v>0.09222775677484736</v>
      </c>
      <c r="H53" s="36">
        <v>541340</v>
      </c>
      <c r="I53" s="34">
        <v>6422655</v>
      </c>
      <c r="J53" s="37">
        <v>6422655</v>
      </c>
      <c r="K53" s="37">
        <v>13386650</v>
      </c>
      <c r="L53" s="36">
        <v>0</v>
      </c>
      <c r="M53" s="34">
        <v>0</v>
      </c>
      <c r="N53" s="37">
        <v>0</v>
      </c>
      <c r="O53" s="37">
        <v>0</v>
      </c>
      <c r="P53" s="36">
        <v>0</v>
      </c>
      <c r="Q53" s="34">
        <v>0</v>
      </c>
      <c r="R53" s="37">
        <v>0</v>
      </c>
      <c r="S53" s="37">
        <v>0</v>
      </c>
      <c r="T53" s="36">
        <v>0</v>
      </c>
      <c r="U53" s="34">
        <v>0</v>
      </c>
      <c r="V53" s="37">
        <v>0</v>
      </c>
      <c r="W53" s="37">
        <v>0</v>
      </c>
    </row>
    <row r="54" spans="1:23" ht="11.25">
      <c r="A54" s="30" t="s">
        <v>26</v>
      </c>
      <c r="B54" s="31" t="s">
        <v>113</v>
      </c>
      <c r="C54" s="32" t="s">
        <v>114</v>
      </c>
      <c r="D54" s="33">
        <v>121380958</v>
      </c>
      <c r="E54" s="34">
        <v>121380958</v>
      </c>
      <c r="F54" s="34">
        <v>70912178</v>
      </c>
      <c r="G54" s="35">
        <f t="shared" si="5"/>
        <v>0.5842117179533218</v>
      </c>
      <c r="H54" s="36">
        <v>50824569</v>
      </c>
      <c r="I54" s="34">
        <v>8663103</v>
      </c>
      <c r="J54" s="37">
        <v>11424506</v>
      </c>
      <c r="K54" s="37">
        <v>70912178</v>
      </c>
      <c r="L54" s="36">
        <v>0</v>
      </c>
      <c r="M54" s="34">
        <v>0</v>
      </c>
      <c r="N54" s="37">
        <v>0</v>
      </c>
      <c r="O54" s="37">
        <v>0</v>
      </c>
      <c r="P54" s="36">
        <v>0</v>
      </c>
      <c r="Q54" s="34">
        <v>0</v>
      </c>
      <c r="R54" s="37">
        <v>0</v>
      </c>
      <c r="S54" s="37">
        <v>0</v>
      </c>
      <c r="T54" s="36">
        <v>0</v>
      </c>
      <c r="U54" s="34">
        <v>0</v>
      </c>
      <c r="V54" s="37">
        <v>0</v>
      </c>
      <c r="W54" s="37">
        <v>0</v>
      </c>
    </row>
    <row r="55" spans="1:23" ht="11.25">
      <c r="A55" s="30" t="s">
        <v>26</v>
      </c>
      <c r="B55" s="31" t="s">
        <v>115</v>
      </c>
      <c r="C55" s="32" t="s">
        <v>116</v>
      </c>
      <c r="D55" s="33">
        <v>69803960</v>
      </c>
      <c r="E55" s="34">
        <v>69803960</v>
      </c>
      <c r="F55" s="34">
        <v>29619304</v>
      </c>
      <c r="G55" s="35">
        <f t="shared" si="5"/>
        <v>0.4243212562725668</v>
      </c>
      <c r="H55" s="36">
        <v>26212049</v>
      </c>
      <c r="I55" s="34">
        <v>2845022</v>
      </c>
      <c r="J55" s="37">
        <v>562233</v>
      </c>
      <c r="K55" s="37">
        <v>29619304</v>
      </c>
      <c r="L55" s="36">
        <v>0</v>
      </c>
      <c r="M55" s="34">
        <v>0</v>
      </c>
      <c r="N55" s="37">
        <v>0</v>
      </c>
      <c r="O55" s="37">
        <v>0</v>
      </c>
      <c r="P55" s="36">
        <v>0</v>
      </c>
      <c r="Q55" s="34">
        <v>0</v>
      </c>
      <c r="R55" s="37">
        <v>0</v>
      </c>
      <c r="S55" s="37">
        <v>0</v>
      </c>
      <c r="T55" s="36">
        <v>0</v>
      </c>
      <c r="U55" s="34">
        <v>0</v>
      </c>
      <c r="V55" s="37">
        <v>0</v>
      </c>
      <c r="W55" s="37">
        <v>0</v>
      </c>
    </row>
    <row r="56" spans="1:23" ht="11.25">
      <c r="A56" s="30" t="s">
        <v>45</v>
      </c>
      <c r="B56" s="31" t="s">
        <v>117</v>
      </c>
      <c r="C56" s="32" t="s">
        <v>118</v>
      </c>
      <c r="D56" s="33">
        <v>361461765</v>
      </c>
      <c r="E56" s="34">
        <v>361461765</v>
      </c>
      <c r="F56" s="34">
        <v>11930069</v>
      </c>
      <c r="G56" s="35">
        <f t="shared" si="5"/>
        <v>0.033005064864882735</v>
      </c>
      <c r="H56" s="36">
        <v>6202628</v>
      </c>
      <c r="I56" s="34">
        <v>2954767</v>
      </c>
      <c r="J56" s="37">
        <v>2772674</v>
      </c>
      <c r="K56" s="37">
        <v>11930069</v>
      </c>
      <c r="L56" s="36">
        <v>0</v>
      </c>
      <c r="M56" s="34">
        <v>0</v>
      </c>
      <c r="N56" s="37">
        <v>0</v>
      </c>
      <c r="O56" s="37">
        <v>0</v>
      </c>
      <c r="P56" s="36">
        <v>0</v>
      </c>
      <c r="Q56" s="34">
        <v>0</v>
      </c>
      <c r="R56" s="37">
        <v>0</v>
      </c>
      <c r="S56" s="37">
        <v>0</v>
      </c>
      <c r="T56" s="36">
        <v>0</v>
      </c>
      <c r="U56" s="34">
        <v>0</v>
      </c>
      <c r="V56" s="37">
        <v>0</v>
      </c>
      <c r="W56" s="37">
        <v>0</v>
      </c>
    </row>
    <row r="57" spans="1:23" ht="11.25">
      <c r="A57" s="38"/>
      <c r="B57" s="39" t="s">
        <v>119</v>
      </c>
      <c r="C57" s="40"/>
      <c r="D57" s="41">
        <f>SUM(D52:D56)</f>
        <v>947237990</v>
      </c>
      <c r="E57" s="42">
        <f>SUM(E52:E56)</f>
        <v>947237990</v>
      </c>
      <c r="F57" s="42">
        <f>SUM(F52:F56)</f>
        <v>213011590</v>
      </c>
      <c r="G57" s="43">
        <f t="shared" si="5"/>
        <v>0.22487652759788487</v>
      </c>
      <c r="H57" s="44">
        <f aca="true" t="shared" si="8" ref="H57:W57">SUM(H52:H56)</f>
        <v>155709386</v>
      </c>
      <c r="I57" s="42">
        <f t="shared" si="8"/>
        <v>29439694</v>
      </c>
      <c r="J57" s="45">
        <f t="shared" si="8"/>
        <v>27862510</v>
      </c>
      <c r="K57" s="45">
        <f t="shared" si="8"/>
        <v>213011590</v>
      </c>
      <c r="L57" s="44">
        <f t="shared" si="8"/>
        <v>0</v>
      </c>
      <c r="M57" s="42">
        <f t="shared" si="8"/>
        <v>0</v>
      </c>
      <c r="N57" s="45">
        <f t="shared" si="8"/>
        <v>0</v>
      </c>
      <c r="O57" s="45">
        <f t="shared" si="8"/>
        <v>0</v>
      </c>
      <c r="P57" s="44">
        <f t="shared" si="8"/>
        <v>0</v>
      </c>
      <c r="Q57" s="42">
        <f t="shared" si="8"/>
        <v>0</v>
      </c>
      <c r="R57" s="45">
        <f t="shared" si="8"/>
        <v>0</v>
      </c>
      <c r="S57" s="45">
        <f t="shared" si="8"/>
        <v>0</v>
      </c>
      <c r="T57" s="44">
        <f t="shared" si="8"/>
        <v>0</v>
      </c>
      <c r="U57" s="42">
        <f t="shared" si="8"/>
        <v>0</v>
      </c>
      <c r="V57" s="45">
        <f t="shared" si="8"/>
        <v>0</v>
      </c>
      <c r="W57" s="45">
        <f t="shared" si="8"/>
        <v>0</v>
      </c>
    </row>
    <row r="58" spans="1:23" ht="11.25">
      <c r="A58" s="46"/>
      <c r="B58" s="47" t="s">
        <v>120</v>
      </c>
      <c r="C58" s="48"/>
      <c r="D58" s="49">
        <f>SUM(D6:D7,D9:D18,D20:D27,D29:D37,D39:D43,D45:D50,D52:D56)</f>
        <v>20796877199</v>
      </c>
      <c r="E58" s="50">
        <f>SUM(E6:E7,E9:E18,E20:E27,E29:E37,E39:E43,E45:E50,E52:E56)</f>
        <v>20900423450</v>
      </c>
      <c r="F58" s="50">
        <f>SUM(F6:F7,F9:F18,F20:F27,F29:F37,F39:F43,F45:F50,F52:F56)</f>
        <v>6757798594</v>
      </c>
      <c r="G58" s="51">
        <f t="shared" si="5"/>
        <v>0.32494294837327514</v>
      </c>
      <c r="H58" s="52">
        <f aca="true" t="shared" si="9" ref="H58:W58">SUM(H6:H7,H9:H18,H20:H27,H29:H37,H39:H43,H45:H50,H52:H56)</f>
        <v>4444340978</v>
      </c>
      <c r="I58" s="50">
        <f t="shared" si="9"/>
        <v>1354257092</v>
      </c>
      <c r="J58" s="53">
        <f t="shared" si="9"/>
        <v>959200524</v>
      </c>
      <c r="K58" s="53">
        <f t="shared" si="9"/>
        <v>6757798594</v>
      </c>
      <c r="L58" s="52">
        <f t="shared" si="9"/>
        <v>0</v>
      </c>
      <c r="M58" s="50">
        <f t="shared" si="9"/>
        <v>0</v>
      </c>
      <c r="N58" s="53">
        <f t="shared" si="9"/>
        <v>0</v>
      </c>
      <c r="O58" s="53">
        <f t="shared" si="9"/>
        <v>0</v>
      </c>
      <c r="P58" s="52">
        <f t="shared" si="9"/>
        <v>0</v>
      </c>
      <c r="Q58" s="50">
        <f t="shared" si="9"/>
        <v>0</v>
      </c>
      <c r="R58" s="53">
        <f t="shared" si="9"/>
        <v>0</v>
      </c>
      <c r="S58" s="53">
        <f t="shared" si="9"/>
        <v>0</v>
      </c>
      <c r="T58" s="52">
        <f t="shared" si="9"/>
        <v>0</v>
      </c>
      <c r="U58" s="50">
        <f t="shared" si="9"/>
        <v>0</v>
      </c>
      <c r="V58" s="53">
        <f t="shared" si="9"/>
        <v>0</v>
      </c>
      <c r="W58" s="53">
        <f t="shared" si="9"/>
        <v>0</v>
      </c>
    </row>
    <row r="59" spans="1:23" ht="11.25">
      <c r="A59" s="26"/>
      <c r="B59" s="13"/>
      <c r="C59" s="14"/>
      <c r="D59" s="15"/>
      <c r="E59" s="16"/>
      <c r="F59" s="16"/>
      <c r="G59" s="10"/>
      <c r="H59" s="36"/>
      <c r="I59" s="34"/>
      <c r="J59" s="17"/>
      <c r="K59" s="17"/>
      <c r="L59" s="36"/>
      <c r="M59" s="34"/>
      <c r="N59" s="17"/>
      <c r="O59" s="17"/>
      <c r="P59" s="36"/>
      <c r="Q59" s="34"/>
      <c r="R59" s="17"/>
      <c r="S59" s="17"/>
      <c r="T59" s="36"/>
      <c r="U59" s="34"/>
      <c r="V59" s="17"/>
      <c r="W59" s="17"/>
    </row>
    <row r="60" spans="1:23" ht="11.25">
      <c r="A60" s="26"/>
      <c r="B60" s="27" t="s">
        <v>121</v>
      </c>
      <c r="C60" s="28"/>
      <c r="D60" s="54"/>
      <c r="E60" s="16"/>
      <c r="F60" s="16"/>
      <c r="G60" s="10"/>
      <c r="H60" s="36"/>
      <c r="I60" s="34"/>
      <c r="J60" s="17"/>
      <c r="K60" s="17"/>
      <c r="L60" s="36"/>
      <c r="M60" s="34"/>
      <c r="N60" s="17"/>
      <c r="O60" s="17"/>
      <c r="P60" s="36"/>
      <c r="Q60" s="34"/>
      <c r="R60" s="17"/>
      <c r="S60" s="17"/>
      <c r="T60" s="36"/>
      <c r="U60" s="34"/>
      <c r="V60" s="17"/>
      <c r="W60" s="17"/>
    </row>
    <row r="61" spans="1:23" ht="11.25">
      <c r="A61" s="30" t="s">
        <v>20</v>
      </c>
      <c r="B61" s="31" t="s">
        <v>122</v>
      </c>
      <c r="C61" s="32" t="s">
        <v>123</v>
      </c>
      <c r="D61" s="33">
        <v>4374348503</v>
      </c>
      <c r="E61" s="34">
        <v>4374348503</v>
      </c>
      <c r="F61" s="34">
        <v>1356593792</v>
      </c>
      <c r="G61" s="35">
        <f aca="true" t="shared" si="10" ref="G61:G90">IF($D61=0,0,$F61/$D61)</f>
        <v>0.31012476282345264</v>
      </c>
      <c r="H61" s="36">
        <v>496545707</v>
      </c>
      <c r="I61" s="34">
        <v>549724580</v>
      </c>
      <c r="J61" s="37">
        <v>310323505</v>
      </c>
      <c r="K61" s="37">
        <v>1356593792</v>
      </c>
      <c r="L61" s="36">
        <v>0</v>
      </c>
      <c r="M61" s="34">
        <v>0</v>
      </c>
      <c r="N61" s="37">
        <v>0</v>
      </c>
      <c r="O61" s="37">
        <v>0</v>
      </c>
      <c r="P61" s="36">
        <v>0</v>
      </c>
      <c r="Q61" s="34">
        <v>0</v>
      </c>
      <c r="R61" s="37">
        <v>0</v>
      </c>
      <c r="S61" s="37">
        <v>0</v>
      </c>
      <c r="T61" s="36">
        <v>0</v>
      </c>
      <c r="U61" s="34">
        <v>0</v>
      </c>
      <c r="V61" s="37">
        <v>0</v>
      </c>
      <c r="W61" s="37">
        <v>0</v>
      </c>
    </row>
    <row r="62" spans="1:23" ht="11.25">
      <c r="A62" s="38"/>
      <c r="B62" s="39" t="s">
        <v>25</v>
      </c>
      <c r="C62" s="40"/>
      <c r="D62" s="41">
        <f>D61</f>
        <v>4374348503</v>
      </c>
      <c r="E62" s="42">
        <f>E61</f>
        <v>4374348503</v>
      </c>
      <c r="F62" s="42">
        <f>F61</f>
        <v>1356593792</v>
      </c>
      <c r="G62" s="43">
        <f t="shared" si="10"/>
        <v>0.31012476282345264</v>
      </c>
      <c r="H62" s="44">
        <f aca="true" t="shared" si="11" ref="H62:W62">H61</f>
        <v>496545707</v>
      </c>
      <c r="I62" s="42">
        <f t="shared" si="11"/>
        <v>549724580</v>
      </c>
      <c r="J62" s="45">
        <f t="shared" si="11"/>
        <v>310323505</v>
      </c>
      <c r="K62" s="45">
        <f t="shared" si="11"/>
        <v>1356593792</v>
      </c>
      <c r="L62" s="44">
        <f t="shared" si="11"/>
        <v>0</v>
      </c>
      <c r="M62" s="42">
        <f t="shared" si="11"/>
        <v>0</v>
      </c>
      <c r="N62" s="45">
        <f t="shared" si="11"/>
        <v>0</v>
      </c>
      <c r="O62" s="45">
        <f t="shared" si="11"/>
        <v>0</v>
      </c>
      <c r="P62" s="44">
        <f t="shared" si="11"/>
        <v>0</v>
      </c>
      <c r="Q62" s="42">
        <f t="shared" si="11"/>
        <v>0</v>
      </c>
      <c r="R62" s="45">
        <f t="shared" si="11"/>
        <v>0</v>
      </c>
      <c r="S62" s="45">
        <f t="shared" si="11"/>
        <v>0</v>
      </c>
      <c r="T62" s="44">
        <f t="shared" si="11"/>
        <v>0</v>
      </c>
      <c r="U62" s="42">
        <f t="shared" si="11"/>
        <v>0</v>
      </c>
      <c r="V62" s="45">
        <f t="shared" si="11"/>
        <v>0</v>
      </c>
      <c r="W62" s="45">
        <f t="shared" si="11"/>
        <v>0</v>
      </c>
    </row>
    <row r="63" spans="1:23" ht="11.25">
      <c r="A63" s="30" t="s">
        <v>26</v>
      </c>
      <c r="B63" s="31" t="s">
        <v>124</v>
      </c>
      <c r="C63" s="32" t="s">
        <v>125</v>
      </c>
      <c r="D63" s="33">
        <v>102259325</v>
      </c>
      <c r="E63" s="34">
        <v>102259325</v>
      </c>
      <c r="F63" s="34">
        <v>36316156</v>
      </c>
      <c r="G63" s="35">
        <f t="shared" si="10"/>
        <v>0.35513784195231096</v>
      </c>
      <c r="H63" s="36">
        <v>26670959</v>
      </c>
      <c r="I63" s="34">
        <v>5273249</v>
      </c>
      <c r="J63" s="37">
        <v>4371948</v>
      </c>
      <c r="K63" s="37">
        <v>36316156</v>
      </c>
      <c r="L63" s="36">
        <v>0</v>
      </c>
      <c r="M63" s="34">
        <v>0</v>
      </c>
      <c r="N63" s="37">
        <v>0</v>
      </c>
      <c r="O63" s="37">
        <v>0</v>
      </c>
      <c r="P63" s="36">
        <v>0</v>
      </c>
      <c r="Q63" s="34">
        <v>0</v>
      </c>
      <c r="R63" s="37">
        <v>0</v>
      </c>
      <c r="S63" s="37">
        <v>0</v>
      </c>
      <c r="T63" s="36">
        <v>0</v>
      </c>
      <c r="U63" s="34">
        <v>0</v>
      </c>
      <c r="V63" s="37">
        <v>0</v>
      </c>
      <c r="W63" s="37">
        <v>0</v>
      </c>
    </row>
    <row r="64" spans="1:23" ht="11.25">
      <c r="A64" s="30" t="s">
        <v>26</v>
      </c>
      <c r="B64" s="31" t="s">
        <v>126</v>
      </c>
      <c r="C64" s="32" t="s">
        <v>127</v>
      </c>
      <c r="D64" s="33">
        <v>193047835</v>
      </c>
      <c r="E64" s="34">
        <v>193047835</v>
      </c>
      <c r="F64" s="34">
        <v>70351604</v>
      </c>
      <c r="G64" s="35">
        <f t="shared" si="10"/>
        <v>0.36442576007133154</v>
      </c>
      <c r="H64" s="36">
        <v>40036968</v>
      </c>
      <c r="I64" s="34">
        <v>19230464</v>
      </c>
      <c r="J64" s="37">
        <v>11084172</v>
      </c>
      <c r="K64" s="37">
        <v>70351604</v>
      </c>
      <c r="L64" s="36">
        <v>0</v>
      </c>
      <c r="M64" s="34">
        <v>0</v>
      </c>
      <c r="N64" s="37">
        <v>0</v>
      </c>
      <c r="O64" s="37">
        <v>0</v>
      </c>
      <c r="P64" s="36">
        <v>0</v>
      </c>
      <c r="Q64" s="34">
        <v>0</v>
      </c>
      <c r="R64" s="37">
        <v>0</v>
      </c>
      <c r="S64" s="37">
        <v>0</v>
      </c>
      <c r="T64" s="36">
        <v>0</v>
      </c>
      <c r="U64" s="34">
        <v>0</v>
      </c>
      <c r="V64" s="37">
        <v>0</v>
      </c>
      <c r="W64" s="37">
        <v>0</v>
      </c>
    </row>
    <row r="65" spans="1:23" ht="11.25">
      <c r="A65" s="30" t="s">
        <v>26</v>
      </c>
      <c r="B65" s="31" t="s">
        <v>128</v>
      </c>
      <c r="C65" s="32" t="s">
        <v>129</v>
      </c>
      <c r="D65" s="33">
        <v>89807738</v>
      </c>
      <c r="E65" s="34">
        <v>89807738</v>
      </c>
      <c r="F65" s="34">
        <v>33363884</v>
      </c>
      <c r="G65" s="35">
        <f t="shared" si="10"/>
        <v>0.3715034443913953</v>
      </c>
      <c r="H65" s="36">
        <v>31828593</v>
      </c>
      <c r="I65" s="34">
        <v>1535291</v>
      </c>
      <c r="J65" s="37">
        <v>0</v>
      </c>
      <c r="K65" s="37">
        <v>33363884</v>
      </c>
      <c r="L65" s="36">
        <v>0</v>
      </c>
      <c r="M65" s="34">
        <v>0</v>
      </c>
      <c r="N65" s="37">
        <v>0</v>
      </c>
      <c r="O65" s="37">
        <v>0</v>
      </c>
      <c r="P65" s="36">
        <v>0</v>
      </c>
      <c r="Q65" s="34">
        <v>0</v>
      </c>
      <c r="R65" s="37">
        <v>0</v>
      </c>
      <c r="S65" s="37">
        <v>0</v>
      </c>
      <c r="T65" s="36">
        <v>0</v>
      </c>
      <c r="U65" s="34">
        <v>0</v>
      </c>
      <c r="V65" s="37">
        <v>0</v>
      </c>
      <c r="W65" s="37">
        <v>0</v>
      </c>
    </row>
    <row r="66" spans="1:23" ht="11.25">
      <c r="A66" s="30" t="s">
        <v>26</v>
      </c>
      <c r="B66" s="31" t="s">
        <v>130</v>
      </c>
      <c r="C66" s="32" t="s">
        <v>131</v>
      </c>
      <c r="D66" s="33">
        <v>81890607</v>
      </c>
      <c r="E66" s="34">
        <v>81890607</v>
      </c>
      <c r="F66" s="34">
        <v>0</v>
      </c>
      <c r="G66" s="35">
        <f t="shared" si="10"/>
        <v>0</v>
      </c>
      <c r="H66" s="36">
        <v>0</v>
      </c>
      <c r="I66" s="34">
        <v>0</v>
      </c>
      <c r="J66" s="37">
        <v>0</v>
      </c>
      <c r="K66" s="37">
        <v>0</v>
      </c>
      <c r="L66" s="36">
        <v>0</v>
      </c>
      <c r="M66" s="34">
        <v>0</v>
      </c>
      <c r="N66" s="37">
        <v>0</v>
      </c>
      <c r="O66" s="37">
        <v>0</v>
      </c>
      <c r="P66" s="36">
        <v>0</v>
      </c>
      <c r="Q66" s="34">
        <v>0</v>
      </c>
      <c r="R66" s="37">
        <v>0</v>
      </c>
      <c r="S66" s="37">
        <v>0</v>
      </c>
      <c r="T66" s="36">
        <v>0</v>
      </c>
      <c r="U66" s="34">
        <v>0</v>
      </c>
      <c r="V66" s="37">
        <v>0</v>
      </c>
      <c r="W66" s="37">
        <v>0</v>
      </c>
    </row>
    <row r="67" spans="1:23" ht="11.25">
      <c r="A67" s="30" t="s">
        <v>45</v>
      </c>
      <c r="B67" s="31" t="s">
        <v>132</v>
      </c>
      <c r="C67" s="32" t="s">
        <v>133</v>
      </c>
      <c r="D67" s="33">
        <v>66546210</v>
      </c>
      <c r="E67" s="34">
        <v>66546210</v>
      </c>
      <c r="F67" s="34">
        <v>18032371</v>
      </c>
      <c r="G67" s="35">
        <f t="shared" si="10"/>
        <v>0.2709751764976548</v>
      </c>
      <c r="H67" s="36">
        <v>10908370</v>
      </c>
      <c r="I67" s="34">
        <v>1475601</v>
      </c>
      <c r="J67" s="37">
        <v>5648400</v>
      </c>
      <c r="K67" s="37">
        <v>18032371</v>
      </c>
      <c r="L67" s="36">
        <v>0</v>
      </c>
      <c r="M67" s="34">
        <v>0</v>
      </c>
      <c r="N67" s="37">
        <v>0</v>
      </c>
      <c r="O67" s="37">
        <v>0</v>
      </c>
      <c r="P67" s="36">
        <v>0</v>
      </c>
      <c r="Q67" s="34">
        <v>0</v>
      </c>
      <c r="R67" s="37">
        <v>0</v>
      </c>
      <c r="S67" s="37">
        <v>0</v>
      </c>
      <c r="T67" s="36">
        <v>0</v>
      </c>
      <c r="U67" s="34">
        <v>0</v>
      </c>
      <c r="V67" s="37">
        <v>0</v>
      </c>
      <c r="W67" s="37">
        <v>0</v>
      </c>
    </row>
    <row r="68" spans="1:23" ht="11.25">
      <c r="A68" s="38"/>
      <c r="B68" s="39" t="s">
        <v>134</v>
      </c>
      <c r="C68" s="40"/>
      <c r="D68" s="41">
        <f>SUM(D63:D67)</f>
        <v>533551715</v>
      </c>
      <c r="E68" s="42">
        <f>SUM(E63:E67)</f>
        <v>533551715</v>
      </c>
      <c r="F68" s="42">
        <f>SUM(F63:F67)</f>
        <v>158064015</v>
      </c>
      <c r="G68" s="43">
        <f t="shared" si="10"/>
        <v>0.29624872445588524</v>
      </c>
      <c r="H68" s="44">
        <f aca="true" t="shared" si="12" ref="H68:W68">SUM(H63:H67)</f>
        <v>109444890</v>
      </c>
      <c r="I68" s="42">
        <f t="shared" si="12"/>
        <v>27514605</v>
      </c>
      <c r="J68" s="45">
        <f t="shared" si="12"/>
        <v>21104520</v>
      </c>
      <c r="K68" s="45">
        <f t="shared" si="12"/>
        <v>158064015</v>
      </c>
      <c r="L68" s="44">
        <f t="shared" si="12"/>
        <v>0</v>
      </c>
      <c r="M68" s="42">
        <f t="shared" si="12"/>
        <v>0</v>
      </c>
      <c r="N68" s="45">
        <f t="shared" si="12"/>
        <v>0</v>
      </c>
      <c r="O68" s="45">
        <f t="shared" si="12"/>
        <v>0</v>
      </c>
      <c r="P68" s="44">
        <f t="shared" si="12"/>
        <v>0</v>
      </c>
      <c r="Q68" s="42">
        <f t="shared" si="12"/>
        <v>0</v>
      </c>
      <c r="R68" s="45">
        <f t="shared" si="12"/>
        <v>0</v>
      </c>
      <c r="S68" s="45">
        <f t="shared" si="12"/>
        <v>0</v>
      </c>
      <c r="T68" s="44">
        <f t="shared" si="12"/>
        <v>0</v>
      </c>
      <c r="U68" s="42">
        <f t="shared" si="12"/>
        <v>0</v>
      </c>
      <c r="V68" s="45">
        <f t="shared" si="12"/>
        <v>0</v>
      </c>
      <c r="W68" s="45">
        <f t="shared" si="12"/>
        <v>0</v>
      </c>
    </row>
    <row r="69" spans="1:23" ht="11.25">
      <c r="A69" s="30" t="s">
        <v>26</v>
      </c>
      <c r="B69" s="31" t="s">
        <v>135</v>
      </c>
      <c r="C69" s="32" t="s">
        <v>136</v>
      </c>
      <c r="D69" s="33">
        <v>161884548</v>
      </c>
      <c r="E69" s="34">
        <v>161884548</v>
      </c>
      <c r="F69" s="34">
        <v>23909166</v>
      </c>
      <c r="G69" s="35">
        <f t="shared" si="10"/>
        <v>0.14769270010872193</v>
      </c>
      <c r="H69" s="36">
        <v>7969722</v>
      </c>
      <c r="I69" s="34">
        <v>7969722</v>
      </c>
      <c r="J69" s="37">
        <v>7969722</v>
      </c>
      <c r="K69" s="37">
        <v>23909166</v>
      </c>
      <c r="L69" s="36">
        <v>0</v>
      </c>
      <c r="M69" s="34">
        <v>0</v>
      </c>
      <c r="N69" s="37">
        <v>0</v>
      </c>
      <c r="O69" s="37">
        <v>0</v>
      </c>
      <c r="P69" s="36">
        <v>0</v>
      </c>
      <c r="Q69" s="34">
        <v>0</v>
      </c>
      <c r="R69" s="37">
        <v>0</v>
      </c>
      <c r="S69" s="37">
        <v>0</v>
      </c>
      <c r="T69" s="36">
        <v>0</v>
      </c>
      <c r="U69" s="34">
        <v>0</v>
      </c>
      <c r="V69" s="37">
        <v>0</v>
      </c>
      <c r="W69" s="37">
        <v>0</v>
      </c>
    </row>
    <row r="70" spans="1:23" ht="11.25">
      <c r="A70" s="30" t="s">
        <v>26</v>
      </c>
      <c r="B70" s="31" t="s">
        <v>137</v>
      </c>
      <c r="C70" s="32" t="s">
        <v>138</v>
      </c>
      <c r="D70" s="33">
        <v>70884108</v>
      </c>
      <c r="E70" s="34">
        <v>70884108</v>
      </c>
      <c r="F70" s="34">
        <v>26561626</v>
      </c>
      <c r="G70" s="35">
        <f t="shared" si="10"/>
        <v>0.3747190555039502</v>
      </c>
      <c r="H70" s="36">
        <v>21558726</v>
      </c>
      <c r="I70" s="34">
        <v>3357724</v>
      </c>
      <c r="J70" s="37">
        <v>1645176</v>
      </c>
      <c r="K70" s="37">
        <v>26561626</v>
      </c>
      <c r="L70" s="36">
        <v>0</v>
      </c>
      <c r="M70" s="34">
        <v>0</v>
      </c>
      <c r="N70" s="37">
        <v>0</v>
      </c>
      <c r="O70" s="37">
        <v>0</v>
      </c>
      <c r="P70" s="36">
        <v>0</v>
      </c>
      <c r="Q70" s="34">
        <v>0</v>
      </c>
      <c r="R70" s="37">
        <v>0</v>
      </c>
      <c r="S70" s="37">
        <v>0</v>
      </c>
      <c r="T70" s="36">
        <v>0</v>
      </c>
      <c r="U70" s="34">
        <v>0</v>
      </c>
      <c r="V70" s="37">
        <v>0</v>
      </c>
      <c r="W70" s="37">
        <v>0</v>
      </c>
    </row>
    <row r="71" spans="1:23" ht="11.25">
      <c r="A71" s="30" t="s">
        <v>26</v>
      </c>
      <c r="B71" s="31" t="s">
        <v>139</v>
      </c>
      <c r="C71" s="32" t="s">
        <v>140</v>
      </c>
      <c r="D71" s="33">
        <v>105154182</v>
      </c>
      <c r="E71" s="34">
        <v>105154182</v>
      </c>
      <c r="F71" s="34">
        <v>43994519</v>
      </c>
      <c r="G71" s="35">
        <f t="shared" si="10"/>
        <v>0.4183810682869465</v>
      </c>
      <c r="H71" s="36">
        <v>36423162</v>
      </c>
      <c r="I71" s="34">
        <v>3986364</v>
      </c>
      <c r="J71" s="37">
        <v>3584993</v>
      </c>
      <c r="K71" s="37">
        <v>43994519</v>
      </c>
      <c r="L71" s="36">
        <v>0</v>
      </c>
      <c r="M71" s="34">
        <v>0</v>
      </c>
      <c r="N71" s="37">
        <v>0</v>
      </c>
      <c r="O71" s="37">
        <v>0</v>
      </c>
      <c r="P71" s="36">
        <v>0</v>
      </c>
      <c r="Q71" s="34">
        <v>0</v>
      </c>
      <c r="R71" s="37">
        <v>0</v>
      </c>
      <c r="S71" s="37">
        <v>0</v>
      </c>
      <c r="T71" s="36">
        <v>0</v>
      </c>
      <c r="U71" s="34">
        <v>0</v>
      </c>
      <c r="V71" s="37">
        <v>0</v>
      </c>
      <c r="W71" s="37">
        <v>0</v>
      </c>
    </row>
    <row r="72" spans="1:23" ht="11.25">
      <c r="A72" s="30" t="s">
        <v>26</v>
      </c>
      <c r="B72" s="31" t="s">
        <v>141</v>
      </c>
      <c r="C72" s="32" t="s">
        <v>142</v>
      </c>
      <c r="D72" s="33">
        <v>1617397184</v>
      </c>
      <c r="E72" s="34">
        <v>1617397184</v>
      </c>
      <c r="F72" s="34">
        <v>529655016</v>
      </c>
      <c r="G72" s="35">
        <f t="shared" si="10"/>
        <v>0.3274736850289953</v>
      </c>
      <c r="H72" s="36">
        <v>295142548</v>
      </c>
      <c r="I72" s="34">
        <v>124615671</v>
      </c>
      <c r="J72" s="37">
        <v>109896797</v>
      </c>
      <c r="K72" s="37">
        <v>529655016</v>
      </c>
      <c r="L72" s="36">
        <v>0</v>
      </c>
      <c r="M72" s="34">
        <v>0</v>
      </c>
      <c r="N72" s="37">
        <v>0</v>
      </c>
      <c r="O72" s="37">
        <v>0</v>
      </c>
      <c r="P72" s="36">
        <v>0</v>
      </c>
      <c r="Q72" s="34">
        <v>0</v>
      </c>
      <c r="R72" s="37">
        <v>0</v>
      </c>
      <c r="S72" s="37">
        <v>0</v>
      </c>
      <c r="T72" s="36">
        <v>0</v>
      </c>
      <c r="U72" s="34">
        <v>0</v>
      </c>
      <c r="V72" s="37">
        <v>0</v>
      </c>
      <c r="W72" s="37">
        <v>0</v>
      </c>
    </row>
    <row r="73" spans="1:23" ht="11.25">
      <c r="A73" s="30" t="s">
        <v>26</v>
      </c>
      <c r="B73" s="31" t="s">
        <v>143</v>
      </c>
      <c r="C73" s="32" t="s">
        <v>144</v>
      </c>
      <c r="D73" s="33">
        <v>388791</v>
      </c>
      <c r="E73" s="34">
        <v>388791</v>
      </c>
      <c r="F73" s="34">
        <v>59581192</v>
      </c>
      <c r="G73" s="35">
        <f t="shared" si="10"/>
        <v>153.2473539768153</v>
      </c>
      <c r="H73" s="36">
        <v>0</v>
      </c>
      <c r="I73" s="34">
        <v>42244913</v>
      </c>
      <c r="J73" s="37">
        <v>17336279</v>
      </c>
      <c r="K73" s="37">
        <v>59581192</v>
      </c>
      <c r="L73" s="36">
        <v>0</v>
      </c>
      <c r="M73" s="34">
        <v>0</v>
      </c>
      <c r="N73" s="37">
        <v>0</v>
      </c>
      <c r="O73" s="37">
        <v>0</v>
      </c>
      <c r="P73" s="36">
        <v>0</v>
      </c>
      <c r="Q73" s="34">
        <v>0</v>
      </c>
      <c r="R73" s="37">
        <v>0</v>
      </c>
      <c r="S73" s="37">
        <v>0</v>
      </c>
      <c r="T73" s="36">
        <v>0</v>
      </c>
      <c r="U73" s="34">
        <v>0</v>
      </c>
      <c r="V73" s="37">
        <v>0</v>
      </c>
      <c r="W73" s="37">
        <v>0</v>
      </c>
    </row>
    <row r="74" spans="1:23" ht="11.25">
      <c r="A74" s="30" t="s">
        <v>45</v>
      </c>
      <c r="B74" s="31" t="s">
        <v>145</v>
      </c>
      <c r="C74" s="32" t="s">
        <v>146</v>
      </c>
      <c r="D74" s="33">
        <v>102752260</v>
      </c>
      <c r="E74" s="34">
        <v>102752260</v>
      </c>
      <c r="F74" s="34">
        <v>41532488</v>
      </c>
      <c r="G74" s="35">
        <f t="shared" si="10"/>
        <v>0.4042002385154351</v>
      </c>
      <c r="H74" s="36">
        <v>40732074</v>
      </c>
      <c r="I74" s="34">
        <v>192779</v>
      </c>
      <c r="J74" s="37">
        <v>607635</v>
      </c>
      <c r="K74" s="37">
        <v>41532488</v>
      </c>
      <c r="L74" s="36">
        <v>0</v>
      </c>
      <c r="M74" s="34">
        <v>0</v>
      </c>
      <c r="N74" s="37">
        <v>0</v>
      </c>
      <c r="O74" s="37">
        <v>0</v>
      </c>
      <c r="P74" s="36">
        <v>0</v>
      </c>
      <c r="Q74" s="34">
        <v>0</v>
      </c>
      <c r="R74" s="37">
        <v>0</v>
      </c>
      <c r="S74" s="37">
        <v>0</v>
      </c>
      <c r="T74" s="36">
        <v>0</v>
      </c>
      <c r="U74" s="34">
        <v>0</v>
      </c>
      <c r="V74" s="37">
        <v>0</v>
      </c>
      <c r="W74" s="37">
        <v>0</v>
      </c>
    </row>
    <row r="75" spans="1:23" ht="11.25">
      <c r="A75" s="38"/>
      <c r="B75" s="39" t="s">
        <v>147</v>
      </c>
      <c r="C75" s="40"/>
      <c r="D75" s="41">
        <f>SUM(D69:D74)</f>
        <v>2058461073</v>
      </c>
      <c r="E75" s="42">
        <f>SUM(E69:E74)</f>
        <v>2058461073</v>
      </c>
      <c r="F75" s="42">
        <f>SUM(F69:F74)</f>
        <v>725234007</v>
      </c>
      <c r="G75" s="43">
        <f t="shared" si="10"/>
        <v>0.35231854345588587</v>
      </c>
      <c r="H75" s="44">
        <f aca="true" t="shared" si="13" ref="H75:W75">SUM(H69:H74)</f>
        <v>401826232</v>
      </c>
      <c r="I75" s="42">
        <f t="shared" si="13"/>
        <v>182367173</v>
      </c>
      <c r="J75" s="45">
        <f t="shared" si="13"/>
        <v>141040602</v>
      </c>
      <c r="K75" s="45">
        <f t="shared" si="13"/>
        <v>725234007</v>
      </c>
      <c r="L75" s="44">
        <f t="shared" si="13"/>
        <v>0</v>
      </c>
      <c r="M75" s="42">
        <f t="shared" si="13"/>
        <v>0</v>
      </c>
      <c r="N75" s="45">
        <f t="shared" si="13"/>
        <v>0</v>
      </c>
      <c r="O75" s="45">
        <f t="shared" si="13"/>
        <v>0</v>
      </c>
      <c r="P75" s="44">
        <f t="shared" si="13"/>
        <v>0</v>
      </c>
      <c r="Q75" s="42">
        <f t="shared" si="13"/>
        <v>0</v>
      </c>
      <c r="R75" s="45">
        <f t="shared" si="13"/>
        <v>0</v>
      </c>
      <c r="S75" s="45">
        <f t="shared" si="13"/>
        <v>0</v>
      </c>
      <c r="T75" s="44">
        <f t="shared" si="13"/>
        <v>0</v>
      </c>
      <c r="U75" s="42">
        <f t="shared" si="13"/>
        <v>0</v>
      </c>
      <c r="V75" s="45">
        <f t="shared" si="13"/>
        <v>0</v>
      </c>
      <c r="W75" s="45">
        <f t="shared" si="13"/>
        <v>0</v>
      </c>
    </row>
    <row r="76" spans="1:23" ht="11.25">
      <c r="A76" s="30" t="s">
        <v>26</v>
      </c>
      <c r="B76" s="31" t="s">
        <v>148</v>
      </c>
      <c r="C76" s="32" t="s">
        <v>149</v>
      </c>
      <c r="D76" s="33">
        <v>339822414</v>
      </c>
      <c r="E76" s="34">
        <v>339822414</v>
      </c>
      <c r="F76" s="34">
        <v>147238311</v>
      </c>
      <c r="G76" s="35">
        <f t="shared" si="10"/>
        <v>0.4332801632090107</v>
      </c>
      <c r="H76" s="36">
        <v>115786774</v>
      </c>
      <c r="I76" s="34">
        <v>14055043</v>
      </c>
      <c r="J76" s="37">
        <v>17396494</v>
      </c>
      <c r="K76" s="37">
        <v>147238311</v>
      </c>
      <c r="L76" s="36">
        <v>0</v>
      </c>
      <c r="M76" s="34">
        <v>0</v>
      </c>
      <c r="N76" s="37">
        <v>0</v>
      </c>
      <c r="O76" s="37">
        <v>0</v>
      </c>
      <c r="P76" s="36">
        <v>0</v>
      </c>
      <c r="Q76" s="34">
        <v>0</v>
      </c>
      <c r="R76" s="37">
        <v>0</v>
      </c>
      <c r="S76" s="37">
        <v>0</v>
      </c>
      <c r="T76" s="36">
        <v>0</v>
      </c>
      <c r="U76" s="34">
        <v>0</v>
      </c>
      <c r="V76" s="37">
        <v>0</v>
      </c>
      <c r="W76" s="37">
        <v>0</v>
      </c>
    </row>
    <row r="77" spans="1:23" ht="11.25">
      <c r="A77" s="30" t="s">
        <v>26</v>
      </c>
      <c r="B77" s="31" t="s">
        <v>150</v>
      </c>
      <c r="C77" s="32" t="s">
        <v>151</v>
      </c>
      <c r="D77" s="33">
        <v>512250000</v>
      </c>
      <c r="E77" s="34">
        <v>512250000</v>
      </c>
      <c r="F77" s="34">
        <v>154727647</v>
      </c>
      <c r="G77" s="35">
        <f t="shared" si="10"/>
        <v>0.3020549477794046</v>
      </c>
      <c r="H77" s="36">
        <v>93600601</v>
      </c>
      <c r="I77" s="34">
        <v>36102575</v>
      </c>
      <c r="J77" s="37">
        <v>25024471</v>
      </c>
      <c r="K77" s="37">
        <v>154727647</v>
      </c>
      <c r="L77" s="36">
        <v>0</v>
      </c>
      <c r="M77" s="34">
        <v>0</v>
      </c>
      <c r="N77" s="37">
        <v>0</v>
      </c>
      <c r="O77" s="37">
        <v>0</v>
      </c>
      <c r="P77" s="36">
        <v>0</v>
      </c>
      <c r="Q77" s="34">
        <v>0</v>
      </c>
      <c r="R77" s="37">
        <v>0</v>
      </c>
      <c r="S77" s="37">
        <v>0</v>
      </c>
      <c r="T77" s="36">
        <v>0</v>
      </c>
      <c r="U77" s="34">
        <v>0</v>
      </c>
      <c r="V77" s="37">
        <v>0</v>
      </c>
      <c r="W77" s="37">
        <v>0</v>
      </c>
    </row>
    <row r="78" spans="1:23" ht="11.25">
      <c r="A78" s="30" t="s">
        <v>26</v>
      </c>
      <c r="B78" s="31" t="s">
        <v>152</v>
      </c>
      <c r="C78" s="32" t="s">
        <v>153</v>
      </c>
      <c r="D78" s="33">
        <v>203633000</v>
      </c>
      <c r="E78" s="34">
        <v>203633000</v>
      </c>
      <c r="F78" s="34">
        <v>51610297</v>
      </c>
      <c r="G78" s="35">
        <f t="shared" si="10"/>
        <v>0.25344760917925874</v>
      </c>
      <c r="H78" s="36">
        <v>51610297</v>
      </c>
      <c r="I78" s="34">
        <v>0</v>
      </c>
      <c r="J78" s="37">
        <v>0</v>
      </c>
      <c r="K78" s="37">
        <v>51610297</v>
      </c>
      <c r="L78" s="36">
        <v>0</v>
      </c>
      <c r="M78" s="34">
        <v>0</v>
      </c>
      <c r="N78" s="37">
        <v>0</v>
      </c>
      <c r="O78" s="37">
        <v>0</v>
      </c>
      <c r="P78" s="36">
        <v>0</v>
      </c>
      <c r="Q78" s="34">
        <v>0</v>
      </c>
      <c r="R78" s="37">
        <v>0</v>
      </c>
      <c r="S78" s="37">
        <v>0</v>
      </c>
      <c r="T78" s="36">
        <v>0</v>
      </c>
      <c r="U78" s="34">
        <v>0</v>
      </c>
      <c r="V78" s="37">
        <v>0</v>
      </c>
      <c r="W78" s="37">
        <v>0</v>
      </c>
    </row>
    <row r="79" spans="1:23" ht="11.25">
      <c r="A79" s="30" t="s">
        <v>26</v>
      </c>
      <c r="B79" s="31" t="s">
        <v>154</v>
      </c>
      <c r="C79" s="32" t="s">
        <v>155</v>
      </c>
      <c r="D79" s="33">
        <v>1153765952</v>
      </c>
      <c r="E79" s="34">
        <v>1153765952</v>
      </c>
      <c r="F79" s="34">
        <v>298916819</v>
      </c>
      <c r="G79" s="35">
        <f t="shared" si="10"/>
        <v>0.25907925128301934</v>
      </c>
      <c r="H79" s="36">
        <v>197638068</v>
      </c>
      <c r="I79" s="34">
        <v>44325878</v>
      </c>
      <c r="J79" s="37">
        <v>56952873</v>
      </c>
      <c r="K79" s="37">
        <v>298916819</v>
      </c>
      <c r="L79" s="36">
        <v>0</v>
      </c>
      <c r="M79" s="34">
        <v>0</v>
      </c>
      <c r="N79" s="37">
        <v>0</v>
      </c>
      <c r="O79" s="37">
        <v>0</v>
      </c>
      <c r="P79" s="36">
        <v>0</v>
      </c>
      <c r="Q79" s="34">
        <v>0</v>
      </c>
      <c r="R79" s="37">
        <v>0</v>
      </c>
      <c r="S79" s="37">
        <v>0</v>
      </c>
      <c r="T79" s="36">
        <v>0</v>
      </c>
      <c r="U79" s="34">
        <v>0</v>
      </c>
      <c r="V79" s="37">
        <v>0</v>
      </c>
      <c r="W79" s="37">
        <v>0</v>
      </c>
    </row>
    <row r="80" spans="1:23" ht="11.25">
      <c r="A80" s="30" t="s">
        <v>26</v>
      </c>
      <c r="B80" s="31" t="s">
        <v>156</v>
      </c>
      <c r="C80" s="32" t="s">
        <v>157</v>
      </c>
      <c r="D80" s="33">
        <v>103613747</v>
      </c>
      <c r="E80" s="34">
        <v>103613747</v>
      </c>
      <c r="F80" s="34">
        <v>13045784</v>
      </c>
      <c r="G80" s="35">
        <f t="shared" si="10"/>
        <v>0.1259078488880438</v>
      </c>
      <c r="H80" s="36">
        <v>6776442</v>
      </c>
      <c r="I80" s="34">
        <v>3294893</v>
      </c>
      <c r="J80" s="37">
        <v>2974449</v>
      </c>
      <c r="K80" s="37">
        <v>13045784</v>
      </c>
      <c r="L80" s="36">
        <v>0</v>
      </c>
      <c r="M80" s="34">
        <v>0</v>
      </c>
      <c r="N80" s="37">
        <v>0</v>
      </c>
      <c r="O80" s="37">
        <v>0</v>
      </c>
      <c r="P80" s="36">
        <v>0</v>
      </c>
      <c r="Q80" s="34">
        <v>0</v>
      </c>
      <c r="R80" s="37">
        <v>0</v>
      </c>
      <c r="S80" s="37">
        <v>0</v>
      </c>
      <c r="T80" s="36">
        <v>0</v>
      </c>
      <c r="U80" s="34">
        <v>0</v>
      </c>
      <c r="V80" s="37">
        <v>0</v>
      </c>
      <c r="W80" s="37">
        <v>0</v>
      </c>
    </row>
    <row r="81" spans="1:23" ht="11.25">
      <c r="A81" s="30" t="s">
        <v>26</v>
      </c>
      <c r="B81" s="31" t="s">
        <v>158</v>
      </c>
      <c r="C81" s="32" t="s">
        <v>159</v>
      </c>
      <c r="D81" s="33">
        <v>178419593</v>
      </c>
      <c r="E81" s="34">
        <v>178419593</v>
      </c>
      <c r="F81" s="34">
        <v>25834681</v>
      </c>
      <c r="G81" s="35">
        <f t="shared" si="10"/>
        <v>0.14479733175941054</v>
      </c>
      <c r="H81" s="36">
        <v>7780277</v>
      </c>
      <c r="I81" s="34">
        <v>9290996</v>
      </c>
      <c r="J81" s="37">
        <v>8763408</v>
      </c>
      <c r="K81" s="37">
        <v>25834681</v>
      </c>
      <c r="L81" s="36">
        <v>0</v>
      </c>
      <c r="M81" s="34">
        <v>0</v>
      </c>
      <c r="N81" s="37">
        <v>0</v>
      </c>
      <c r="O81" s="37">
        <v>0</v>
      </c>
      <c r="P81" s="36">
        <v>0</v>
      </c>
      <c r="Q81" s="34">
        <v>0</v>
      </c>
      <c r="R81" s="37">
        <v>0</v>
      </c>
      <c r="S81" s="37">
        <v>0</v>
      </c>
      <c r="T81" s="36">
        <v>0</v>
      </c>
      <c r="U81" s="34">
        <v>0</v>
      </c>
      <c r="V81" s="37">
        <v>0</v>
      </c>
      <c r="W81" s="37">
        <v>0</v>
      </c>
    </row>
    <row r="82" spans="1:23" ht="11.25">
      <c r="A82" s="30" t="s">
        <v>45</v>
      </c>
      <c r="B82" s="31" t="s">
        <v>160</v>
      </c>
      <c r="C82" s="32" t="s">
        <v>161</v>
      </c>
      <c r="D82" s="33">
        <v>84491457</v>
      </c>
      <c r="E82" s="34">
        <v>84491457</v>
      </c>
      <c r="F82" s="34">
        <v>37084821</v>
      </c>
      <c r="G82" s="35">
        <f t="shared" si="10"/>
        <v>0.4389179961709028</v>
      </c>
      <c r="H82" s="36">
        <v>33378738</v>
      </c>
      <c r="I82" s="34">
        <v>2348786</v>
      </c>
      <c r="J82" s="37">
        <v>1357297</v>
      </c>
      <c r="K82" s="37">
        <v>37084821</v>
      </c>
      <c r="L82" s="36">
        <v>0</v>
      </c>
      <c r="M82" s="34">
        <v>0</v>
      </c>
      <c r="N82" s="37">
        <v>0</v>
      </c>
      <c r="O82" s="37">
        <v>0</v>
      </c>
      <c r="P82" s="36">
        <v>0</v>
      </c>
      <c r="Q82" s="34">
        <v>0</v>
      </c>
      <c r="R82" s="37">
        <v>0</v>
      </c>
      <c r="S82" s="37">
        <v>0</v>
      </c>
      <c r="T82" s="36">
        <v>0</v>
      </c>
      <c r="U82" s="34">
        <v>0</v>
      </c>
      <c r="V82" s="37">
        <v>0</v>
      </c>
      <c r="W82" s="37">
        <v>0</v>
      </c>
    </row>
    <row r="83" spans="1:23" ht="11.25">
      <c r="A83" s="38"/>
      <c r="B83" s="39" t="s">
        <v>162</v>
      </c>
      <c r="C83" s="40"/>
      <c r="D83" s="41">
        <f>SUM(D76:D82)</f>
        <v>2575996163</v>
      </c>
      <c r="E83" s="42">
        <f>SUM(E76:E82)</f>
        <v>2575996163</v>
      </c>
      <c r="F83" s="42">
        <f>SUM(F76:F82)</f>
        <v>728458360</v>
      </c>
      <c r="G83" s="43">
        <f t="shared" si="10"/>
        <v>0.28278705165136536</v>
      </c>
      <c r="H83" s="44">
        <f aca="true" t="shared" si="14" ref="H83:W83">SUM(H76:H82)</f>
        <v>506571197</v>
      </c>
      <c r="I83" s="42">
        <f t="shared" si="14"/>
        <v>109418171</v>
      </c>
      <c r="J83" s="45">
        <f t="shared" si="14"/>
        <v>112468992</v>
      </c>
      <c r="K83" s="45">
        <f t="shared" si="14"/>
        <v>728458360</v>
      </c>
      <c r="L83" s="44">
        <f t="shared" si="14"/>
        <v>0</v>
      </c>
      <c r="M83" s="42">
        <f t="shared" si="14"/>
        <v>0</v>
      </c>
      <c r="N83" s="45">
        <f t="shared" si="14"/>
        <v>0</v>
      </c>
      <c r="O83" s="45">
        <f t="shared" si="14"/>
        <v>0</v>
      </c>
      <c r="P83" s="44">
        <f t="shared" si="14"/>
        <v>0</v>
      </c>
      <c r="Q83" s="42">
        <f t="shared" si="14"/>
        <v>0</v>
      </c>
      <c r="R83" s="45">
        <f t="shared" si="14"/>
        <v>0</v>
      </c>
      <c r="S83" s="45">
        <f t="shared" si="14"/>
        <v>0</v>
      </c>
      <c r="T83" s="44">
        <f t="shared" si="14"/>
        <v>0</v>
      </c>
      <c r="U83" s="42">
        <f t="shared" si="14"/>
        <v>0</v>
      </c>
      <c r="V83" s="45">
        <f t="shared" si="14"/>
        <v>0</v>
      </c>
      <c r="W83" s="45">
        <f t="shared" si="14"/>
        <v>0</v>
      </c>
    </row>
    <row r="84" spans="1:23" ht="11.25">
      <c r="A84" s="30" t="s">
        <v>26</v>
      </c>
      <c r="B84" s="31" t="s">
        <v>163</v>
      </c>
      <c r="C84" s="32" t="s">
        <v>164</v>
      </c>
      <c r="D84" s="33">
        <v>520373000</v>
      </c>
      <c r="E84" s="34">
        <v>520373000</v>
      </c>
      <c r="F84" s="34">
        <v>168218007</v>
      </c>
      <c r="G84" s="35">
        <f t="shared" si="10"/>
        <v>0.32326428734772944</v>
      </c>
      <c r="H84" s="36">
        <v>102558597</v>
      </c>
      <c r="I84" s="34">
        <v>33598956</v>
      </c>
      <c r="J84" s="37">
        <v>32060454</v>
      </c>
      <c r="K84" s="37">
        <v>168218007</v>
      </c>
      <c r="L84" s="36">
        <v>0</v>
      </c>
      <c r="M84" s="34">
        <v>0</v>
      </c>
      <c r="N84" s="37">
        <v>0</v>
      </c>
      <c r="O84" s="37">
        <v>0</v>
      </c>
      <c r="P84" s="36">
        <v>0</v>
      </c>
      <c r="Q84" s="34">
        <v>0</v>
      </c>
      <c r="R84" s="37">
        <v>0</v>
      </c>
      <c r="S84" s="37">
        <v>0</v>
      </c>
      <c r="T84" s="36">
        <v>0</v>
      </c>
      <c r="U84" s="34">
        <v>0</v>
      </c>
      <c r="V84" s="37">
        <v>0</v>
      </c>
      <c r="W84" s="37">
        <v>0</v>
      </c>
    </row>
    <row r="85" spans="1:23" ht="11.25">
      <c r="A85" s="30" t="s">
        <v>26</v>
      </c>
      <c r="B85" s="31" t="s">
        <v>165</v>
      </c>
      <c r="C85" s="32" t="s">
        <v>166</v>
      </c>
      <c r="D85" s="33">
        <v>416552721</v>
      </c>
      <c r="E85" s="34">
        <v>416552721</v>
      </c>
      <c r="F85" s="34">
        <v>147601539</v>
      </c>
      <c r="G85" s="35">
        <f t="shared" si="10"/>
        <v>0.35434059498077314</v>
      </c>
      <c r="H85" s="36">
        <v>89898961</v>
      </c>
      <c r="I85" s="34">
        <v>33732171</v>
      </c>
      <c r="J85" s="37">
        <v>23970407</v>
      </c>
      <c r="K85" s="37">
        <v>147601539</v>
      </c>
      <c r="L85" s="36">
        <v>0</v>
      </c>
      <c r="M85" s="34">
        <v>0</v>
      </c>
      <c r="N85" s="37">
        <v>0</v>
      </c>
      <c r="O85" s="37">
        <v>0</v>
      </c>
      <c r="P85" s="36">
        <v>0</v>
      </c>
      <c r="Q85" s="34">
        <v>0</v>
      </c>
      <c r="R85" s="37">
        <v>0</v>
      </c>
      <c r="S85" s="37">
        <v>0</v>
      </c>
      <c r="T85" s="36">
        <v>0</v>
      </c>
      <c r="U85" s="34">
        <v>0</v>
      </c>
      <c r="V85" s="37">
        <v>0</v>
      </c>
      <c r="W85" s="37">
        <v>0</v>
      </c>
    </row>
    <row r="86" spans="1:23" ht="11.25">
      <c r="A86" s="30" t="s">
        <v>26</v>
      </c>
      <c r="B86" s="31" t="s">
        <v>167</v>
      </c>
      <c r="C86" s="32" t="s">
        <v>168</v>
      </c>
      <c r="D86" s="33">
        <v>682024130</v>
      </c>
      <c r="E86" s="34">
        <v>682024130</v>
      </c>
      <c r="F86" s="34">
        <v>175506509</v>
      </c>
      <c r="G86" s="35">
        <f t="shared" si="10"/>
        <v>0.2573318175707361</v>
      </c>
      <c r="H86" s="36">
        <v>88689098</v>
      </c>
      <c r="I86" s="34">
        <v>39269832</v>
      </c>
      <c r="J86" s="37">
        <v>47547579</v>
      </c>
      <c r="K86" s="37">
        <v>175506509</v>
      </c>
      <c r="L86" s="36">
        <v>0</v>
      </c>
      <c r="M86" s="34">
        <v>0</v>
      </c>
      <c r="N86" s="37">
        <v>0</v>
      </c>
      <c r="O86" s="37">
        <v>0</v>
      </c>
      <c r="P86" s="36">
        <v>0</v>
      </c>
      <c r="Q86" s="34">
        <v>0</v>
      </c>
      <c r="R86" s="37">
        <v>0</v>
      </c>
      <c r="S86" s="37">
        <v>0</v>
      </c>
      <c r="T86" s="36">
        <v>0</v>
      </c>
      <c r="U86" s="34">
        <v>0</v>
      </c>
      <c r="V86" s="37">
        <v>0</v>
      </c>
      <c r="W86" s="37">
        <v>0</v>
      </c>
    </row>
    <row r="87" spans="1:23" ht="11.25">
      <c r="A87" s="30" t="s">
        <v>26</v>
      </c>
      <c r="B87" s="31" t="s">
        <v>169</v>
      </c>
      <c r="C87" s="32" t="s">
        <v>170</v>
      </c>
      <c r="D87" s="33">
        <v>133086683</v>
      </c>
      <c r="E87" s="34">
        <v>133086683</v>
      </c>
      <c r="F87" s="34">
        <v>4901037</v>
      </c>
      <c r="G87" s="35">
        <f t="shared" si="10"/>
        <v>0.03682590090550232</v>
      </c>
      <c r="H87" s="36">
        <v>0</v>
      </c>
      <c r="I87" s="34">
        <v>3173080</v>
      </c>
      <c r="J87" s="37">
        <v>1727957</v>
      </c>
      <c r="K87" s="37">
        <v>4901037</v>
      </c>
      <c r="L87" s="36">
        <v>0</v>
      </c>
      <c r="M87" s="34">
        <v>0</v>
      </c>
      <c r="N87" s="37">
        <v>0</v>
      </c>
      <c r="O87" s="37">
        <v>0</v>
      </c>
      <c r="P87" s="36">
        <v>0</v>
      </c>
      <c r="Q87" s="34">
        <v>0</v>
      </c>
      <c r="R87" s="37">
        <v>0</v>
      </c>
      <c r="S87" s="37">
        <v>0</v>
      </c>
      <c r="T87" s="36">
        <v>0</v>
      </c>
      <c r="U87" s="34">
        <v>0</v>
      </c>
      <c r="V87" s="37">
        <v>0</v>
      </c>
      <c r="W87" s="37">
        <v>0</v>
      </c>
    </row>
    <row r="88" spans="1:23" ht="11.25">
      <c r="A88" s="30" t="s">
        <v>45</v>
      </c>
      <c r="B88" s="31" t="s">
        <v>171</v>
      </c>
      <c r="C88" s="32" t="s">
        <v>172</v>
      </c>
      <c r="D88" s="33">
        <v>145209100</v>
      </c>
      <c r="E88" s="34">
        <v>145209100</v>
      </c>
      <c r="F88" s="34">
        <v>59898081</v>
      </c>
      <c r="G88" s="35">
        <f t="shared" si="10"/>
        <v>0.4124953670258958</v>
      </c>
      <c r="H88" s="36">
        <v>56254917</v>
      </c>
      <c r="I88" s="34">
        <v>1992392</v>
      </c>
      <c r="J88" s="37">
        <v>1650772</v>
      </c>
      <c r="K88" s="37">
        <v>59898081</v>
      </c>
      <c r="L88" s="36">
        <v>0</v>
      </c>
      <c r="M88" s="34">
        <v>0</v>
      </c>
      <c r="N88" s="37">
        <v>0</v>
      </c>
      <c r="O88" s="37">
        <v>0</v>
      </c>
      <c r="P88" s="36">
        <v>0</v>
      </c>
      <c r="Q88" s="34">
        <v>0</v>
      </c>
      <c r="R88" s="37">
        <v>0</v>
      </c>
      <c r="S88" s="37">
        <v>0</v>
      </c>
      <c r="T88" s="36">
        <v>0</v>
      </c>
      <c r="U88" s="34">
        <v>0</v>
      </c>
      <c r="V88" s="37">
        <v>0</v>
      </c>
      <c r="W88" s="37">
        <v>0</v>
      </c>
    </row>
    <row r="89" spans="1:23" ht="11.25">
      <c r="A89" s="38"/>
      <c r="B89" s="39" t="s">
        <v>173</v>
      </c>
      <c r="C89" s="40"/>
      <c r="D89" s="41">
        <f>SUM(D84:D88)</f>
        <v>1897245634</v>
      </c>
      <c r="E89" s="42">
        <f>SUM(E84:E88)</f>
        <v>1897245634</v>
      </c>
      <c r="F89" s="42">
        <f>SUM(F84:F88)</f>
        <v>556125173</v>
      </c>
      <c r="G89" s="43">
        <f t="shared" si="10"/>
        <v>0.29312238912760624</v>
      </c>
      <c r="H89" s="44">
        <f aca="true" t="shared" si="15" ref="H89:W89">SUM(H84:H88)</f>
        <v>337401573</v>
      </c>
      <c r="I89" s="42">
        <f t="shared" si="15"/>
        <v>111766431</v>
      </c>
      <c r="J89" s="45">
        <f t="shared" si="15"/>
        <v>106957169</v>
      </c>
      <c r="K89" s="45">
        <f t="shared" si="15"/>
        <v>556125173</v>
      </c>
      <c r="L89" s="44">
        <f t="shared" si="15"/>
        <v>0</v>
      </c>
      <c r="M89" s="42">
        <f t="shared" si="15"/>
        <v>0</v>
      </c>
      <c r="N89" s="45">
        <f t="shared" si="15"/>
        <v>0</v>
      </c>
      <c r="O89" s="45">
        <f t="shared" si="15"/>
        <v>0</v>
      </c>
      <c r="P89" s="44">
        <f t="shared" si="15"/>
        <v>0</v>
      </c>
      <c r="Q89" s="42">
        <f t="shared" si="15"/>
        <v>0</v>
      </c>
      <c r="R89" s="45">
        <f t="shared" si="15"/>
        <v>0</v>
      </c>
      <c r="S89" s="45">
        <f t="shared" si="15"/>
        <v>0</v>
      </c>
      <c r="T89" s="44">
        <f t="shared" si="15"/>
        <v>0</v>
      </c>
      <c r="U89" s="42">
        <f t="shared" si="15"/>
        <v>0</v>
      </c>
      <c r="V89" s="45">
        <f t="shared" si="15"/>
        <v>0</v>
      </c>
      <c r="W89" s="45">
        <f t="shared" si="15"/>
        <v>0</v>
      </c>
    </row>
    <row r="90" spans="1:23" ht="11.25">
      <c r="A90" s="46"/>
      <c r="B90" s="47" t="s">
        <v>174</v>
      </c>
      <c r="C90" s="48"/>
      <c r="D90" s="49">
        <f>SUM(D61,D63:D67,D69:D74,D76:D82,D84:D88)</f>
        <v>11439603088</v>
      </c>
      <c r="E90" s="50">
        <f>SUM(E61,E63:E67,E69:E74,E76:E82,E84:E88)</f>
        <v>11439603088</v>
      </c>
      <c r="F90" s="50">
        <f>SUM(F61,F63:F67,F69:F74,F76:F82,F84:F88)</f>
        <v>3524475347</v>
      </c>
      <c r="G90" s="51">
        <f t="shared" si="10"/>
        <v>0.3080941987136888</v>
      </c>
      <c r="H90" s="52">
        <f aca="true" t="shared" si="16" ref="H90:W90">SUM(H61,H63:H67,H69:H74,H76:H82,H84:H88)</f>
        <v>1851789599</v>
      </c>
      <c r="I90" s="50">
        <f t="shared" si="16"/>
        <v>980790960</v>
      </c>
      <c r="J90" s="53">
        <f t="shared" si="16"/>
        <v>691894788</v>
      </c>
      <c r="K90" s="53">
        <f t="shared" si="16"/>
        <v>3524475347</v>
      </c>
      <c r="L90" s="52">
        <f t="shared" si="16"/>
        <v>0</v>
      </c>
      <c r="M90" s="50">
        <f t="shared" si="16"/>
        <v>0</v>
      </c>
      <c r="N90" s="53">
        <f t="shared" si="16"/>
        <v>0</v>
      </c>
      <c r="O90" s="53">
        <f t="shared" si="16"/>
        <v>0</v>
      </c>
      <c r="P90" s="52">
        <f t="shared" si="16"/>
        <v>0</v>
      </c>
      <c r="Q90" s="50">
        <f t="shared" si="16"/>
        <v>0</v>
      </c>
      <c r="R90" s="53">
        <f t="shared" si="16"/>
        <v>0</v>
      </c>
      <c r="S90" s="53">
        <f t="shared" si="16"/>
        <v>0</v>
      </c>
      <c r="T90" s="52">
        <f t="shared" si="16"/>
        <v>0</v>
      </c>
      <c r="U90" s="50">
        <f t="shared" si="16"/>
        <v>0</v>
      </c>
      <c r="V90" s="53">
        <f t="shared" si="16"/>
        <v>0</v>
      </c>
      <c r="W90" s="53">
        <f t="shared" si="16"/>
        <v>0</v>
      </c>
    </row>
    <row r="91" spans="1:23" ht="11.25">
      <c r="A91" s="26"/>
      <c r="B91" s="13"/>
      <c r="C91" s="14"/>
      <c r="D91" s="15"/>
      <c r="E91" s="16"/>
      <c r="F91" s="16"/>
      <c r="G91" s="10"/>
      <c r="H91" s="36"/>
      <c r="I91" s="34"/>
      <c r="J91" s="37"/>
      <c r="K91" s="37"/>
      <c r="L91" s="36"/>
      <c r="M91" s="34"/>
      <c r="N91" s="37"/>
      <c r="O91" s="37"/>
      <c r="P91" s="36"/>
      <c r="Q91" s="34"/>
      <c r="R91" s="37"/>
      <c r="S91" s="37"/>
      <c r="T91" s="36"/>
      <c r="U91" s="34"/>
      <c r="V91" s="37"/>
      <c r="W91" s="37"/>
    </row>
    <row r="92" spans="1:23" ht="11.25">
      <c r="A92" s="26"/>
      <c r="B92" s="27" t="s">
        <v>175</v>
      </c>
      <c r="C92" s="28"/>
      <c r="D92" s="54"/>
      <c r="E92" s="16"/>
      <c r="F92" s="16"/>
      <c r="G92" s="10"/>
      <c r="H92" s="36"/>
      <c r="I92" s="34"/>
      <c r="J92" s="37"/>
      <c r="K92" s="37"/>
      <c r="L92" s="36"/>
      <c r="M92" s="34"/>
      <c r="N92" s="37"/>
      <c r="O92" s="37"/>
      <c r="P92" s="36"/>
      <c r="Q92" s="34"/>
      <c r="R92" s="37"/>
      <c r="S92" s="37"/>
      <c r="T92" s="36"/>
      <c r="U92" s="34"/>
      <c r="V92" s="37"/>
      <c r="W92" s="37"/>
    </row>
    <row r="93" spans="1:23" ht="11.25">
      <c r="A93" s="30" t="s">
        <v>20</v>
      </c>
      <c r="B93" s="31" t="s">
        <v>176</v>
      </c>
      <c r="C93" s="32" t="s">
        <v>177</v>
      </c>
      <c r="D93" s="33">
        <v>22368169184</v>
      </c>
      <c r="E93" s="34">
        <v>22368169184</v>
      </c>
      <c r="F93" s="34">
        <v>6526119819</v>
      </c>
      <c r="G93" s="35">
        <f aca="true" t="shared" si="17" ref="G93:G99">IF($D93=0,0,$F93/$D93)</f>
        <v>0.2917592300610882</v>
      </c>
      <c r="H93" s="36">
        <v>2457371110</v>
      </c>
      <c r="I93" s="34">
        <v>1252090611</v>
      </c>
      <c r="J93" s="37">
        <v>2816658098</v>
      </c>
      <c r="K93" s="37">
        <v>6526119819</v>
      </c>
      <c r="L93" s="36">
        <v>0</v>
      </c>
      <c r="M93" s="34">
        <v>0</v>
      </c>
      <c r="N93" s="37">
        <v>0</v>
      </c>
      <c r="O93" s="37">
        <v>0</v>
      </c>
      <c r="P93" s="36">
        <v>0</v>
      </c>
      <c r="Q93" s="34">
        <v>0</v>
      </c>
      <c r="R93" s="37">
        <v>0</v>
      </c>
      <c r="S93" s="37">
        <v>0</v>
      </c>
      <c r="T93" s="36">
        <v>0</v>
      </c>
      <c r="U93" s="34">
        <v>0</v>
      </c>
      <c r="V93" s="37">
        <v>0</v>
      </c>
      <c r="W93" s="37">
        <v>0</v>
      </c>
    </row>
    <row r="94" spans="1:23" ht="11.25">
      <c r="A94" s="30" t="s">
        <v>20</v>
      </c>
      <c r="B94" s="31" t="s">
        <v>178</v>
      </c>
      <c r="C94" s="32" t="s">
        <v>179</v>
      </c>
      <c r="D94" s="33">
        <v>33414387000</v>
      </c>
      <c r="E94" s="34">
        <v>33414387000</v>
      </c>
      <c r="F94" s="34">
        <v>8961848968</v>
      </c>
      <c r="G94" s="35">
        <f t="shared" si="17"/>
        <v>0.26820330320589153</v>
      </c>
      <c r="H94" s="36">
        <v>4542319879</v>
      </c>
      <c r="I94" s="34">
        <v>3222084939</v>
      </c>
      <c r="J94" s="37">
        <v>1197444150</v>
      </c>
      <c r="K94" s="37">
        <v>8961848968</v>
      </c>
      <c r="L94" s="36">
        <v>0</v>
      </c>
      <c r="M94" s="34">
        <v>0</v>
      </c>
      <c r="N94" s="37">
        <v>0</v>
      </c>
      <c r="O94" s="37">
        <v>0</v>
      </c>
      <c r="P94" s="36">
        <v>0</v>
      </c>
      <c r="Q94" s="34">
        <v>0</v>
      </c>
      <c r="R94" s="37">
        <v>0</v>
      </c>
      <c r="S94" s="37">
        <v>0</v>
      </c>
      <c r="T94" s="36">
        <v>0</v>
      </c>
      <c r="U94" s="34">
        <v>0</v>
      </c>
      <c r="V94" s="37">
        <v>0</v>
      </c>
      <c r="W94" s="37">
        <v>0</v>
      </c>
    </row>
    <row r="95" spans="1:23" ht="11.25">
      <c r="A95" s="30" t="s">
        <v>20</v>
      </c>
      <c r="B95" s="31" t="s">
        <v>180</v>
      </c>
      <c r="C95" s="32" t="s">
        <v>181</v>
      </c>
      <c r="D95" s="33">
        <v>20795034547</v>
      </c>
      <c r="E95" s="34">
        <v>20795034547</v>
      </c>
      <c r="F95" s="34">
        <v>5224463788</v>
      </c>
      <c r="G95" s="35">
        <f t="shared" si="17"/>
        <v>0.25123611967039067</v>
      </c>
      <c r="H95" s="36">
        <v>1861563481</v>
      </c>
      <c r="I95" s="34">
        <v>1986433738</v>
      </c>
      <c r="J95" s="37">
        <v>1376466569</v>
      </c>
      <c r="K95" s="37">
        <v>5224463788</v>
      </c>
      <c r="L95" s="36">
        <v>0</v>
      </c>
      <c r="M95" s="34">
        <v>0</v>
      </c>
      <c r="N95" s="37">
        <v>0</v>
      </c>
      <c r="O95" s="37">
        <v>0</v>
      </c>
      <c r="P95" s="36">
        <v>0</v>
      </c>
      <c r="Q95" s="34">
        <v>0</v>
      </c>
      <c r="R95" s="37">
        <v>0</v>
      </c>
      <c r="S95" s="37">
        <v>0</v>
      </c>
      <c r="T95" s="36">
        <v>0</v>
      </c>
      <c r="U95" s="34">
        <v>0</v>
      </c>
      <c r="V95" s="37">
        <v>0</v>
      </c>
      <c r="W95" s="37">
        <v>0</v>
      </c>
    </row>
    <row r="96" spans="1:23" ht="11.25">
      <c r="A96" s="38"/>
      <c r="B96" s="39" t="s">
        <v>25</v>
      </c>
      <c r="C96" s="40"/>
      <c r="D96" s="41">
        <f>SUM(D93:D95)</f>
        <v>76577590731</v>
      </c>
      <c r="E96" s="42">
        <f>SUM(E93:E95)</f>
        <v>76577590731</v>
      </c>
      <c r="F96" s="42">
        <f>SUM(F93:F95)</f>
        <v>20712432575</v>
      </c>
      <c r="G96" s="43">
        <f t="shared" si="17"/>
        <v>0.2704764197630369</v>
      </c>
      <c r="H96" s="44">
        <f aca="true" t="shared" si="18" ref="H96:W96">SUM(H93:H95)</f>
        <v>8861254470</v>
      </c>
      <c r="I96" s="42">
        <f t="shared" si="18"/>
        <v>6460609288</v>
      </c>
      <c r="J96" s="45">
        <f t="shared" si="18"/>
        <v>5390568817</v>
      </c>
      <c r="K96" s="45">
        <f t="shared" si="18"/>
        <v>20712432575</v>
      </c>
      <c r="L96" s="44">
        <f t="shared" si="18"/>
        <v>0</v>
      </c>
      <c r="M96" s="42">
        <f t="shared" si="18"/>
        <v>0</v>
      </c>
      <c r="N96" s="45">
        <f t="shared" si="18"/>
        <v>0</v>
      </c>
      <c r="O96" s="45">
        <f t="shared" si="18"/>
        <v>0</v>
      </c>
      <c r="P96" s="44">
        <f t="shared" si="18"/>
        <v>0</v>
      </c>
      <c r="Q96" s="42">
        <f t="shared" si="18"/>
        <v>0</v>
      </c>
      <c r="R96" s="45">
        <f t="shared" si="18"/>
        <v>0</v>
      </c>
      <c r="S96" s="45">
        <f t="shared" si="18"/>
        <v>0</v>
      </c>
      <c r="T96" s="44">
        <f t="shared" si="18"/>
        <v>0</v>
      </c>
      <c r="U96" s="42">
        <f t="shared" si="18"/>
        <v>0</v>
      </c>
      <c r="V96" s="45">
        <f t="shared" si="18"/>
        <v>0</v>
      </c>
      <c r="W96" s="45">
        <f t="shared" si="18"/>
        <v>0</v>
      </c>
    </row>
    <row r="97" spans="1:23" ht="11.25">
      <c r="A97" s="30" t="s">
        <v>26</v>
      </c>
      <c r="B97" s="31" t="s">
        <v>182</v>
      </c>
      <c r="C97" s="32" t="s">
        <v>183</v>
      </c>
      <c r="D97" s="33">
        <v>3619271231</v>
      </c>
      <c r="E97" s="34">
        <v>3619271231</v>
      </c>
      <c r="F97" s="34">
        <v>1150321398</v>
      </c>
      <c r="G97" s="35">
        <f t="shared" si="17"/>
        <v>0.31783232716774523</v>
      </c>
      <c r="H97" s="36">
        <v>551168541</v>
      </c>
      <c r="I97" s="34">
        <v>294389315</v>
      </c>
      <c r="J97" s="37">
        <v>304763542</v>
      </c>
      <c r="K97" s="37">
        <v>1150321398</v>
      </c>
      <c r="L97" s="36">
        <v>0</v>
      </c>
      <c r="M97" s="34">
        <v>0</v>
      </c>
      <c r="N97" s="37">
        <v>0</v>
      </c>
      <c r="O97" s="37">
        <v>0</v>
      </c>
      <c r="P97" s="36">
        <v>0</v>
      </c>
      <c r="Q97" s="34">
        <v>0</v>
      </c>
      <c r="R97" s="37">
        <v>0</v>
      </c>
      <c r="S97" s="37">
        <v>0</v>
      </c>
      <c r="T97" s="36">
        <v>0</v>
      </c>
      <c r="U97" s="34">
        <v>0</v>
      </c>
      <c r="V97" s="37">
        <v>0</v>
      </c>
      <c r="W97" s="37">
        <v>0</v>
      </c>
    </row>
    <row r="98" spans="1:23" ht="11.25">
      <c r="A98" s="30" t="s">
        <v>26</v>
      </c>
      <c r="B98" s="31" t="s">
        <v>184</v>
      </c>
      <c r="C98" s="32" t="s">
        <v>185</v>
      </c>
      <c r="D98" s="33">
        <v>609637440</v>
      </c>
      <c r="E98" s="34">
        <v>609637440</v>
      </c>
      <c r="F98" s="34">
        <v>173328267</v>
      </c>
      <c r="G98" s="35">
        <f t="shared" si="17"/>
        <v>0.28431368486817343</v>
      </c>
      <c r="H98" s="36">
        <v>70093606</v>
      </c>
      <c r="I98" s="34">
        <v>52725959</v>
      </c>
      <c r="J98" s="37">
        <v>50508702</v>
      </c>
      <c r="K98" s="37">
        <v>173328267</v>
      </c>
      <c r="L98" s="36">
        <v>0</v>
      </c>
      <c r="M98" s="34">
        <v>0</v>
      </c>
      <c r="N98" s="37">
        <v>0</v>
      </c>
      <c r="O98" s="37">
        <v>0</v>
      </c>
      <c r="P98" s="36">
        <v>0</v>
      </c>
      <c r="Q98" s="34">
        <v>0</v>
      </c>
      <c r="R98" s="37">
        <v>0</v>
      </c>
      <c r="S98" s="37">
        <v>0</v>
      </c>
      <c r="T98" s="36">
        <v>0</v>
      </c>
      <c r="U98" s="34">
        <v>0</v>
      </c>
      <c r="V98" s="37">
        <v>0</v>
      </c>
      <c r="W98" s="37">
        <v>0</v>
      </c>
    </row>
    <row r="99" spans="1:23" ht="11.25">
      <c r="A99" s="30" t="s">
        <v>26</v>
      </c>
      <c r="B99" s="31" t="s">
        <v>186</v>
      </c>
      <c r="C99" s="32" t="s">
        <v>187</v>
      </c>
      <c r="D99" s="33">
        <v>510817597</v>
      </c>
      <c r="E99" s="34">
        <v>510817597</v>
      </c>
      <c r="F99" s="34">
        <v>112435311</v>
      </c>
      <c r="G99" s="35">
        <f t="shared" si="17"/>
        <v>0.22010853122587318</v>
      </c>
      <c r="H99" s="36">
        <v>35540457</v>
      </c>
      <c r="I99" s="34">
        <v>39721130</v>
      </c>
      <c r="J99" s="37">
        <v>37173724</v>
      </c>
      <c r="K99" s="37">
        <v>112435311</v>
      </c>
      <c r="L99" s="36">
        <v>0</v>
      </c>
      <c r="M99" s="34">
        <v>0</v>
      </c>
      <c r="N99" s="37">
        <v>0</v>
      </c>
      <c r="O99" s="37">
        <v>0</v>
      </c>
      <c r="P99" s="36">
        <v>0</v>
      </c>
      <c r="Q99" s="34">
        <v>0</v>
      </c>
      <c r="R99" s="37">
        <v>0</v>
      </c>
      <c r="S99" s="37">
        <v>0</v>
      </c>
      <c r="T99" s="36">
        <v>0</v>
      </c>
      <c r="U99" s="34">
        <v>0</v>
      </c>
      <c r="V99" s="37">
        <v>0</v>
      </c>
      <c r="W99" s="37">
        <v>0</v>
      </c>
    </row>
    <row r="100" spans="1:23" ht="11.25">
      <c r="A100" s="30" t="s">
        <v>45</v>
      </c>
      <c r="B100" s="31" t="s">
        <v>188</v>
      </c>
      <c r="C100" s="32" t="s">
        <v>189</v>
      </c>
      <c r="D100" s="33">
        <v>379325566</v>
      </c>
      <c r="E100" s="34">
        <v>379325566</v>
      </c>
      <c r="F100" s="34">
        <v>128890077</v>
      </c>
      <c r="G100" s="35">
        <f aca="true" t="shared" si="19" ref="G100:G108">IF($D100=0,0,$F100/$D100)</f>
        <v>0.3397874769136969</v>
      </c>
      <c r="H100" s="36">
        <v>96051686</v>
      </c>
      <c r="I100" s="34">
        <v>7416905</v>
      </c>
      <c r="J100" s="37">
        <v>25421486</v>
      </c>
      <c r="K100" s="37">
        <v>128890077</v>
      </c>
      <c r="L100" s="36">
        <v>0</v>
      </c>
      <c r="M100" s="34">
        <v>0</v>
      </c>
      <c r="N100" s="37">
        <v>0</v>
      </c>
      <c r="O100" s="37">
        <v>0</v>
      </c>
      <c r="P100" s="36">
        <v>0</v>
      </c>
      <c r="Q100" s="34">
        <v>0</v>
      </c>
      <c r="R100" s="37">
        <v>0</v>
      </c>
      <c r="S100" s="37">
        <v>0</v>
      </c>
      <c r="T100" s="36">
        <v>0</v>
      </c>
      <c r="U100" s="34">
        <v>0</v>
      </c>
      <c r="V100" s="37">
        <v>0</v>
      </c>
      <c r="W100" s="37">
        <v>0</v>
      </c>
    </row>
    <row r="101" spans="1:23" ht="11.25">
      <c r="A101" s="38"/>
      <c r="B101" s="39" t="s">
        <v>190</v>
      </c>
      <c r="C101" s="40"/>
      <c r="D101" s="41">
        <f>SUM(D97:D100)</f>
        <v>5119051834</v>
      </c>
      <c r="E101" s="42">
        <f>SUM(E97:E100)</f>
        <v>5119051834</v>
      </c>
      <c r="F101" s="42">
        <f>SUM(F97:F100)</f>
        <v>1564975053</v>
      </c>
      <c r="G101" s="43">
        <f t="shared" si="19"/>
        <v>0.30571580514298813</v>
      </c>
      <c r="H101" s="44">
        <f aca="true" t="shared" si="20" ref="H101:W101">SUM(H97:H100)</f>
        <v>752854290</v>
      </c>
      <c r="I101" s="42">
        <f t="shared" si="20"/>
        <v>394253309</v>
      </c>
      <c r="J101" s="45">
        <f t="shared" si="20"/>
        <v>417867454</v>
      </c>
      <c r="K101" s="45">
        <f t="shared" si="20"/>
        <v>1564975053</v>
      </c>
      <c r="L101" s="44">
        <f t="shared" si="20"/>
        <v>0</v>
      </c>
      <c r="M101" s="42">
        <f t="shared" si="20"/>
        <v>0</v>
      </c>
      <c r="N101" s="45">
        <f t="shared" si="20"/>
        <v>0</v>
      </c>
      <c r="O101" s="45">
        <f t="shared" si="20"/>
        <v>0</v>
      </c>
      <c r="P101" s="44">
        <f t="shared" si="20"/>
        <v>0</v>
      </c>
      <c r="Q101" s="42">
        <f t="shared" si="20"/>
        <v>0</v>
      </c>
      <c r="R101" s="45">
        <f t="shared" si="20"/>
        <v>0</v>
      </c>
      <c r="S101" s="45">
        <f t="shared" si="20"/>
        <v>0</v>
      </c>
      <c r="T101" s="44">
        <f t="shared" si="20"/>
        <v>0</v>
      </c>
      <c r="U101" s="42">
        <f t="shared" si="20"/>
        <v>0</v>
      </c>
      <c r="V101" s="45">
        <f t="shared" si="20"/>
        <v>0</v>
      </c>
      <c r="W101" s="45">
        <f t="shared" si="20"/>
        <v>0</v>
      </c>
    </row>
    <row r="102" spans="1:23" ht="11.25">
      <c r="A102" s="30" t="s">
        <v>26</v>
      </c>
      <c r="B102" s="31" t="s">
        <v>191</v>
      </c>
      <c r="C102" s="32" t="s">
        <v>192</v>
      </c>
      <c r="D102" s="33">
        <v>1762640488</v>
      </c>
      <c r="E102" s="34">
        <v>1762640488</v>
      </c>
      <c r="F102" s="34">
        <v>480115093</v>
      </c>
      <c r="G102" s="35">
        <f t="shared" si="19"/>
        <v>0.2723840149302187</v>
      </c>
      <c r="H102" s="36">
        <v>211716709</v>
      </c>
      <c r="I102" s="34">
        <v>134232645</v>
      </c>
      <c r="J102" s="37">
        <v>134165739</v>
      </c>
      <c r="K102" s="37">
        <v>480115093</v>
      </c>
      <c r="L102" s="36">
        <v>0</v>
      </c>
      <c r="M102" s="34">
        <v>0</v>
      </c>
      <c r="N102" s="37">
        <v>0</v>
      </c>
      <c r="O102" s="37">
        <v>0</v>
      </c>
      <c r="P102" s="36">
        <v>0</v>
      </c>
      <c r="Q102" s="34">
        <v>0</v>
      </c>
      <c r="R102" s="37">
        <v>0</v>
      </c>
      <c r="S102" s="37">
        <v>0</v>
      </c>
      <c r="T102" s="36">
        <v>0</v>
      </c>
      <c r="U102" s="34">
        <v>0</v>
      </c>
      <c r="V102" s="37">
        <v>0</v>
      </c>
      <c r="W102" s="37">
        <v>0</v>
      </c>
    </row>
    <row r="103" spans="1:23" ht="11.25">
      <c r="A103" s="30" t="s">
        <v>26</v>
      </c>
      <c r="B103" s="31" t="s">
        <v>193</v>
      </c>
      <c r="C103" s="32" t="s">
        <v>194</v>
      </c>
      <c r="D103" s="33">
        <v>794943298</v>
      </c>
      <c r="E103" s="34">
        <v>794943298</v>
      </c>
      <c r="F103" s="34">
        <v>197518735</v>
      </c>
      <c r="G103" s="35">
        <f t="shared" si="19"/>
        <v>0.24846896061258447</v>
      </c>
      <c r="H103" s="36">
        <v>88318189</v>
      </c>
      <c r="I103" s="34">
        <v>55082507</v>
      </c>
      <c r="J103" s="37">
        <v>54118039</v>
      </c>
      <c r="K103" s="37">
        <v>197518735</v>
      </c>
      <c r="L103" s="36">
        <v>0</v>
      </c>
      <c r="M103" s="34">
        <v>0</v>
      </c>
      <c r="N103" s="37">
        <v>0</v>
      </c>
      <c r="O103" s="37">
        <v>0</v>
      </c>
      <c r="P103" s="36">
        <v>0</v>
      </c>
      <c r="Q103" s="34">
        <v>0</v>
      </c>
      <c r="R103" s="37">
        <v>0</v>
      </c>
      <c r="S103" s="37">
        <v>0</v>
      </c>
      <c r="T103" s="36">
        <v>0</v>
      </c>
      <c r="U103" s="34">
        <v>0</v>
      </c>
      <c r="V103" s="37">
        <v>0</v>
      </c>
      <c r="W103" s="37">
        <v>0</v>
      </c>
    </row>
    <row r="104" spans="1:23" ht="11.25">
      <c r="A104" s="30" t="s">
        <v>26</v>
      </c>
      <c r="B104" s="31" t="s">
        <v>195</v>
      </c>
      <c r="C104" s="32" t="s">
        <v>196</v>
      </c>
      <c r="D104" s="33">
        <v>416430000</v>
      </c>
      <c r="E104" s="34">
        <v>416430000</v>
      </c>
      <c r="F104" s="34">
        <v>93338433</v>
      </c>
      <c r="G104" s="35">
        <f t="shared" si="19"/>
        <v>0.22413955046466394</v>
      </c>
      <c r="H104" s="36">
        <v>62300141</v>
      </c>
      <c r="I104" s="34">
        <v>16917421</v>
      </c>
      <c r="J104" s="37">
        <v>14120871</v>
      </c>
      <c r="K104" s="37">
        <v>93338433</v>
      </c>
      <c r="L104" s="36">
        <v>0</v>
      </c>
      <c r="M104" s="34">
        <v>0</v>
      </c>
      <c r="N104" s="37">
        <v>0</v>
      </c>
      <c r="O104" s="37">
        <v>0</v>
      </c>
      <c r="P104" s="36">
        <v>0</v>
      </c>
      <c r="Q104" s="34">
        <v>0</v>
      </c>
      <c r="R104" s="37">
        <v>0</v>
      </c>
      <c r="S104" s="37">
        <v>0</v>
      </c>
      <c r="T104" s="36">
        <v>0</v>
      </c>
      <c r="U104" s="34">
        <v>0</v>
      </c>
      <c r="V104" s="37">
        <v>0</v>
      </c>
      <c r="W104" s="37">
        <v>0</v>
      </c>
    </row>
    <row r="105" spans="1:23" ht="11.25">
      <c r="A105" s="30" t="s">
        <v>26</v>
      </c>
      <c r="B105" s="31" t="s">
        <v>197</v>
      </c>
      <c r="C105" s="32" t="s">
        <v>198</v>
      </c>
      <c r="D105" s="33">
        <v>1170373742</v>
      </c>
      <c r="E105" s="34">
        <v>1170373742</v>
      </c>
      <c r="F105" s="34">
        <v>261005734</v>
      </c>
      <c r="G105" s="35">
        <f t="shared" si="19"/>
        <v>0.22301058596374423</v>
      </c>
      <c r="H105" s="36">
        <v>62972683</v>
      </c>
      <c r="I105" s="34">
        <v>141420637</v>
      </c>
      <c r="J105" s="37">
        <v>56612414</v>
      </c>
      <c r="K105" s="37">
        <v>261005734</v>
      </c>
      <c r="L105" s="36">
        <v>0</v>
      </c>
      <c r="M105" s="34">
        <v>0</v>
      </c>
      <c r="N105" s="37">
        <v>0</v>
      </c>
      <c r="O105" s="37">
        <v>0</v>
      </c>
      <c r="P105" s="36">
        <v>0</v>
      </c>
      <c r="Q105" s="34">
        <v>0</v>
      </c>
      <c r="R105" s="37">
        <v>0</v>
      </c>
      <c r="S105" s="37">
        <v>0</v>
      </c>
      <c r="T105" s="36">
        <v>0</v>
      </c>
      <c r="U105" s="34">
        <v>0</v>
      </c>
      <c r="V105" s="37">
        <v>0</v>
      </c>
      <c r="W105" s="37">
        <v>0</v>
      </c>
    </row>
    <row r="106" spans="1:23" ht="11.25">
      <c r="A106" s="30" t="s">
        <v>45</v>
      </c>
      <c r="B106" s="31" t="s">
        <v>199</v>
      </c>
      <c r="C106" s="32" t="s">
        <v>200</v>
      </c>
      <c r="D106" s="33">
        <v>261899400</v>
      </c>
      <c r="E106" s="34">
        <v>261899400</v>
      </c>
      <c r="F106" s="34">
        <v>84895756</v>
      </c>
      <c r="G106" s="35">
        <f t="shared" si="19"/>
        <v>0.324154068317835</v>
      </c>
      <c r="H106" s="36">
        <v>73075950</v>
      </c>
      <c r="I106" s="34">
        <v>1721745</v>
      </c>
      <c r="J106" s="37">
        <v>10098061</v>
      </c>
      <c r="K106" s="37">
        <v>84895756</v>
      </c>
      <c r="L106" s="36">
        <v>0</v>
      </c>
      <c r="M106" s="34">
        <v>0</v>
      </c>
      <c r="N106" s="37">
        <v>0</v>
      </c>
      <c r="O106" s="37">
        <v>0</v>
      </c>
      <c r="P106" s="36">
        <v>0</v>
      </c>
      <c r="Q106" s="34">
        <v>0</v>
      </c>
      <c r="R106" s="37">
        <v>0</v>
      </c>
      <c r="S106" s="37">
        <v>0</v>
      </c>
      <c r="T106" s="36">
        <v>0</v>
      </c>
      <c r="U106" s="34">
        <v>0</v>
      </c>
      <c r="V106" s="37">
        <v>0</v>
      </c>
      <c r="W106" s="37">
        <v>0</v>
      </c>
    </row>
    <row r="107" spans="1:23" ht="11.25">
      <c r="A107" s="38"/>
      <c r="B107" s="39" t="s">
        <v>201</v>
      </c>
      <c r="C107" s="40"/>
      <c r="D107" s="41">
        <f>SUM(D102:D106)</f>
        <v>4406286928</v>
      </c>
      <c r="E107" s="42">
        <f>SUM(E102:E106)</f>
        <v>4406286928</v>
      </c>
      <c r="F107" s="42">
        <f>SUM(F102:F106)</f>
        <v>1116873751</v>
      </c>
      <c r="G107" s="43">
        <f t="shared" si="19"/>
        <v>0.2534727695336321</v>
      </c>
      <c r="H107" s="44">
        <f aca="true" t="shared" si="21" ref="H107:W107">SUM(H102:H106)</f>
        <v>498383672</v>
      </c>
      <c r="I107" s="42">
        <f t="shared" si="21"/>
        <v>349374955</v>
      </c>
      <c r="J107" s="45">
        <f t="shared" si="21"/>
        <v>269115124</v>
      </c>
      <c r="K107" s="45">
        <f t="shared" si="21"/>
        <v>1116873751</v>
      </c>
      <c r="L107" s="44">
        <f t="shared" si="21"/>
        <v>0</v>
      </c>
      <c r="M107" s="42">
        <f t="shared" si="21"/>
        <v>0</v>
      </c>
      <c r="N107" s="45">
        <f t="shared" si="21"/>
        <v>0</v>
      </c>
      <c r="O107" s="45">
        <f t="shared" si="21"/>
        <v>0</v>
      </c>
      <c r="P107" s="44">
        <f t="shared" si="21"/>
        <v>0</v>
      </c>
      <c r="Q107" s="42">
        <f t="shared" si="21"/>
        <v>0</v>
      </c>
      <c r="R107" s="45">
        <f t="shared" si="21"/>
        <v>0</v>
      </c>
      <c r="S107" s="45">
        <f t="shared" si="21"/>
        <v>0</v>
      </c>
      <c r="T107" s="44">
        <f t="shared" si="21"/>
        <v>0</v>
      </c>
      <c r="U107" s="42">
        <f t="shared" si="21"/>
        <v>0</v>
      </c>
      <c r="V107" s="45">
        <f t="shared" si="21"/>
        <v>0</v>
      </c>
      <c r="W107" s="45">
        <f t="shared" si="21"/>
        <v>0</v>
      </c>
    </row>
    <row r="108" spans="1:23" ht="11.25">
      <c r="A108" s="46"/>
      <c r="B108" s="47" t="s">
        <v>202</v>
      </c>
      <c r="C108" s="48"/>
      <c r="D108" s="49">
        <f>SUM(D93:D95,D97:D100,D102:D106)</f>
        <v>86102929493</v>
      </c>
      <c r="E108" s="50">
        <f>SUM(E93:E95,E97:E100,E102:E106)</f>
        <v>86102929493</v>
      </c>
      <c r="F108" s="50">
        <f>SUM(F93:F95,F97:F100,F102:F106)</f>
        <v>23394281379</v>
      </c>
      <c r="G108" s="51">
        <f t="shared" si="19"/>
        <v>0.27170134067159596</v>
      </c>
      <c r="H108" s="52">
        <f aca="true" t="shared" si="22" ref="H108:W108">SUM(H93:H95,H97:H100,H102:H106)</f>
        <v>10112492432</v>
      </c>
      <c r="I108" s="50">
        <f t="shared" si="22"/>
        <v>7204237552</v>
      </c>
      <c r="J108" s="53">
        <f t="shared" si="22"/>
        <v>6077551395</v>
      </c>
      <c r="K108" s="53">
        <f t="shared" si="22"/>
        <v>23394281379</v>
      </c>
      <c r="L108" s="52">
        <f t="shared" si="22"/>
        <v>0</v>
      </c>
      <c r="M108" s="50">
        <f t="shared" si="22"/>
        <v>0</v>
      </c>
      <c r="N108" s="53">
        <f t="shared" si="22"/>
        <v>0</v>
      </c>
      <c r="O108" s="53">
        <f t="shared" si="22"/>
        <v>0</v>
      </c>
      <c r="P108" s="52">
        <f t="shared" si="22"/>
        <v>0</v>
      </c>
      <c r="Q108" s="50">
        <f t="shared" si="22"/>
        <v>0</v>
      </c>
      <c r="R108" s="53">
        <f t="shared" si="22"/>
        <v>0</v>
      </c>
      <c r="S108" s="53">
        <f t="shared" si="22"/>
        <v>0</v>
      </c>
      <c r="T108" s="52">
        <f t="shared" si="22"/>
        <v>0</v>
      </c>
      <c r="U108" s="50">
        <f t="shared" si="22"/>
        <v>0</v>
      </c>
      <c r="V108" s="53">
        <f t="shared" si="22"/>
        <v>0</v>
      </c>
      <c r="W108" s="53">
        <f t="shared" si="22"/>
        <v>0</v>
      </c>
    </row>
    <row r="109" spans="1:23" ht="11.25">
      <c r="A109" s="26"/>
      <c r="B109" s="13"/>
      <c r="C109" s="14"/>
      <c r="D109" s="15"/>
      <c r="E109" s="16"/>
      <c r="F109" s="16"/>
      <c r="G109" s="10"/>
      <c r="H109" s="36"/>
      <c r="I109" s="34"/>
      <c r="J109" s="37"/>
      <c r="K109" s="37"/>
      <c r="L109" s="36"/>
      <c r="M109" s="34"/>
      <c r="N109" s="37"/>
      <c r="O109" s="37"/>
      <c r="P109" s="36"/>
      <c r="Q109" s="34"/>
      <c r="R109" s="37"/>
      <c r="S109" s="37"/>
      <c r="T109" s="36"/>
      <c r="U109" s="34"/>
      <c r="V109" s="37"/>
      <c r="W109" s="37"/>
    </row>
    <row r="110" spans="1:23" ht="11.25">
      <c r="A110" s="26"/>
      <c r="B110" s="27" t="s">
        <v>203</v>
      </c>
      <c r="C110" s="28"/>
      <c r="D110" s="54"/>
      <c r="E110" s="16"/>
      <c r="F110" s="16"/>
      <c r="G110" s="10"/>
      <c r="H110" s="36"/>
      <c r="I110" s="34"/>
      <c r="J110" s="37"/>
      <c r="K110" s="37"/>
      <c r="L110" s="36"/>
      <c r="M110" s="34"/>
      <c r="N110" s="37"/>
      <c r="O110" s="37"/>
      <c r="P110" s="36"/>
      <c r="Q110" s="34"/>
      <c r="R110" s="37"/>
      <c r="S110" s="37"/>
      <c r="T110" s="36"/>
      <c r="U110" s="34"/>
      <c r="V110" s="37"/>
      <c r="W110" s="37"/>
    </row>
    <row r="111" spans="1:23" ht="11.25">
      <c r="A111" s="30" t="s">
        <v>20</v>
      </c>
      <c r="B111" s="31" t="s">
        <v>204</v>
      </c>
      <c r="C111" s="32" t="s">
        <v>205</v>
      </c>
      <c r="D111" s="33">
        <v>23662217745</v>
      </c>
      <c r="E111" s="34">
        <v>23662217745</v>
      </c>
      <c r="F111" s="34">
        <v>6159313922</v>
      </c>
      <c r="G111" s="35">
        <f aca="true" t="shared" si="23" ref="G111:G142">IF($D111=0,0,$F111/$D111)</f>
        <v>0.26030163310882</v>
      </c>
      <c r="H111" s="36">
        <v>2437574310</v>
      </c>
      <c r="I111" s="34">
        <v>2084261081</v>
      </c>
      <c r="J111" s="37">
        <v>1637478531</v>
      </c>
      <c r="K111" s="37">
        <v>6159313922</v>
      </c>
      <c r="L111" s="36">
        <v>0</v>
      </c>
      <c r="M111" s="34">
        <v>0</v>
      </c>
      <c r="N111" s="37">
        <v>0</v>
      </c>
      <c r="O111" s="37">
        <v>0</v>
      </c>
      <c r="P111" s="36">
        <v>0</v>
      </c>
      <c r="Q111" s="34">
        <v>0</v>
      </c>
      <c r="R111" s="37">
        <v>0</v>
      </c>
      <c r="S111" s="37">
        <v>0</v>
      </c>
      <c r="T111" s="36">
        <v>0</v>
      </c>
      <c r="U111" s="34">
        <v>0</v>
      </c>
      <c r="V111" s="37">
        <v>0</v>
      </c>
      <c r="W111" s="37">
        <v>0</v>
      </c>
    </row>
    <row r="112" spans="1:23" ht="11.25">
      <c r="A112" s="38"/>
      <c r="B112" s="39" t="s">
        <v>25</v>
      </c>
      <c r="C112" s="40"/>
      <c r="D112" s="41">
        <f>D111</f>
        <v>23662217745</v>
      </c>
      <c r="E112" s="42">
        <f>E111</f>
        <v>23662217745</v>
      </c>
      <c r="F112" s="42">
        <f>F111</f>
        <v>6159313922</v>
      </c>
      <c r="G112" s="43">
        <f t="shared" si="23"/>
        <v>0.26030163310882</v>
      </c>
      <c r="H112" s="44">
        <f aca="true" t="shared" si="24" ref="H112:W112">H111</f>
        <v>2437574310</v>
      </c>
      <c r="I112" s="42">
        <f t="shared" si="24"/>
        <v>2084261081</v>
      </c>
      <c r="J112" s="45">
        <f t="shared" si="24"/>
        <v>1637478531</v>
      </c>
      <c r="K112" s="45">
        <f t="shared" si="24"/>
        <v>6159313922</v>
      </c>
      <c r="L112" s="44">
        <f t="shared" si="24"/>
        <v>0</v>
      </c>
      <c r="M112" s="42">
        <f t="shared" si="24"/>
        <v>0</v>
      </c>
      <c r="N112" s="45">
        <f t="shared" si="24"/>
        <v>0</v>
      </c>
      <c r="O112" s="45">
        <f t="shared" si="24"/>
        <v>0</v>
      </c>
      <c r="P112" s="44">
        <f t="shared" si="24"/>
        <v>0</v>
      </c>
      <c r="Q112" s="42">
        <f t="shared" si="24"/>
        <v>0</v>
      </c>
      <c r="R112" s="45">
        <f t="shared" si="24"/>
        <v>0</v>
      </c>
      <c r="S112" s="45">
        <f t="shared" si="24"/>
        <v>0</v>
      </c>
      <c r="T112" s="44">
        <f t="shared" si="24"/>
        <v>0</v>
      </c>
      <c r="U112" s="42">
        <f t="shared" si="24"/>
        <v>0</v>
      </c>
      <c r="V112" s="45">
        <f t="shared" si="24"/>
        <v>0</v>
      </c>
      <c r="W112" s="45">
        <f t="shared" si="24"/>
        <v>0</v>
      </c>
    </row>
    <row r="113" spans="1:23" ht="11.25">
      <c r="A113" s="30" t="s">
        <v>26</v>
      </c>
      <c r="B113" s="31" t="s">
        <v>206</v>
      </c>
      <c r="C113" s="32" t="s">
        <v>207</v>
      </c>
      <c r="D113" s="33">
        <v>37602000</v>
      </c>
      <c r="E113" s="34">
        <v>37602000</v>
      </c>
      <c r="F113" s="34">
        <v>19821609</v>
      </c>
      <c r="G113" s="35">
        <f t="shared" si="23"/>
        <v>0.5271424126376256</v>
      </c>
      <c r="H113" s="36">
        <v>16527326</v>
      </c>
      <c r="I113" s="34">
        <v>2764355</v>
      </c>
      <c r="J113" s="37">
        <v>529928</v>
      </c>
      <c r="K113" s="37">
        <v>19821609</v>
      </c>
      <c r="L113" s="36">
        <v>0</v>
      </c>
      <c r="M113" s="34">
        <v>0</v>
      </c>
      <c r="N113" s="37">
        <v>0</v>
      </c>
      <c r="O113" s="37">
        <v>0</v>
      </c>
      <c r="P113" s="36">
        <v>0</v>
      </c>
      <c r="Q113" s="34">
        <v>0</v>
      </c>
      <c r="R113" s="37">
        <v>0</v>
      </c>
      <c r="S113" s="37">
        <v>0</v>
      </c>
      <c r="T113" s="36">
        <v>0</v>
      </c>
      <c r="U113" s="34">
        <v>0</v>
      </c>
      <c r="V113" s="37">
        <v>0</v>
      </c>
      <c r="W113" s="37">
        <v>0</v>
      </c>
    </row>
    <row r="114" spans="1:23" ht="11.25">
      <c r="A114" s="30" t="s">
        <v>26</v>
      </c>
      <c r="B114" s="31" t="s">
        <v>208</v>
      </c>
      <c r="C114" s="32" t="s">
        <v>209</v>
      </c>
      <c r="D114" s="33">
        <v>127261370</v>
      </c>
      <c r="E114" s="34">
        <v>127261370</v>
      </c>
      <c r="F114" s="34">
        <v>78066527</v>
      </c>
      <c r="G114" s="35">
        <f t="shared" si="23"/>
        <v>0.6134345952742769</v>
      </c>
      <c r="H114" s="36">
        <v>76243552</v>
      </c>
      <c r="I114" s="34">
        <v>899559</v>
      </c>
      <c r="J114" s="37">
        <v>923416</v>
      </c>
      <c r="K114" s="37">
        <v>78066527</v>
      </c>
      <c r="L114" s="36">
        <v>0</v>
      </c>
      <c r="M114" s="34">
        <v>0</v>
      </c>
      <c r="N114" s="37">
        <v>0</v>
      </c>
      <c r="O114" s="37">
        <v>0</v>
      </c>
      <c r="P114" s="36">
        <v>0</v>
      </c>
      <c r="Q114" s="34">
        <v>0</v>
      </c>
      <c r="R114" s="37">
        <v>0</v>
      </c>
      <c r="S114" s="37">
        <v>0</v>
      </c>
      <c r="T114" s="36">
        <v>0</v>
      </c>
      <c r="U114" s="34">
        <v>0</v>
      </c>
      <c r="V114" s="37">
        <v>0</v>
      </c>
      <c r="W114" s="37">
        <v>0</v>
      </c>
    </row>
    <row r="115" spans="1:23" ht="11.25">
      <c r="A115" s="30" t="s">
        <v>26</v>
      </c>
      <c r="B115" s="31" t="s">
        <v>210</v>
      </c>
      <c r="C115" s="32" t="s">
        <v>211</v>
      </c>
      <c r="D115" s="33">
        <v>99559291</v>
      </c>
      <c r="E115" s="34">
        <v>99559291</v>
      </c>
      <c r="F115" s="34">
        <v>14139724</v>
      </c>
      <c r="G115" s="35">
        <f t="shared" si="23"/>
        <v>0.14202314879883987</v>
      </c>
      <c r="H115" s="36">
        <v>4239931</v>
      </c>
      <c r="I115" s="34">
        <v>4886639</v>
      </c>
      <c r="J115" s="37">
        <v>5013154</v>
      </c>
      <c r="K115" s="37">
        <v>14139724</v>
      </c>
      <c r="L115" s="36">
        <v>0</v>
      </c>
      <c r="M115" s="34">
        <v>0</v>
      </c>
      <c r="N115" s="37">
        <v>0</v>
      </c>
      <c r="O115" s="37">
        <v>0</v>
      </c>
      <c r="P115" s="36">
        <v>0</v>
      </c>
      <c r="Q115" s="34">
        <v>0</v>
      </c>
      <c r="R115" s="37">
        <v>0</v>
      </c>
      <c r="S115" s="37">
        <v>0</v>
      </c>
      <c r="T115" s="36">
        <v>0</v>
      </c>
      <c r="U115" s="34">
        <v>0</v>
      </c>
      <c r="V115" s="37">
        <v>0</v>
      </c>
      <c r="W115" s="37">
        <v>0</v>
      </c>
    </row>
    <row r="116" spans="1:23" ht="11.25">
      <c r="A116" s="30" t="s">
        <v>26</v>
      </c>
      <c r="B116" s="31" t="s">
        <v>212</v>
      </c>
      <c r="C116" s="32" t="s">
        <v>213</v>
      </c>
      <c r="D116" s="33">
        <v>87148893</v>
      </c>
      <c r="E116" s="34">
        <v>87148893</v>
      </c>
      <c r="F116" s="34">
        <v>9826768</v>
      </c>
      <c r="G116" s="35">
        <f t="shared" si="23"/>
        <v>0.1127583800748909</v>
      </c>
      <c r="H116" s="36">
        <v>33057087</v>
      </c>
      <c r="I116" s="34">
        <v>-16408451</v>
      </c>
      <c r="J116" s="37">
        <v>-6821868</v>
      </c>
      <c r="K116" s="37">
        <v>9826768</v>
      </c>
      <c r="L116" s="36">
        <v>0</v>
      </c>
      <c r="M116" s="34">
        <v>0</v>
      </c>
      <c r="N116" s="37">
        <v>0</v>
      </c>
      <c r="O116" s="37">
        <v>0</v>
      </c>
      <c r="P116" s="36">
        <v>0</v>
      </c>
      <c r="Q116" s="34">
        <v>0</v>
      </c>
      <c r="R116" s="37">
        <v>0</v>
      </c>
      <c r="S116" s="37">
        <v>0</v>
      </c>
      <c r="T116" s="36">
        <v>0</v>
      </c>
      <c r="U116" s="34">
        <v>0</v>
      </c>
      <c r="V116" s="37">
        <v>0</v>
      </c>
      <c r="W116" s="37">
        <v>0</v>
      </c>
    </row>
    <row r="117" spans="1:23" ht="11.25">
      <c r="A117" s="30" t="s">
        <v>26</v>
      </c>
      <c r="B117" s="31" t="s">
        <v>214</v>
      </c>
      <c r="C117" s="32" t="s">
        <v>215</v>
      </c>
      <c r="D117" s="33">
        <v>30904000</v>
      </c>
      <c r="E117" s="34">
        <v>30904000</v>
      </c>
      <c r="F117" s="34">
        <v>13900958</v>
      </c>
      <c r="G117" s="35">
        <f t="shared" si="23"/>
        <v>0.44981096298213824</v>
      </c>
      <c r="H117" s="36">
        <v>12721348</v>
      </c>
      <c r="I117" s="34">
        <v>991429</v>
      </c>
      <c r="J117" s="37">
        <v>188181</v>
      </c>
      <c r="K117" s="37">
        <v>13900958</v>
      </c>
      <c r="L117" s="36">
        <v>0</v>
      </c>
      <c r="M117" s="34">
        <v>0</v>
      </c>
      <c r="N117" s="37">
        <v>0</v>
      </c>
      <c r="O117" s="37">
        <v>0</v>
      </c>
      <c r="P117" s="36">
        <v>0</v>
      </c>
      <c r="Q117" s="34">
        <v>0</v>
      </c>
      <c r="R117" s="37">
        <v>0</v>
      </c>
      <c r="S117" s="37">
        <v>0</v>
      </c>
      <c r="T117" s="36">
        <v>0</v>
      </c>
      <c r="U117" s="34">
        <v>0</v>
      </c>
      <c r="V117" s="37">
        <v>0</v>
      </c>
      <c r="W117" s="37">
        <v>0</v>
      </c>
    </row>
    <row r="118" spans="1:23" ht="11.25">
      <c r="A118" s="30" t="s">
        <v>26</v>
      </c>
      <c r="B118" s="31" t="s">
        <v>216</v>
      </c>
      <c r="C118" s="32" t="s">
        <v>217</v>
      </c>
      <c r="D118" s="33">
        <v>578696095</v>
      </c>
      <c r="E118" s="34">
        <v>578696095</v>
      </c>
      <c r="F118" s="34">
        <v>181687435</v>
      </c>
      <c r="G118" s="35">
        <f t="shared" si="23"/>
        <v>0.3139600155760512</v>
      </c>
      <c r="H118" s="36">
        <v>74532982</v>
      </c>
      <c r="I118" s="34">
        <v>67045820</v>
      </c>
      <c r="J118" s="37">
        <v>40108633</v>
      </c>
      <c r="K118" s="37">
        <v>181687435</v>
      </c>
      <c r="L118" s="36">
        <v>0</v>
      </c>
      <c r="M118" s="34">
        <v>0</v>
      </c>
      <c r="N118" s="37">
        <v>0</v>
      </c>
      <c r="O118" s="37">
        <v>0</v>
      </c>
      <c r="P118" s="36">
        <v>0</v>
      </c>
      <c r="Q118" s="34">
        <v>0</v>
      </c>
      <c r="R118" s="37">
        <v>0</v>
      </c>
      <c r="S118" s="37">
        <v>0</v>
      </c>
      <c r="T118" s="36">
        <v>0</v>
      </c>
      <c r="U118" s="34">
        <v>0</v>
      </c>
      <c r="V118" s="37">
        <v>0</v>
      </c>
      <c r="W118" s="37">
        <v>0</v>
      </c>
    </row>
    <row r="119" spans="1:23" ht="11.25">
      <c r="A119" s="30" t="s">
        <v>45</v>
      </c>
      <c r="B119" s="31" t="s">
        <v>218</v>
      </c>
      <c r="C119" s="32" t="s">
        <v>219</v>
      </c>
      <c r="D119" s="33">
        <v>665138432</v>
      </c>
      <c r="E119" s="34">
        <v>665138432</v>
      </c>
      <c r="F119" s="34">
        <v>216359610</v>
      </c>
      <c r="G119" s="35">
        <f t="shared" si="23"/>
        <v>0.3252850829103798</v>
      </c>
      <c r="H119" s="36">
        <v>17989257</v>
      </c>
      <c r="I119" s="34">
        <v>129419754</v>
      </c>
      <c r="J119" s="37">
        <v>68950599</v>
      </c>
      <c r="K119" s="37">
        <v>216359610</v>
      </c>
      <c r="L119" s="36">
        <v>0</v>
      </c>
      <c r="M119" s="34">
        <v>0</v>
      </c>
      <c r="N119" s="37">
        <v>0</v>
      </c>
      <c r="O119" s="37">
        <v>0</v>
      </c>
      <c r="P119" s="36">
        <v>0</v>
      </c>
      <c r="Q119" s="34">
        <v>0</v>
      </c>
      <c r="R119" s="37">
        <v>0</v>
      </c>
      <c r="S119" s="37">
        <v>0</v>
      </c>
      <c r="T119" s="36">
        <v>0</v>
      </c>
      <c r="U119" s="34">
        <v>0</v>
      </c>
      <c r="V119" s="37">
        <v>0</v>
      </c>
      <c r="W119" s="37">
        <v>0</v>
      </c>
    </row>
    <row r="120" spans="1:23" ht="11.25">
      <c r="A120" s="38"/>
      <c r="B120" s="39" t="s">
        <v>220</v>
      </c>
      <c r="C120" s="40"/>
      <c r="D120" s="41">
        <f>SUM(D113:D119)</f>
        <v>1626310081</v>
      </c>
      <c r="E120" s="42">
        <f>SUM(E113:E119)</f>
        <v>1626310081</v>
      </c>
      <c r="F120" s="42">
        <f>SUM(F113:F119)</f>
        <v>533802631</v>
      </c>
      <c r="G120" s="43">
        <f t="shared" si="23"/>
        <v>0.32822930708993125</v>
      </c>
      <c r="H120" s="44">
        <f aca="true" t="shared" si="25" ref="H120:W120">SUM(H113:H119)</f>
        <v>235311483</v>
      </c>
      <c r="I120" s="42">
        <f t="shared" si="25"/>
        <v>189599105</v>
      </c>
      <c r="J120" s="45">
        <f t="shared" si="25"/>
        <v>108892043</v>
      </c>
      <c r="K120" s="45">
        <f t="shared" si="25"/>
        <v>533802631</v>
      </c>
      <c r="L120" s="44">
        <f t="shared" si="25"/>
        <v>0</v>
      </c>
      <c r="M120" s="42">
        <f t="shared" si="25"/>
        <v>0</v>
      </c>
      <c r="N120" s="45">
        <f t="shared" si="25"/>
        <v>0</v>
      </c>
      <c r="O120" s="45">
        <f t="shared" si="25"/>
        <v>0</v>
      </c>
      <c r="P120" s="44">
        <f t="shared" si="25"/>
        <v>0</v>
      </c>
      <c r="Q120" s="42">
        <f t="shared" si="25"/>
        <v>0</v>
      </c>
      <c r="R120" s="45">
        <f t="shared" si="25"/>
        <v>0</v>
      </c>
      <c r="S120" s="45">
        <f t="shared" si="25"/>
        <v>0</v>
      </c>
      <c r="T120" s="44">
        <f t="shared" si="25"/>
        <v>0</v>
      </c>
      <c r="U120" s="42">
        <f t="shared" si="25"/>
        <v>0</v>
      </c>
      <c r="V120" s="45">
        <f t="shared" si="25"/>
        <v>0</v>
      </c>
      <c r="W120" s="45">
        <f t="shared" si="25"/>
        <v>0</v>
      </c>
    </row>
    <row r="121" spans="1:23" ht="11.25">
      <c r="A121" s="30" t="s">
        <v>26</v>
      </c>
      <c r="B121" s="31" t="s">
        <v>221</v>
      </c>
      <c r="C121" s="32" t="s">
        <v>222</v>
      </c>
      <c r="D121" s="33">
        <v>84665000</v>
      </c>
      <c r="E121" s="34">
        <v>84665000</v>
      </c>
      <c r="F121" s="34">
        <v>43602516</v>
      </c>
      <c r="G121" s="35">
        <f t="shared" si="23"/>
        <v>0.5150004842615012</v>
      </c>
      <c r="H121" s="36">
        <v>30335497</v>
      </c>
      <c r="I121" s="34">
        <v>7566672</v>
      </c>
      <c r="J121" s="37">
        <v>5700347</v>
      </c>
      <c r="K121" s="37">
        <v>43602516</v>
      </c>
      <c r="L121" s="36">
        <v>0</v>
      </c>
      <c r="M121" s="34">
        <v>0</v>
      </c>
      <c r="N121" s="37">
        <v>0</v>
      </c>
      <c r="O121" s="37">
        <v>0</v>
      </c>
      <c r="P121" s="36">
        <v>0</v>
      </c>
      <c r="Q121" s="34">
        <v>0</v>
      </c>
      <c r="R121" s="37">
        <v>0</v>
      </c>
      <c r="S121" s="37">
        <v>0</v>
      </c>
      <c r="T121" s="36">
        <v>0</v>
      </c>
      <c r="U121" s="34">
        <v>0</v>
      </c>
      <c r="V121" s="37">
        <v>0</v>
      </c>
      <c r="W121" s="37">
        <v>0</v>
      </c>
    </row>
    <row r="122" spans="1:23" ht="11.25">
      <c r="A122" s="30" t="s">
        <v>26</v>
      </c>
      <c r="B122" s="31" t="s">
        <v>223</v>
      </c>
      <c r="C122" s="32" t="s">
        <v>224</v>
      </c>
      <c r="D122" s="33">
        <v>223632819</v>
      </c>
      <c r="E122" s="34">
        <v>223632819</v>
      </c>
      <c r="F122" s="34">
        <v>60812190</v>
      </c>
      <c r="G122" s="35">
        <f t="shared" si="23"/>
        <v>0.27192873689974817</v>
      </c>
      <c r="H122" s="36">
        <v>28918727</v>
      </c>
      <c r="I122" s="34">
        <v>17734038</v>
      </c>
      <c r="J122" s="37">
        <v>14159425</v>
      </c>
      <c r="K122" s="37">
        <v>60812190</v>
      </c>
      <c r="L122" s="36">
        <v>0</v>
      </c>
      <c r="M122" s="34">
        <v>0</v>
      </c>
      <c r="N122" s="37">
        <v>0</v>
      </c>
      <c r="O122" s="37">
        <v>0</v>
      </c>
      <c r="P122" s="36">
        <v>0</v>
      </c>
      <c r="Q122" s="34">
        <v>0</v>
      </c>
      <c r="R122" s="37">
        <v>0</v>
      </c>
      <c r="S122" s="37">
        <v>0</v>
      </c>
      <c r="T122" s="36">
        <v>0</v>
      </c>
      <c r="U122" s="34">
        <v>0</v>
      </c>
      <c r="V122" s="37">
        <v>0</v>
      </c>
      <c r="W122" s="37">
        <v>0</v>
      </c>
    </row>
    <row r="123" spans="1:23" ht="11.25">
      <c r="A123" s="30" t="s">
        <v>26</v>
      </c>
      <c r="B123" s="31" t="s">
        <v>225</v>
      </c>
      <c r="C123" s="32" t="s">
        <v>226</v>
      </c>
      <c r="D123" s="33">
        <v>98936478</v>
      </c>
      <c r="E123" s="34">
        <v>98936478</v>
      </c>
      <c r="F123" s="34">
        <v>25164174</v>
      </c>
      <c r="G123" s="35">
        <f t="shared" si="23"/>
        <v>0.2543467738966815</v>
      </c>
      <c r="H123" s="36">
        <v>14982900</v>
      </c>
      <c r="I123" s="34">
        <v>6831207</v>
      </c>
      <c r="J123" s="37">
        <v>3350067</v>
      </c>
      <c r="K123" s="37">
        <v>25164174</v>
      </c>
      <c r="L123" s="36">
        <v>0</v>
      </c>
      <c r="M123" s="34">
        <v>0</v>
      </c>
      <c r="N123" s="37">
        <v>0</v>
      </c>
      <c r="O123" s="37">
        <v>0</v>
      </c>
      <c r="P123" s="36">
        <v>0</v>
      </c>
      <c r="Q123" s="34">
        <v>0</v>
      </c>
      <c r="R123" s="37">
        <v>0</v>
      </c>
      <c r="S123" s="37">
        <v>0</v>
      </c>
      <c r="T123" s="36">
        <v>0</v>
      </c>
      <c r="U123" s="34">
        <v>0</v>
      </c>
      <c r="V123" s="37">
        <v>0</v>
      </c>
      <c r="W123" s="37">
        <v>0</v>
      </c>
    </row>
    <row r="124" spans="1:23" ht="11.25">
      <c r="A124" s="30" t="s">
        <v>26</v>
      </c>
      <c r="B124" s="31" t="s">
        <v>227</v>
      </c>
      <c r="C124" s="32" t="s">
        <v>228</v>
      </c>
      <c r="D124" s="33">
        <v>54226521</v>
      </c>
      <c r="E124" s="34">
        <v>54226521</v>
      </c>
      <c r="F124" s="34">
        <v>236843</v>
      </c>
      <c r="G124" s="35">
        <f t="shared" si="23"/>
        <v>0.004367659876243951</v>
      </c>
      <c r="H124" s="36">
        <v>0</v>
      </c>
      <c r="I124" s="34">
        <v>236843</v>
      </c>
      <c r="J124" s="37">
        <v>0</v>
      </c>
      <c r="K124" s="37">
        <v>236843</v>
      </c>
      <c r="L124" s="36">
        <v>0</v>
      </c>
      <c r="M124" s="34">
        <v>0</v>
      </c>
      <c r="N124" s="37">
        <v>0</v>
      </c>
      <c r="O124" s="37">
        <v>0</v>
      </c>
      <c r="P124" s="36">
        <v>0</v>
      </c>
      <c r="Q124" s="34">
        <v>0</v>
      </c>
      <c r="R124" s="37">
        <v>0</v>
      </c>
      <c r="S124" s="37">
        <v>0</v>
      </c>
      <c r="T124" s="36">
        <v>0</v>
      </c>
      <c r="U124" s="34">
        <v>0</v>
      </c>
      <c r="V124" s="37">
        <v>0</v>
      </c>
      <c r="W124" s="37">
        <v>0</v>
      </c>
    </row>
    <row r="125" spans="1:23" ht="11.25">
      <c r="A125" s="30" t="s">
        <v>26</v>
      </c>
      <c r="B125" s="31" t="s">
        <v>229</v>
      </c>
      <c r="C125" s="32" t="s">
        <v>230</v>
      </c>
      <c r="D125" s="33">
        <v>2987790076</v>
      </c>
      <c r="E125" s="34">
        <v>2987790076</v>
      </c>
      <c r="F125" s="34">
        <v>835727592</v>
      </c>
      <c r="G125" s="35">
        <f t="shared" si="23"/>
        <v>0.27971429409085435</v>
      </c>
      <c r="H125" s="36">
        <v>219679643</v>
      </c>
      <c r="I125" s="34">
        <v>385185151</v>
      </c>
      <c r="J125" s="37">
        <v>230862798</v>
      </c>
      <c r="K125" s="37">
        <v>835727592</v>
      </c>
      <c r="L125" s="36">
        <v>0</v>
      </c>
      <c r="M125" s="34">
        <v>0</v>
      </c>
      <c r="N125" s="37">
        <v>0</v>
      </c>
      <c r="O125" s="37">
        <v>0</v>
      </c>
      <c r="P125" s="36">
        <v>0</v>
      </c>
      <c r="Q125" s="34">
        <v>0</v>
      </c>
      <c r="R125" s="37">
        <v>0</v>
      </c>
      <c r="S125" s="37">
        <v>0</v>
      </c>
      <c r="T125" s="36">
        <v>0</v>
      </c>
      <c r="U125" s="34">
        <v>0</v>
      </c>
      <c r="V125" s="37">
        <v>0</v>
      </c>
      <c r="W125" s="37">
        <v>0</v>
      </c>
    </row>
    <row r="126" spans="1:23" ht="11.25">
      <c r="A126" s="30" t="s">
        <v>26</v>
      </c>
      <c r="B126" s="31" t="s">
        <v>231</v>
      </c>
      <c r="C126" s="32" t="s">
        <v>232</v>
      </c>
      <c r="D126" s="33">
        <v>48404000</v>
      </c>
      <c r="E126" s="34">
        <v>48404000</v>
      </c>
      <c r="F126" s="34">
        <v>4697508</v>
      </c>
      <c r="G126" s="35">
        <f t="shared" si="23"/>
        <v>0.09704792992314684</v>
      </c>
      <c r="H126" s="36">
        <v>415147</v>
      </c>
      <c r="I126" s="34">
        <v>3292891</v>
      </c>
      <c r="J126" s="37">
        <v>989470</v>
      </c>
      <c r="K126" s="37">
        <v>4697508</v>
      </c>
      <c r="L126" s="36">
        <v>0</v>
      </c>
      <c r="M126" s="34">
        <v>0</v>
      </c>
      <c r="N126" s="37">
        <v>0</v>
      </c>
      <c r="O126" s="37">
        <v>0</v>
      </c>
      <c r="P126" s="36">
        <v>0</v>
      </c>
      <c r="Q126" s="34">
        <v>0</v>
      </c>
      <c r="R126" s="37">
        <v>0</v>
      </c>
      <c r="S126" s="37">
        <v>0</v>
      </c>
      <c r="T126" s="36">
        <v>0</v>
      </c>
      <c r="U126" s="34">
        <v>0</v>
      </c>
      <c r="V126" s="37">
        <v>0</v>
      </c>
      <c r="W126" s="37">
        <v>0</v>
      </c>
    </row>
    <row r="127" spans="1:23" ht="11.25">
      <c r="A127" s="30" t="s">
        <v>26</v>
      </c>
      <c r="B127" s="31" t="s">
        <v>233</v>
      </c>
      <c r="C127" s="32" t="s">
        <v>234</v>
      </c>
      <c r="D127" s="33">
        <v>45803289</v>
      </c>
      <c r="E127" s="34">
        <v>45803289</v>
      </c>
      <c r="F127" s="34">
        <v>15766197</v>
      </c>
      <c r="G127" s="35">
        <f t="shared" si="23"/>
        <v>0.34421539029653525</v>
      </c>
      <c r="H127" s="36">
        <v>12718075</v>
      </c>
      <c r="I127" s="34">
        <v>2944403</v>
      </c>
      <c r="J127" s="37">
        <v>103719</v>
      </c>
      <c r="K127" s="37">
        <v>15766197</v>
      </c>
      <c r="L127" s="36">
        <v>0</v>
      </c>
      <c r="M127" s="34">
        <v>0</v>
      </c>
      <c r="N127" s="37">
        <v>0</v>
      </c>
      <c r="O127" s="37">
        <v>0</v>
      </c>
      <c r="P127" s="36">
        <v>0</v>
      </c>
      <c r="Q127" s="34">
        <v>0</v>
      </c>
      <c r="R127" s="37">
        <v>0</v>
      </c>
      <c r="S127" s="37">
        <v>0</v>
      </c>
      <c r="T127" s="36">
        <v>0</v>
      </c>
      <c r="U127" s="34">
        <v>0</v>
      </c>
      <c r="V127" s="37">
        <v>0</v>
      </c>
      <c r="W127" s="37">
        <v>0</v>
      </c>
    </row>
    <row r="128" spans="1:23" ht="11.25">
      <c r="A128" s="30" t="s">
        <v>45</v>
      </c>
      <c r="B128" s="31" t="s">
        <v>235</v>
      </c>
      <c r="C128" s="32" t="s">
        <v>236</v>
      </c>
      <c r="D128" s="33">
        <v>447246976</v>
      </c>
      <c r="E128" s="34">
        <v>447246976</v>
      </c>
      <c r="F128" s="34">
        <v>167185649</v>
      </c>
      <c r="G128" s="35">
        <f t="shared" si="23"/>
        <v>0.3738105744062091</v>
      </c>
      <c r="H128" s="36">
        <v>142629817</v>
      </c>
      <c r="I128" s="34">
        <v>18729045</v>
      </c>
      <c r="J128" s="37">
        <v>5826787</v>
      </c>
      <c r="K128" s="37">
        <v>167185649</v>
      </c>
      <c r="L128" s="36">
        <v>0</v>
      </c>
      <c r="M128" s="34">
        <v>0</v>
      </c>
      <c r="N128" s="37">
        <v>0</v>
      </c>
      <c r="O128" s="37">
        <v>0</v>
      </c>
      <c r="P128" s="36">
        <v>0</v>
      </c>
      <c r="Q128" s="34">
        <v>0</v>
      </c>
      <c r="R128" s="37">
        <v>0</v>
      </c>
      <c r="S128" s="37">
        <v>0</v>
      </c>
      <c r="T128" s="36">
        <v>0</v>
      </c>
      <c r="U128" s="34">
        <v>0</v>
      </c>
      <c r="V128" s="37">
        <v>0</v>
      </c>
      <c r="W128" s="37">
        <v>0</v>
      </c>
    </row>
    <row r="129" spans="1:23" ht="11.25">
      <c r="A129" s="38"/>
      <c r="B129" s="39" t="s">
        <v>237</v>
      </c>
      <c r="C129" s="40"/>
      <c r="D129" s="41">
        <f>SUM(D121:D128)</f>
        <v>3990705159</v>
      </c>
      <c r="E129" s="42">
        <f>SUM(E121:E128)</f>
        <v>3990705159</v>
      </c>
      <c r="F129" s="42">
        <f>SUM(F121:F128)</f>
        <v>1153192669</v>
      </c>
      <c r="G129" s="43">
        <f t="shared" si="23"/>
        <v>0.288969648985286</v>
      </c>
      <c r="H129" s="44">
        <f aca="true" t="shared" si="26" ref="H129:W129">SUM(H121:H128)</f>
        <v>449679806</v>
      </c>
      <c r="I129" s="42">
        <f t="shared" si="26"/>
        <v>442520250</v>
      </c>
      <c r="J129" s="45">
        <f t="shared" si="26"/>
        <v>260992613</v>
      </c>
      <c r="K129" s="45">
        <f t="shared" si="26"/>
        <v>1153192669</v>
      </c>
      <c r="L129" s="44">
        <f t="shared" si="26"/>
        <v>0</v>
      </c>
      <c r="M129" s="42">
        <f t="shared" si="26"/>
        <v>0</v>
      </c>
      <c r="N129" s="45">
        <f t="shared" si="26"/>
        <v>0</v>
      </c>
      <c r="O129" s="45">
        <f t="shared" si="26"/>
        <v>0</v>
      </c>
      <c r="P129" s="44">
        <f t="shared" si="26"/>
        <v>0</v>
      </c>
      <c r="Q129" s="42">
        <f t="shared" si="26"/>
        <v>0</v>
      </c>
      <c r="R129" s="45">
        <f t="shared" si="26"/>
        <v>0</v>
      </c>
      <c r="S129" s="45">
        <f t="shared" si="26"/>
        <v>0</v>
      </c>
      <c r="T129" s="44">
        <f t="shared" si="26"/>
        <v>0</v>
      </c>
      <c r="U129" s="42">
        <f t="shared" si="26"/>
        <v>0</v>
      </c>
      <c r="V129" s="45">
        <f t="shared" si="26"/>
        <v>0</v>
      </c>
      <c r="W129" s="45">
        <f t="shared" si="26"/>
        <v>0</v>
      </c>
    </row>
    <row r="130" spans="1:23" ht="11.25">
      <c r="A130" s="30" t="s">
        <v>26</v>
      </c>
      <c r="B130" s="31" t="s">
        <v>238</v>
      </c>
      <c r="C130" s="32" t="s">
        <v>239</v>
      </c>
      <c r="D130" s="33">
        <v>564730422</v>
      </c>
      <c r="E130" s="34">
        <v>564730422</v>
      </c>
      <c r="F130" s="34">
        <v>235586669</v>
      </c>
      <c r="G130" s="35">
        <f t="shared" si="23"/>
        <v>0.41716659811891627</v>
      </c>
      <c r="H130" s="36">
        <v>191425743</v>
      </c>
      <c r="I130" s="34">
        <v>24622881</v>
      </c>
      <c r="J130" s="37">
        <v>19538045</v>
      </c>
      <c r="K130" s="37">
        <v>235586669</v>
      </c>
      <c r="L130" s="36">
        <v>0</v>
      </c>
      <c r="M130" s="34">
        <v>0</v>
      </c>
      <c r="N130" s="37">
        <v>0</v>
      </c>
      <c r="O130" s="37">
        <v>0</v>
      </c>
      <c r="P130" s="36">
        <v>0</v>
      </c>
      <c r="Q130" s="34">
        <v>0</v>
      </c>
      <c r="R130" s="37">
        <v>0</v>
      </c>
      <c r="S130" s="37">
        <v>0</v>
      </c>
      <c r="T130" s="36">
        <v>0</v>
      </c>
      <c r="U130" s="34">
        <v>0</v>
      </c>
      <c r="V130" s="37">
        <v>0</v>
      </c>
      <c r="W130" s="37">
        <v>0</v>
      </c>
    </row>
    <row r="131" spans="1:23" ht="11.25">
      <c r="A131" s="30" t="s">
        <v>26</v>
      </c>
      <c r="B131" s="31" t="s">
        <v>240</v>
      </c>
      <c r="C131" s="32" t="s">
        <v>241</v>
      </c>
      <c r="D131" s="33">
        <v>64136389</v>
      </c>
      <c r="E131" s="34">
        <v>64136389</v>
      </c>
      <c r="F131" s="34">
        <v>28905303</v>
      </c>
      <c r="G131" s="35">
        <f t="shared" si="23"/>
        <v>0.45068491461220245</v>
      </c>
      <c r="H131" s="36">
        <v>24941115</v>
      </c>
      <c r="I131" s="34">
        <v>2661660</v>
      </c>
      <c r="J131" s="37">
        <v>1302528</v>
      </c>
      <c r="K131" s="37">
        <v>28905303</v>
      </c>
      <c r="L131" s="36">
        <v>0</v>
      </c>
      <c r="M131" s="34">
        <v>0</v>
      </c>
      <c r="N131" s="37">
        <v>0</v>
      </c>
      <c r="O131" s="37">
        <v>0</v>
      </c>
      <c r="P131" s="36">
        <v>0</v>
      </c>
      <c r="Q131" s="34">
        <v>0</v>
      </c>
      <c r="R131" s="37">
        <v>0</v>
      </c>
      <c r="S131" s="37">
        <v>0</v>
      </c>
      <c r="T131" s="36">
        <v>0</v>
      </c>
      <c r="U131" s="34">
        <v>0</v>
      </c>
      <c r="V131" s="37">
        <v>0</v>
      </c>
      <c r="W131" s="37">
        <v>0</v>
      </c>
    </row>
    <row r="132" spans="1:23" ht="11.25">
      <c r="A132" s="30" t="s">
        <v>26</v>
      </c>
      <c r="B132" s="31" t="s">
        <v>242</v>
      </c>
      <c r="C132" s="32" t="s">
        <v>243</v>
      </c>
      <c r="D132" s="33">
        <v>270938000</v>
      </c>
      <c r="E132" s="34">
        <v>270938000</v>
      </c>
      <c r="F132" s="34">
        <v>73583314</v>
      </c>
      <c r="G132" s="35">
        <f t="shared" si="23"/>
        <v>0.2715872782703054</v>
      </c>
      <c r="H132" s="36">
        <v>31436217</v>
      </c>
      <c r="I132" s="34">
        <v>23999964</v>
      </c>
      <c r="J132" s="37">
        <v>18147133</v>
      </c>
      <c r="K132" s="37">
        <v>73583314</v>
      </c>
      <c r="L132" s="36">
        <v>0</v>
      </c>
      <c r="M132" s="34">
        <v>0</v>
      </c>
      <c r="N132" s="37">
        <v>0</v>
      </c>
      <c r="O132" s="37">
        <v>0</v>
      </c>
      <c r="P132" s="36">
        <v>0</v>
      </c>
      <c r="Q132" s="34">
        <v>0</v>
      </c>
      <c r="R132" s="37">
        <v>0</v>
      </c>
      <c r="S132" s="37">
        <v>0</v>
      </c>
      <c r="T132" s="36">
        <v>0</v>
      </c>
      <c r="U132" s="34">
        <v>0</v>
      </c>
      <c r="V132" s="37">
        <v>0</v>
      </c>
      <c r="W132" s="37">
        <v>0</v>
      </c>
    </row>
    <row r="133" spans="1:23" ht="11.25">
      <c r="A133" s="30" t="s">
        <v>26</v>
      </c>
      <c r="B133" s="31" t="s">
        <v>244</v>
      </c>
      <c r="C133" s="32" t="s">
        <v>245</v>
      </c>
      <c r="D133" s="33">
        <v>93311922</v>
      </c>
      <c r="E133" s="34">
        <v>93311922</v>
      </c>
      <c r="F133" s="34">
        <v>36080064</v>
      </c>
      <c r="G133" s="35">
        <f t="shared" si="23"/>
        <v>0.386660817039006</v>
      </c>
      <c r="H133" s="36">
        <v>29642870</v>
      </c>
      <c r="I133" s="34">
        <v>3448516</v>
      </c>
      <c r="J133" s="37">
        <v>2988678</v>
      </c>
      <c r="K133" s="37">
        <v>36080064</v>
      </c>
      <c r="L133" s="36">
        <v>0</v>
      </c>
      <c r="M133" s="34">
        <v>0</v>
      </c>
      <c r="N133" s="37">
        <v>0</v>
      </c>
      <c r="O133" s="37">
        <v>0</v>
      </c>
      <c r="P133" s="36">
        <v>0</v>
      </c>
      <c r="Q133" s="34">
        <v>0</v>
      </c>
      <c r="R133" s="37">
        <v>0</v>
      </c>
      <c r="S133" s="37">
        <v>0</v>
      </c>
      <c r="T133" s="36">
        <v>0</v>
      </c>
      <c r="U133" s="34">
        <v>0</v>
      </c>
      <c r="V133" s="37">
        <v>0</v>
      </c>
      <c r="W133" s="37">
        <v>0</v>
      </c>
    </row>
    <row r="134" spans="1:23" ht="11.25">
      <c r="A134" s="30" t="s">
        <v>26</v>
      </c>
      <c r="B134" s="31" t="s">
        <v>246</v>
      </c>
      <c r="C134" s="32" t="s">
        <v>247</v>
      </c>
      <c r="D134" s="33">
        <v>76956000</v>
      </c>
      <c r="E134" s="34">
        <v>76956000</v>
      </c>
      <c r="F134" s="34">
        <v>34128213</v>
      </c>
      <c r="G134" s="35">
        <f t="shared" si="23"/>
        <v>0.4434769608607516</v>
      </c>
      <c r="H134" s="36">
        <v>28516339</v>
      </c>
      <c r="I134" s="34">
        <v>1522514</v>
      </c>
      <c r="J134" s="37">
        <v>4089360</v>
      </c>
      <c r="K134" s="37">
        <v>34128213</v>
      </c>
      <c r="L134" s="36">
        <v>0</v>
      </c>
      <c r="M134" s="34">
        <v>0</v>
      </c>
      <c r="N134" s="37">
        <v>0</v>
      </c>
      <c r="O134" s="37">
        <v>0</v>
      </c>
      <c r="P134" s="36">
        <v>0</v>
      </c>
      <c r="Q134" s="34">
        <v>0</v>
      </c>
      <c r="R134" s="37">
        <v>0</v>
      </c>
      <c r="S134" s="37">
        <v>0</v>
      </c>
      <c r="T134" s="36">
        <v>0</v>
      </c>
      <c r="U134" s="34">
        <v>0</v>
      </c>
      <c r="V134" s="37">
        <v>0</v>
      </c>
      <c r="W134" s="37">
        <v>0</v>
      </c>
    </row>
    <row r="135" spans="1:23" ht="11.25">
      <c r="A135" s="30" t="s">
        <v>45</v>
      </c>
      <c r="B135" s="31" t="s">
        <v>248</v>
      </c>
      <c r="C135" s="32" t="s">
        <v>249</v>
      </c>
      <c r="D135" s="33">
        <v>422748808</v>
      </c>
      <c r="E135" s="34">
        <v>422748808</v>
      </c>
      <c r="F135" s="34">
        <v>70487281</v>
      </c>
      <c r="G135" s="35">
        <f t="shared" si="23"/>
        <v>0.16673561146977853</v>
      </c>
      <c r="H135" s="36">
        <v>39334618</v>
      </c>
      <c r="I135" s="34">
        <v>14027340</v>
      </c>
      <c r="J135" s="37">
        <v>17125323</v>
      </c>
      <c r="K135" s="37">
        <v>70487281</v>
      </c>
      <c r="L135" s="36">
        <v>0</v>
      </c>
      <c r="M135" s="34">
        <v>0</v>
      </c>
      <c r="N135" s="37">
        <v>0</v>
      </c>
      <c r="O135" s="37">
        <v>0</v>
      </c>
      <c r="P135" s="36">
        <v>0</v>
      </c>
      <c r="Q135" s="34">
        <v>0</v>
      </c>
      <c r="R135" s="37">
        <v>0</v>
      </c>
      <c r="S135" s="37">
        <v>0</v>
      </c>
      <c r="T135" s="36">
        <v>0</v>
      </c>
      <c r="U135" s="34">
        <v>0</v>
      </c>
      <c r="V135" s="37">
        <v>0</v>
      </c>
      <c r="W135" s="37">
        <v>0</v>
      </c>
    </row>
    <row r="136" spans="1:23" ht="11.25">
      <c r="A136" s="38"/>
      <c r="B136" s="39" t="s">
        <v>250</v>
      </c>
      <c r="C136" s="40"/>
      <c r="D136" s="41">
        <f>SUM(D130:D135)</f>
        <v>1492821541</v>
      </c>
      <c r="E136" s="42">
        <f>SUM(E130:E135)</f>
        <v>1492821541</v>
      </c>
      <c r="F136" s="42">
        <f>SUM(F130:F135)</f>
        <v>478770844</v>
      </c>
      <c r="G136" s="43">
        <f t="shared" si="23"/>
        <v>0.3207153908559523</v>
      </c>
      <c r="H136" s="44">
        <f aca="true" t="shared" si="27" ref="H136:W136">SUM(H130:H135)</f>
        <v>345296902</v>
      </c>
      <c r="I136" s="42">
        <f t="shared" si="27"/>
        <v>70282875</v>
      </c>
      <c r="J136" s="45">
        <f t="shared" si="27"/>
        <v>63191067</v>
      </c>
      <c r="K136" s="45">
        <f t="shared" si="27"/>
        <v>478770844</v>
      </c>
      <c r="L136" s="44">
        <f t="shared" si="27"/>
        <v>0</v>
      </c>
      <c r="M136" s="42">
        <f t="shared" si="27"/>
        <v>0</v>
      </c>
      <c r="N136" s="45">
        <f t="shared" si="27"/>
        <v>0</v>
      </c>
      <c r="O136" s="45">
        <f t="shared" si="27"/>
        <v>0</v>
      </c>
      <c r="P136" s="44">
        <f t="shared" si="27"/>
        <v>0</v>
      </c>
      <c r="Q136" s="42">
        <f t="shared" si="27"/>
        <v>0</v>
      </c>
      <c r="R136" s="45">
        <f t="shared" si="27"/>
        <v>0</v>
      </c>
      <c r="S136" s="45">
        <f t="shared" si="27"/>
        <v>0</v>
      </c>
      <c r="T136" s="44">
        <f t="shared" si="27"/>
        <v>0</v>
      </c>
      <c r="U136" s="42">
        <f t="shared" si="27"/>
        <v>0</v>
      </c>
      <c r="V136" s="45">
        <f t="shared" si="27"/>
        <v>0</v>
      </c>
      <c r="W136" s="45">
        <f t="shared" si="27"/>
        <v>0</v>
      </c>
    </row>
    <row r="137" spans="1:23" ht="11.25">
      <c r="A137" s="30" t="s">
        <v>26</v>
      </c>
      <c r="B137" s="31" t="s">
        <v>251</v>
      </c>
      <c r="C137" s="32" t="s">
        <v>252</v>
      </c>
      <c r="D137" s="33">
        <v>197867918</v>
      </c>
      <c r="E137" s="34">
        <v>197867918</v>
      </c>
      <c r="F137" s="34">
        <v>46638167</v>
      </c>
      <c r="G137" s="35">
        <f t="shared" si="23"/>
        <v>0.23570353128191301</v>
      </c>
      <c r="H137" s="36">
        <v>20407225</v>
      </c>
      <c r="I137" s="34">
        <v>12394858</v>
      </c>
      <c r="J137" s="37">
        <v>13836084</v>
      </c>
      <c r="K137" s="37">
        <v>46638167</v>
      </c>
      <c r="L137" s="36">
        <v>0</v>
      </c>
      <c r="M137" s="34">
        <v>0</v>
      </c>
      <c r="N137" s="37">
        <v>0</v>
      </c>
      <c r="O137" s="37">
        <v>0</v>
      </c>
      <c r="P137" s="36">
        <v>0</v>
      </c>
      <c r="Q137" s="34">
        <v>0</v>
      </c>
      <c r="R137" s="37">
        <v>0</v>
      </c>
      <c r="S137" s="37">
        <v>0</v>
      </c>
      <c r="T137" s="36">
        <v>0</v>
      </c>
      <c r="U137" s="34">
        <v>0</v>
      </c>
      <c r="V137" s="37">
        <v>0</v>
      </c>
      <c r="W137" s="37">
        <v>0</v>
      </c>
    </row>
    <row r="138" spans="1:23" ht="11.25">
      <c r="A138" s="30" t="s">
        <v>26</v>
      </c>
      <c r="B138" s="31" t="s">
        <v>253</v>
      </c>
      <c r="C138" s="32" t="s">
        <v>254</v>
      </c>
      <c r="D138" s="33">
        <v>118274957</v>
      </c>
      <c r="E138" s="34">
        <v>118274957</v>
      </c>
      <c r="F138" s="34">
        <v>35341243</v>
      </c>
      <c r="G138" s="35">
        <f t="shared" si="23"/>
        <v>0.2988057987626239</v>
      </c>
      <c r="H138" s="36">
        <v>30463879</v>
      </c>
      <c r="I138" s="34">
        <v>2075613</v>
      </c>
      <c r="J138" s="37">
        <v>2801751</v>
      </c>
      <c r="K138" s="37">
        <v>35341243</v>
      </c>
      <c r="L138" s="36">
        <v>0</v>
      </c>
      <c r="M138" s="34">
        <v>0</v>
      </c>
      <c r="N138" s="37">
        <v>0</v>
      </c>
      <c r="O138" s="37">
        <v>0</v>
      </c>
      <c r="P138" s="36">
        <v>0</v>
      </c>
      <c r="Q138" s="34">
        <v>0</v>
      </c>
      <c r="R138" s="37">
        <v>0</v>
      </c>
      <c r="S138" s="37">
        <v>0</v>
      </c>
      <c r="T138" s="36">
        <v>0</v>
      </c>
      <c r="U138" s="34">
        <v>0</v>
      </c>
      <c r="V138" s="37">
        <v>0</v>
      </c>
      <c r="W138" s="37">
        <v>0</v>
      </c>
    </row>
    <row r="139" spans="1:23" ht="11.25">
      <c r="A139" s="30" t="s">
        <v>26</v>
      </c>
      <c r="B139" s="31" t="s">
        <v>255</v>
      </c>
      <c r="C139" s="32" t="s">
        <v>256</v>
      </c>
      <c r="D139" s="33">
        <v>77135500</v>
      </c>
      <c r="E139" s="34">
        <v>77135500</v>
      </c>
      <c r="F139" s="34">
        <v>194957</v>
      </c>
      <c r="G139" s="35">
        <f t="shared" si="23"/>
        <v>0.0025274614153016446</v>
      </c>
      <c r="H139" s="36">
        <v>85694</v>
      </c>
      <c r="I139" s="34">
        <v>73687</v>
      </c>
      <c r="J139" s="37">
        <v>35576</v>
      </c>
      <c r="K139" s="37">
        <v>194957</v>
      </c>
      <c r="L139" s="36">
        <v>0</v>
      </c>
      <c r="M139" s="34">
        <v>0</v>
      </c>
      <c r="N139" s="37">
        <v>0</v>
      </c>
      <c r="O139" s="37">
        <v>0</v>
      </c>
      <c r="P139" s="36">
        <v>0</v>
      </c>
      <c r="Q139" s="34">
        <v>0</v>
      </c>
      <c r="R139" s="37">
        <v>0</v>
      </c>
      <c r="S139" s="37">
        <v>0</v>
      </c>
      <c r="T139" s="36">
        <v>0</v>
      </c>
      <c r="U139" s="34">
        <v>0</v>
      </c>
      <c r="V139" s="37">
        <v>0</v>
      </c>
      <c r="W139" s="37">
        <v>0</v>
      </c>
    </row>
    <row r="140" spans="1:23" ht="11.25">
      <c r="A140" s="30" t="s">
        <v>26</v>
      </c>
      <c r="B140" s="31" t="s">
        <v>257</v>
      </c>
      <c r="C140" s="32" t="s">
        <v>258</v>
      </c>
      <c r="D140" s="33">
        <v>125993500</v>
      </c>
      <c r="E140" s="34">
        <v>125993500</v>
      </c>
      <c r="F140" s="34">
        <v>48914312</v>
      </c>
      <c r="G140" s="35">
        <f t="shared" si="23"/>
        <v>0.3882288530757539</v>
      </c>
      <c r="H140" s="36">
        <v>28643021</v>
      </c>
      <c r="I140" s="34">
        <v>10576833</v>
      </c>
      <c r="J140" s="37">
        <v>9694458</v>
      </c>
      <c r="K140" s="37">
        <v>48914312</v>
      </c>
      <c r="L140" s="36">
        <v>0</v>
      </c>
      <c r="M140" s="34">
        <v>0</v>
      </c>
      <c r="N140" s="37">
        <v>0</v>
      </c>
      <c r="O140" s="37">
        <v>0</v>
      </c>
      <c r="P140" s="36">
        <v>0</v>
      </c>
      <c r="Q140" s="34">
        <v>0</v>
      </c>
      <c r="R140" s="37">
        <v>0</v>
      </c>
      <c r="S140" s="37">
        <v>0</v>
      </c>
      <c r="T140" s="36">
        <v>0</v>
      </c>
      <c r="U140" s="34">
        <v>0</v>
      </c>
      <c r="V140" s="37">
        <v>0</v>
      </c>
      <c r="W140" s="37">
        <v>0</v>
      </c>
    </row>
    <row r="141" spans="1:23" ht="11.25">
      <c r="A141" s="30" t="s">
        <v>45</v>
      </c>
      <c r="B141" s="31" t="s">
        <v>259</v>
      </c>
      <c r="C141" s="32" t="s">
        <v>260</v>
      </c>
      <c r="D141" s="33">
        <v>224570086</v>
      </c>
      <c r="E141" s="34">
        <v>224570086</v>
      </c>
      <c r="F141" s="34">
        <v>390871419</v>
      </c>
      <c r="G141" s="35">
        <f t="shared" si="23"/>
        <v>1.7405319914247173</v>
      </c>
      <c r="H141" s="36">
        <v>74503513</v>
      </c>
      <c r="I141" s="34">
        <v>156068249</v>
      </c>
      <c r="J141" s="37">
        <v>160299657</v>
      </c>
      <c r="K141" s="37">
        <v>390871419</v>
      </c>
      <c r="L141" s="36">
        <v>0</v>
      </c>
      <c r="M141" s="34">
        <v>0</v>
      </c>
      <c r="N141" s="37">
        <v>0</v>
      </c>
      <c r="O141" s="37">
        <v>0</v>
      </c>
      <c r="P141" s="36">
        <v>0</v>
      </c>
      <c r="Q141" s="34">
        <v>0</v>
      </c>
      <c r="R141" s="37">
        <v>0</v>
      </c>
      <c r="S141" s="37">
        <v>0</v>
      </c>
      <c r="T141" s="36">
        <v>0</v>
      </c>
      <c r="U141" s="34">
        <v>0</v>
      </c>
      <c r="V141" s="37">
        <v>0</v>
      </c>
      <c r="W141" s="37">
        <v>0</v>
      </c>
    </row>
    <row r="142" spans="1:23" ht="11.25">
      <c r="A142" s="38"/>
      <c r="B142" s="39" t="s">
        <v>261</v>
      </c>
      <c r="C142" s="40"/>
      <c r="D142" s="41">
        <f>SUM(D137:D141)</f>
        <v>743841961</v>
      </c>
      <c r="E142" s="42">
        <f>SUM(E137:E141)</f>
        <v>743841961</v>
      </c>
      <c r="F142" s="42">
        <f>SUM(F137:F141)</f>
        <v>521960098</v>
      </c>
      <c r="G142" s="43">
        <f t="shared" si="23"/>
        <v>0.7017083269923247</v>
      </c>
      <c r="H142" s="44">
        <f aca="true" t="shared" si="28" ref="H142:W142">SUM(H137:H141)</f>
        <v>154103332</v>
      </c>
      <c r="I142" s="42">
        <f t="shared" si="28"/>
        <v>181189240</v>
      </c>
      <c r="J142" s="45">
        <f t="shared" si="28"/>
        <v>186667526</v>
      </c>
      <c r="K142" s="45">
        <f t="shared" si="28"/>
        <v>521960098</v>
      </c>
      <c r="L142" s="44">
        <f t="shared" si="28"/>
        <v>0</v>
      </c>
      <c r="M142" s="42">
        <f t="shared" si="28"/>
        <v>0</v>
      </c>
      <c r="N142" s="45">
        <f t="shared" si="28"/>
        <v>0</v>
      </c>
      <c r="O142" s="45">
        <f t="shared" si="28"/>
        <v>0</v>
      </c>
      <c r="P142" s="44">
        <f t="shared" si="28"/>
        <v>0</v>
      </c>
      <c r="Q142" s="42">
        <f t="shared" si="28"/>
        <v>0</v>
      </c>
      <c r="R142" s="45">
        <f t="shared" si="28"/>
        <v>0</v>
      </c>
      <c r="S142" s="45">
        <f t="shared" si="28"/>
        <v>0</v>
      </c>
      <c r="T142" s="44">
        <f t="shared" si="28"/>
        <v>0</v>
      </c>
      <c r="U142" s="42">
        <f t="shared" si="28"/>
        <v>0</v>
      </c>
      <c r="V142" s="45">
        <f t="shared" si="28"/>
        <v>0</v>
      </c>
      <c r="W142" s="45">
        <f t="shared" si="28"/>
        <v>0</v>
      </c>
    </row>
    <row r="143" spans="1:23" ht="11.25">
      <c r="A143" s="30" t="s">
        <v>26</v>
      </c>
      <c r="B143" s="31" t="s">
        <v>262</v>
      </c>
      <c r="C143" s="32" t="s">
        <v>263</v>
      </c>
      <c r="D143" s="33">
        <v>1326738185</v>
      </c>
      <c r="E143" s="34">
        <v>1326738185</v>
      </c>
      <c r="F143" s="34">
        <v>383001000</v>
      </c>
      <c r="G143" s="35">
        <f aca="true" t="shared" si="29" ref="G143:G174">IF($D143=0,0,$F143/$D143)</f>
        <v>0.2886786589322444</v>
      </c>
      <c r="H143" s="36">
        <v>181310000</v>
      </c>
      <c r="I143" s="34">
        <v>102798000</v>
      </c>
      <c r="J143" s="37">
        <v>98893000</v>
      </c>
      <c r="K143" s="37">
        <v>383001000</v>
      </c>
      <c r="L143" s="36">
        <v>0</v>
      </c>
      <c r="M143" s="34">
        <v>0</v>
      </c>
      <c r="N143" s="37">
        <v>0</v>
      </c>
      <c r="O143" s="37">
        <v>0</v>
      </c>
      <c r="P143" s="36">
        <v>0</v>
      </c>
      <c r="Q143" s="34">
        <v>0</v>
      </c>
      <c r="R143" s="37">
        <v>0</v>
      </c>
      <c r="S143" s="37">
        <v>0</v>
      </c>
      <c r="T143" s="36">
        <v>0</v>
      </c>
      <c r="U143" s="34">
        <v>0</v>
      </c>
      <c r="V143" s="37">
        <v>0</v>
      </c>
      <c r="W143" s="37">
        <v>0</v>
      </c>
    </row>
    <row r="144" spans="1:23" ht="11.25">
      <c r="A144" s="30" t="s">
        <v>26</v>
      </c>
      <c r="B144" s="31" t="s">
        <v>264</v>
      </c>
      <c r="C144" s="32" t="s">
        <v>265</v>
      </c>
      <c r="D144" s="33">
        <v>42990320</v>
      </c>
      <c r="E144" s="34">
        <v>42990320</v>
      </c>
      <c r="F144" s="34">
        <v>12740242</v>
      </c>
      <c r="G144" s="35">
        <f t="shared" si="29"/>
        <v>0.29635141120140535</v>
      </c>
      <c r="H144" s="36">
        <v>8151537</v>
      </c>
      <c r="I144" s="34">
        <v>2374586</v>
      </c>
      <c r="J144" s="37">
        <v>2214119</v>
      </c>
      <c r="K144" s="37">
        <v>12740242</v>
      </c>
      <c r="L144" s="36">
        <v>0</v>
      </c>
      <c r="M144" s="34">
        <v>0</v>
      </c>
      <c r="N144" s="37">
        <v>0</v>
      </c>
      <c r="O144" s="37">
        <v>0</v>
      </c>
      <c r="P144" s="36">
        <v>0</v>
      </c>
      <c r="Q144" s="34">
        <v>0</v>
      </c>
      <c r="R144" s="37">
        <v>0</v>
      </c>
      <c r="S144" s="37">
        <v>0</v>
      </c>
      <c r="T144" s="36">
        <v>0</v>
      </c>
      <c r="U144" s="34">
        <v>0</v>
      </c>
      <c r="V144" s="37">
        <v>0</v>
      </c>
      <c r="W144" s="37">
        <v>0</v>
      </c>
    </row>
    <row r="145" spans="1:23" ht="11.25">
      <c r="A145" s="30" t="s">
        <v>26</v>
      </c>
      <c r="B145" s="31" t="s">
        <v>266</v>
      </c>
      <c r="C145" s="32" t="s">
        <v>267</v>
      </c>
      <c r="D145" s="33">
        <v>62992905</v>
      </c>
      <c r="E145" s="34">
        <v>62992905</v>
      </c>
      <c r="F145" s="34">
        <v>27423568</v>
      </c>
      <c r="G145" s="35">
        <f t="shared" si="29"/>
        <v>0.43534375815816084</v>
      </c>
      <c r="H145" s="36">
        <v>2072582</v>
      </c>
      <c r="I145" s="34">
        <v>2434057</v>
      </c>
      <c r="J145" s="37">
        <v>22916929</v>
      </c>
      <c r="K145" s="37">
        <v>27423568</v>
      </c>
      <c r="L145" s="36">
        <v>0</v>
      </c>
      <c r="M145" s="34">
        <v>0</v>
      </c>
      <c r="N145" s="37">
        <v>0</v>
      </c>
      <c r="O145" s="37">
        <v>0</v>
      </c>
      <c r="P145" s="36">
        <v>0</v>
      </c>
      <c r="Q145" s="34">
        <v>0</v>
      </c>
      <c r="R145" s="37">
        <v>0</v>
      </c>
      <c r="S145" s="37">
        <v>0</v>
      </c>
      <c r="T145" s="36">
        <v>0</v>
      </c>
      <c r="U145" s="34">
        <v>0</v>
      </c>
      <c r="V145" s="37">
        <v>0</v>
      </c>
      <c r="W145" s="37">
        <v>0</v>
      </c>
    </row>
    <row r="146" spans="1:23" ht="11.25">
      <c r="A146" s="30" t="s">
        <v>45</v>
      </c>
      <c r="B146" s="31" t="s">
        <v>268</v>
      </c>
      <c r="C146" s="32" t="s">
        <v>269</v>
      </c>
      <c r="D146" s="33">
        <v>131679000</v>
      </c>
      <c r="E146" s="34">
        <v>131679000</v>
      </c>
      <c r="F146" s="34">
        <v>53311833</v>
      </c>
      <c r="G146" s="35">
        <f t="shared" si="29"/>
        <v>0.4048620736791744</v>
      </c>
      <c r="H146" s="36">
        <v>47075420</v>
      </c>
      <c r="I146" s="34">
        <v>1081080</v>
      </c>
      <c r="J146" s="37">
        <v>5155333</v>
      </c>
      <c r="K146" s="37">
        <v>53311833</v>
      </c>
      <c r="L146" s="36">
        <v>0</v>
      </c>
      <c r="M146" s="34">
        <v>0</v>
      </c>
      <c r="N146" s="37">
        <v>0</v>
      </c>
      <c r="O146" s="37">
        <v>0</v>
      </c>
      <c r="P146" s="36">
        <v>0</v>
      </c>
      <c r="Q146" s="34">
        <v>0</v>
      </c>
      <c r="R146" s="37">
        <v>0</v>
      </c>
      <c r="S146" s="37">
        <v>0</v>
      </c>
      <c r="T146" s="36">
        <v>0</v>
      </c>
      <c r="U146" s="34">
        <v>0</v>
      </c>
      <c r="V146" s="37">
        <v>0</v>
      </c>
      <c r="W146" s="37">
        <v>0</v>
      </c>
    </row>
    <row r="147" spans="1:23" ht="11.25">
      <c r="A147" s="38"/>
      <c r="B147" s="39" t="s">
        <v>270</v>
      </c>
      <c r="C147" s="40"/>
      <c r="D147" s="41">
        <f>SUM(D143:D146)</f>
        <v>1564400410</v>
      </c>
      <c r="E147" s="42">
        <f>SUM(E143:E146)</f>
        <v>1564400410</v>
      </c>
      <c r="F147" s="42">
        <f>SUM(F143:F146)</f>
        <v>476476643</v>
      </c>
      <c r="G147" s="43">
        <f t="shared" si="29"/>
        <v>0.30457460887523036</v>
      </c>
      <c r="H147" s="44">
        <f aca="true" t="shared" si="30" ref="H147:W147">SUM(H143:H146)</f>
        <v>238609539</v>
      </c>
      <c r="I147" s="42">
        <f t="shared" si="30"/>
        <v>108687723</v>
      </c>
      <c r="J147" s="45">
        <f t="shared" si="30"/>
        <v>129179381</v>
      </c>
      <c r="K147" s="45">
        <f t="shared" si="30"/>
        <v>476476643</v>
      </c>
      <c r="L147" s="44">
        <f t="shared" si="30"/>
        <v>0</v>
      </c>
      <c r="M147" s="42">
        <f t="shared" si="30"/>
        <v>0</v>
      </c>
      <c r="N147" s="45">
        <f t="shared" si="30"/>
        <v>0</v>
      </c>
      <c r="O147" s="45">
        <f t="shared" si="30"/>
        <v>0</v>
      </c>
      <c r="P147" s="44">
        <f t="shared" si="30"/>
        <v>0</v>
      </c>
      <c r="Q147" s="42">
        <f t="shared" si="30"/>
        <v>0</v>
      </c>
      <c r="R147" s="45">
        <f t="shared" si="30"/>
        <v>0</v>
      </c>
      <c r="S147" s="45">
        <f t="shared" si="30"/>
        <v>0</v>
      </c>
      <c r="T147" s="44">
        <f t="shared" si="30"/>
        <v>0</v>
      </c>
      <c r="U147" s="42">
        <f t="shared" si="30"/>
        <v>0</v>
      </c>
      <c r="V147" s="45">
        <f t="shared" si="30"/>
        <v>0</v>
      </c>
      <c r="W147" s="45">
        <f t="shared" si="30"/>
        <v>0</v>
      </c>
    </row>
    <row r="148" spans="1:23" ht="11.25">
      <c r="A148" s="30" t="s">
        <v>26</v>
      </c>
      <c r="B148" s="31" t="s">
        <v>271</v>
      </c>
      <c r="C148" s="32" t="s">
        <v>272</v>
      </c>
      <c r="D148" s="33">
        <v>75864721</v>
      </c>
      <c r="E148" s="34">
        <v>75864721</v>
      </c>
      <c r="F148" s="34">
        <v>32557600</v>
      </c>
      <c r="G148" s="35">
        <f t="shared" si="29"/>
        <v>0.4291533610200715</v>
      </c>
      <c r="H148" s="36">
        <v>23029576</v>
      </c>
      <c r="I148" s="34">
        <v>7160468</v>
      </c>
      <c r="J148" s="37">
        <v>2367556</v>
      </c>
      <c r="K148" s="37">
        <v>32557600</v>
      </c>
      <c r="L148" s="36">
        <v>0</v>
      </c>
      <c r="M148" s="34">
        <v>0</v>
      </c>
      <c r="N148" s="37">
        <v>0</v>
      </c>
      <c r="O148" s="37">
        <v>0</v>
      </c>
      <c r="P148" s="36">
        <v>0</v>
      </c>
      <c r="Q148" s="34">
        <v>0</v>
      </c>
      <c r="R148" s="37">
        <v>0</v>
      </c>
      <c r="S148" s="37">
        <v>0</v>
      </c>
      <c r="T148" s="36">
        <v>0</v>
      </c>
      <c r="U148" s="34">
        <v>0</v>
      </c>
      <c r="V148" s="37">
        <v>0</v>
      </c>
      <c r="W148" s="37">
        <v>0</v>
      </c>
    </row>
    <row r="149" spans="1:23" ht="11.25">
      <c r="A149" s="30" t="s">
        <v>26</v>
      </c>
      <c r="B149" s="31" t="s">
        <v>273</v>
      </c>
      <c r="C149" s="32" t="s">
        <v>274</v>
      </c>
      <c r="D149" s="33">
        <v>111126250</v>
      </c>
      <c r="E149" s="34">
        <v>111126250</v>
      </c>
      <c r="F149" s="34">
        <v>36055443</v>
      </c>
      <c r="G149" s="35">
        <f t="shared" si="29"/>
        <v>0.3244547800362201</v>
      </c>
      <c r="H149" s="36">
        <v>28496539</v>
      </c>
      <c r="I149" s="34">
        <v>4116648</v>
      </c>
      <c r="J149" s="37">
        <v>3442256</v>
      </c>
      <c r="K149" s="37">
        <v>36055443</v>
      </c>
      <c r="L149" s="36">
        <v>0</v>
      </c>
      <c r="M149" s="34">
        <v>0</v>
      </c>
      <c r="N149" s="37">
        <v>0</v>
      </c>
      <c r="O149" s="37">
        <v>0</v>
      </c>
      <c r="P149" s="36">
        <v>0</v>
      </c>
      <c r="Q149" s="34">
        <v>0</v>
      </c>
      <c r="R149" s="37">
        <v>0</v>
      </c>
      <c r="S149" s="37">
        <v>0</v>
      </c>
      <c r="T149" s="36">
        <v>0</v>
      </c>
      <c r="U149" s="34">
        <v>0</v>
      </c>
      <c r="V149" s="37">
        <v>0</v>
      </c>
      <c r="W149" s="37">
        <v>0</v>
      </c>
    </row>
    <row r="150" spans="1:23" ht="11.25">
      <c r="A150" s="30" t="s">
        <v>26</v>
      </c>
      <c r="B150" s="31" t="s">
        <v>275</v>
      </c>
      <c r="C150" s="32" t="s">
        <v>276</v>
      </c>
      <c r="D150" s="33">
        <v>368206337</v>
      </c>
      <c r="E150" s="34">
        <v>368206337</v>
      </c>
      <c r="F150" s="34">
        <v>94814198</v>
      </c>
      <c r="G150" s="35">
        <f t="shared" si="29"/>
        <v>0.25750289572012447</v>
      </c>
      <c r="H150" s="36">
        <v>52770726</v>
      </c>
      <c r="I150" s="34">
        <v>21537114</v>
      </c>
      <c r="J150" s="37">
        <v>20506358</v>
      </c>
      <c r="K150" s="37">
        <v>94814198</v>
      </c>
      <c r="L150" s="36">
        <v>0</v>
      </c>
      <c r="M150" s="34">
        <v>0</v>
      </c>
      <c r="N150" s="37">
        <v>0</v>
      </c>
      <c r="O150" s="37">
        <v>0</v>
      </c>
      <c r="P150" s="36">
        <v>0</v>
      </c>
      <c r="Q150" s="34">
        <v>0</v>
      </c>
      <c r="R150" s="37">
        <v>0</v>
      </c>
      <c r="S150" s="37">
        <v>0</v>
      </c>
      <c r="T150" s="36">
        <v>0</v>
      </c>
      <c r="U150" s="34">
        <v>0</v>
      </c>
      <c r="V150" s="37">
        <v>0</v>
      </c>
      <c r="W150" s="37">
        <v>0</v>
      </c>
    </row>
    <row r="151" spans="1:23" ht="11.25">
      <c r="A151" s="30" t="s">
        <v>26</v>
      </c>
      <c r="B151" s="31" t="s">
        <v>277</v>
      </c>
      <c r="C151" s="32" t="s">
        <v>278</v>
      </c>
      <c r="D151" s="33">
        <v>109414869</v>
      </c>
      <c r="E151" s="34">
        <v>109414869</v>
      </c>
      <c r="F151" s="34">
        <v>35769031</v>
      </c>
      <c r="G151" s="35">
        <f t="shared" si="29"/>
        <v>0.3269119757388733</v>
      </c>
      <c r="H151" s="36">
        <v>33092481</v>
      </c>
      <c r="I151" s="34">
        <v>1201316</v>
      </c>
      <c r="J151" s="37">
        <v>1475234</v>
      </c>
      <c r="K151" s="37">
        <v>35769031</v>
      </c>
      <c r="L151" s="36">
        <v>0</v>
      </c>
      <c r="M151" s="34">
        <v>0</v>
      </c>
      <c r="N151" s="37">
        <v>0</v>
      </c>
      <c r="O151" s="37">
        <v>0</v>
      </c>
      <c r="P151" s="36">
        <v>0</v>
      </c>
      <c r="Q151" s="34">
        <v>0</v>
      </c>
      <c r="R151" s="37">
        <v>0</v>
      </c>
      <c r="S151" s="37">
        <v>0</v>
      </c>
      <c r="T151" s="36">
        <v>0</v>
      </c>
      <c r="U151" s="34">
        <v>0</v>
      </c>
      <c r="V151" s="37">
        <v>0</v>
      </c>
      <c r="W151" s="37">
        <v>0</v>
      </c>
    </row>
    <row r="152" spans="1:23" ht="11.25">
      <c r="A152" s="30" t="s">
        <v>26</v>
      </c>
      <c r="B152" s="31" t="s">
        <v>279</v>
      </c>
      <c r="C152" s="32" t="s">
        <v>280</v>
      </c>
      <c r="D152" s="33">
        <v>173235500</v>
      </c>
      <c r="E152" s="34">
        <v>173235500</v>
      </c>
      <c r="F152" s="34">
        <v>14027511</v>
      </c>
      <c r="G152" s="35">
        <f t="shared" si="29"/>
        <v>0.08097365147443798</v>
      </c>
      <c r="H152" s="36">
        <v>6550959</v>
      </c>
      <c r="I152" s="34">
        <v>0</v>
      </c>
      <c r="J152" s="37">
        <v>7476552</v>
      </c>
      <c r="K152" s="37">
        <v>14027511</v>
      </c>
      <c r="L152" s="36">
        <v>0</v>
      </c>
      <c r="M152" s="34">
        <v>0</v>
      </c>
      <c r="N152" s="37">
        <v>0</v>
      </c>
      <c r="O152" s="37">
        <v>0</v>
      </c>
      <c r="P152" s="36">
        <v>0</v>
      </c>
      <c r="Q152" s="34">
        <v>0</v>
      </c>
      <c r="R152" s="37">
        <v>0</v>
      </c>
      <c r="S152" s="37">
        <v>0</v>
      </c>
      <c r="T152" s="36">
        <v>0</v>
      </c>
      <c r="U152" s="34">
        <v>0</v>
      </c>
      <c r="V152" s="37">
        <v>0</v>
      </c>
      <c r="W152" s="37">
        <v>0</v>
      </c>
    </row>
    <row r="153" spans="1:23" ht="11.25">
      <c r="A153" s="30" t="s">
        <v>45</v>
      </c>
      <c r="B153" s="31" t="s">
        <v>281</v>
      </c>
      <c r="C153" s="32" t="s">
        <v>282</v>
      </c>
      <c r="D153" s="33">
        <v>397488714</v>
      </c>
      <c r="E153" s="34">
        <v>397488714</v>
      </c>
      <c r="F153" s="34">
        <v>137937573</v>
      </c>
      <c r="G153" s="35">
        <f t="shared" si="29"/>
        <v>0.3470226150873808</v>
      </c>
      <c r="H153" s="36">
        <v>116750700</v>
      </c>
      <c r="I153" s="34">
        <v>15293497</v>
      </c>
      <c r="J153" s="37">
        <v>5893376</v>
      </c>
      <c r="K153" s="37">
        <v>137937573</v>
      </c>
      <c r="L153" s="36">
        <v>0</v>
      </c>
      <c r="M153" s="34">
        <v>0</v>
      </c>
      <c r="N153" s="37">
        <v>0</v>
      </c>
      <c r="O153" s="37">
        <v>0</v>
      </c>
      <c r="P153" s="36">
        <v>0</v>
      </c>
      <c r="Q153" s="34">
        <v>0</v>
      </c>
      <c r="R153" s="37">
        <v>0</v>
      </c>
      <c r="S153" s="37">
        <v>0</v>
      </c>
      <c r="T153" s="36">
        <v>0</v>
      </c>
      <c r="U153" s="34">
        <v>0</v>
      </c>
      <c r="V153" s="37">
        <v>0</v>
      </c>
      <c r="W153" s="37">
        <v>0</v>
      </c>
    </row>
    <row r="154" spans="1:23" ht="11.25">
      <c r="A154" s="38"/>
      <c r="B154" s="39" t="s">
        <v>283</v>
      </c>
      <c r="C154" s="40"/>
      <c r="D154" s="41">
        <f>SUM(D148:D153)</f>
        <v>1235336391</v>
      </c>
      <c r="E154" s="42">
        <f>SUM(E148:E153)</f>
        <v>1235336391</v>
      </c>
      <c r="F154" s="42">
        <f>SUM(F148:F153)</f>
        <v>351161356</v>
      </c>
      <c r="G154" s="43">
        <f t="shared" si="29"/>
        <v>0.2842637507956325</v>
      </c>
      <c r="H154" s="44">
        <f aca="true" t="shared" si="31" ref="H154:W154">SUM(H148:H153)</f>
        <v>260690981</v>
      </c>
      <c r="I154" s="42">
        <f t="shared" si="31"/>
        <v>49309043</v>
      </c>
      <c r="J154" s="45">
        <f t="shared" si="31"/>
        <v>41161332</v>
      </c>
      <c r="K154" s="45">
        <f t="shared" si="31"/>
        <v>351161356</v>
      </c>
      <c r="L154" s="44">
        <f t="shared" si="31"/>
        <v>0</v>
      </c>
      <c r="M154" s="42">
        <f t="shared" si="31"/>
        <v>0</v>
      </c>
      <c r="N154" s="45">
        <f t="shared" si="31"/>
        <v>0</v>
      </c>
      <c r="O154" s="45">
        <f t="shared" si="31"/>
        <v>0</v>
      </c>
      <c r="P154" s="44">
        <f t="shared" si="31"/>
        <v>0</v>
      </c>
      <c r="Q154" s="42">
        <f t="shared" si="31"/>
        <v>0</v>
      </c>
      <c r="R154" s="45">
        <f t="shared" si="31"/>
        <v>0</v>
      </c>
      <c r="S154" s="45">
        <f t="shared" si="31"/>
        <v>0</v>
      </c>
      <c r="T154" s="44">
        <f t="shared" si="31"/>
        <v>0</v>
      </c>
      <c r="U154" s="42">
        <f t="shared" si="31"/>
        <v>0</v>
      </c>
      <c r="V154" s="45">
        <f t="shared" si="31"/>
        <v>0</v>
      </c>
      <c r="W154" s="45">
        <f t="shared" si="31"/>
        <v>0</v>
      </c>
    </row>
    <row r="155" spans="1:23" ht="11.25">
      <c r="A155" s="30" t="s">
        <v>26</v>
      </c>
      <c r="B155" s="31" t="s">
        <v>284</v>
      </c>
      <c r="C155" s="32" t="s">
        <v>285</v>
      </c>
      <c r="D155" s="33">
        <v>81906315</v>
      </c>
      <c r="E155" s="34">
        <v>81906315</v>
      </c>
      <c r="F155" s="34">
        <v>30336363</v>
      </c>
      <c r="G155" s="35">
        <f t="shared" si="29"/>
        <v>0.37037880412517643</v>
      </c>
      <c r="H155" s="36">
        <v>26124801</v>
      </c>
      <c r="I155" s="34">
        <v>2606182</v>
      </c>
      <c r="J155" s="37">
        <v>1605380</v>
      </c>
      <c r="K155" s="37">
        <v>30336363</v>
      </c>
      <c r="L155" s="36">
        <v>0</v>
      </c>
      <c r="M155" s="34">
        <v>0</v>
      </c>
      <c r="N155" s="37">
        <v>0</v>
      </c>
      <c r="O155" s="37">
        <v>0</v>
      </c>
      <c r="P155" s="36">
        <v>0</v>
      </c>
      <c r="Q155" s="34">
        <v>0</v>
      </c>
      <c r="R155" s="37">
        <v>0</v>
      </c>
      <c r="S155" s="37">
        <v>0</v>
      </c>
      <c r="T155" s="36">
        <v>0</v>
      </c>
      <c r="U155" s="34">
        <v>0</v>
      </c>
      <c r="V155" s="37">
        <v>0</v>
      </c>
      <c r="W155" s="37">
        <v>0</v>
      </c>
    </row>
    <row r="156" spans="1:23" ht="11.25">
      <c r="A156" s="30" t="s">
        <v>26</v>
      </c>
      <c r="B156" s="31" t="s">
        <v>286</v>
      </c>
      <c r="C156" s="32" t="s">
        <v>287</v>
      </c>
      <c r="D156" s="33">
        <v>88654316</v>
      </c>
      <c r="E156" s="34">
        <v>88654316</v>
      </c>
      <c r="F156" s="34">
        <v>39212019</v>
      </c>
      <c r="G156" s="35">
        <f t="shared" si="29"/>
        <v>0.4423024255243253</v>
      </c>
      <c r="H156" s="36">
        <v>36248933</v>
      </c>
      <c r="I156" s="34">
        <v>1507808</v>
      </c>
      <c r="J156" s="37">
        <v>1455278</v>
      </c>
      <c r="K156" s="37">
        <v>39212019</v>
      </c>
      <c r="L156" s="36">
        <v>0</v>
      </c>
      <c r="M156" s="34">
        <v>0</v>
      </c>
      <c r="N156" s="37">
        <v>0</v>
      </c>
      <c r="O156" s="37">
        <v>0</v>
      </c>
      <c r="P156" s="36">
        <v>0</v>
      </c>
      <c r="Q156" s="34">
        <v>0</v>
      </c>
      <c r="R156" s="37">
        <v>0</v>
      </c>
      <c r="S156" s="37">
        <v>0</v>
      </c>
      <c r="T156" s="36">
        <v>0</v>
      </c>
      <c r="U156" s="34">
        <v>0</v>
      </c>
      <c r="V156" s="37">
        <v>0</v>
      </c>
      <c r="W156" s="37">
        <v>0</v>
      </c>
    </row>
    <row r="157" spans="1:23" ht="11.25">
      <c r="A157" s="30" t="s">
        <v>26</v>
      </c>
      <c r="B157" s="31" t="s">
        <v>288</v>
      </c>
      <c r="C157" s="32" t="s">
        <v>289</v>
      </c>
      <c r="D157" s="33">
        <v>25711000</v>
      </c>
      <c r="E157" s="34">
        <v>25711000</v>
      </c>
      <c r="F157" s="34">
        <v>9171062</v>
      </c>
      <c r="G157" s="35">
        <f t="shared" si="29"/>
        <v>0.3566979891875073</v>
      </c>
      <c r="H157" s="36">
        <v>7664131</v>
      </c>
      <c r="I157" s="34">
        <v>792515</v>
      </c>
      <c r="J157" s="37">
        <v>714416</v>
      </c>
      <c r="K157" s="37">
        <v>9171062</v>
      </c>
      <c r="L157" s="36">
        <v>0</v>
      </c>
      <c r="M157" s="34">
        <v>0</v>
      </c>
      <c r="N157" s="37">
        <v>0</v>
      </c>
      <c r="O157" s="37">
        <v>0</v>
      </c>
      <c r="P157" s="36">
        <v>0</v>
      </c>
      <c r="Q157" s="34">
        <v>0</v>
      </c>
      <c r="R157" s="37">
        <v>0</v>
      </c>
      <c r="S157" s="37">
        <v>0</v>
      </c>
      <c r="T157" s="36">
        <v>0</v>
      </c>
      <c r="U157" s="34">
        <v>0</v>
      </c>
      <c r="V157" s="37">
        <v>0</v>
      </c>
      <c r="W157" s="37">
        <v>0</v>
      </c>
    </row>
    <row r="158" spans="1:23" ht="11.25">
      <c r="A158" s="30" t="s">
        <v>26</v>
      </c>
      <c r="B158" s="31" t="s">
        <v>290</v>
      </c>
      <c r="C158" s="32" t="s">
        <v>291</v>
      </c>
      <c r="D158" s="33">
        <v>35937718</v>
      </c>
      <c r="E158" s="34">
        <v>35937718</v>
      </c>
      <c r="F158" s="34">
        <v>11454130</v>
      </c>
      <c r="G158" s="35">
        <f t="shared" si="29"/>
        <v>0.3187216839978543</v>
      </c>
      <c r="H158" s="36">
        <v>10919665</v>
      </c>
      <c r="I158" s="34">
        <v>203817</v>
      </c>
      <c r="J158" s="37">
        <v>330648</v>
      </c>
      <c r="K158" s="37">
        <v>11454130</v>
      </c>
      <c r="L158" s="36">
        <v>0</v>
      </c>
      <c r="M158" s="34">
        <v>0</v>
      </c>
      <c r="N158" s="37">
        <v>0</v>
      </c>
      <c r="O158" s="37">
        <v>0</v>
      </c>
      <c r="P158" s="36">
        <v>0</v>
      </c>
      <c r="Q158" s="34">
        <v>0</v>
      </c>
      <c r="R158" s="37">
        <v>0</v>
      </c>
      <c r="S158" s="37">
        <v>0</v>
      </c>
      <c r="T158" s="36">
        <v>0</v>
      </c>
      <c r="U158" s="34">
        <v>0</v>
      </c>
      <c r="V158" s="37">
        <v>0</v>
      </c>
      <c r="W158" s="37">
        <v>0</v>
      </c>
    </row>
    <row r="159" spans="1:23" ht="11.25">
      <c r="A159" s="30" t="s">
        <v>26</v>
      </c>
      <c r="B159" s="31" t="s">
        <v>292</v>
      </c>
      <c r="C159" s="32" t="s">
        <v>293</v>
      </c>
      <c r="D159" s="33">
        <v>83158000</v>
      </c>
      <c r="E159" s="34">
        <v>83158000</v>
      </c>
      <c r="F159" s="34">
        <v>39394313</v>
      </c>
      <c r="G159" s="35">
        <f t="shared" si="29"/>
        <v>0.47372848072344215</v>
      </c>
      <c r="H159" s="36">
        <v>23181422</v>
      </c>
      <c r="I159" s="34">
        <v>8286058</v>
      </c>
      <c r="J159" s="37">
        <v>7926833</v>
      </c>
      <c r="K159" s="37">
        <v>39394313</v>
      </c>
      <c r="L159" s="36">
        <v>0</v>
      </c>
      <c r="M159" s="34">
        <v>0</v>
      </c>
      <c r="N159" s="37">
        <v>0</v>
      </c>
      <c r="O159" s="37">
        <v>0</v>
      </c>
      <c r="P159" s="36">
        <v>0</v>
      </c>
      <c r="Q159" s="34">
        <v>0</v>
      </c>
      <c r="R159" s="37">
        <v>0</v>
      </c>
      <c r="S159" s="37">
        <v>0</v>
      </c>
      <c r="T159" s="36">
        <v>0</v>
      </c>
      <c r="U159" s="34">
        <v>0</v>
      </c>
      <c r="V159" s="37">
        <v>0</v>
      </c>
      <c r="W159" s="37">
        <v>0</v>
      </c>
    </row>
    <row r="160" spans="1:23" ht="11.25">
      <c r="A160" s="30" t="s">
        <v>45</v>
      </c>
      <c r="B160" s="31" t="s">
        <v>294</v>
      </c>
      <c r="C160" s="32" t="s">
        <v>295</v>
      </c>
      <c r="D160" s="33">
        <v>251311714</v>
      </c>
      <c r="E160" s="34">
        <v>251311714</v>
      </c>
      <c r="F160" s="34">
        <v>81517887</v>
      </c>
      <c r="G160" s="35">
        <f t="shared" si="29"/>
        <v>0.32436962727491486</v>
      </c>
      <c r="H160" s="36">
        <v>77294318</v>
      </c>
      <c r="I160" s="34">
        <v>692109</v>
      </c>
      <c r="J160" s="37">
        <v>3531460</v>
      </c>
      <c r="K160" s="37">
        <v>81517887</v>
      </c>
      <c r="L160" s="36">
        <v>0</v>
      </c>
      <c r="M160" s="34">
        <v>0</v>
      </c>
      <c r="N160" s="37">
        <v>0</v>
      </c>
      <c r="O160" s="37">
        <v>0</v>
      </c>
      <c r="P160" s="36">
        <v>0</v>
      </c>
      <c r="Q160" s="34">
        <v>0</v>
      </c>
      <c r="R160" s="37">
        <v>0</v>
      </c>
      <c r="S160" s="37">
        <v>0</v>
      </c>
      <c r="T160" s="36">
        <v>0</v>
      </c>
      <c r="U160" s="34">
        <v>0</v>
      </c>
      <c r="V160" s="37">
        <v>0</v>
      </c>
      <c r="W160" s="37">
        <v>0</v>
      </c>
    </row>
    <row r="161" spans="1:23" ht="11.25">
      <c r="A161" s="55"/>
      <c r="B161" s="56" t="s">
        <v>296</v>
      </c>
      <c r="C161" s="57"/>
      <c r="D161" s="58">
        <f>SUM(D155:D160)</f>
        <v>566679063</v>
      </c>
      <c r="E161" s="59">
        <f>SUM(E155:E160)</f>
        <v>566679063</v>
      </c>
      <c r="F161" s="59">
        <f>SUM(F155:F160)</f>
        <v>211085774</v>
      </c>
      <c r="G161" s="60">
        <f t="shared" si="29"/>
        <v>0.372496158376686</v>
      </c>
      <c r="H161" s="61">
        <f aca="true" t="shared" si="32" ref="H161:W161">SUM(H155:H160)</f>
        <v>181433270</v>
      </c>
      <c r="I161" s="59">
        <f t="shared" si="32"/>
        <v>14088489</v>
      </c>
      <c r="J161" s="62">
        <f t="shared" si="32"/>
        <v>15564015</v>
      </c>
      <c r="K161" s="62">
        <f t="shared" si="32"/>
        <v>211085774</v>
      </c>
      <c r="L161" s="44">
        <f t="shared" si="32"/>
        <v>0</v>
      </c>
      <c r="M161" s="42">
        <f t="shared" si="32"/>
        <v>0</v>
      </c>
      <c r="N161" s="45">
        <f t="shared" si="32"/>
        <v>0</v>
      </c>
      <c r="O161" s="45">
        <f t="shared" si="32"/>
        <v>0</v>
      </c>
      <c r="P161" s="44">
        <f t="shared" si="32"/>
        <v>0</v>
      </c>
      <c r="Q161" s="42">
        <f t="shared" si="32"/>
        <v>0</v>
      </c>
      <c r="R161" s="45">
        <f t="shared" si="32"/>
        <v>0</v>
      </c>
      <c r="S161" s="45">
        <f t="shared" si="32"/>
        <v>0</v>
      </c>
      <c r="T161" s="44">
        <f t="shared" si="32"/>
        <v>0</v>
      </c>
      <c r="U161" s="42">
        <f t="shared" si="32"/>
        <v>0</v>
      </c>
      <c r="V161" s="45">
        <f t="shared" si="32"/>
        <v>0</v>
      </c>
      <c r="W161" s="45">
        <f t="shared" si="32"/>
        <v>0</v>
      </c>
    </row>
    <row r="162" spans="1:23" ht="11.25">
      <c r="A162" s="30" t="s">
        <v>26</v>
      </c>
      <c r="B162" s="31" t="s">
        <v>297</v>
      </c>
      <c r="C162" s="32" t="s">
        <v>298</v>
      </c>
      <c r="D162" s="33">
        <v>55859349</v>
      </c>
      <c r="E162" s="34">
        <v>55859349</v>
      </c>
      <c r="F162" s="34">
        <v>22783830</v>
      </c>
      <c r="G162" s="35">
        <f t="shared" si="29"/>
        <v>0.40787854509367805</v>
      </c>
      <c r="H162" s="36">
        <v>20189746</v>
      </c>
      <c r="I162" s="34">
        <v>548763</v>
      </c>
      <c r="J162" s="37">
        <v>2045321</v>
      </c>
      <c r="K162" s="37">
        <v>22783830</v>
      </c>
      <c r="L162" s="36">
        <v>0</v>
      </c>
      <c r="M162" s="34">
        <v>0</v>
      </c>
      <c r="N162" s="37">
        <v>0</v>
      </c>
      <c r="O162" s="37">
        <v>0</v>
      </c>
      <c r="P162" s="36">
        <v>0</v>
      </c>
      <c r="Q162" s="34">
        <v>0</v>
      </c>
      <c r="R162" s="37">
        <v>0</v>
      </c>
      <c r="S162" s="37">
        <v>0</v>
      </c>
      <c r="T162" s="36">
        <v>0</v>
      </c>
      <c r="U162" s="34">
        <v>0</v>
      </c>
      <c r="V162" s="37">
        <v>0</v>
      </c>
      <c r="W162" s="37">
        <v>0</v>
      </c>
    </row>
    <row r="163" spans="1:23" ht="11.25">
      <c r="A163" s="30" t="s">
        <v>26</v>
      </c>
      <c r="B163" s="31" t="s">
        <v>299</v>
      </c>
      <c r="C163" s="32" t="s">
        <v>300</v>
      </c>
      <c r="D163" s="33">
        <v>1838067600</v>
      </c>
      <c r="E163" s="34">
        <v>1838067600</v>
      </c>
      <c r="F163" s="34">
        <v>571924472</v>
      </c>
      <c r="G163" s="35">
        <f t="shared" si="29"/>
        <v>0.31115529809676207</v>
      </c>
      <c r="H163" s="36">
        <v>193940162</v>
      </c>
      <c r="I163" s="34">
        <v>179885065</v>
      </c>
      <c r="J163" s="37">
        <v>198099245</v>
      </c>
      <c r="K163" s="37">
        <v>571924472</v>
      </c>
      <c r="L163" s="36">
        <v>0</v>
      </c>
      <c r="M163" s="34">
        <v>0</v>
      </c>
      <c r="N163" s="37">
        <v>0</v>
      </c>
      <c r="O163" s="37">
        <v>0</v>
      </c>
      <c r="P163" s="36">
        <v>0</v>
      </c>
      <c r="Q163" s="34">
        <v>0</v>
      </c>
      <c r="R163" s="37">
        <v>0</v>
      </c>
      <c r="S163" s="37">
        <v>0</v>
      </c>
      <c r="T163" s="36">
        <v>0</v>
      </c>
      <c r="U163" s="34">
        <v>0</v>
      </c>
      <c r="V163" s="37">
        <v>0</v>
      </c>
      <c r="W163" s="37">
        <v>0</v>
      </c>
    </row>
    <row r="164" spans="1:23" ht="11.25">
      <c r="A164" s="30" t="s">
        <v>26</v>
      </c>
      <c r="B164" s="31" t="s">
        <v>301</v>
      </c>
      <c r="C164" s="32" t="s">
        <v>302</v>
      </c>
      <c r="D164" s="33">
        <v>59321000</v>
      </c>
      <c r="E164" s="34">
        <v>59321000</v>
      </c>
      <c r="F164" s="34">
        <v>16712552</v>
      </c>
      <c r="G164" s="35">
        <f t="shared" si="29"/>
        <v>0.2817307867365688</v>
      </c>
      <c r="H164" s="36">
        <v>10054198</v>
      </c>
      <c r="I164" s="34">
        <v>3396570</v>
      </c>
      <c r="J164" s="37">
        <v>3261784</v>
      </c>
      <c r="K164" s="37">
        <v>16712552</v>
      </c>
      <c r="L164" s="36">
        <v>0</v>
      </c>
      <c r="M164" s="34">
        <v>0</v>
      </c>
      <c r="N164" s="37">
        <v>0</v>
      </c>
      <c r="O164" s="37">
        <v>0</v>
      </c>
      <c r="P164" s="36">
        <v>0</v>
      </c>
      <c r="Q164" s="34">
        <v>0</v>
      </c>
      <c r="R164" s="37">
        <v>0</v>
      </c>
      <c r="S164" s="37">
        <v>0</v>
      </c>
      <c r="T164" s="36">
        <v>0</v>
      </c>
      <c r="U164" s="34">
        <v>0</v>
      </c>
      <c r="V164" s="37">
        <v>0</v>
      </c>
      <c r="W164" s="37">
        <v>0</v>
      </c>
    </row>
    <row r="165" spans="1:23" ht="11.25">
      <c r="A165" s="30" t="s">
        <v>26</v>
      </c>
      <c r="B165" s="31" t="s">
        <v>303</v>
      </c>
      <c r="C165" s="32" t="s">
        <v>304</v>
      </c>
      <c r="D165" s="33">
        <v>194897250</v>
      </c>
      <c r="E165" s="34">
        <v>194897250</v>
      </c>
      <c r="F165" s="34">
        <v>67248841</v>
      </c>
      <c r="G165" s="35">
        <f t="shared" si="29"/>
        <v>0.34504766485930405</v>
      </c>
      <c r="H165" s="36">
        <v>50347337</v>
      </c>
      <c r="I165" s="34">
        <v>8148668</v>
      </c>
      <c r="J165" s="37">
        <v>8752836</v>
      </c>
      <c r="K165" s="37">
        <v>67248841</v>
      </c>
      <c r="L165" s="36">
        <v>0</v>
      </c>
      <c r="M165" s="34">
        <v>0</v>
      </c>
      <c r="N165" s="37">
        <v>0</v>
      </c>
      <c r="O165" s="37">
        <v>0</v>
      </c>
      <c r="P165" s="36">
        <v>0</v>
      </c>
      <c r="Q165" s="34">
        <v>0</v>
      </c>
      <c r="R165" s="37">
        <v>0</v>
      </c>
      <c r="S165" s="37">
        <v>0</v>
      </c>
      <c r="T165" s="36">
        <v>0</v>
      </c>
      <c r="U165" s="34">
        <v>0</v>
      </c>
      <c r="V165" s="37">
        <v>0</v>
      </c>
      <c r="W165" s="37">
        <v>0</v>
      </c>
    </row>
    <row r="166" spans="1:23" ht="11.25">
      <c r="A166" s="30" t="s">
        <v>26</v>
      </c>
      <c r="B166" s="31" t="s">
        <v>305</v>
      </c>
      <c r="C166" s="32" t="s">
        <v>306</v>
      </c>
      <c r="D166" s="33">
        <v>60454000</v>
      </c>
      <c r="E166" s="34">
        <v>60454000</v>
      </c>
      <c r="F166" s="34">
        <v>21872752</v>
      </c>
      <c r="G166" s="35">
        <f t="shared" si="29"/>
        <v>0.36180818473550136</v>
      </c>
      <c r="H166" s="36">
        <v>12694131</v>
      </c>
      <c r="I166" s="34">
        <v>1749274</v>
      </c>
      <c r="J166" s="37">
        <v>7429347</v>
      </c>
      <c r="K166" s="37">
        <v>21872752</v>
      </c>
      <c r="L166" s="36">
        <v>0</v>
      </c>
      <c r="M166" s="34">
        <v>0</v>
      </c>
      <c r="N166" s="37">
        <v>0</v>
      </c>
      <c r="O166" s="37">
        <v>0</v>
      </c>
      <c r="P166" s="36">
        <v>0</v>
      </c>
      <c r="Q166" s="34">
        <v>0</v>
      </c>
      <c r="R166" s="37">
        <v>0</v>
      </c>
      <c r="S166" s="37">
        <v>0</v>
      </c>
      <c r="T166" s="36">
        <v>0</v>
      </c>
      <c r="U166" s="34">
        <v>0</v>
      </c>
      <c r="V166" s="37">
        <v>0</v>
      </c>
      <c r="W166" s="37">
        <v>0</v>
      </c>
    </row>
    <row r="167" spans="1:23" ht="11.25">
      <c r="A167" s="30" t="s">
        <v>26</v>
      </c>
      <c r="B167" s="31" t="s">
        <v>307</v>
      </c>
      <c r="C167" s="32" t="s">
        <v>308</v>
      </c>
      <c r="D167" s="33">
        <v>91319000</v>
      </c>
      <c r="E167" s="34">
        <v>91319000</v>
      </c>
      <c r="F167" s="34">
        <v>32414163</v>
      </c>
      <c r="G167" s="35">
        <f t="shared" si="29"/>
        <v>0.3549552995543096</v>
      </c>
      <c r="H167" s="36">
        <v>25783251</v>
      </c>
      <c r="I167" s="34">
        <v>2099911</v>
      </c>
      <c r="J167" s="37">
        <v>4531001</v>
      </c>
      <c r="K167" s="37">
        <v>32414163</v>
      </c>
      <c r="L167" s="36">
        <v>0</v>
      </c>
      <c r="M167" s="34">
        <v>0</v>
      </c>
      <c r="N167" s="37">
        <v>0</v>
      </c>
      <c r="O167" s="37">
        <v>0</v>
      </c>
      <c r="P167" s="36">
        <v>0</v>
      </c>
      <c r="Q167" s="34">
        <v>0</v>
      </c>
      <c r="R167" s="37">
        <v>0</v>
      </c>
      <c r="S167" s="37">
        <v>0</v>
      </c>
      <c r="T167" s="36">
        <v>0</v>
      </c>
      <c r="U167" s="34">
        <v>0</v>
      </c>
      <c r="V167" s="37">
        <v>0</v>
      </c>
      <c r="W167" s="37">
        <v>0</v>
      </c>
    </row>
    <row r="168" spans="1:23" ht="11.25">
      <c r="A168" s="30" t="s">
        <v>45</v>
      </c>
      <c r="B168" s="31" t="s">
        <v>309</v>
      </c>
      <c r="C168" s="32" t="s">
        <v>310</v>
      </c>
      <c r="D168" s="33">
        <v>486509536</v>
      </c>
      <c r="E168" s="34">
        <v>567797031</v>
      </c>
      <c r="F168" s="34">
        <v>165926153</v>
      </c>
      <c r="G168" s="35">
        <f t="shared" si="29"/>
        <v>0.3410542666115387</v>
      </c>
      <c r="H168" s="36">
        <v>145202640</v>
      </c>
      <c r="I168" s="34">
        <v>10939427</v>
      </c>
      <c r="J168" s="37">
        <v>9784086</v>
      </c>
      <c r="K168" s="37">
        <v>165926153</v>
      </c>
      <c r="L168" s="36">
        <v>0</v>
      </c>
      <c r="M168" s="34">
        <v>0</v>
      </c>
      <c r="N168" s="37">
        <v>0</v>
      </c>
      <c r="O168" s="37">
        <v>0</v>
      </c>
      <c r="P168" s="36">
        <v>0</v>
      </c>
      <c r="Q168" s="34">
        <v>0</v>
      </c>
      <c r="R168" s="37">
        <v>0</v>
      </c>
      <c r="S168" s="37">
        <v>0</v>
      </c>
      <c r="T168" s="36">
        <v>0</v>
      </c>
      <c r="U168" s="34">
        <v>0</v>
      </c>
      <c r="V168" s="37">
        <v>0</v>
      </c>
      <c r="W168" s="37">
        <v>0</v>
      </c>
    </row>
    <row r="169" spans="1:23" ht="11.25">
      <c r="A169" s="38"/>
      <c r="B169" s="39" t="s">
        <v>311</v>
      </c>
      <c r="C169" s="40"/>
      <c r="D169" s="41">
        <f>SUM(D162:D168)</f>
        <v>2786427735</v>
      </c>
      <c r="E169" s="42">
        <f>SUM(E162:E168)</f>
        <v>2867715230</v>
      </c>
      <c r="F169" s="42">
        <f>SUM(F162:F168)</f>
        <v>898882763</v>
      </c>
      <c r="G169" s="43">
        <f t="shared" si="29"/>
        <v>0.32259324428523173</v>
      </c>
      <c r="H169" s="44">
        <f aca="true" t="shared" si="33" ref="H169:W169">SUM(H162:H168)</f>
        <v>458211465</v>
      </c>
      <c r="I169" s="42">
        <f t="shared" si="33"/>
        <v>206767678</v>
      </c>
      <c r="J169" s="45">
        <f t="shared" si="33"/>
        <v>233903620</v>
      </c>
      <c r="K169" s="45">
        <f t="shared" si="33"/>
        <v>898882763</v>
      </c>
      <c r="L169" s="44">
        <f t="shared" si="33"/>
        <v>0</v>
      </c>
      <c r="M169" s="42">
        <f t="shared" si="33"/>
        <v>0</v>
      </c>
      <c r="N169" s="45">
        <f t="shared" si="33"/>
        <v>0</v>
      </c>
      <c r="O169" s="45">
        <f t="shared" si="33"/>
        <v>0</v>
      </c>
      <c r="P169" s="44">
        <f t="shared" si="33"/>
        <v>0</v>
      </c>
      <c r="Q169" s="42">
        <f t="shared" si="33"/>
        <v>0</v>
      </c>
      <c r="R169" s="45">
        <f t="shared" si="33"/>
        <v>0</v>
      </c>
      <c r="S169" s="45">
        <f t="shared" si="33"/>
        <v>0</v>
      </c>
      <c r="T169" s="44">
        <f t="shared" si="33"/>
        <v>0</v>
      </c>
      <c r="U169" s="42">
        <f t="shared" si="33"/>
        <v>0</v>
      </c>
      <c r="V169" s="45">
        <f t="shared" si="33"/>
        <v>0</v>
      </c>
      <c r="W169" s="45">
        <f t="shared" si="33"/>
        <v>0</v>
      </c>
    </row>
    <row r="170" spans="1:23" ht="11.25">
      <c r="A170" s="30" t="s">
        <v>26</v>
      </c>
      <c r="B170" s="31" t="s">
        <v>312</v>
      </c>
      <c r="C170" s="32" t="s">
        <v>313</v>
      </c>
      <c r="D170" s="33">
        <v>131700160</v>
      </c>
      <c r="E170" s="34">
        <v>131700160</v>
      </c>
      <c r="F170" s="34">
        <v>41968760</v>
      </c>
      <c r="G170" s="35">
        <f t="shared" si="29"/>
        <v>0.3186690130065142</v>
      </c>
      <c r="H170" s="36">
        <v>29100578</v>
      </c>
      <c r="I170" s="34">
        <v>7627410</v>
      </c>
      <c r="J170" s="37">
        <v>5240772</v>
      </c>
      <c r="K170" s="37">
        <v>41968760</v>
      </c>
      <c r="L170" s="36">
        <v>0</v>
      </c>
      <c r="M170" s="34">
        <v>0</v>
      </c>
      <c r="N170" s="37">
        <v>0</v>
      </c>
      <c r="O170" s="37">
        <v>0</v>
      </c>
      <c r="P170" s="36">
        <v>0</v>
      </c>
      <c r="Q170" s="34">
        <v>0</v>
      </c>
      <c r="R170" s="37">
        <v>0</v>
      </c>
      <c r="S170" s="37">
        <v>0</v>
      </c>
      <c r="T170" s="36">
        <v>0</v>
      </c>
      <c r="U170" s="34">
        <v>0</v>
      </c>
      <c r="V170" s="37">
        <v>0</v>
      </c>
      <c r="W170" s="37">
        <v>0</v>
      </c>
    </row>
    <row r="171" spans="1:23" ht="11.25">
      <c r="A171" s="30" t="s">
        <v>26</v>
      </c>
      <c r="B171" s="31" t="s">
        <v>314</v>
      </c>
      <c r="C171" s="32" t="s">
        <v>315</v>
      </c>
      <c r="D171" s="33">
        <v>932386293</v>
      </c>
      <c r="E171" s="34">
        <v>932386293</v>
      </c>
      <c r="F171" s="34">
        <v>225973237</v>
      </c>
      <c r="G171" s="35">
        <f t="shared" si="29"/>
        <v>0.2423601019196879</v>
      </c>
      <c r="H171" s="36">
        <v>81699158</v>
      </c>
      <c r="I171" s="34">
        <v>77712393</v>
      </c>
      <c r="J171" s="37">
        <v>66561686</v>
      </c>
      <c r="K171" s="37">
        <v>225973237</v>
      </c>
      <c r="L171" s="36">
        <v>0</v>
      </c>
      <c r="M171" s="34">
        <v>0</v>
      </c>
      <c r="N171" s="37">
        <v>0</v>
      </c>
      <c r="O171" s="37">
        <v>0</v>
      </c>
      <c r="P171" s="36">
        <v>0</v>
      </c>
      <c r="Q171" s="34">
        <v>0</v>
      </c>
      <c r="R171" s="37">
        <v>0</v>
      </c>
      <c r="S171" s="37">
        <v>0</v>
      </c>
      <c r="T171" s="36">
        <v>0</v>
      </c>
      <c r="U171" s="34">
        <v>0</v>
      </c>
      <c r="V171" s="37">
        <v>0</v>
      </c>
      <c r="W171" s="37">
        <v>0</v>
      </c>
    </row>
    <row r="172" spans="1:23" ht="11.25">
      <c r="A172" s="30" t="s">
        <v>26</v>
      </c>
      <c r="B172" s="31" t="s">
        <v>316</v>
      </c>
      <c r="C172" s="32" t="s">
        <v>317</v>
      </c>
      <c r="D172" s="33">
        <v>74517000</v>
      </c>
      <c r="E172" s="34">
        <v>74517000</v>
      </c>
      <c r="F172" s="34">
        <v>3298721</v>
      </c>
      <c r="G172" s="35">
        <f t="shared" si="29"/>
        <v>0.04426803279788505</v>
      </c>
      <c r="H172" s="36">
        <v>1867396</v>
      </c>
      <c r="I172" s="34">
        <v>730864</v>
      </c>
      <c r="J172" s="37">
        <v>700461</v>
      </c>
      <c r="K172" s="37">
        <v>3298721</v>
      </c>
      <c r="L172" s="36">
        <v>0</v>
      </c>
      <c r="M172" s="34">
        <v>0</v>
      </c>
      <c r="N172" s="37">
        <v>0</v>
      </c>
      <c r="O172" s="37">
        <v>0</v>
      </c>
      <c r="P172" s="36">
        <v>0</v>
      </c>
      <c r="Q172" s="34">
        <v>0</v>
      </c>
      <c r="R172" s="37">
        <v>0</v>
      </c>
      <c r="S172" s="37">
        <v>0</v>
      </c>
      <c r="T172" s="36">
        <v>0</v>
      </c>
      <c r="U172" s="34">
        <v>0</v>
      </c>
      <c r="V172" s="37">
        <v>0</v>
      </c>
      <c r="W172" s="37">
        <v>0</v>
      </c>
    </row>
    <row r="173" spans="1:23" ht="11.25">
      <c r="A173" s="30" t="s">
        <v>26</v>
      </c>
      <c r="B173" s="31" t="s">
        <v>318</v>
      </c>
      <c r="C173" s="32" t="s">
        <v>319</v>
      </c>
      <c r="D173" s="33">
        <v>65284571</v>
      </c>
      <c r="E173" s="34">
        <v>65284571</v>
      </c>
      <c r="F173" s="34">
        <v>25749244</v>
      </c>
      <c r="G173" s="35">
        <f t="shared" si="29"/>
        <v>0.39441545843963655</v>
      </c>
      <c r="H173" s="36">
        <v>23122871</v>
      </c>
      <c r="I173" s="34">
        <v>1283753</v>
      </c>
      <c r="J173" s="37">
        <v>1342620</v>
      </c>
      <c r="K173" s="37">
        <v>25749244</v>
      </c>
      <c r="L173" s="36">
        <v>0</v>
      </c>
      <c r="M173" s="34">
        <v>0</v>
      </c>
      <c r="N173" s="37">
        <v>0</v>
      </c>
      <c r="O173" s="37">
        <v>0</v>
      </c>
      <c r="P173" s="36">
        <v>0</v>
      </c>
      <c r="Q173" s="34">
        <v>0</v>
      </c>
      <c r="R173" s="37">
        <v>0</v>
      </c>
      <c r="S173" s="37">
        <v>0</v>
      </c>
      <c r="T173" s="36">
        <v>0</v>
      </c>
      <c r="U173" s="34">
        <v>0</v>
      </c>
      <c r="V173" s="37">
        <v>0</v>
      </c>
      <c r="W173" s="37">
        <v>0</v>
      </c>
    </row>
    <row r="174" spans="1:23" ht="11.25">
      <c r="A174" s="30" t="s">
        <v>45</v>
      </c>
      <c r="B174" s="31" t="s">
        <v>320</v>
      </c>
      <c r="C174" s="32" t="s">
        <v>321</v>
      </c>
      <c r="D174" s="33">
        <v>428562750</v>
      </c>
      <c r="E174" s="34">
        <v>428562750</v>
      </c>
      <c r="F174" s="34">
        <v>130269494</v>
      </c>
      <c r="G174" s="35">
        <f t="shared" si="29"/>
        <v>0.30396830802490415</v>
      </c>
      <c r="H174" s="36">
        <v>106795819</v>
      </c>
      <c r="I174" s="34">
        <v>12191479</v>
      </c>
      <c r="J174" s="37">
        <v>11282196</v>
      </c>
      <c r="K174" s="37">
        <v>130269494</v>
      </c>
      <c r="L174" s="36">
        <v>0</v>
      </c>
      <c r="M174" s="34">
        <v>0</v>
      </c>
      <c r="N174" s="37">
        <v>0</v>
      </c>
      <c r="O174" s="37">
        <v>0</v>
      </c>
      <c r="P174" s="36">
        <v>0</v>
      </c>
      <c r="Q174" s="34">
        <v>0</v>
      </c>
      <c r="R174" s="37">
        <v>0</v>
      </c>
      <c r="S174" s="37">
        <v>0</v>
      </c>
      <c r="T174" s="36">
        <v>0</v>
      </c>
      <c r="U174" s="34">
        <v>0</v>
      </c>
      <c r="V174" s="37">
        <v>0</v>
      </c>
      <c r="W174" s="37">
        <v>0</v>
      </c>
    </row>
    <row r="175" spans="1:23" ht="11.25">
      <c r="A175" s="38"/>
      <c r="B175" s="39" t="s">
        <v>322</v>
      </c>
      <c r="C175" s="40"/>
      <c r="D175" s="41">
        <f>SUM(D170:D174)</f>
        <v>1632450774</v>
      </c>
      <c r="E175" s="42">
        <f>SUM(E170:E174)</f>
        <v>1632450774</v>
      </c>
      <c r="F175" s="42">
        <f>SUM(F170:F174)</f>
        <v>427259456</v>
      </c>
      <c r="G175" s="43">
        <f aca="true" t="shared" si="34" ref="G175:G183">IF($D175=0,0,$F175/$D175)</f>
        <v>0.2617288452460252</v>
      </c>
      <c r="H175" s="44">
        <f aca="true" t="shared" si="35" ref="H175:W175">SUM(H170:H174)</f>
        <v>242585822</v>
      </c>
      <c r="I175" s="42">
        <f t="shared" si="35"/>
        <v>99545899</v>
      </c>
      <c r="J175" s="45">
        <f t="shared" si="35"/>
        <v>85127735</v>
      </c>
      <c r="K175" s="45">
        <f t="shared" si="35"/>
        <v>427259456</v>
      </c>
      <c r="L175" s="44">
        <f t="shared" si="35"/>
        <v>0</v>
      </c>
      <c r="M175" s="42">
        <f t="shared" si="35"/>
        <v>0</v>
      </c>
      <c r="N175" s="45">
        <f t="shared" si="35"/>
        <v>0</v>
      </c>
      <c r="O175" s="45">
        <f t="shared" si="35"/>
        <v>0</v>
      </c>
      <c r="P175" s="44">
        <f t="shared" si="35"/>
        <v>0</v>
      </c>
      <c r="Q175" s="42">
        <f t="shared" si="35"/>
        <v>0</v>
      </c>
      <c r="R175" s="45">
        <f t="shared" si="35"/>
        <v>0</v>
      </c>
      <c r="S175" s="45">
        <f t="shared" si="35"/>
        <v>0</v>
      </c>
      <c r="T175" s="44">
        <f t="shared" si="35"/>
        <v>0</v>
      </c>
      <c r="U175" s="42">
        <f t="shared" si="35"/>
        <v>0</v>
      </c>
      <c r="V175" s="45">
        <f t="shared" si="35"/>
        <v>0</v>
      </c>
      <c r="W175" s="45">
        <f t="shared" si="35"/>
        <v>0</v>
      </c>
    </row>
    <row r="176" spans="1:23" ht="11.25">
      <c r="A176" s="30" t="s">
        <v>26</v>
      </c>
      <c r="B176" s="31" t="s">
        <v>323</v>
      </c>
      <c r="C176" s="32" t="s">
        <v>324</v>
      </c>
      <c r="D176" s="33">
        <v>61614723</v>
      </c>
      <c r="E176" s="34">
        <v>61614723</v>
      </c>
      <c r="F176" s="34">
        <v>27861827</v>
      </c>
      <c r="G176" s="35">
        <f t="shared" si="34"/>
        <v>0.4521943075196492</v>
      </c>
      <c r="H176" s="36">
        <v>22296422</v>
      </c>
      <c r="I176" s="34">
        <v>2951524</v>
      </c>
      <c r="J176" s="37">
        <v>2613881</v>
      </c>
      <c r="K176" s="37">
        <v>27861827</v>
      </c>
      <c r="L176" s="36">
        <v>0</v>
      </c>
      <c r="M176" s="34">
        <v>0</v>
      </c>
      <c r="N176" s="37">
        <v>0</v>
      </c>
      <c r="O176" s="37">
        <v>0</v>
      </c>
      <c r="P176" s="36">
        <v>0</v>
      </c>
      <c r="Q176" s="34">
        <v>0</v>
      </c>
      <c r="R176" s="37">
        <v>0</v>
      </c>
      <c r="S176" s="37">
        <v>0</v>
      </c>
      <c r="T176" s="36">
        <v>0</v>
      </c>
      <c r="U176" s="34">
        <v>0</v>
      </c>
      <c r="V176" s="37">
        <v>0</v>
      </c>
      <c r="W176" s="37">
        <v>0</v>
      </c>
    </row>
    <row r="177" spans="1:23" ht="11.25">
      <c r="A177" s="30" t="s">
        <v>26</v>
      </c>
      <c r="B177" s="31" t="s">
        <v>325</v>
      </c>
      <c r="C177" s="32" t="s">
        <v>326</v>
      </c>
      <c r="D177" s="33">
        <v>34940013</v>
      </c>
      <c r="E177" s="34">
        <v>34940013</v>
      </c>
      <c r="F177" s="34">
        <v>6557071</v>
      </c>
      <c r="G177" s="35">
        <f t="shared" si="34"/>
        <v>0.18766653006110787</v>
      </c>
      <c r="H177" s="36">
        <v>158532</v>
      </c>
      <c r="I177" s="34">
        <v>3430567</v>
      </c>
      <c r="J177" s="37">
        <v>2967972</v>
      </c>
      <c r="K177" s="37">
        <v>6557071</v>
      </c>
      <c r="L177" s="36">
        <v>0</v>
      </c>
      <c r="M177" s="34">
        <v>0</v>
      </c>
      <c r="N177" s="37">
        <v>0</v>
      </c>
      <c r="O177" s="37">
        <v>0</v>
      </c>
      <c r="P177" s="36">
        <v>0</v>
      </c>
      <c r="Q177" s="34">
        <v>0</v>
      </c>
      <c r="R177" s="37">
        <v>0</v>
      </c>
      <c r="S177" s="37">
        <v>0</v>
      </c>
      <c r="T177" s="36">
        <v>0</v>
      </c>
      <c r="U177" s="34">
        <v>0</v>
      </c>
      <c r="V177" s="37">
        <v>0</v>
      </c>
      <c r="W177" s="37">
        <v>0</v>
      </c>
    </row>
    <row r="178" spans="1:23" ht="11.25">
      <c r="A178" s="30" t="s">
        <v>26</v>
      </c>
      <c r="B178" s="31" t="s">
        <v>327</v>
      </c>
      <c r="C178" s="32" t="s">
        <v>328</v>
      </c>
      <c r="D178" s="33">
        <v>249720927</v>
      </c>
      <c r="E178" s="34">
        <v>249720927</v>
      </c>
      <c r="F178" s="34">
        <v>156052946</v>
      </c>
      <c r="G178" s="35">
        <f t="shared" si="34"/>
        <v>0.6249093653252377</v>
      </c>
      <c r="H178" s="36">
        <v>129373632</v>
      </c>
      <c r="I178" s="34">
        <v>13373308</v>
      </c>
      <c r="J178" s="37">
        <v>13306006</v>
      </c>
      <c r="K178" s="37">
        <v>156052946</v>
      </c>
      <c r="L178" s="36">
        <v>0</v>
      </c>
      <c r="M178" s="34">
        <v>0</v>
      </c>
      <c r="N178" s="37">
        <v>0</v>
      </c>
      <c r="O178" s="37">
        <v>0</v>
      </c>
      <c r="P178" s="36">
        <v>0</v>
      </c>
      <c r="Q178" s="34">
        <v>0</v>
      </c>
      <c r="R178" s="37">
        <v>0</v>
      </c>
      <c r="S178" s="37">
        <v>0</v>
      </c>
      <c r="T178" s="36">
        <v>0</v>
      </c>
      <c r="U178" s="34">
        <v>0</v>
      </c>
      <c r="V178" s="37">
        <v>0</v>
      </c>
      <c r="W178" s="37">
        <v>0</v>
      </c>
    </row>
    <row r="179" spans="1:23" ht="11.25">
      <c r="A179" s="30" t="s">
        <v>26</v>
      </c>
      <c r="B179" s="31" t="s">
        <v>329</v>
      </c>
      <c r="C179" s="32" t="s">
        <v>330</v>
      </c>
      <c r="D179" s="33">
        <v>79167023</v>
      </c>
      <c r="E179" s="34">
        <v>79167023</v>
      </c>
      <c r="F179" s="34">
        <v>31743230</v>
      </c>
      <c r="G179" s="35">
        <f t="shared" si="34"/>
        <v>0.40096531102350536</v>
      </c>
      <c r="H179" s="36">
        <v>27889752</v>
      </c>
      <c r="I179" s="34">
        <v>3171849</v>
      </c>
      <c r="J179" s="37">
        <v>681629</v>
      </c>
      <c r="K179" s="37">
        <v>31743230</v>
      </c>
      <c r="L179" s="36">
        <v>0</v>
      </c>
      <c r="M179" s="34">
        <v>0</v>
      </c>
      <c r="N179" s="37">
        <v>0</v>
      </c>
      <c r="O179" s="37">
        <v>0</v>
      </c>
      <c r="P179" s="36">
        <v>0</v>
      </c>
      <c r="Q179" s="34">
        <v>0</v>
      </c>
      <c r="R179" s="37">
        <v>0</v>
      </c>
      <c r="S179" s="37">
        <v>0</v>
      </c>
      <c r="T179" s="36">
        <v>0</v>
      </c>
      <c r="U179" s="34">
        <v>0</v>
      </c>
      <c r="V179" s="37">
        <v>0</v>
      </c>
      <c r="W179" s="37">
        <v>0</v>
      </c>
    </row>
    <row r="180" spans="1:23" ht="11.25">
      <c r="A180" s="30" t="s">
        <v>26</v>
      </c>
      <c r="B180" s="31" t="s">
        <v>331</v>
      </c>
      <c r="C180" s="32" t="s">
        <v>332</v>
      </c>
      <c r="D180" s="33">
        <v>115596757</v>
      </c>
      <c r="E180" s="34">
        <v>115596757</v>
      </c>
      <c r="F180" s="34">
        <v>46584931</v>
      </c>
      <c r="G180" s="35">
        <f t="shared" si="34"/>
        <v>0.4029951376577113</v>
      </c>
      <c r="H180" s="36">
        <v>39975257</v>
      </c>
      <c r="I180" s="34">
        <v>3930822</v>
      </c>
      <c r="J180" s="37">
        <v>2678852</v>
      </c>
      <c r="K180" s="37">
        <v>46584931</v>
      </c>
      <c r="L180" s="36">
        <v>0</v>
      </c>
      <c r="M180" s="34">
        <v>0</v>
      </c>
      <c r="N180" s="37">
        <v>0</v>
      </c>
      <c r="O180" s="37">
        <v>0</v>
      </c>
      <c r="P180" s="36">
        <v>0</v>
      </c>
      <c r="Q180" s="34">
        <v>0</v>
      </c>
      <c r="R180" s="37">
        <v>0</v>
      </c>
      <c r="S180" s="37">
        <v>0</v>
      </c>
      <c r="T180" s="36">
        <v>0</v>
      </c>
      <c r="U180" s="34">
        <v>0</v>
      </c>
      <c r="V180" s="37">
        <v>0</v>
      </c>
      <c r="W180" s="37">
        <v>0</v>
      </c>
    </row>
    <row r="181" spans="1:23" ht="11.25">
      <c r="A181" s="30" t="s">
        <v>45</v>
      </c>
      <c r="B181" s="31" t="s">
        <v>333</v>
      </c>
      <c r="C181" s="32" t="s">
        <v>334</v>
      </c>
      <c r="D181" s="33">
        <v>276679490</v>
      </c>
      <c r="E181" s="34">
        <v>276679490</v>
      </c>
      <c r="F181" s="34">
        <v>104700225</v>
      </c>
      <c r="G181" s="35">
        <f t="shared" si="34"/>
        <v>0.3784170087923756</v>
      </c>
      <c r="H181" s="36">
        <v>91539399</v>
      </c>
      <c r="I181" s="34">
        <v>4688294</v>
      </c>
      <c r="J181" s="37">
        <v>8472532</v>
      </c>
      <c r="K181" s="37">
        <v>104700225</v>
      </c>
      <c r="L181" s="36">
        <v>0</v>
      </c>
      <c r="M181" s="34">
        <v>0</v>
      </c>
      <c r="N181" s="37">
        <v>0</v>
      </c>
      <c r="O181" s="37">
        <v>0</v>
      </c>
      <c r="P181" s="36">
        <v>0</v>
      </c>
      <c r="Q181" s="34">
        <v>0</v>
      </c>
      <c r="R181" s="37">
        <v>0</v>
      </c>
      <c r="S181" s="37">
        <v>0</v>
      </c>
      <c r="T181" s="36">
        <v>0</v>
      </c>
      <c r="U181" s="34">
        <v>0</v>
      </c>
      <c r="V181" s="37">
        <v>0</v>
      </c>
      <c r="W181" s="37">
        <v>0</v>
      </c>
    </row>
    <row r="182" spans="1:23" ht="11.25">
      <c r="A182" s="55"/>
      <c r="B182" s="56" t="s">
        <v>335</v>
      </c>
      <c r="C182" s="57"/>
      <c r="D182" s="58">
        <f>SUM(D176:D181)</f>
        <v>817718933</v>
      </c>
      <c r="E182" s="59">
        <f>SUM(E176:E181)</f>
        <v>817718933</v>
      </c>
      <c r="F182" s="59">
        <f>SUM(F176:F181)</f>
        <v>373500230</v>
      </c>
      <c r="G182" s="60">
        <f t="shared" si="34"/>
        <v>0.4567586916811672</v>
      </c>
      <c r="H182" s="61">
        <f aca="true" t="shared" si="36" ref="H182:W182">SUM(H176:H181)</f>
        <v>311232994</v>
      </c>
      <c r="I182" s="59">
        <f t="shared" si="36"/>
        <v>31546364</v>
      </c>
      <c r="J182" s="62">
        <f t="shared" si="36"/>
        <v>30720872</v>
      </c>
      <c r="K182" s="62">
        <f t="shared" si="36"/>
        <v>373500230</v>
      </c>
      <c r="L182" s="61">
        <f t="shared" si="36"/>
        <v>0</v>
      </c>
      <c r="M182" s="59">
        <f t="shared" si="36"/>
        <v>0</v>
      </c>
      <c r="N182" s="62">
        <f t="shared" si="36"/>
        <v>0</v>
      </c>
      <c r="O182" s="62">
        <f t="shared" si="36"/>
        <v>0</v>
      </c>
      <c r="P182" s="61">
        <f t="shared" si="36"/>
        <v>0</v>
      </c>
      <c r="Q182" s="59">
        <f t="shared" si="36"/>
        <v>0</v>
      </c>
      <c r="R182" s="62">
        <f t="shared" si="36"/>
        <v>0</v>
      </c>
      <c r="S182" s="62">
        <f t="shared" si="36"/>
        <v>0</v>
      </c>
      <c r="T182" s="61">
        <f t="shared" si="36"/>
        <v>0</v>
      </c>
      <c r="U182" s="59">
        <f t="shared" si="36"/>
        <v>0</v>
      </c>
      <c r="V182" s="62">
        <f t="shared" si="36"/>
        <v>0</v>
      </c>
      <c r="W182" s="62">
        <f t="shared" si="36"/>
        <v>0</v>
      </c>
    </row>
    <row r="183" spans="1:23" ht="11.25">
      <c r="A183" s="46"/>
      <c r="B183" s="47" t="s">
        <v>336</v>
      </c>
      <c r="C183" s="48"/>
      <c r="D183" s="49">
        <f>SUM(D111,D113:D119,D121:D128,D130:D135,D137:D141,D143:D146,D148:D153,D155:D160,D162:D168,D170:D174,D176:D181)</f>
        <v>40118909793</v>
      </c>
      <c r="E183" s="50">
        <f>SUM(E111,E113:E119,E121:E128,E130:E135,E137:E141,E143:E146,E148:E153,E155:E160,E162:E168,E170:E174,E176:E181)</f>
        <v>40200197288</v>
      </c>
      <c r="F183" s="50">
        <f>SUM(F111,F113:F119,F121:F128,F130:F135,F137:F141,F143:F146,F148:F153,F155:F160,F162:F168,F170:F174,F176:F181)</f>
        <v>11585406386</v>
      </c>
      <c r="G183" s="51">
        <f t="shared" si="34"/>
        <v>0.28877670020887347</v>
      </c>
      <c r="H183" s="52">
        <f aca="true" t="shared" si="37" ref="H183:W183">SUM(H111,H113:H119,H121:H128,H130:H135,H137:H141,H143:H146,H148:H153,H155:H160,H162:H168,H170:H174,H176:H181)</f>
        <v>5314729904</v>
      </c>
      <c r="I183" s="50">
        <f t="shared" si="37"/>
        <v>3477797747</v>
      </c>
      <c r="J183" s="53">
        <f t="shared" si="37"/>
        <v>2792878735</v>
      </c>
      <c r="K183" s="53">
        <f t="shared" si="37"/>
        <v>11585406386</v>
      </c>
      <c r="L183" s="52">
        <f t="shared" si="37"/>
        <v>0</v>
      </c>
      <c r="M183" s="50">
        <f t="shared" si="37"/>
        <v>0</v>
      </c>
      <c r="N183" s="53">
        <f t="shared" si="37"/>
        <v>0</v>
      </c>
      <c r="O183" s="53">
        <f t="shared" si="37"/>
        <v>0</v>
      </c>
      <c r="P183" s="52">
        <f t="shared" si="37"/>
        <v>0</v>
      </c>
      <c r="Q183" s="50">
        <f t="shared" si="37"/>
        <v>0</v>
      </c>
      <c r="R183" s="53">
        <f t="shared" si="37"/>
        <v>0</v>
      </c>
      <c r="S183" s="53">
        <f t="shared" si="37"/>
        <v>0</v>
      </c>
      <c r="T183" s="52">
        <f t="shared" si="37"/>
        <v>0</v>
      </c>
      <c r="U183" s="50">
        <f t="shared" si="37"/>
        <v>0</v>
      </c>
      <c r="V183" s="53">
        <f t="shared" si="37"/>
        <v>0</v>
      </c>
      <c r="W183" s="53">
        <f t="shared" si="37"/>
        <v>0</v>
      </c>
    </row>
    <row r="184" spans="1:23" ht="11.25">
      <c r="A184" s="26"/>
      <c r="B184" s="13"/>
      <c r="C184" s="14"/>
      <c r="D184" s="15"/>
      <c r="E184" s="16"/>
      <c r="F184" s="16"/>
      <c r="G184" s="10"/>
      <c r="H184" s="36"/>
      <c r="I184" s="34"/>
      <c r="J184" s="37"/>
      <c r="K184" s="37"/>
      <c r="L184" s="36"/>
      <c r="M184" s="34"/>
      <c r="N184" s="37"/>
      <c r="O184" s="37"/>
      <c r="P184" s="36"/>
      <c r="Q184" s="34"/>
      <c r="R184" s="37"/>
      <c r="S184" s="37"/>
      <c r="T184" s="36"/>
      <c r="U184" s="34"/>
      <c r="V184" s="37"/>
      <c r="W184" s="37"/>
    </row>
    <row r="185" spans="1:23" ht="11.25">
      <c r="A185" s="26"/>
      <c r="B185" s="27" t="s">
        <v>337</v>
      </c>
      <c r="C185" s="28"/>
      <c r="D185" s="54"/>
      <c r="E185" s="16"/>
      <c r="F185" s="16"/>
      <c r="G185" s="10"/>
      <c r="H185" s="36"/>
      <c r="I185" s="34"/>
      <c r="J185" s="37"/>
      <c r="K185" s="37"/>
      <c r="L185" s="36"/>
      <c r="M185" s="34"/>
      <c r="N185" s="37"/>
      <c r="O185" s="37"/>
      <c r="P185" s="36"/>
      <c r="Q185" s="34"/>
      <c r="R185" s="37"/>
      <c r="S185" s="37"/>
      <c r="T185" s="36"/>
      <c r="U185" s="34"/>
      <c r="V185" s="37"/>
      <c r="W185" s="37"/>
    </row>
    <row r="186" spans="1:23" ht="11.25">
      <c r="A186" s="30" t="s">
        <v>26</v>
      </c>
      <c r="B186" s="31" t="s">
        <v>338</v>
      </c>
      <c r="C186" s="32" t="s">
        <v>339</v>
      </c>
      <c r="D186" s="33">
        <v>182985931</v>
      </c>
      <c r="E186" s="34">
        <v>182985931</v>
      </c>
      <c r="F186" s="34">
        <v>71996674</v>
      </c>
      <c r="G186" s="35">
        <f aca="true" t="shared" si="38" ref="G186:G221">IF($D186=0,0,$F186/$D186)</f>
        <v>0.3934546967985205</v>
      </c>
      <c r="H186" s="36">
        <v>61595407</v>
      </c>
      <c r="I186" s="34">
        <v>5748308</v>
      </c>
      <c r="J186" s="37">
        <v>4652959</v>
      </c>
      <c r="K186" s="37">
        <v>71996674</v>
      </c>
      <c r="L186" s="36">
        <v>0</v>
      </c>
      <c r="M186" s="34">
        <v>0</v>
      </c>
      <c r="N186" s="37">
        <v>0</v>
      </c>
      <c r="O186" s="37">
        <v>0</v>
      </c>
      <c r="P186" s="36">
        <v>0</v>
      </c>
      <c r="Q186" s="34">
        <v>0</v>
      </c>
      <c r="R186" s="37">
        <v>0</v>
      </c>
      <c r="S186" s="37">
        <v>0</v>
      </c>
      <c r="T186" s="36">
        <v>0</v>
      </c>
      <c r="U186" s="34">
        <v>0</v>
      </c>
      <c r="V186" s="37">
        <v>0</v>
      </c>
      <c r="W186" s="37">
        <v>0</v>
      </c>
    </row>
    <row r="187" spans="1:23" ht="11.25">
      <c r="A187" s="30" t="s">
        <v>26</v>
      </c>
      <c r="B187" s="31" t="s">
        <v>340</v>
      </c>
      <c r="C187" s="32" t="s">
        <v>341</v>
      </c>
      <c r="D187" s="33">
        <v>198865587</v>
      </c>
      <c r="E187" s="34">
        <v>198865587</v>
      </c>
      <c r="F187" s="34">
        <v>62198753</v>
      </c>
      <c r="G187" s="35">
        <f t="shared" si="38"/>
        <v>0.31276780431598755</v>
      </c>
      <c r="H187" s="36">
        <v>58795161</v>
      </c>
      <c r="I187" s="34">
        <v>1393973</v>
      </c>
      <c r="J187" s="37">
        <v>2009619</v>
      </c>
      <c r="K187" s="37">
        <v>62198753</v>
      </c>
      <c r="L187" s="36">
        <v>0</v>
      </c>
      <c r="M187" s="34">
        <v>0</v>
      </c>
      <c r="N187" s="37">
        <v>0</v>
      </c>
      <c r="O187" s="37">
        <v>0</v>
      </c>
      <c r="P187" s="36">
        <v>0</v>
      </c>
      <c r="Q187" s="34">
        <v>0</v>
      </c>
      <c r="R187" s="37">
        <v>0</v>
      </c>
      <c r="S187" s="37">
        <v>0</v>
      </c>
      <c r="T187" s="36">
        <v>0</v>
      </c>
      <c r="U187" s="34">
        <v>0</v>
      </c>
      <c r="V187" s="37">
        <v>0</v>
      </c>
      <c r="W187" s="37">
        <v>0</v>
      </c>
    </row>
    <row r="188" spans="1:23" ht="11.25">
      <c r="A188" s="30" t="s">
        <v>26</v>
      </c>
      <c r="B188" s="31" t="s">
        <v>342</v>
      </c>
      <c r="C188" s="32" t="s">
        <v>343</v>
      </c>
      <c r="D188" s="33">
        <v>697686309</v>
      </c>
      <c r="E188" s="34">
        <v>697686309</v>
      </c>
      <c r="F188" s="34">
        <v>224035888</v>
      </c>
      <c r="G188" s="35">
        <f t="shared" si="38"/>
        <v>0.3211126334428328</v>
      </c>
      <c r="H188" s="36">
        <v>127944698</v>
      </c>
      <c r="I188" s="34">
        <v>47828629</v>
      </c>
      <c r="J188" s="37">
        <v>48262561</v>
      </c>
      <c r="K188" s="37">
        <v>224035888</v>
      </c>
      <c r="L188" s="36">
        <v>0</v>
      </c>
      <c r="M188" s="34">
        <v>0</v>
      </c>
      <c r="N188" s="37">
        <v>0</v>
      </c>
      <c r="O188" s="37">
        <v>0</v>
      </c>
      <c r="P188" s="36">
        <v>0</v>
      </c>
      <c r="Q188" s="34">
        <v>0</v>
      </c>
      <c r="R188" s="37">
        <v>0</v>
      </c>
      <c r="S188" s="37">
        <v>0</v>
      </c>
      <c r="T188" s="36">
        <v>0</v>
      </c>
      <c r="U188" s="34">
        <v>0</v>
      </c>
      <c r="V188" s="37">
        <v>0</v>
      </c>
      <c r="W188" s="37">
        <v>0</v>
      </c>
    </row>
    <row r="189" spans="1:23" ht="11.25">
      <c r="A189" s="30" t="s">
        <v>26</v>
      </c>
      <c r="B189" s="31" t="s">
        <v>344</v>
      </c>
      <c r="C189" s="32" t="s">
        <v>345</v>
      </c>
      <c r="D189" s="33">
        <v>316622787</v>
      </c>
      <c r="E189" s="34">
        <v>316622787</v>
      </c>
      <c r="F189" s="34">
        <v>69183497</v>
      </c>
      <c r="G189" s="35">
        <f t="shared" si="38"/>
        <v>0.2185044786432254</v>
      </c>
      <c r="H189" s="36">
        <v>38345166</v>
      </c>
      <c r="I189" s="34">
        <v>15786932</v>
      </c>
      <c r="J189" s="37">
        <v>15051399</v>
      </c>
      <c r="K189" s="37">
        <v>69183497</v>
      </c>
      <c r="L189" s="36">
        <v>0</v>
      </c>
      <c r="M189" s="34">
        <v>0</v>
      </c>
      <c r="N189" s="37">
        <v>0</v>
      </c>
      <c r="O189" s="37">
        <v>0</v>
      </c>
      <c r="P189" s="36">
        <v>0</v>
      </c>
      <c r="Q189" s="34">
        <v>0</v>
      </c>
      <c r="R189" s="37">
        <v>0</v>
      </c>
      <c r="S189" s="37">
        <v>0</v>
      </c>
      <c r="T189" s="36">
        <v>0</v>
      </c>
      <c r="U189" s="34">
        <v>0</v>
      </c>
      <c r="V189" s="37">
        <v>0</v>
      </c>
      <c r="W189" s="37">
        <v>0</v>
      </c>
    </row>
    <row r="190" spans="1:23" ht="11.25">
      <c r="A190" s="30" t="s">
        <v>26</v>
      </c>
      <c r="B190" s="31" t="s">
        <v>346</v>
      </c>
      <c r="C190" s="32" t="s">
        <v>347</v>
      </c>
      <c r="D190" s="33">
        <v>106938155</v>
      </c>
      <c r="E190" s="34">
        <v>106938155</v>
      </c>
      <c r="F190" s="34">
        <v>28374588</v>
      </c>
      <c r="G190" s="35">
        <f t="shared" si="38"/>
        <v>0.2653364273958158</v>
      </c>
      <c r="H190" s="36">
        <v>24286924</v>
      </c>
      <c r="I190" s="34">
        <v>1662108</v>
      </c>
      <c r="J190" s="37">
        <v>2425556</v>
      </c>
      <c r="K190" s="37">
        <v>28374588</v>
      </c>
      <c r="L190" s="36">
        <v>0</v>
      </c>
      <c r="M190" s="34">
        <v>0</v>
      </c>
      <c r="N190" s="37">
        <v>0</v>
      </c>
      <c r="O190" s="37">
        <v>0</v>
      </c>
      <c r="P190" s="36">
        <v>0</v>
      </c>
      <c r="Q190" s="34">
        <v>0</v>
      </c>
      <c r="R190" s="37">
        <v>0</v>
      </c>
      <c r="S190" s="37">
        <v>0</v>
      </c>
      <c r="T190" s="36">
        <v>0</v>
      </c>
      <c r="U190" s="34">
        <v>0</v>
      </c>
      <c r="V190" s="37">
        <v>0</v>
      </c>
      <c r="W190" s="37">
        <v>0</v>
      </c>
    </row>
    <row r="191" spans="1:23" ht="11.25">
      <c r="A191" s="30" t="s">
        <v>45</v>
      </c>
      <c r="B191" s="31" t="s">
        <v>348</v>
      </c>
      <c r="C191" s="32" t="s">
        <v>349</v>
      </c>
      <c r="D191" s="33">
        <v>648304649</v>
      </c>
      <c r="E191" s="34">
        <v>648304649</v>
      </c>
      <c r="F191" s="34">
        <v>8106577</v>
      </c>
      <c r="G191" s="35">
        <f t="shared" si="38"/>
        <v>0.012504270966596138</v>
      </c>
      <c r="H191" s="36">
        <v>0</v>
      </c>
      <c r="I191" s="34">
        <v>688939</v>
      </c>
      <c r="J191" s="37">
        <v>7417638</v>
      </c>
      <c r="K191" s="37">
        <v>8106577</v>
      </c>
      <c r="L191" s="36">
        <v>0</v>
      </c>
      <c r="M191" s="34">
        <v>0</v>
      </c>
      <c r="N191" s="37">
        <v>0</v>
      </c>
      <c r="O191" s="37">
        <v>0</v>
      </c>
      <c r="P191" s="36">
        <v>0</v>
      </c>
      <c r="Q191" s="34">
        <v>0</v>
      </c>
      <c r="R191" s="37">
        <v>0</v>
      </c>
      <c r="S191" s="37">
        <v>0</v>
      </c>
      <c r="T191" s="36">
        <v>0</v>
      </c>
      <c r="U191" s="34">
        <v>0</v>
      </c>
      <c r="V191" s="37">
        <v>0</v>
      </c>
      <c r="W191" s="37">
        <v>0</v>
      </c>
    </row>
    <row r="192" spans="1:23" ht="11.25">
      <c r="A192" s="38"/>
      <c r="B192" s="39" t="s">
        <v>350</v>
      </c>
      <c r="C192" s="40"/>
      <c r="D192" s="41">
        <f>SUM(D186:D191)</f>
        <v>2151403418</v>
      </c>
      <c r="E192" s="42">
        <f>SUM(E186:E191)</f>
        <v>2151403418</v>
      </c>
      <c r="F192" s="42">
        <f>SUM(F186:F191)</f>
        <v>463895977</v>
      </c>
      <c r="G192" s="43">
        <f t="shared" si="38"/>
        <v>0.21562482104413946</v>
      </c>
      <c r="H192" s="44">
        <f aca="true" t="shared" si="39" ref="H192:W192">SUM(H186:H191)</f>
        <v>310967356</v>
      </c>
      <c r="I192" s="42">
        <f t="shared" si="39"/>
        <v>73108889</v>
      </c>
      <c r="J192" s="45">
        <f t="shared" si="39"/>
        <v>79819732</v>
      </c>
      <c r="K192" s="45">
        <f t="shared" si="39"/>
        <v>463895977</v>
      </c>
      <c r="L192" s="44">
        <f t="shared" si="39"/>
        <v>0</v>
      </c>
      <c r="M192" s="42">
        <f t="shared" si="39"/>
        <v>0</v>
      </c>
      <c r="N192" s="45">
        <f t="shared" si="39"/>
        <v>0</v>
      </c>
      <c r="O192" s="45">
        <f t="shared" si="39"/>
        <v>0</v>
      </c>
      <c r="P192" s="44">
        <f t="shared" si="39"/>
        <v>0</v>
      </c>
      <c r="Q192" s="42">
        <f t="shared" si="39"/>
        <v>0</v>
      </c>
      <c r="R192" s="45">
        <f t="shared" si="39"/>
        <v>0</v>
      </c>
      <c r="S192" s="45">
        <f t="shared" si="39"/>
        <v>0</v>
      </c>
      <c r="T192" s="44">
        <f t="shared" si="39"/>
        <v>0</v>
      </c>
      <c r="U192" s="42">
        <f t="shared" si="39"/>
        <v>0</v>
      </c>
      <c r="V192" s="45">
        <f t="shared" si="39"/>
        <v>0</v>
      </c>
      <c r="W192" s="45">
        <f t="shared" si="39"/>
        <v>0</v>
      </c>
    </row>
    <row r="193" spans="1:23" ht="11.25">
      <c r="A193" s="30" t="s">
        <v>26</v>
      </c>
      <c r="B193" s="31" t="s">
        <v>351</v>
      </c>
      <c r="C193" s="32" t="s">
        <v>352</v>
      </c>
      <c r="D193" s="33">
        <v>156650000</v>
      </c>
      <c r="E193" s="34">
        <v>156650000</v>
      </c>
      <c r="F193" s="34">
        <v>56703327</v>
      </c>
      <c r="G193" s="35">
        <f t="shared" si="38"/>
        <v>0.36197463772741784</v>
      </c>
      <c r="H193" s="36">
        <v>36320517</v>
      </c>
      <c r="I193" s="34">
        <v>9969290</v>
      </c>
      <c r="J193" s="37">
        <v>10413520</v>
      </c>
      <c r="K193" s="37">
        <v>56703327</v>
      </c>
      <c r="L193" s="36">
        <v>0</v>
      </c>
      <c r="M193" s="34">
        <v>0</v>
      </c>
      <c r="N193" s="37">
        <v>0</v>
      </c>
      <c r="O193" s="37">
        <v>0</v>
      </c>
      <c r="P193" s="36">
        <v>0</v>
      </c>
      <c r="Q193" s="34">
        <v>0</v>
      </c>
      <c r="R193" s="37">
        <v>0</v>
      </c>
      <c r="S193" s="37">
        <v>0</v>
      </c>
      <c r="T193" s="36">
        <v>0</v>
      </c>
      <c r="U193" s="34">
        <v>0</v>
      </c>
      <c r="V193" s="37">
        <v>0</v>
      </c>
      <c r="W193" s="37">
        <v>0</v>
      </c>
    </row>
    <row r="194" spans="1:23" ht="11.25">
      <c r="A194" s="30" t="s">
        <v>26</v>
      </c>
      <c r="B194" s="31" t="s">
        <v>353</v>
      </c>
      <c r="C194" s="32" t="s">
        <v>354</v>
      </c>
      <c r="D194" s="33">
        <v>66056948</v>
      </c>
      <c r="E194" s="34">
        <v>66056948</v>
      </c>
      <c r="F194" s="34">
        <v>19105941</v>
      </c>
      <c r="G194" s="35">
        <f t="shared" si="38"/>
        <v>0.28923438909106125</v>
      </c>
      <c r="H194" s="36">
        <v>18176185</v>
      </c>
      <c r="I194" s="34">
        <v>519156</v>
      </c>
      <c r="J194" s="37">
        <v>410600</v>
      </c>
      <c r="K194" s="37">
        <v>19105941</v>
      </c>
      <c r="L194" s="36">
        <v>0</v>
      </c>
      <c r="M194" s="34">
        <v>0</v>
      </c>
      <c r="N194" s="37">
        <v>0</v>
      </c>
      <c r="O194" s="37">
        <v>0</v>
      </c>
      <c r="P194" s="36">
        <v>0</v>
      </c>
      <c r="Q194" s="34">
        <v>0</v>
      </c>
      <c r="R194" s="37">
        <v>0</v>
      </c>
      <c r="S194" s="37">
        <v>0</v>
      </c>
      <c r="T194" s="36">
        <v>0</v>
      </c>
      <c r="U194" s="34">
        <v>0</v>
      </c>
      <c r="V194" s="37">
        <v>0</v>
      </c>
      <c r="W194" s="37">
        <v>0</v>
      </c>
    </row>
    <row r="195" spans="1:23" ht="11.25">
      <c r="A195" s="30" t="s">
        <v>26</v>
      </c>
      <c r="B195" s="31" t="s">
        <v>355</v>
      </c>
      <c r="C195" s="32" t="s">
        <v>356</v>
      </c>
      <c r="D195" s="33">
        <v>615602046</v>
      </c>
      <c r="E195" s="34">
        <v>615602046</v>
      </c>
      <c r="F195" s="34">
        <v>188978936</v>
      </c>
      <c r="G195" s="35">
        <f t="shared" si="38"/>
        <v>0.3069823065532826</v>
      </c>
      <c r="H195" s="36">
        <v>169196954</v>
      </c>
      <c r="I195" s="34">
        <v>10304286</v>
      </c>
      <c r="J195" s="37">
        <v>9477696</v>
      </c>
      <c r="K195" s="37">
        <v>188978936</v>
      </c>
      <c r="L195" s="36">
        <v>0</v>
      </c>
      <c r="M195" s="34">
        <v>0</v>
      </c>
      <c r="N195" s="37">
        <v>0</v>
      </c>
      <c r="O195" s="37">
        <v>0</v>
      </c>
      <c r="P195" s="36">
        <v>0</v>
      </c>
      <c r="Q195" s="34">
        <v>0</v>
      </c>
      <c r="R195" s="37">
        <v>0</v>
      </c>
      <c r="S195" s="37">
        <v>0</v>
      </c>
      <c r="T195" s="36">
        <v>0</v>
      </c>
      <c r="U195" s="34">
        <v>0</v>
      </c>
      <c r="V195" s="37">
        <v>0</v>
      </c>
      <c r="W195" s="37">
        <v>0</v>
      </c>
    </row>
    <row r="196" spans="1:23" ht="11.25">
      <c r="A196" s="30" t="s">
        <v>26</v>
      </c>
      <c r="B196" s="31" t="s">
        <v>357</v>
      </c>
      <c r="C196" s="32" t="s">
        <v>358</v>
      </c>
      <c r="D196" s="33">
        <v>582885484</v>
      </c>
      <c r="E196" s="34">
        <v>582885484</v>
      </c>
      <c r="F196" s="34">
        <v>173330025</v>
      </c>
      <c r="G196" s="35">
        <f t="shared" si="38"/>
        <v>0.2973654856019712</v>
      </c>
      <c r="H196" s="36">
        <v>124104448</v>
      </c>
      <c r="I196" s="34">
        <v>26619774</v>
      </c>
      <c r="J196" s="37">
        <v>22605803</v>
      </c>
      <c r="K196" s="37">
        <v>173330025</v>
      </c>
      <c r="L196" s="36">
        <v>0</v>
      </c>
      <c r="M196" s="34">
        <v>0</v>
      </c>
      <c r="N196" s="37">
        <v>0</v>
      </c>
      <c r="O196" s="37">
        <v>0</v>
      </c>
      <c r="P196" s="36">
        <v>0</v>
      </c>
      <c r="Q196" s="34">
        <v>0</v>
      </c>
      <c r="R196" s="37">
        <v>0</v>
      </c>
      <c r="S196" s="37">
        <v>0</v>
      </c>
      <c r="T196" s="36">
        <v>0</v>
      </c>
      <c r="U196" s="34">
        <v>0</v>
      </c>
      <c r="V196" s="37">
        <v>0</v>
      </c>
      <c r="W196" s="37">
        <v>0</v>
      </c>
    </row>
    <row r="197" spans="1:23" ht="11.25">
      <c r="A197" s="30" t="s">
        <v>45</v>
      </c>
      <c r="B197" s="31" t="s">
        <v>359</v>
      </c>
      <c r="C197" s="32" t="s">
        <v>360</v>
      </c>
      <c r="D197" s="33">
        <v>730649552</v>
      </c>
      <c r="E197" s="34">
        <v>730649552</v>
      </c>
      <c r="F197" s="34">
        <v>124554840</v>
      </c>
      <c r="G197" s="35">
        <f t="shared" si="38"/>
        <v>0.17047138352313668</v>
      </c>
      <c r="H197" s="36">
        <v>34225822</v>
      </c>
      <c r="I197" s="34">
        <v>49449005</v>
      </c>
      <c r="J197" s="37">
        <v>40880013</v>
      </c>
      <c r="K197" s="37">
        <v>124554840</v>
      </c>
      <c r="L197" s="36">
        <v>0</v>
      </c>
      <c r="M197" s="34">
        <v>0</v>
      </c>
      <c r="N197" s="37">
        <v>0</v>
      </c>
      <c r="O197" s="37">
        <v>0</v>
      </c>
      <c r="P197" s="36">
        <v>0</v>
      </c>
      <c r="Q197" s="34">
        <v>0</v>
      </c>
      <c r="R197" s="37">
        <v>0</v>
      </c>
      <c r="S197" s="37">
        <v>0</v>
      </c>
      <c r="T197" s="36">
        <v>0</v>
      </c>
      <c r="U197" s="34">
        <v>0</v>
      </c>
      <c r="V197" s="37">
        <v>0</v>
      </c>
      <c r="W197" s="37">
        <v>0</v>
      </c>
    </row>
    <row r="198" spans="1:23" ht="11.25">
      <c r="A198" s="38"/>
      <c r="B198" s="39" t="s">
        <v>361</v>
      </c>
      <c r="C198" s="40"/>
      <c r="D198" s="41">
        <f>SUM(D193:D197)</f>
        <v>2151844030</v>
      </c>
      <c r="E198" s="42">
        <f>SUM(E193:E197)</f>
        <v>2151844030</v>
      </c>
      <c r="F198" s="42">
        <f>SUM(F193:F197)</f>
        <v>562673069</v>
      </c>
      <c r="G198" s="43">
        <f t="shared" si="38"/>
        <v>0.26148413228629774</v>
      </c>
      <c r="H198" s="44">
        <f aca="true" t="shared" si="40" ref="H198:W198">SUM(H193:H197)</f>
        <v>382023926</v>
      </c>
      <c r="I198" s="42">
        <f t="shared" si="40"/>
        <v>96861511</v>
      </c>
      <c r="J198" s="45">
        <f t="shared" si="40"/>
        <v>83787632</v>
      </c>
      <c r="K198" s="45">
        <f t="shared" si="40"/>
        <v>562673069</v>
      </c>
      <c r="L198" s="44">
        <f t="shared" si="40"/>
        <v>0</v>
      </c>
      <c r="M198" s="42">
        <f t="shared" si="40"/>
        <v>0</v>
      </c>
      <c r="N198" s="45">
        <f t="shared" si="40"/>
        <v>0</v>
      </c>
      <c r="O198" s="45">
        <f t="shared" si="40"/>
        <v>0</v>
      </c>
      <c r="P198" s="44">
        <f t="shared" si="40"/>
        <v>0</v>
      </c>
      <c r="Q198" s="42">
        <f t="shared" si="40"/>
        <v>0</v>
      </c>
      <c r="R198" s="45">
        <f t="shared" si="40"/>
        <v>0</v>
      </c>
      <c r="S198" s="45">
        <f t="shared" si="40"/>
        <v>0</v>
      </c>
      <c r="T198" s="44">
        <f t="shared" si="40"/>
        <v>0</v>
      </c>
      <c r="U198" s="42">
        <f t="shared" si="40"/>
        <v>0</v>
      </c>
      <c r="V198" s="45">
        <f t="shared" si="40"/>
        <v>0</v>
      </c>
      <c r="W198" s="45">
        <f t="shared" si="40"/>
        <v>0</v>
      </c>
    </row>
    <row r="199" spans="1:23" ht="11.25">
      <c r="A199" s="30" t="s">
        <v>26</v>
      </c>
      <c r="B199" s="31" t="s">
        <v>362</v>
      </c>
      <c r="C199" s="32" t="s">
        <v>363</v>
      </c>
      <c r="D199" s="33">
        <v>130576110</v>
      </c>
      <c r="E199" s="34">
        <v>130576110</v>
      </c>
      <c r="F199" s="34">
        <v>62343181</v>
      </c>
      <c r="G199" s="35">
        <f t="shared" si="38"/>
        <v>0.47744706899294215</v>
      </c>
      <c r="H199" s="36">
        <v>16966776</v>
      </c>
      <c r="I199" s="34">
        <v>41450494</v>
      </c>
      <c r="J199" s="37">
        <v>3925911</v>
      </c>
      <c r="K199" s="37">
        <v>62343181</v>
      </c>
      <c r="L199" s="36">
        <v>0</v>
      </c>
      <c r="M199" s="34">
        <v>0</v>
      </c>
      <c r="N199" s="37">
        <v>0</v>
      </c>
      <c r="O199" s="37">
        <v>0</v>
      </c>
      <c r="P199" s="36">
        <v>0</v>
      </c>
      <c r="Q199" s="34">
        <v>0</v>
      </c>
      <c r="R199" s="37">
        <v>0</v>
      </c>
      <c r="S199" s="37">
        <v>0</v>
      </c>
      <c r="T199" s="36">
        <v>0</v>
      </c>
      <c r="U199" s="34">
        <v>0</v>
      </c>
      <c r="V199" s="37">
        <v>0</v>
      </c>
      <c r="W199" s="37">
        <v>0</v>
      </c>
    </row>
    <row r="200" spans="1:23" ht="11.25">
      <c r="A200" s="30" t="s">
        <v>26</v>
      </c>
      <c r="B200" s="31" t="s">
        <v>364</v>
      </c>
      <c r="C200" s="32" t="s">
        <v>365</v>
      </c>
      <c r="D200" s="33">
        <v>75867377</v>
      </c>
      <c r="E200" s="34">
        <v>75867377</v>
      </c>
      <c r="F200" s="34">
        <v>31393934</v>
      </c>
      <c r="G200" s="35">
        <f t="shared" si="38"/>
        <v>0.413800176589735</v>
      </c>
      <c r="H200" s="36">
        <v>28605999</v>
      </c>
      <c r="I200" s="34">
        <v>2387316</v>
      </c>
      <c r="J200" s="37">
        <v>400619</v>
      </c>
      <c r="K200" s="37">
        <v>31393934</v>
      </c>
      <c r="L200" s="36">
        <v>0</v>
      </c>
      <c r="M200" s="34">
        <v>0</v>
      </c>
      <c r="N200" s="37">
        <v>0</v>
      </c>
      <c r="O200" s="37">
        <v>0</v>
      </c>
      <c r="P200" s="36">
        <v>0</v>
      </c>
      <c r="Q200" s="34">
        <v>0</v>
      </c>
      <c r="R200" s="37">
        <v>0</v>
      </c>
      <c r="S200" s="37">
        <v>0</v>
      </c>
      <c r="T200" s="36">
        <v>0</v>
      </c>
      <c r="U200" s="34">
        <v>0</v>
      </c>
      <c r="V200" s="37">
        <v>0</v>
      </c>
      <c r="W200" s="37">
        <v>0</v>
      </c>
    </row>
    <row r="201" spans="1:23" ht="11.25">
      <c r="A201" s="30" t="s">
        <v>26</v>
      </c>
      <c r="B201" s="31" t="s">
        <v>366</v>
      </c>
      <c r="C201" s="32" t="s">
        <v>367</v>
      </c>
      <c r="D201" s="33">
        <v>122097777</v>
      </c>
      <c r="E201" s="34">
        <v>122097777</v>
      </c>
      <c r="F201" s="34">
        <v>37340888</v>
      </c>
      <c r="G201" s="35">
        <f t="shared" si="38"/>
        <v>0.3058277465608567</v>
      </c>
      <c r="H201" s="36">
        <v>33428022</v>
      </c>
      <c r="I201" s="34">
        <v>1977101</v>
      </c>
      <c r="J201" s="37">
        <v>1935765</v>
      </c>
      <c r="K201" s="37">
        <v>37340888</v>
      </c>
      <c r="L201" s="36">
        <v>0</v>
      </c>
      <c r="M201" s="34">
        <v>0</v>
      </c>
      <c r="N201" s="37">
        <v>0</v>
      </c>
      <c r="O201" s="37">
        <v>0</v>
      </c>
      <c r="P201" s="36">
        <v>0</v>
      </c>
      <c r="Q201" s="34">
        <v>0</v>
      </c>
      <c r="R201" s="37">
        <v>0</v>
      </c>
      <c r="S201" s="37">
        <v>0</v>
      </c>
      <c r="T201" s="36">
        <v>0</v>
      </c>
      <c r="U201" s="34">
        <v>0</v>
      </c>
      <c r="V201" s="37">
        <v>0</v>
      </c>
      <c r="W201" s="37">
        <v>0</v>
      </c>
    </row>
    <row r="202" spans="1:23" ht="11.25">
      <c r="A202" s="30" t="s">
        <v>26</v>
      </c>
      <c r="B202" s="31" t="s">
        <v>368</v>
      </c>
      <c r="C202" s="32" t="s">
        <v>369</v>
      </c>
      <c r="D202" s="33">
        <v>1767633000</v>
      </c>
      <c r="E202" s="34">
        <v>1767633000</v>
      </c>
      <c r="F202" s="34">
        <v>459304334</v>
      </c>
      <c r="G202" s="35">
        <f t="shared" si="38"/>
        <v>0.25984145690875876</v>
      </c>
      <c r="H202" s="36">
        <v>245353306</v>
      </c>
      <c r="I202" s="34">
        <v>121498420</v>
      </c>
      <c r="J202" s="37">
        <v>92452608</v>
      </c>
      <c r="K202" s="37">
        <v>459304334</v>
      </c>
      <c r="L202" s="36">
        <v>0</v>
      </c>
      <c r="M202" s="34">
        <v>0</v>
      </c>
      <c r="N202" s="37">
        <v>0</v>
      </c>
      <c r="O202" s="37">
        <v>0</v>
      </c>
      <c r="P202" s="36">
        <v>0</v>
      </c>
      <c r="Q202" s="34">
        <v>0</v>
      </c>
      <c r="R202" s="37">
        <v>0</v>
      </c>
      <c r="S202" s="37">
        <v>0</v>
      </c>
      <c r="T202" s="36">
        <v>0</v>
      </c>
      <c r="U202" s="34">
        <v>0</v>
      </c>
      <c r="V202" s="37">
        <v>0</v>
      </c>
      <c r="W202" s="37">
        <v>0</v>
      </c>
    </row>
    <row r="203" spans="1:23" ht="11.25">
      <c r="A203" s="30" t="s">
        <v>26</v>
      </c>
      <c r="B203" s="31" t="s">
        <v>370</v>
      </c>
      <c r="C203" s="32" t="s">
        <v>371</v>
      </c>
      <c r="D203" s="33">
        <v>206532063</v>
      </c>
      <c r="E203" s="34">
        <v>206532063</v>
      </c>
      <c r="F203" s="34">
        <v>72995982</v>
      </c>
      <c r="G203" s="35">
        <f t="shared" si="38"/>
        <v>0.35343656059834155</v>
      </c>
      <c r="H203" s="36">
        <v>58503851</v>
      </c>
      <c r="I203" s="34">
        <v>7914554</v>
      </c>
      <c r="J203" s="37">
        <v>6577577</v>
      </c>
      <c r="K203" s="37">
        <v>72995982</v>
      </c>
      <c r="L203" s="36">
        <v>0</v>
      </c>
      <c r="M203" s="34">
        <v>0</v>
      </c>
      <c r="N203" s="37">
        <v>0</v>
      </c>
      <c r="O203" s="37">
        <v>0</v>
      </c>
      <c r="P203" s="36">
        <v>0</v>
      </c>
      <c r="Q203" s="34">
        <v>0</v>
      </c>
      <c r="R203" s="37">
        <v>0</v>
      </c>
      <c r="S203" s="37">
        <v>0</v>
      </c>
      <c r="T203" s="36">
        <v>0</v>
      </c>
      <c r="U203" s="34">
        <v>0</v>
      </c>
      <c r="V203" s="37">
        <v>0</v>
      </c>
      <c r="W203" s="37">
        <v>0</v>
      </c>
    </row>
    <row r="204" spans="1:23" ht="11.25">
      <c r="A204" s="30" t="s">
        <v>45</v>
      </c>
      <c r="B204" s="31" t="s">
        <v>372</v>
      </c>
      <c r="C204" s="32" t="s">
        <v>373</v>
      </c>
      <c r="D204" s="33">
        <v>456080101</v>
      </c>
      <c r="E204" s="34">
        <v>456080101</v>
      </c>
      <c r="F204" s="34">
        <v>385579753</v>
      </c>
      <c r="G204" s="35">
        <f t="shared" si="38"/>
        <v>0.8454211270225973</v>
      </c>
      <c r="H204" s="36">
        <v>123257350</v>
      </c>
      <c r="I204" s="34">
        <v>143257350</v>
      </c>
      <c r="J204" s="37">
        <v>119065053</v>
      </c>
      <c r="K204" s="37">
        <v>385579753</v>
      </c>
      <c r="L204" s="36">
        <v>0</v>
      </c>
      <c r="M204" s="34">
        <v>0</v>
      </c>
      <c r="N204" s="37">
        <v>0</v>
      </c>
      <c r="O204" s="37">
        <v>0</v>
      </c>
      <c r="P204" s="36">
        <v>0</v>
      </c>
      <c r="Q204" s="34">
        <v>0</v>
      </c>
      <c r="R204" s="37">
        <v>0</v>
      </c>
      <c r="S204" s="37">
        <v>0</v>
      </c>
      <c r="T204" s="36">
        <v>0</v>
      </c>
      <c r="U204" s="34">
        <v>0</v>
      </c>
      <c r="V204" s="37">
        <v>0</v>
      </c>
      <c r="W204" s="37">
        <v>0</v>
      </c>
    </row>
    <row r="205" spans="1:23" ht="11.25">
      <c r="A205" s="38"/>
      <c r="B205" s="39" t="s">
        <v>374</v>
      </c>
      <c r="C205" s="40"/>
      <c r="D205" s="41">
        <f>SUM(D199:D204)</f>
        <v>2758786428</v>
      </c>
      <c r="E205" s="42">
        <f>SUM(E199:E204)</f>
        <v>2758786428</v>
      </c>
      <c r="F205" s="42">
        <f>SUM(F199:F204)</f>
        <v>1048958072</v>
      </c>
      <c r="G205" s="43">
        <f t="shared" si="38"/>
        <v>0.3802244571575803</v>
      </c>
      <c r="H205" s="44">
        <f aca="true" t="shared" si="41" ref="H205:W205">SUM(H199:H204)</f>
        <v>506115304</v>
      </c>
      <c r="I205" s="42">
        <f t="shared" si="41"/>
        <v>318485235</v>
      </c>
      <c r="J205" s="45">
        <f t="shared" si="41"/>
        <v>224357533</v>
      </c>
      <c r="K205" s="45">
        <f t="shared" si="41"/>
        <v>1048958072</v>
      </c>
      <c r="L205" s="44">
        <f t="shared" si="41"/>
        <v>0</v>
      </c>
      <c r="M205" s="42">
        <f t="shared" si="41"/>
        <v>0</v>
      </c>
      <c r="N205" s="45">
        <f t="shared" si="41"/>
        <v>0</v>
      </c>
      <c r="O205" s="45">
        <f t="shared" si="41"/>
        <v>0</v>
      </c>
      <c r="P205" s="44">
        <f t="shared" si="41"/>
        <v>0</v>
      </c>
      <c r="Q205" s="42">
        <f t="shared" si="41"/>
        <v>0</v>
      </c>
      <c r="R205" s="45">
        <f t="shared" si="41"/>
        <v>0</v>
      </c>
      <c r="S205" s="45">
        <f t="shared" si="41"/>
        <v>0</v>
      </c>
      <c r="T205" s="44">
        <f t="shared" si="41"/>
        <v>0</v>
      </c>
      <c r="U205" s="42">
        <f t="shared" si="41"/>
        <v>0</v>
      </c>
      <c r="V205" s="45">
        <f t="shared" si="41"/>
        <v>0</v>
      </c>
      <c r="W205" s="45">
        <f t="shared" si="41"/>
        <v>0</v>
      </c>
    </row>
    <row r="206" spans="1:23" ht="11.25">
      <c r="A206" s="30" t="s">
        <v>26</v>
      </c>
      <c r="B206" s="31" t="s">
        <v>375</v>
      </c>
      <c r="C206" s="32" t="s">
        <v>376</v>
      </c>
      <c r="D206" s="33">
        <v>233966135</v>
      </c>
      <c r="E206" s="34">
        <v>233966135</v>
      </c>
      <c r="F206" s="34">
        <v>18288414</v>
      </c>
      <c r="G206" s="35">
        <f t="shared" si="38"/>
        <v>0.0781669278761219</v>
      </c>
      <c r="H206" s="36">
        <v>18288414</v>
      </c>
      <c r="I206" s="34">
        <v>0</v>
      </c>
      <c r="J206" s="37">
        <v>0</v>
      </c>
      <c r="K206" s="37">
        <v>18288414</v>
      </c>
      <c r="L206" s="36">
        <v>0</v>
      </c>
      <c r="M206" s="34">
        <v>0</v>
      </c>
      <c r="N206" s="37">
        <v>0</v>
      </c>
      <c r="O206" s="37">
        <v>0</v>
      </c>
      <c r="P206" s="36">
        <v>0</v>
      </c>
      <c r="Q206" s="34">
        <v>0</v>
      </c>
      <c r="R206" s="37">
        <v>0</v>
      </c>
      <c r="S206" s="37">
        <v>0</v>
      </c>
      <c r="T206" s="36">
        <v>0</v>
      </c>
      <c r="U206" s="34">
        <v>0</v>
      </c>
      <c r="V206" s="37">
        <v>0</v>
      </c>
      <c r="W206" s="37">
        <v>0</v>
      </c>
    </row>
    <row r="207" spans="1:23" ht="11.25">
      <c r="A207" s="30" t="s">
        <v>26</v>
      </c>
      <c r="B207" s="31" t="s">
        <v>377</v>
      </c>
      <c r="C207" s="32" t="s">
        <v>378</v>
      </c>
      <c r="D207" s="33">
        <v>356743792</v>
      </c>
      <c r="E207" s="34">
        <v>356743792</v>
      </c>
      <c r="F207" s="34">
        <v>95928740</v>
      </c>
      <c r="G207" s="35">
        <f t="shared" si="38"/>
        <v>0.26890093717454233</v>
      </c>
      <c r="H207" s="36">
        <v>53251870</v>
      </c>
      <c r="I207" s="34">
        <v>21667382</v>
      </c>
      <c r="J207" s="37">
        <v>21009488</v>
      </c>
      <c r="K207" s="37">
        <v>95928740</v>
      </c>
      <c r="L207" s="36">
        <v>0</v>
      </c>
      <c r="M207" s="34">
        <v>0</v>
      </c>
      <c r="N207" s="37">
        <v>0</v>
      </c>
      <c r="O207" s="37">
        <v>0</v>
      </c>
      <c r="P207" s="36">
        <v>0</v>
      </c>
      <c r="Q207" s="34">
        <v>0</v>
      </c>
      <c r="R207" s="37">
        <v>0</v>
      </c>
      <c r="S207" s="37">
        <v>0</v>
      </c>
      <c r="T207" s="36">
        <v>0</v>
      </c>
      <c r="U207" s="34">
        <v>0</v>
      </c>
      <c r="V207" s="37">
        <v>0</v>
      </c>
      <c r="W207" s="37">
        <v>0</v>
      </c>
    </row>
    <row r="208" spans="1:23" ht="11.25">
      <c r="A208" s="30" t="s">
        <v>26</v>
      </c>
      <c r="B208" s="31" t="s">
        <v>379</v>
      </c>
      <c r="C208" s="32" t="s">
        <v>380</v>
      </c>
      <c r="D208" s="33">
        <v>108734176</v>
      </c>
      <c r="E208" s="34">
        <v>108734176</v>
      </c>
      <c r="F208" s="34">
        <v>24680212</v>
      </c>
      <c r="G208" s="35">
        <f t="shared" si="38"/>
        <v>0.226977505214184</v>
      </c>
      <c r="H208" s="36">
        <v>8325934</v>
      </c>
      <c r="I208" s="34">
        <v>9818562</v>
      </c>
      <c r="J208" s="37">
        <v>6535716</v>
      </c>
      <c r="K208" s="37">
        <v>24680212</v>
      </c>
      <c r="L208" s="36">
        <v>0</v>
      </c>
      <c r="M208" s="34">
        <v>0</v>
      </c>
      <c r="N208" s="37">
        <v>0</v>
      </c>
      <c r="O208" s="37">
        <v>0</v>
      </c>
      <c r="P208" s="36">
        <v>0</v>
      </c>
      <c r="Q208" s="34">
        <v>0</v>
      </c>
      <c r="R208" s="37">
        <v>0</v>
      </c>
      <c r="S208" s="37">
        <v>0</v>
      </c>
      <c r="T208" s="36">
        <v>0</v>
      </c>
      <c r="U208" s="34">
        <v>0</v>
      </c>
      <c r="V208" s="37">
        <v>0</v>
      </c>
      <c r="W208" s="37">
        <v>0</v>
      </c>
    </row>
    <row r="209" spans="1:23" ht="11.25">
      <c r="A209" s="30" t="s">
        <v>26</v>
      </c>
      <c r="B209" s="31" t="s">
        <v>381</v>
      </c>
      <c r="C209" s="32" t="s">
        <v>382</v>
      </c>
      <c r="D209" s="33">
        <v>194982017</v>
      </c>
      <c r="E209" s="34">
        <v>194982017</v>
      </c>
      <c r="F209" s="34">
        <v>64115353</v>
      </c>
      <c r="G209" s="35">
        <f t="shared" si="38"/>
        <v>0.32882700664646425</v>
      </c>
      <c r="H209" s="36">
        <v>13809331</v>
      </c>
      <c r="I209" s="34">
        <v>37356190</v>
      </c>
      <c r="J209" s="37">
        <v>12949832</v>
      </c>
      <c r="K209" s="37">
        <v>64115353</v>
      </c>
      <c r="L209" s="36">
        <v>0</v>
      </c>
      <c r="M209" s="34">
        <v>0</v>
      </c>
      <c r="N209" s="37">
        <v>0</v>
      </c>
      <c r="O209" s="37">
        <v>0</v>
      </c>
      <c r="P209" s="36">
        <v>0</v>
      </c>
      <c r="Q209" s="34">
        <v>0</v>
      </c>
      <c r="R209" s="37">
        <v>0</v>
      </c>
      <c r="S209" s="37">
        <v>0</v>
      </c>
      <c r="T209" s="36">
        <v>0</v>
      </c>
      <c r="U209" s="34">
        <v>0</v>
      </c>
      <c r="V209" s="37">
        <v>0</v>
      </c>
      <c r="W209" s="37">
        <v>0</v>
      </c>
    </row>
    <row r="210" spans="1:23" ht="11.25">
      <c r="A210" s="30" t="s">
        <v>26</v>
      </c>
      <c r="B210" s="31" t="s">
        <v>383</v>
      </c>
      <c r="C210" s="32" t="s">
        <v>384</v>
      </c>
      <c r="D210" s="33">
        <v>213271241</v>
      </c>
      <c r="E210" s="34">
        <v>213271241</v>
      </c>
      <c r="F210" s="34">
        <v>64484814</v>
      </c>
      <c r="G210" s="35">
        <f t="shared" si="38"/>
        <v>0.3023605700310995</v>
      </c>
      <c r="H210" s="36">
        <v>33492370</v>
      </c>
      <c r="I210" s="34">
        <v>16525953</v>
      </c>
      <c r="J210" s="37">
        <v>14466491</v>
      </c>
      <c r="K210" s="37">
        <v>64484814</v>
      </c>
      <c r="L210" s="36">
        <v>0</v>
      </c>
      <c r="M210" s="34">
        <v>0</v>
      </c>
      <c r="N210" s="37">
        <v>0</v>
      </c>
      <c r="O210" s="37">
        <v>0</v>
      </c>
      <c r="P210" s="36">
        <v>0</v>
      </c>
      <c r="Q210" s="34">
        <v>0</v>
      </c>
      <c r="R210" s="37">
        <v>0</v>
      </c>
      <c r="S210" s="37">
        <v>0</v>
      </c>
      <c r="T210" s="36">
        <v>0</v>
      </c>
      <c r="U210" s="34">
        <v>0</v>
      </c>
      <c r="V210" s="37">
        <v>0</v>
      </c>
      <c r="W210" s="37">
        <v>0</v>
      </c>
    </row>
    <row r="211" spans="1:23" ht="11.25">
      <c r="A211" s="30" t="s">
        <v>26</v>
      </c>
      <c r="B211" s="31" t="s">
        <v>385</v>
      </c>
      <c r="C211" s="32" t="s">
        <v>386</v>
      </c>
      <c r="D211" s="33">
        <v>569606081</v>
      </c>
      <c r="E211" s="34">
        <v>569606081</v>
      </c>
      <c r="F211" s="34">
        <v>193480484</v>
      </c>
      <c r="G211" s="35">
        <f t="shared" si="38"/>
        <v>0.3396741896791653</v>
      </c>
      <c r="H211" s="36">
        <v>132575153</v>
      </c>
      <c r="I211" s="34">
        <v>27915072</v>
      </c>
      <c r="J211" s="37">
        <v>32990259</v>
      </c>
      <c r="K211" s="37">
        <v>193480484</v>
      </c>
      <c r="L211" s="36">
        <v>0</v>
      </c>
      <c r="M211" s="34">
        <v>0</v>
      </c>
      <c r="N211" s="37">
        <v>0</v>
      </c>
      <c r="O211" s="37">
        <v>0</v>
      </c>
      <c r="P211" s="36">
        <v>0</v>
      </c>
      <c r="Q211" s="34">
        <v>0</v>
      </c>
      <c r="R211" s="37">
        <v>0</v>
      </c>
      <c r="S211" s="37">
        <v>0</v>
      </c>
      <c r="T211" s="36">
        <v>0</v>
      </c>
      <c r="U211" s="34">
        <v>0</v>
      </c>
      <c r="V211" s="37">
        <v>0</v>
      </c>
      <c r="W211" s="37">
        <v>0</v>
      </c>
    </row>
    <row r="212" spans="1:23" ht="11.25">
      <c r="A212" s="30" t="s">
        <v>45</v>
      </c>
      <c r="B212" s="31" t="s">
        <v>387</v>
      </c>
      <c r="C212" s="32" t="s">
        <v>388</v>
      </c>
      <c r="D212" s="33">
        <v>109869950</v>
      </c>
      <c r="E212" s="34">
        <v>109869950</v>
      </c>
      <c r="F212" s="34">
        <v>39917874</v>
      </c>
      <c r="G212" s="35">
        <f t="shared" si="38"/>
        <v>0.36331930614330854</v>
      </c>
      <c r="H212" s="36">
        <v>38494346</v>
      </c>
      <c r="I212" s="34">
        <v>612847</v>
      </c>
      <c r="J212" s="37">
        <v>810681</v>
      </c>
      <c r="K212" s="37">
        <v>39917874</v>
      </c>
      <c r="L212" s="36">
        <v>0</v>
      </c>
      <c r="M212" s="34">
        <v>0</v>
      </c>
      <c r="N212" s="37">
        <v>0</v>
      </c>
      <c r="O212" s="37">
        <v>0</v>
      </c>
      <c r="P212" s="36">
        <v>0</v>
      </c>
      <c r="Q212" s="34">
        <v>0</v>
      </c>
      <c r="R212" s="37">
        <v>0</v>
      </c>
      <c r="S212" s="37">
        <v>0</v>
      </c>
      <c r="T212" s="36">
        <v>0</v>
      </c>
      <c r="U212" s="34">
        <v>0</v>
      </c>
      <c r="V212" s="37">
        <v>0</v>
      </c>
      <c r="W212" s="37">
        <v>0</v>
      </c>
    </row>
    <row r="213" spans="1:23" ht="11.25">
      <c r="A213" s="38"/>
      <c r="B213" s="39" t="s">
        <v>389</v>
      </c>
      <c r="C213" s="40"/>
      <c r="D213" s="41">
        <f>SUM(D206:D212)</f>
        <v>1787173392</v>
      </c>
      <c r="E213" s="42">
        <f>SUM(E206:E212)</f>
        <v>1787173392</v>
      </c>
      <c r="F213" s="42">
        <f>SUM(F206:F212)</f>
        <v>500895891</v>
      </c>
      <c r="G213" s="43">
        <f t="shared" si="38"/>
        <v>0.28027268828093654</v>
      </c>
      <c r="H213" s="44">
        <f aca="true" t="shared" si="42" ref="H213:W213">SUM(H206:H212)</f>
        <v>298237418</v>
      </c>
      <c r="I213" s="42">
        <f t="shared" si="42"/>
        <v>113896006</v>
      </c>
      <c r="J213" s="45">
        <f t="shared" si="42"/>
        <v>88762467</v>
      </c>
      <c r="K213" s="45">
        <f t="shared" si="42"/>
        <v>500895891</v>
      </c>
      <c r="L213" s="44">
        <f t="shared" si="42"/>
        <v>0</v>
      </c>
      <c r="M213" s="42">
        <f t="shared" si="42"/>
        <v>0</v>
      </c>
      <c r="N213" s="45">
        <f t="shared" si="42"/>
        <v>0</v>
      </c>
      <c r="O213" s="45">
        <f t="shared" si="42"/>
        <v>0</v>
      </c>
      <c r="P213" s="44">
        <f t="shared" si="42"/>
        <v>0</v>
      </c>
      <c r="Q213" s="42">
        <f t="shared" si="42"/>
        <v>0</v>
      </c>
      <c r="R213" s="45">
        <f t="shared" si="42"/>
        <v>0</v>
      </c>
      <c r="S213" s="45">
        <f t="shared" si="42"/>
        <v>0</v>
      </c>
      <c r="T213" s="44">
        <f t="shared" si="42"/>
        <v>0</v>
      </c>
      <c r="U213" s="42">
        <f t="shared" si="42"/>
        <v>0</v>
      </c>
      <c r="V213" s="45">
        <f t="shared" si="42"/>
        <v>0</v>
      </c>
      <c r="W213" s="45">
        <f t="shared" si="42"/>
        <v>0</v>
      </c>
    </row>
    <row r="214" spans="1:23" ht="11.25">
      <c r="A214" s="30" t="s">
        <v>26</v>
      </c>
      <c r="B214" s="31" t="s">
        <v>390</v>
      </c>
      <c r="C214" s="32" t="s">
        <v>391</v>
      </c>
      <c r="D214" s="33">
        <v>159463324</v>
      </c>
      <c r="E214" s="34">
        <v>159463324</v>
      </c>
      <c r="F214" s="34">
        <v>33510956</v>
      </c>
      <c r="G214" s="35">
        <f t="shared" si="38"/>
        <v>0.21014835988242664</v>
      </c>
      <c r="H214" s="36">
        <v>33510956</v>
      </c>
      <c r="I214" s="34">
        <v>0</v>
      </c>
      <c r="J214" s="37">
        <v>0</v>
      </c>
      <c r="K214" s="37">
        <v>33510956</v>
      </c>
      <c r="L214" s="36">
        <v>0</v>
      </c>
      <c r="M214" s="34">
        <v>0</v>
      </c>
      <c r="N214" s="37">
        <v>0</v>
      </c>
      <c r="O214" s="37">
        <v>0</v>
      </c>
      <c r="P214" s="36">
        <v>0</v>
      </c>
      <c r="Q214" s="34">
        <v>0</v>
      </c>
      <c r="R214" s="37">
        <v>0</v>
      </c>
      <c r="S214" s="37">
        <v>0</v>
      </c>
      <c r="T214" s="36">
        <v>0</v>
      </c>
      <c r="U214" s="34">
        <v>0</v>
      </c>
      <c r="V214" s="37">
        <v>0</v>
      </c>
      <c r="W214" s="37">
        <v>0</v>
      </c>
    </row>
    <row r="215" spans="1:23" ht="11.25">
      <c r="A215" s="30" t="s">
        <v>26</v>
      </c>
      <c r="B215" s="31" t="s">
        <v>392</v>
      </c>
      <c r="C215" s="32" t="s">
        <v>393</v>
      </c>
      <c r="D215" s="33">
        <v>243708993</v>
      </c>
      <c r="E215" s="34">
        <v>243708993</v>
      </c>
      <c r="F215" s="34">
        <v>82273781</v>
      </c>
      <c r="G215" s="35">
        <f t="shared" si="38"/>
        <v>0.33759025461977926</v>
      </c>
      <c r="H215" s="36">
        <v>63130424</v>
      </c>
      <c r="I215" s="34">
        <v>9990511</v>
      </c>
      <c r="J215" s="37">
        <v>9152846</v>
      </c>
      <c r="K215" s="37">
        <v>82273781</v>
      </c>
      <c r="L215" s="36">
        <v>0</v>
      </c>
      <c r="M215" s="34">
        <v>0</v>
      </c>
      <c r="N215" s="37">
        <v>0</v>
      </c>
      <c r="O215" s="37">
        <v>0</v>
      </c>
      <c r="P215" s="36">
        <v>0</v>
      </c>
      <c r="Q215" s="34">
        <v>0</v>
      </c>
      <c r="R215" s="37">
        <v>0</v>
      </c>
      <c r="S215" s="37">
        <v>0</v>
      </c>
      <c r="T215" s="36">
        <v>0</v>
      </c>
      <c r="U215" s="34">
        <v>0</v>
      </c>
      <c r="V215" s="37">
        <v>0</v>
      </c>
      <c r="W215" s="37">
        <v>0</v>
      </c>
    </row>
    <row r="216" spans="1:23" ht="11.25">
      <c r="A216" s="30" t="s">
        <v>26</v>
      </c>
      <c r="B216" s="31" t="s">
        <v>394</v>
      </c>
      <c r="C216" s="32" t="s">
        <v>395</v>
      </c>
      <c r="D216" s="33">
        <v>214279309</v>
      </c>
      <c r="E216" s="34">
        <v>214279309</v>
      </c>
      <c r="F216" s="34">
        <v>71104422</v>
      </c>
      <c r="G216" s="35">
        <f t="shared" si="38"/>
        <v>0.33183055485772545</v>
      </c>
      <c r="H216" s="36">
        <v>63542853</v>
      </c>
      <c r="I216" s="34">
        <v>3788139</v>
      </c>
      <c r="J216" s="37">
        <v>3773430</v>
      </c>
      <c r="K216" s="37">
        <v>71104422</v>
      </c>
      <c r="L216" s="36">
        <v>0</v>
      </c>
      <c r="M216" s="34">
        <v>0</v>
      </c>
      <c r="N216" s="37">
        <v>0</v>
      </c>
      <c r="O216" s="37">
        <v>0</v>
      </c>
      <c r="P216" s="36">
        <v>0</v>
      </c>
      <c r="Q216" s="34">
        <v>0</v>
      </c>
      <c r="R216" s="37">
        <v>0</v>
      </c>
      <c r="S216" s="37">
        <v>0</v>
      </c>
      <c r="T216" s="36">
        <v>0</v>
      </c>
      <c r="U216" s="34">
        <v>0</v>
      </c>
      <c r="V216" s="37">
        <v>0</v>
      </c>
      <c r="W216" s="37">
        <v>0</v>
      </c>
    </row>
    <row r="217" spans="1:23" ht="11.25">
      <c r="A217" s="30" t="s">
        <v>26</v>
      </c>
      <c r="B217" s="31" t="s">
        <v>396</v>
      </c>
      <c r="C217" s="32" t="s">
        <v>397</v>
      </c>
      <c r="D217" s="33">
        <v>61167322</v>
      </c>
      <c r="E217" s="34">
        <v>61167322</v>
      </c>
      <c r="F217" s="34">
        <v>23767180</v>
      </c>
      <c r="G217" s="35">
        <f t="shared" si="38"/>
        <v>0.3885600876886518</v>
      </c>
      <c r="H217" s="36">
        <v>19834278</v>
      </c>
      <c r="I217" s="34">
        <v>1861269</v>
      </c>
      <c r="J217" s="37">
        <v>2071633</v>
      </c>
      <c r="K217" s="37">
        <v>23767180</v>
      </c>
      <c r="L217" s="36">
        <v>0</v>
      </c>
      <c r="M217" s="34">
        <v>0</v>
      </c>
      <c r="N217" s="37">
        <v>0</v>
      </c>
      <c r="O217" s="37">
        <v>0</v>
      </c>
      <c r="P217" s="36">
        <v>0</v>
      </c>
      <c r="Q217" s="34">
        <v>0</v>
      </c>
      <c r="R217" s="37">
        <v>0</v>
      </c>
      <c r="S217" s="37">
        <v>0</v>
      </c>
      <c r="T217" s="36">
        <v>0</v>
      </c>
      <c r="U217" s="34">
        <v>0</v>
      </c>
      <c r="V217" s="37">
        <v>0</v>
      </c>
      <c r="W217" s="37">
        <v>0</v>
      </c>
    </row>
    <row r="218" spans="1:23" ht="11.25">
      <c r="A218" s="30" t="s">
        <v>26</v>
      </c>
      <c r="B218" s="31" t="s">
        <v>398</v>
      </c>
      <c r="C218" s="32" t="s">
        <v>399</v>
      </c>
      <c r="D218" s="33">
        <v>0</v>
      </c>
      <c r="E218" s="34">
        <v>0</v>
      </c>
      <c r="F218" s="34">
        <v>116215286</v>
      </c>
      <c r="G218" s="35">
        <f t="shared" si="38"/>
        <v>0</v>
      </c>
      <c r="H218" s="36">
        <v>107090982</v>
      </c>
      <c r="I218" s="34">
        <v>3992871</v>
      </c>
      <c r="J218" s="37">
        <v>5131433</v>
      </c>
      <c r="K218" s="37">
        <v>116215286</v>
      </c>
      <c r="L218" s="36">
        <v>0</v>
      </c>
      <c r="M218" s="34">
        <v>0</v>
      </c>
      <c r="N218" s="37">
        <v>0</v>
      </c>
      <c r="O218" s="37">
        <v>0</v>
      </c>
      <c r="P218" s="36">
        <v>0</v>
      </c>
      <c r="Q218" s="34">
        <v>0</v>
      </c>
      <c r="R218" s="37">
        <v>0</v>
      </c>
      <c r="S218" s="37">
        <v>0</v>
      </c>
      <c r="T218" s="36">
        <v>0</v>
      </c>
      <c r="U218" s="34">
        <v>0</v>
      </c>
      <c r="V218" s="37">
        <v>0</v>
      </c>
      <c r="W218" s="37">
        <v>0</v>
      </c>
    </row>
    <row r="219" spans="1:23" ht="11.25">
      <c r="A219" s="30" t="s">
        <v>45</v>
      </c>
      <c r="B219" s="31" t="s">
        <v>400</v>
      </c>
      <c r="C219" s="32" t="s">
        <v>401</v>
      </c>
      <c r="D219" s="33">
        <v>454560000</v>
      </c>
      <c r="E219" s="34">
        <v>454560000</v>
      </c>
      <c r="F219" s="34">
        <v>162778668</v>
      </c>
      <c r="G219" s="35">
        <f t="shared" si="38"/>
        <v>0.3581016103484688</v>
      </c>
      <c r="H219" s="36">
        <v>157468942</v>
      </c>
      <c r="I219" s="34">
        <v>2136645</v>
      </c>
      <c r="J219" s="37">
        <v>3173081</v>
      </c>
      <c r="K219" s="37">
        <v>162778668</v>
      </c>
      <c r="L219" s="36">
        <v>0</v>
      </c>
      <c r="M219" s="34">
        <v>0</v>
      </c>
      <c r="N219" s="37">
        <v>0</v>
      </c>
      <c r="O219" s="37">
        <v>0</v>
      </c>
      <c r="P219" s="36">
        <v>0</v>
      </c>
      <c r="Q219" s="34">
        <v>0</v>
      </c>
      <c r="R219" s="37">
        <v>0</v>
      </c>
      <c r="S219" s="37">
        <v>0</v>
      </c>
      <c r="T219" s="36">
        <v>0</v>
      </c>
      <c r="U219" s="34">
        <v>0</v>
      </c>
      <c r="V219" s="37">
        <v>0</v>
      </c>
      <c r="W219" s="37">
        <v>0</v>
      </c>
    </row>
    <row r="220" spans="1:23" ht="11.25">
      <c r="A220" s="55"/>
      <c r="B220" s="56" t="s">
        <v>402</v>
      </c>
      <c r="C220" s="57"/>
      <c r="D220" s="58">
        <f>SUM(D214:D219)</f>
        <v>1133178948</v>
      </c>
      <c r="E220" s="59">
        <f>SUM(E214:E219)</f>
        <v>1133178948</v>
      </c>
      <c r="F220" s="59">
        <f>SUM(F214:F219)</f>
        <v>489650293</v>
      </c>
      <c r="G220" s="60">
        <f t="shared" si="38"/>
        <v>0.4321032382963048</v>
      </c>
      <c r="H220" s="61">
        <f aca="true" t="shared" si="43" ref="H220:W220">SUM(H214:H219)</f>
        <v>444578435</v>
      </c>
      <c r="I220" s="59">
        <f t="shared" si="43"/>
        <v>21769435</v>
      </c>
      <c r="J220" s="62">
        <f t="shared" si="43"/>
        <v>23302423</v>
      </c>
      <c r="K220" s="62">
        <f t="shared" si="43"/>
        <v>489650293</v>
      </c>
      <c r="L220" s="61">
        <f t="shared" si="43"/>
        <v>0</v>
      </c>
      <c r="M220" s="59">
        <f t="shared" si="43"/>
        <v>0</v>
      </c>
      <c r="N220" s="62">
        <f t="shared" si="43"/>
        <v>0</v>
      </c>
      <c r="O220" s="62">
        <f t="shared" si="43"/>
        <v>0</v>
      </c>
      <c r="P220" s="61">
        <f t="shared" si="43"/>
        <v>0</v>
      </c>
      <c r="Q220" s="59">
        <f t="shared" si="43"/>
        <v>0</v>
      </c>
      <c r="R220" s="62">
        <f t="shared" si="43"/>
        <v>0</v>
      </c>
      <c r="S220" s="62">
        <f t="shared" si="43"/>
        <v>0</v>
      </c>
      <c r="T220" s="61">
        <f t="shared" si="43"/>
        <v>0</v>
      </c>
      <c r="U220" s="59">
        <f t="shared" si="43"/>
        <v>0</v>
      </c>
      <c r="V220" s="62">
        <f t="shared" si="43"/>
        <v>0</v>
      </c>
      <c r="W220" s="62">
        <f t="shared" si="43"/>
        <v>0</v>
      </c>
    </row>
    <row r="221" spans="1:23" ht="11.25">
      <c r="A221" s="46"/>
      <c r="B221" s="47" t="s">
        <v>403</v>
      </c>
      <c r="C221" s="48"/>
      <c r="D221" s="49">
        <f>SUM(D186:D191,D193:D197,D199:D204,D206:D212,D214:D219)</f>
        <v>9982386216</v>
      </c>
      <c r="E221" s="50">
        <f>SUM(E186:E191,E193:E197,E199:E204,E206:E212,E214:E219)</f>
        <v>9982386216</v>
      </c>
      <c r="F221" s="50">
        <f>SUM(F186:F191,F193:F197,F199:F204,F206:F212,F214:F219)</f>
        <v>3066073302</v>
      </c>
      <c r="G221" s="51">
        <f t="shared" si="38"/>
        <v>0.3071483346422348</v>
      </c>
      <c r="H221" s="52">
        <f aca="true" t="shared" si="44" ref="H221:W221">SUM(H186:H191,H193:H197,H199:H204,H206:H212,H214:H219)</f>
        <v>1941922439</v>
      </c>
      <c r="I221" s="50">
        <f t="shared" si="44"/>
        <v>624121076</v>
      </c>
      <c r="J221" s="53">
        <f t="shared" si="44"/>
        <v>500029787</v>
      </c>
      <c r="K221" s="53">
        <f t="shared" si="44"/>
        <v>3066073302</v>
      </c>
      <c r="L221" s="52">
        <f t="shared" si="44"/>
        <v>0</v>
      </c>
      <c r="M221" s="50">
        <f t="shared" si="44"/>
        <v>0</v>
      </c>
      <c r="N221" s="53">
        <f t="shared" si="44"/>
        <v>0</v>
      </c>
      <c r="O221" s="53">
        <f t="shared" si="44"/>
        <v>0</v>
      </c>
      <c r="P221" s="52">
        <f t="shared" si="44"/>
        <v>0</v>
      </c>
      <c r="Q221" s="50">
        <f t="shared" si="44"/>
        <v>0</v>
      </c>
      <c r="R221" s="53">
        <f t="shared" si="44"/>
        <v>0</v>
      </c>
      <c r="S221" s="53">
        <f t="shared" si="44"/>
        <v>0</v>
      </c>
      <c r="T221" s="52">
        <f t="shared" si="44"/>
        <v>0</v>
      </c>
      <c r="U221" s="50">
        <f t="shared" si="44"/>
        <v>0</v>
      </c>
      <c r="V221" s="53">
        <f t="shared" si="44"/>
        <v>0</v>
      </c>
      <c r="W221" s="53">
        <f t="shared" si="44"/>
        <v>0</v>
      </c>
    </row>
    <row r="222" spans="1:23" ht="11.25">
      <c r="A222" s="26"/>
      <c r="B222" s="13"/>
      <c r="C222" s="14"/>
      <c r="D222" s="15"/>
      <c r="E222" s="16"/>
      <c r="F222" s="16"/>
      <c r="G222" s="10"/>
      <c r="H222" s="36"/>
      <c r="I222" s="34"/>
      <c r="J222" s="37"/>
      <c r="K222" s="37"/>
      <c r="L222" s="36"/>
      <c r="M222" s="34"/>
      <c r="N222" s="37"/>
      <c r="O222" s="37"/>
      <c r="P222" s="36"/>
      <c r="Q222" s="34"/>
      <c r="R222" s="37"/>
      <c r="S222" s="37"/>
      <c r="T222" s="36"/>
      <c r="U222" s="34"/>
      <c r="V222" s="37"/>
      <c r="W222" s="37"/>
    </row>
    <row r="223" spans="1:23" ht="11.25">
      <c r="A223" s="26"/>
      <c r="B223" s="27" t="s">
        <v>404</v>
      </c>
      <c r="C223" s="28"/>
      <c r="D223" s="54"/>
      <c r="E223" s="16"/>
      <c r="F223" s="16"/>
      <c r="G223" s="10"/>
      <c r="H223" s="36"/>
      <c r="I223" s="34"/>
      <c r="J223" s="37"/>
      <c r="K223" s="37"/>
      <c r="L223" s="36"/>
      <c r="M223" s="34"/>
      <c r="N223" s="37"/>
      <c r="O223" s="37"/>
      <c r="P223" s="36"/>
      <c r="Q223" s="34"/>
      <c r="R223" s="37"/>
      <c r="S223" s="37"/>
      <c r="T223" s="36"/>
      <c r="U223" s="34"/>
      <c r="V223" s="37"/>
      <c r="W223" s="37"/>
    </row>
    <row r="224" spans="1:23" ht="11.25">
      <c r="A224" s="30" t="s">
        <v>26</v>
      </c>
      <c r="B224" s="31" t="s">
        <v>405</v>
      </c>
      <c r="C224" s="32" t="s">
        <v>406</v>
      </c>
      <c r="D224" s="33">
        <v>246744318</v>
      </c>
      <c r="E224" s="34">
        <v>246744318</v>
      </c>
      <c r="F224" s="34">
        <v>110072146</v>
      </c>
      <c r="G224" s="35">
        <f aca="true" t="shared" si="45" ref="G224:G248">IF($D224=0,0,$F224/$D224)</f>
        <v>0.44609799687464335</v>
      </c>
      <c r="H224" s="36">
        <v>79875401</v>
      </c>
      <c r="I224" s="34">
        <v>30196745</v>
      </c>
      <c r="J224" s="37">
        <v>0</v>
      </c>
      <c r="K224" s="37">
        <v>110072146</v>
      </c>
      <c r="L224" s="36">
        <v>0</v>
      </c>
      <c r="M224" s="34">
        <v>0</v>
      </c>
      <c r="N224" s="37">
        <v>0</v>
      </c>
      <c r="O224" s="37">
        <v>0</v>
      </c>
      <c r="P224" s="36">
        <v>0</v>
      </c>
      <c r="Q224" s="34">
        <v>0</v>
      </c>
      <c r="R224" s="37">
        <v>0</v>
      </c>
      <c r="S224" s="37">
        <v>0</v>
      </c>
      <c r="T224" s="36">
        <v>0</v>
      </c>
      <c r="U224" s="34">
        <v>0</v>
      </c>
      <c r="V224" s="37">
        <v>0</v>
      </c>
      <c r="W224" s="37">
        <v>0</v>
      </c>
    </row>
    <row r="225" spans="1:23" ht="11.25">
      <c r="A225" s="30" t="s">
        <v>26</v>
      </c>
      <c r="B225" s="31" t="s">
        <v>407</v>
      </c>
      <c r="C225" s="32" t="s">
        <v>408</v>
      </c>
      <c r="D225" s="33">
        <v>436078661</v>
      </c>
      <c r="E225" s="34">
        <v>436078661</v>
      </c>
      <c r="F225" s="34">
        <v>93984353</v>
      </c>
      <c r="G225" s="35">
        <f t="shared" si="45"/>
        <v>0.21552155930876885</v>
      </c>
      <c r="H225" s="36">
        <v>68388464</v>
      </c>
      <c r="I225" s="34">
        <v>25595889</v>
      </c>
      <c r="J225" s="37">
        <v>0</v>
      </c>
      <c r="K225" s="37">
        <v>93984353</v>
      </c>
      <c r="L225" s="36">
        <v>0</v>
      </c>
      <c r="M225" s="34">
        <v>0</v>
      </c>
      <c r="N225" s="37">
        <v>0</v>
      </c>
      <c r="O225" s="37">
        <v>0</v>
      </c>
      <c r="P225" s="36">
        <v>0</v>
      </c>
      <c r="Q225" s="34">
        <v>0</v>
      </c>
      <c r="R225" s="37">
        <v>0</v>
      </c>
      <c r="S225" s="37">
        <v>0</v>
      </c>
      <c r="T225" s="36">
        <v>0</v>
      </c>
      <c r="U225" s="34">
        <v>0</v>
      </c>
      <c r="V225" s="37">
        <v>0</v>
      </c>
      <c r="W225" s="37">
        <v>0</v>
      </c>
    </row>
    <row r="226" spans="1:23" ht="11.25">
      <c r="A226" s="30" t="s">
        <v>26</v>
      </c>
      <c r="B226" s="31" t="s">
        <v>409</v>
      </c>
      <c r="C226" s="32" t="s">
        <v>410</v>
      </c>
      <c r="D226" s="33">
        <v>270204274</v>
      </c>
      <c r="E226" s="34">
        <v>270204274</v>
      </c>
      <c r="F226" s="34">
        <v>53783157</v>
      </c>
      <c r="G226" s="35">
        <f t="shared" si="45"/>
        <v>0.19904628525602078</v>
      </c>
      <c r="H226" s="36">
        <v>53783157</v>
      </c>
      <c r="I226" s="34">
        <v>0</v>
      </c>
      <c r="J226" s="37">
        <v>0</v>
      </c>
      <c r="K226" s="37">
        <v>53783157</v>
      </c>
      <c r="L226" s="36">
        <v>0</v>
      </c>
      <c r="M226" s="34">
        <v>0</v>
      </c>
      <c r="N226" s="37">
        <v>0</v>
      </c>
      <c r="O226" s="37">
        <v>0</v>
      </c>
      <c r="P226" s="36">
        <v>0</v>
      </c>
      <c r="Q226" s="34">
        <v>0</v>
      </c>
      <c r="R226" s="37">
        <v>0</v>
      </c>
      <c r="S226" s="37">
        <v>0</v>
      </c>
      <c r="T226" s="36">
        <v>0</v>
      </c>
      <c r="U226" s="34">
        <v>0</v>
      </c>
      <c r="V226" s="37">
        <v>0</v>
      </c>
      <c r="W226" s="37">
        <v>0</v>
      </c>
    </row>
    <row r="227" spans="1:23" ht="11.25">
      <c r="A227" s="30" t="s">
        <v>26</v>
      </c>
      <c r="B227" s="31" t="s">
        <v>411</v>
      </c>
      <c r="C227" s="32" t="s">
        <v>412</v>
      </c>
      <c r="D227" s="33">
        <v>196480705</v>
      </c>
      <c r="E227" s="34">
        <v>196480705</v>
      </c>
      <c r="F227" s="34">
        <v>62420443</v>
      </c>
      <c r="G227" s="35">
        <f t="shared" si="45"/>
        <v>0.3176924828318384</v>
      </c>
      <c r="H227" s="36">
        <v>43204005</v>
      </c>
      <c r="I227" s="34">
        <v>9291295</v>
      </c>
      <c r="J227" s="37">
        <v>9925143</v>
      </c>
      <c r="K227" s="37">
        <v>62420443</v>
      </c>
      <c r="L227" s="36">
        <v>0</v>
      </c>
      <c r="M227" s="34">
        <v>0</v>
      </c>
      <c r="N227" s="37">
        <v>0</v>
      </c>
      <c r="O227" s="37">
        <v>0</v>
      </c>
      <c r="P227" s="36">
        <v>0</v>
      </c>
      <c r="Q227" s="34">
        <v>0</v>
      </c>
      <c r="R227" s="37">
        <v>0</v>
      </c>
      <c r="S227" s="37">
        <v>0</v>
      </c>
      <c r="T227" s="36">
        <v>0</v>
      </c>
      <c r="U227" s="34">
        <v>0</v>
      </c>
      <c r="V227" s="37">
        <v>0</v>
      </c>
      <c r="W227" s="37">
        <v>0</v>
      </c>
    </row>
    <row r="228" spans="1:23" ht="11.25">
      <c r="A228" s="30" t="s">
        <v>26</v>
      </c>
      <c r="B228" s="31" t="s">
        <v>413</v>
      </c>
      <c r="C228" s="32" t="s">
        <v>414</v>
      </c>
      <c r="D228" s="33">
        <v>417685934</v>
      </c>
      <c r="E228" s="34">
        <v>417685934</v>
      </c>
      <c r="F228" s="34">
        <v>105260186</v>
      </c>
      <c r="G228" s="35">
        <f t="shared" si="45"/>
        <v>0.25200797401044395</v>
      </c>
      <c r="H228" s="36">
        <v>57525135</v>
      </c>
      <c r="I228" s="34">
        <v>26857393</v>
      </c>
      <c r="J228" s="37">
        <v>20877658</v>
      </c>
      <c r="K228" s="37">
        <v>105260186</v>
      </c>
      <c r="L228" s="36">
        <v>0</v>
      </c>
      <c r="M228" s="34">
        <v>0</v>
      </c>
      <c r="N228" s="37">
        <v>0</v>
      </c>
      <c r="O228" s="37">
        <v>0</v>
      </c>
      <c r="P228" s="36">
        <v>0</v>
      </c>
      <c r="Q228" s="34">
        <v>0</v>
      </c>
      <c r="R228" s="37">
        <v>0</v>
      </c>
      <c r="S228" s="37">
        <v>0</v>
      </c>
      <c r="T228" s="36">
        <v>0</v>
      </c>
      <c r="U228" s="34">
        <v>0</v>
      </c>
      <c r="V228" s="37">
        <v>0</v>
      </c>
      <c r="W228" s="37">
        <v>0</v>
      </c>
    </row>
    <row r="229" spans="1:23" ht="11.25">
      <c r="A229" s="30" t="s">
        <v>26</v>
      </c>
      <c r="B229" s="31" t="s">
        <v>415</v>
      </c>
      <c r="C229" s="32" t="s">
        <v>416</v>
      </c>
      <c r="D229" s="33">
        <v>156720128</v>
      </c>
      <c r="E229" s="34">
        <v>156720128</v>
      </c>
      <c r="F229" s="34">
        <v>13051466</v>
      </c>
      <c r="G229" s="35">
        <f t="shared" si="45"/>
        <v>0.08327881151296661</v>
      </c>
      <c r="H229" s="36">
        <v>7259061</v>
      </c>
      <c r="I229" s="34">
        <v>5792405</v>
      </c>
      <c r="J229" s="37">
        <v>0</v>
      </c>
      <c r="K229" s="37">
        <v>13051466</v>
      </c>
      <c r="L229" s="36">
        <v>0</v>
      </c>
      <c r="M229" s="34">
        <v>0</v>
      </c>
      <c r="N229" s="37">
        <v>0</v>
      </c>
      <c r="O229" s="37">
        <v>0</v>
      </c>
      <c r="P229" s="36">
        <v>0</v>
      </c>
      <c r="Q229" s="34">
        <v>0</v>
      </c>
      <c r="R229" s="37">
        <v>0</v>
      </c>
      <c r="S229" s="37">
        <v>0</v>
      </c>
      <c r="T229" s="36">
        <v>0</v>
      </c>
      <c r="U229" s="34">
        <v>0</v>
      </c>
      <c r="V229" s="37">
        <v>0</v>
      </c>
      <c r="W229" s="37">
        <v>0</v>
      </c>
    </row>
    <row r="230" spans="1:23" ht="11.25">
      <c r="A230" s="30" t="s">
        <v>26</v>
      </c>
      <c r="B230" s="31" t="s">
        <v>417</v>
      </c>
      <c r="C230" s="32" t="s">
        <v>418</v>
      </c>
      <c r="D230" s="33">
        <v>1202985171</v>
      </c>
      <c r="E230" s="34">
        <v>1202985171</v>
      </c>
      <c r="F230" s="34">
        <v>315733528</v>
      </c>
      <c r="G230" s="35">
        <f t="shared" si="45"/>
        <v>0.2624583707358102</v>
      </c>
      <c r="H230" s="36">
        <v>137044934</v>
      </c>
      <c r="I230" s="34">
        <v>86201327</v>
      </c>
      <c r="J230" s="37">
        <v>92487267</v>
      </c>
      <c r="K230" s="37">
        <v>315733528</v>
      </c>
      <c r="L230" s="36">
        <v>0</v>
      </c>
      <c r="M230" s="34">
        <v>0</v>
      </c>
      <c r="N230" s="37">
        <v>0</v>
      </c>
      <c r="O230" s="37">
        <v>0</v>
      </c>
      <c r="P230" s="36">
        <v>0</v>
      </c>
      <c r="Q230" s="34">
        <v>0</v>
      </c>
      <c r="R230" s="37">
        <v>0</v>
      </c>
      <c r="S230" s="37">
        <v>0</v>
      </c>
      <c r="T230" s="36">
        <v>0</v>
      </c>
      <c r="U230" s="34">
        <v>0</v>
      </c>
      <c r="V230" s="37">
        <v>0</v>
      </c>
      <c r="W230" s="37">
        <v>0</v>
      </c>
    </row>
    <row r="231" spans="1:23" ht="11.25">
      <c r="A231" s="30" t="s">
        <v>45</v>
      </c>
      <c r="B231" s="31" t="s">
        <v>419</v>
      </c>
      <c r="C231" s="32" t="s">
        <v>420</v>
      </c>
      <c r="D231" s="33">
        <v>359502960</v>
      </c>
      <c r="E231" s="34">
        <v>359502960</v>
      </c>
      <c r="F231" s="34">
        <v>109317217</v>
      </c>
      <c r="G231" s="35">
        <f t="shared" si="45"/>
        <v>0.30407876752948015</v>
      </c>
      <c r="H231" s="36">
        <v>105541215</v>
      </c>
      <c r="I231" s="34">
        <v>3190255</v>
      </c>
      <c r="J231" s="37">
        <v>585747</v>
      </c>
      <c r="K231" s="37">
        <v>109317217</v>
      </c>
      <c r="L231" s="36">
        <v>0</v>
      </c>
      <c r="M231" s="34">
        <v>0</v>
      </c>
      <c r="N231" s="37">
        <v>0</v>
      </c>
      <c r="O231" s="37">
        <v>0</v>
      </c>
      <c r="P231" s="36">
        <v>0</v>
      </c>
      <c r="Q231" s="34">
        <v>0</v>
      </c>
      <c r="R231" s="37">
        <v>0</v>
      </c>
      <c r="S231" s="37">
        <v>0</v>
      </c>
      <c r="T231" s="36">
        <v>0</v>
      </c>
      <c r="U231" s="34">
        <v>0</v>
      </c>
      <c r="V231" s="37">
        <v>0</v>
      </c>
      <c r="W231" s="37">
        <v>0</v>
      </c>
    </row>
    <row r="232" spans="1:23" ht="11.25">
      <c r="A232" s="38"/>
      <c r="B232" s="39" t="s">
        <v>421</v>
      </c>
      <c r="C232" s="40"/>
      <c r="D232" s="41">
        <f>SUM(D224:D231)</f>
        <v>3286402151</v>
      </c>
      <c r="E232" s="42">
        <f>SUM(E224:E231)</f>
        <v>3286402151</v>
      </c>
      <c r="F232" s="42">
        <f>SUM(F224:F231)</f>
        <v>863622496</v>
      </c>
      <c r="G232" s="43">
        <f t="shared" si="45"/>
        <v>0.26278661475961285</v>
      </c>
      <c r="H232" s="44">
        <f aca="true" t="shared" si="46" ref="H232:W232">SUM(H224:H231)</f>
        <v>552621372</v>
      </c>
      <c r="I232" s="42">
        <f t="shared" si="46"/>
        <v>187125309</v>
      </c>
      <c r="J232" s="45">
        <f t="shared" si="46"/>
        <v>123875815</v>
      </c>
      <c r="K232" s="45">
        <f t="shared" si="46"/>
        <v>863622496</v>
      </c>
      <c r="L232" s="44">
        <f t="shared" si="46"/>
        <v>0</v>
      </c>
      <c r="M232" s="42">
        <f t="shared" si="46"/>
        <v>0</v>
      </c>
      <c r="N232" s="45">
        <f t="shared" si="46"/>
        <v>0</v>
      </c>
      <c r="O232" s="45">
        <f t="shared" si="46"/>
        <v>0</v>
      </c>
      <c r="P232" s="44">
        <f t="shared" si="46"/>
        <v>0</v>
      </c>
      <c r="Q232" s="42">
        <f t="shared" si="46"/>
        <v>0</v>
      </c>
      <c r="R232" s="45">
        <f t="shared" si="46"/>
        <v>0</v>
      </c>
      <c r="S232" s="45">
        <f t="shared" si="46"/>
        <v>0</v>
      </c>
      <c r="T232" s="44">
        <f t="shared" si="46"/>
        <v>0</v>
      </c>
      <c r="U232" s="42">
        <f t="shared" si="46"/>
        <v>0</v>
      </c>
      <c r="V232" s="45">
        <f t="shared" si="46"/>
        <v>0</v>
      </c>
      <c r="W232" s="45">
        <f t="shared" si="46"/>
        <v>0</v>
      </c>
    </row>
    <row r="233" spans="1:23" ht="11.25">
      <c r="A233" s="30" t="s">
        <v>26</v>
      </c>
      <c r="B233" s="31" t="s">
        <v>422</v>
      </c>
      <c r="C233" s="32" t="s">
        <v>423</v>
      </c>
      <c r="D233" s="33">
        <v>260114110</v>
      </c>
      <c r="E233" s="34">
        <v>260114110</v>
      </c>
      <c r="F233" s="34">
        <v>74705603</v>
      </c>
      <c r="G233" s="35">
        <f t="shared" si="45"/>
        <v>0.2872031932446879</v>
      </c>
      <c r="H233" s="36">
        <v>39474128</v>
      </c>
      <c r="I233" s="34">
        <v>18855090</v>
      </c>
      <c r="J233" s="37">
        <v>16376385</v>
      </c>
      <c r="K233" s="37">
        <v>74705603</v>
      </c>
      <c r="L233" s="36">
        <v>0</v>
      </c>
      <c r="M233" s="34">
        <v>0</v>
      </c>
      <c r="N233" s="37">
        <v>0</v>
      </c>
      <c r="O233" s="37">
        <v>0</v>
      </c>
      <c r="P233" s="36">
        <v>0</v>
      </c>
      <c r="Q233" s="34">
        <v>0</v>
      </c>
      <c r="R233" s="37">
        <v>0</v>
      </c>
      <c r="S233" s="37">
        <v>0</v>
      </c>
      <c r="T233" s="36">
        <v>0</v>
      </c>
      <c r="U233" s="34">
        <v>0</v>
      </c>
      <c r="V233" s="37">
        <v>0</v>
      </c>
      <c r="W233" s="37">
        <v>0</v>
      </c>
    </row>
    <row r="234" spans="1:23" ht="11.25">
      <c r="A234" s="30" t="s">
        <v>26</v>
      </c>
      <c r="B234" s="31" t="s">
        <v>424</v>
      </c>
      <c r="C234" s="32" t="s">
        <v>425</v>
      </c>
      <c r="D234" s="33">
        <v>1401968134</v>
      </c>
      <c r="E234" s="34">
        <v>1401968134</v>
      </c>
      <c r="F234" s="34">
        <v>406128483</v>
      </c>
      <c r="G234" s="35">
        <f t="shared" si="45"/>
        <v>0.28968453215927376</v>
      </c>
      <c r="H234" s="36">
        <v>189799003</v>
      </c>
      <c r="I234" s="34">
        <v>104341658</v>
      </c>
      <c r="J234" s="37">
        <v>111987822</v>
      </c>
      <c r="K234" s="37">
        <v>406128483</v>
      </c>
      <c r="L234" s="36">
        <v>0</v>
      </c>
      <c r="M234" s="34">
        <v>0</v>
      </c>
      <c r="N234" s="37">
        <v>0</v>
      </c>
      <c r="O234" s="37">
        <v>0</v>
      </c>
      <c r="P234" s="36">
        <v>0</v>
      </c>
      <c r="Q234" s="34">
        <v>0</v>
      </c>
      <c r="R234" s="37">
        <v>0</v>
      </c>
      <c r="S234" s="37">
        <v>0</v>
      </c>
      <c r="T234" s="36">
        <v>0</v>
      </c>
      <c r="U234" s="34">
        <v>0</v>
      </c>
      <c r="V234" s="37">
        <v>0</v>
      </c>
      <c r="W234" s="37">
        <v>0</v>
      </c>
    </row>
    <row r="235" spans="1:23" ht="11.25">
      <c r="A235" s="30" t="s">
        <v>26</v>
      </c>
      <c r="B235" s="31" t="s">
        <v>426</v>
      </c>
      <c r="C235" s="32" t="s">
        <v>427</v>
      </c>
      <c r="D235" s="33">
        <v>967102108</v>
      </c>
      <c r="E235" s="34">
        <v>967102108</v>
      </c>
      <c r="F235" s="34">
        <v>265265631</v>
      </c>
      <c r="G235" s="35">
        <f t="shared" si="45"/>
        <v>0.2742891663720787</v>
      </c>
      <c r="H235" s="36">
        <v>108079521</v>
      </c>
      <c r="I235" s="34">
        <v>81503122</v>
      </c>
      <c r="J235" s="37">
        <v>75682988</v>
      </c>
      <c r="K235" s="37">
        <v>265265631</v>
      </c>
      <c r="L235" s="36">
        <v>0</v>
      </c>
      <c r="M235" s="34">
        <v>0</v>
      </c>
      <c r="N235" s="37">
        <v>0</v>
      </c>
      <c r="O235" s="37">
        <v>0</v>
      </c>
      <c r="P235" s="36">
        <v>0</v>
      </c>
      <c r="Q235" s="34">
        <v>0</v>
      </c>
      <c r="R235" s="37">
        <v>0</v>
      </c>
      <c r="S235" s="37">
        <v>0</v>
      </c>
      <c r="T235" s="36">
        <v>0</v>
      </c>
      <c r="U235" s="34">
        <v>0</v>
      </c>
      <c r="V235" s="37">
        <v>0</v>
      </c>
      <c r="W235" s="37">
        <v>0</v>
      </c>
    </row>
    <row r="236" spans="1:23" ht="11.25">
      <c r="A236" s="30" t="s">
        <v>26</v>
      </c>
      <c r="B236" s="31" t="s">
        <v>428</v>
      </c>
      <c r="C236" s="32" t="s">
        <v>429</v>
      </c>
      <c r="D236" s="33">
        <v>152331659</v>
      </c>
      <c r="E236" s="34">
        <v>152331659</v>
      </c>
      <c r="F236" s="34">
        <v>57738701</v>
      </c>
      <c r="G236" s="35">
        <f t="shared" si="45"/>
        <v>0.3790328378160708</v>
      </c>
      <c r="H236" s="36">
        <v>18048934</v>
      </c>
      <c r="I236" s="34">
        <v>31909698</v>
      </c>
      <c r="J236" s="37">
        <v>7780069</v>
      </c>
      <c r="K236" s="37">
        <v>57738701</v>
      </c>
      <c r="L236" s="36">
        <v>0</v>
      </c>
      <c r="M236" s="34">
        <v>0</v>
      </c>
      <c r="N236" s="37">
        <v>0</v>
      </c>
      <c r="O236" s="37">
        <v>0</v>
      </c>
      <c r="P236" s="36">
        <v>0</v>
      </c>
      <c r="Q236" s="34">
        <v>0</v>
      </c>
      <c r="R236" s="37">
        <v>0</v>
      </c>
      <c r="S236" s="37">
        <v>0</v>
      </c>
      <c r="T236" s="36">
        <v>0</v>
      </c>
      <c r="U236" s="34">
        <v>0</v>
      </c>
      <c r="V236" s="37">
        <v>0</v>
      </c>
      <c r="W236" s="37">
        <v>0</v>
      </c>
    </row>
    <row r="237" spans="1:23" ht="11.25">
      <c r="A237" s="30" t="s">
        <v>26</v>
      </c>
      <c r="B237" s="31" t="s">
        <v>430</v>
      </c>
      <c r="C237" s="32" t="s">
        <v>431</v>
      </c>
      <c r="D237" s="33">
        <v>325552000</v>
      </c>
      <c r="E237" s="34">
        <v>325552000</v>
      </c>
      <c r="F237" s="34">
        <v>97854389</v>
      </c>
      <c r="G237" s="35">
        <f t="shared" si="45"/>
        <v>0.3005799042856441</v>
      </c>
      <c r="H237" s="36">
        <v>95855819</v>
      </c>
      <c r="I237" s="34">
        <v>1014066</v>
      </c>
      <c r="J237" s="37">
        <v>984504</v>
      </c>
      <c r="K237" s="37">
        <v>97854389</v>
      </c>
      <c r="L237" s="36">
        <v>0</v>
      </c>
      <c r="M237" s="34">
        <v>0</v>
      </c>
      <c r="N237" s="37">
        <v>0</v>
      </c>
      <c r="O237" s="37">
        <v>0</v>
      </c>
      <c r="P237" s="36">
        <v>0</v>
      </c>
      <c r="Q237" s="34">
        <v>0</v>
      </c>
      <c r="R237" s="37">
        <v>0</v>
      </c>
      <c r="S237" s="37">
        <v>0</v>
      </c>
      <c r="T237" s="36">
        <v>0</v>
      </c>
      <c r="U237" s="34">
        <v>0</v>
      </c>
      <c r="V237" s="37">
        <v>0</v>
      </c>
      <c r="W237" s="37">
        <v>0</v>
      </c>
    </row>
    <row r="238" spans="1:23" ht="11.25">
      <c r="A238" s="30" t="s">
        <v>26</v>
      </c>
      <c r="B238" s="31" t="s">
        <v>432</v>
      </c>
      <c r="C238" s="32" t="s">
        <v>433</v>
      </c>
      <c r="D238" s="33">
        <v>286900150</v>
      </c>
      <c r="E238" s="34">
        <v>286900150</v>
      </c>
      <c r="F238" s="34">
        <v>106662672</v>
      </c>
      <c r="G238" s="35">
        <f t="shared" si="45"/>
        <v>0.3717762852337303</v>
      </c>
      <c r="H238" s="36">
        <v>96186350</v>
      </c>
      <c r="I238" s="34">
        <v>9109150</v>
      </c>
      <c r="J238" s="37">
        <v>1367172</v>
      </c>
      <c r="K238" s="37">
        <v>106662672</v>
      </c>
      <c r="L238" s="36">
        <v>0</v>
      </c>
      <c r="M238" s="34">
        <v>0</v>
      </c>
      <c r="N238" s="37">
        <v>0</v>
      </c>
      <c r="O238" s="37">
        <v>0</v>
      </c>
      <c r="P238" s="36">
        <v>0</v>
      </c>
      <c r="Q238" s="34">
        <v>0</v>
      </c>
      <c r="R238" s="37">
        <v>0</v>
      </c>
      <c r="S238" s="37">
        <v>0</v>
      </c>
      <c r="T238" s="36">
        <v>0</v>
      </c>
      <c r="U238" s="34">
        <v>0</v>
      </c>
      <c r="V238" s="37">
        <v>0</v>
      </c>
      <c r="W238" s="37">
        <v>0</v>
      </c>
    </row>
    <row r="239" spans="1:23" ht="11.25">
      <c r="A239" s="30" t="s">
        <v>45</v>
      </c>
      <c r="B239" s="31" t="s">
        <v>434</v>
      </c>
      <c r="C239" s="32" t="s">
        <v>435</v>
      </c>
      <c r="D239" s="33">
        <v>328203720</v>
      </c>
      <c r="E239" s="34">
        <v>328203720</v>
      </c>
      <c r="F239" s="34">
        <v>129669972</v>
      </c>
      <c r="G239" s="35">
        <f t="shared" si="45"/>
        <v>0.3950898911200641</v>
      </c>
      <c r="H239" s="36">
        <v>126429891</v>
      </c>
      <c r="I239" s="34">
        <v>2151943</v>
      </c>
      <c r="J239" s="37">
        <v>1088138</v>
      </c>
      <c r="K239" s="37">
        <v>129669972</v>
      </c>
      <c r="L239" s="36">
        <v>0</v>
      </c>
      <c r="M239" s="34">
        <v>0</v>
      </c>
      <c r="N239" s="37">
        <v>0</v>
      </c>
      <c r="O239" s="37">
        <v>0</v>
      </c>
      <c r="P239" s="36">
        <v>0</v>
      </c>
      <c r="Q239" s="34">
        <v>0</v>
      </c>
      <c r="R239" s="37">
        <v>0</v>
      </c>
      <c r="S239" s="37">
        <v>0</v>
      </c>
      <c r="T239" s="36">
        <v>0</v>
      </c>
      <c r="U239" s="34">
        <v>0</v>
      </c>
      <c r="V239" s="37">
        <v>0</v>
      </c>
      <c r="W239" s="37">
        <v>0</v>
      </c>
    </row>
    <row r="240" spans="1:23" ht="11.25">
      <c r="A240" s="38"/>
      <c r="B240" s="39" t="s">
        <v>436</v>
      </c>
      <c r="C240" s="40"/>
      <c r="D240" s="41">
        <f>SUM(D233:D239)</f>
        <v>3722171881</v>
      </c>
      <c r="E240" s="42">
        <f>SUM(E233:E239)</f>
        <v>3722171881</v>
      </c>
      <c r="F240" s="42">
        <f>SUM(F233:F239)</f>
        <v>1138025451</v>
      </c>
      <c r="G240" s="43">
        <f t="shared" si="45"/>
        <v>0.3057423158799044</v>
      </c>
      <c r="H240" s="44">
        <f aca="true" t="shared" si="47" ref="H240:W240">SUM(H233:H239)</f>
        <v>673873646</v>
      </c>
      <c r="I240" s="42">
        <f t="shared" si="47"/>
        <v>248884727</v>
      </c>
      <c r="J240" s="45">
        <f t="shared" si="47"/>
        <v>215267078</v>
      </c>
      <c r="K240" s="45">
        <f t="shared" si="47"/>
        <v>1138025451</v>
      </c>
      <c r="L240" s="44">
        <f t="shared" si="47"/>
        <v>0</v>
      </c>
      <c r="M240" s="42">
        <f t="shared" si="47"/>
        <v>0</v>
      </c>
      <c r="N240" s="45">
        <f t="shared" si="47"/>
        <v>0</v>
      </c>
      <c r="O240" s="45">
        <f t="shared" si="47"/>
        <v>0</v>
      </c>
      <c r="P240" s="44">
        <f t="shared" si="47"/>
        <v>0</v>
      </c>
      <c r="Q240" s="42">
        <f t="shared" si="47"/>
        <v>0</v>
      </c>
      <c r="R240" s="45">
        <f t="shared" si="47"/>
        <v>0</v>
      </c>
      <c r="S240" s="45">
        <f t="shared" si="47"/>
        <v>0</v>
      </c>
      <c r="T240" s="44">
        <f t="shared" si="47"/>
        <v>0</v>
      </c>
      <c r="U240" s="42">
        <f t="shared" si="47"/>
        <v>0</v>
      </c>
      <c r="V240" s="45">
        <f t="shared" si="47"/>
        <v>0</v>
      </c>
      <c r="W240" s="45">
        <f t="shared" si="47"/>
        <v>0</v>
      </c>
    </row>
    <row r="241" spans="1:23" ht="11.25">
      <c r="A241" s="30" t="s">
        <v>26</v>
      </c>
      <c r="B241" s="31" t="s">
        <v>437</v>
      </c>
      <c r="C241" s="32" t="s">
        <v>438</v>
      </c>
      <c r="D241" s="33">
        <v>253607930</v>
      </c>
      <c r="E241" s="34">
        <v>253607930</v>
      </c>
      <c r="F241" s="34">
        <v>114645959</v>
      </c>
      <c r="G241" s="35">
        <f t="shared" si="45"/>
        <v>0.4520598350374927</v>
      </c>
      <c r="H241" s="36">
        <v>50432882</v>
      </c>
      <c r="I241" s="34">
        <v>47750185</v>
      </c>
      <c r="J241" s="37">
        <v>16462892</v>
      </c>
      <c r="K241" s="37">
        <v>114645959</v>
      </c>
      <c r="L241" s="36">
        <v>0</v>
      </c>
      <c r="M241" s="34">
        <v>0</v>
      </c>
      <c r="N241" s="37">
        <v>0</v>
      </c>
      <c r="O241" s="37">
        <v>0</v>
      </c>
      <c r="P241" s="36">
        <v>0</v>
      </c>
      <c r="Q241" s="34">
        <v>0</v>
      </c>
      <c r="R241" s="37">
        <v>0</v>
      </c>
      <c r="S241" s="37">
        <v>0</v>
      </c>
      <c r="T241" s="36">
        <v>0</v>
      </c>
      <c r="U241" s="34">
        <v>0</v>
      </c>
      <c r="V241" s="37">
        <v>0</v>
      </c>
      <c r="W241" s="37">
        <v>0</v>
      </c>
    </row>
    <row r="242" spans="1:23" ht="11.25">
      <c r="A242" s="30" t="s">
        <v>26</v>
      </c>
      <c r="B242" s="31" t="s">
        <v>439</v>
      </c>
      <c r="C242" s="32" t="s">
        <v>440</v>
      </c>
      <c r="D242" s="33">
        <v>1510766710</v>
      </c>
      <c r="E242" s="34">
        <v>1510766710</v>
      </c>
      <c r="F242" s="34">
        <v>391683176</v>
      </c>
      <c r="G242" s="35">
        <f t="shared" si="45"/>
        <v>0.25926119063081554</v>
      </c>
      <c r="H242" s="36">
        <v>209566815</v>
      </c>
      <c r="I242" s="34">
        <v>92220924</v>
      </c>
      <c r="J242" s="37">
        <v>89895437</v>
      </c>
      <c r="K242" s="37">
        <v>391683176</v>
      </c>
      <c r="L242" s="36">
        <v>0</v>
      </c>
      <c r="M242" s="34">
        <v>0</v>
      </c>
      <c r="N242" s="37">
        <v>0</v>
      </c>
      <c r="O242" s="37">
        <v>0</v>
      </c>
      <c r="P242" s="36">
        <v>0</v>
      </c>
      <c r="Q242" s="34">
        <v>0</v>
      </c>
      <c r="R242" s="37">
        <v>0</v>
      </c>
      <c r="S242" s="37">
        <v>0</v>
      </c>
      <c r="T242" s="36">
        <v>0</v>
      </c>
      <c r="U242" s="34">
        <v>0</v>
      </c>
      <c r="V242" s="37">
        <v>0</v>
      </c>
      <c r="W242" s="37">
        <v>0</v>
      </c>
    </row>
    <row r="243" spans="1:23" ht="11.25">
      <c r="A243" s="30" t="s">
        <v>26</v>
      </c>
      <c r="B243" s="31" t="s">
        <v>441</v>
      </c>
      <c r="C243" s="32" t="s">
        <v>442</v>
      </c>
      <c r="D243" s="33">
        <v>193689601</v>
      </c>
      <c r="E243" s="34">
        <v>193689601</v>
      </c>
      <c r="F243" s="34">
        <v>289847237</v>
      </c>
      <c r="G243" s="35">
        <f t="shared" si="45"/>
        <v>1.4964522385484185</v>
      </c>
      <c r="H243" s="36">
        <v>47094525</v>
      </c>
      <c r="I243" s="34">
        <v>230744544</v>
      </c>
      <c r="J243" s="37">
        <v>12008168</v>
      </c>
      <c r="K243" s="37">
        <v>289847237</v>
      </c>
      <c r="L243" s="36">
        <v>0</v>
      </c>
      <c r="M243" s="34">
        <v>0</v>
      </c>
      <c r="N243" s="37">
        <v>0</v>
      </c>
      <c r="O243" s="37">
        <v>0</v>
      </c>
      <c r="P243" s="36">
        <v>0</v>
      </c>
      <c r="Q243" s="34">
        <v>0</v>
      </c>
      <c r="R243" s="37">
        <v>0</v>
      </c>
      <c r="S243" s="37">
        <v>0</v>
      </c>
      <c r="T243" s="36">
        <v>0</v>
      </c>
      <c r="U243" s="34">
        <v>0</v>
      </c>
      <c r="V243" s="37">
        <v>0</v>
      </c>
      <c r="W243" s="37">
        <v>0</v>
      </c>
    </row>
    <row r="244" spans="1:23" ht="11.25">
      <c r="A244" s="30" t="s">
        <v>26</v>
      </c>
      <c r="B244" s="31" t="s">
        <v>443</v>
      </c>
      <c r="C244" s="32" t="s">
        <v>444</v>
      </c>
      <c r="D244" s="33">
        <v>461647069</v>
      </c>
      <c r="E244" s="34">
        <v>461647069</v>
      </c>
      <c r="F244" s="34">
        <v>143330594</v>
      </c>
      <c r="G244" s="35">
        <f t="shared" si="45"/>
        <v>0.3104765601793521</v>
      </c>
      <c r="H244" s="36">
        <v>121655798</v>
      </c>
      <c r="I244" s="34">
        <v>8784255</v>
      </c>
      <c r="J244" s="37">
        <v>12890541</v>
      </c>
      <c r="K244" s="37">
        <v>143330594</v>
      </c>
      <c r="L244" s="36">
        <v>0</v>
      </c>
      <c r="M244" s="34">
        <v>0</v>
      </c>
      <c r="N244" s="37">
        <v>0</v>
      </c>
      <c r="O244" s="37">
        <v>0</v>
      </c>
      <c r="P244" s="36">
        <v>0</v>
      </c>
      <c r="Q244" s="34">
        <v>0</v>
      </c>
      <c r="R244" s="37">
        <v>0</v>
      </c>
      <c r="S244" s="37">
        <v>0</v>
      </c>
      <c r="T244" s="36">
        <v>0</v>
      </c>
      <c r="U244" s="34">
        <v>0</v>
      </c>
      <c r="V244" s="37">
        <v>0</v>
      </c>
      <c r="W244" s="37">
        <v>0</v>
      </c>
    </row>
    <row r="245" spans="1:23" ht="11.25">
      <c r="A245" s="30" t="s">
        <v>26</v>
      </c>
      <c r="B245" s="31" t="s">
        <v>445</v>
      </c>
      <c r="C245" s="32" t="s">
        <v>446</v>
      </c>
      <c r="D245" s="33">
        <v>605179000</v>
      </c>
      <c r="E245" s="34">
        <v>605179000</v>
      </c>
      <c r="F245" s="34">
        <v>232457225</v>
      </c>
      <c r="G245" s="35">
        <f t="shared" si="45"/>
        <v>0.38411317147488594</v>
      </c>
      <c r="H245" s="36">
        <v>226418250</v>
      </c>
      <c r="I245" s="34">
        <v>6038975</v>
      </c>
      <c r="J245" s="37">
        <v>0</v>
      </c>
      <c r="K245" s="37">
        <v>232457225</v>
      </c>
      <c r="L245" s="36">
        <v>0</v>
      </c>
      <c r="M245" s="34">
        <v>0</v>
      </c>
      <c r="N245" s="37">
        <v>0</v>
      </c>
      <c r="O245" s="37">
        <v>0</v>
      </c>
      <c r="P245" s="36">
        <v>0</v>
      </c>
      <c r="Q245" s="34">
        <v>0</v>
      </c>
      <c r="R245" s="37">
        <v>0</v>
      </c>
      <c r="S245" s="37">
        <v>0</v>
      </c>
      <c r="T245" s="36">
        <v>0</v>
      </c>
      <c r="U245" s="34">
        <v>0</v>
      </c>
      <c r="V245" s="37">
        <v>0</v>
      </c>
      <c r="W245" s="37">
        <v>0</v>
      </c>
    </row>
    <row r="246" spans="1:23" ht="11.25">
      <c r="A246" s="30" t="s">
        <v>45</v>
      </c>
      <c r="B246" s="31" t="s">
        <v>447</v>
      </c>
      <c r="C246" s="32" t="s">
        <v>448</v>
      </c>
      <c r="D246" s="33">
        <v>184684000</v>
      </c>
      <c r="E246" s="34">
        <v>184684000</v>
      </c>
      <c r="F246" s="34">
        <v>74991170</v>
      </c>
      <c r="G246" s="35">
        <f t="shared" si="45"/>
        <v>0.40605125511684825</v>
      </c>
      <c r="H246" s="36">
        <v>74685133</v>
      </c>
      <c r="I246" s="34">
        <v>225545</v>
      </c>
      <c r="J246" s="37">
        <v>80492</v>
      </c>
      <c r="K246" s="37">
        <v>74991170</v>
      </c>
      <c r="L246" s="36">
        <v>0</v>
      </c>
      <c r="M246" s="34">
        <v>0</v>
      </c>
      <c r="N246" s="37">
        <v>0</v>
      </c>
      <c r="O246" s="37">
        <v>0</v>
      </c>
      <c r="P246" s="36">
        <v>0</v>
      </c>
      <c r="Q246" s="34">
        <v>0</v>
      </c>
      <c r="R246" s="37">
        <v>0</v>
      </c>
      <c r="S246" s="37">
        <v>0</v>
      </c>
      <c r="T246" s="36">
        <v>0</v>
      </c>
      <c r="U246" s="34">
        <v>0</v>
      </c>
      <c r="V246" s="37">
        <v>0</v>
      </c>
      <c r="W246" s="37">
        <v>0</v>
      </c>
    </row>
    <row r="247" spans="1:23" ht="11.25">
      <c r="A247" s="55"/>
      <c r="B247" s="56" t="s">
        <v>449</v>
      </c>
      <c r="C247" s="57"/>
      <c r="D247" s="58">
        <f>SUM(D241:D246)</f>
        <v>3209574310</v>
      </c>
      <c r="E247" s="59">
        <f>SUM(E241:E246)</f>
        <v>3209574310</v>
      </c>
      <c r="F247" s="59">
        <f>SUM(F241:F246)</f>
        <v>1246955361</v>
      </c>
      <c r="G247" s="60">
        <f t="shared" si="45"/>
        <v>0.38851113592070097</v>
      </c>
      <c r="H247" s="61">
        <f aca="true" t="shared" si="48" ref="H247:W247">SUM(H241:H246)</f>
        <v>729853403</v>
      </c>
      <c r="I247" s="59">
        <f t="shared" si="48"/>
        <v>385764428</v>
      </c>
      <c r="J247" s="62">
        <f t="shared" si="48"/>
        <v>131337530</v>
      </c>
      <c r="K247" s="62">
        <f t="shared" si="48"/>
        <v>1246955361</v>
      </c>
      <c r="L247" s="61">
        <f t="shared" si="48"/>
        <v>0</v>
      </c>
      <c r="M247" s="59">
        <f t="shared" si="48"/>
        <v>0</v>
      </c>
      <c r="N247" s="62">
        <f t="shared" si="48"/>
        <v>0</v>
      </c>
      <c r="O247" s="62">
        <f t="shared" si="48"/>
        <v>0</v>
      </c>
      <c r="P247" s="61">
        <f t="shared" si="48"/>
        <v>0</v>
      </c>
      <c r="Q247" s="59">
        <f t="shared" si="48"/>
        <v>0</v>
      </c>
      <c r="R247" s="62">
        <f t="shared" si="48"/>
        <v>0</v>
      </c>
      <c r="S247" s="62">
        <f t="shared" si="48"/>
        <v>0</v>
      </c>
      <c r="T247" s="61">
        <f t="shared" si="48"/>
        <v>0</v>
      </c>
      <c r="U247" s="59">
        <f t="shared" si="48"/>
        <v>0</v>
      </c>
      <c r="V247" s="62">
        <f t="shared" si="48"/>
        <v>0</v>
      </c>
      <c r="W247" s="62">
        <f t="shared" si="48"/>
        <v>0</v>
      </c>
    </row>
    <row r="248" spans="1:23" ht="11.25">
      <c r="A248" s="46"/>
      <c r="B248" s="47" t="s">
        <v>450</v>
      </c>
      <c r="C248" s="48"/>
      <c r="D248" s="49">
        <f>SUM(D224:D231,D233:D239,D241:D246)</f>
        <v>10218148342</v>
      </c>
      <c r="E248" s="50">
        <f>SUM(E224:E231,E233:E239,E241:E246)</f>
        <v>10218148342</v>
      </c>
      <c r="F248" s="50">
        <f>SUM(F224:F231,F233:F239,F241:F246)</f>
        <v>3248603308</v>
      </c>
      <c r="G248" s="51">
        <f t="shared" si="45"/>
        <v>0.3179248528470815</v>
      </c>
      <c r="H248" s="52">
        <f aca="true" t="shared" si="49" ref="H248:W248">SUM(H224:H231,H233:H239,H241:H246)</f>
        <v>1956348421</v>
      </c>
      <c r="I248" s="50">
        <f t="shared" si="49"/>
        <v>821774464</v>
      </c>
      <c r="J248" s="53">
        <f t="shared" si="49"/>
        <v>470480423</v>
      </c>
      <c r="K248" s="53">
        <f t="shared" si="49"/>
        <v>3248603308</v>
      </c>
      <c r="L248" s="52">
        <f t="shared" si="49"/>
        <v>0</v>
      </c>
      <c r="M248" s="50">
        <f t="shared" si="49"/>
        <v>0</v>
      </c>
      <c r="N248" s="53">
        <f t="shared" si="49"/>
        <v>0</v>
      </c>
      <c r="O248" s="53">
        <f t="shared" si="49"/>
        <v>0</v>
      </c>
      <c r="P248" s="52">
        <f t="shared" si="49"/>
        <v>0</v>
      </c>
      <c r="Q248" s="50">
        <f t="shared" si="49"/>
        <v>0</v>
      </c>
      <c r="R248" s="53">
        <f t="shared" si="49"/>
        <v>0</v>
      </c>
      <c r="S248" s="53">
        <f t="shared" si="49"/>
        <v>0</v>
      </c>
      <c r="T248" s="52">
        <f t="shared" si="49"/>
        <v>0</v>
      </c>
      <c r="U248" s="50">
        <f t="shared" si="49"/>
        <v>0</v>
      </c>
      <c r="V248" s="53">
        <f t="shared" si="49"/>
        <v>0</v>
      </c>
      <c r="W248" s="53">
        <f t="shared" si="49"/>
        <v>0</v>
      </c>
    </row>
    <row r="249" spans="1:23" ht="11.25">
      <c r="A249" s="26"/>
      <c r="B249" s="13"/>
      <c r="C249" s="14"/>
      <c r="D249" s="15"/>
      <c r="E249" s="16"/>
      <c r="F249" s="16"/>
      <c r="G249" s="10"/>
      <c r="H249" s="36"/>
      <c r="I249" s="42"/>
      <c r="J249" s="37"/>
      <c r="K249" s="37"/>
      <c r="L249" s="36"/>
      <c r="M249" s="42"/>
      <c r="N249" s="37"/>
      <c r="O249" s="37"/>
      <c r="P249" s="36"/>
      <c r="Q249" s="42"/>
      <c r="R249" s="37"/>
      <c r="S249" s="37"/>
      <c r="T249" s="36"/>
      <c r="U249" s="42"/>
      <c r="V249" s="37"/>
      <c r="W249" s="37"/>
    </row>
    <row r="250" spans="1:23" ht="11.25">
      <c r="A250" s="26"/>
      <c r="B250" s="27" t="s">
        <v>451</v>
      </c>
      <c r="C250" s="28"/>
      <c r="D250" s="54"/>
      <c r="E250" s="16"/>
      <c r="F250" s="16"/>
      <c r="G250" s="10"/>
      <c r="H250" s="36"/>
      <c r="I250" s="34"/>
      <c r="J250" s="37"/>
      <c r="K250" s="37"/>
      <c r="L250" s="36"/>
      <c r="M250" s="34"/>
      <c r="N250" s="37"/>
      <c r="O250" s="37"/>
      <c r="P250" s="36"/>
      <c r="Q250" s="34"/>
      <c r="R250" s="37"/>
      <c r="S250" s="37"/>
      <c r="T250" s="36"/>
      <c r="U250" s="34"/>
      <c r="V250" s="37"/>
      <c r="W250" s="37"/>
    </row>
    <row r="251" spans="1:23" ht="11.25">
      <c r="A251" s="30" t="s">
        <v>26</v>
      </c>
      <c r="B251" s="31" t="s">
        <v>452</v>
      </c>
      <c r="C251" s="32" t="s">
        <v>453</v>
      </c>
      <c r="D251" s="33">
        <v>197637000</v>
      </c>
      <c r="E251" s="34">
        <v>197637000</v>
      </c>
      <c r="F251" s="34">
        <v>75509105</v>
      </c>
      <c r="G251" s="35">
        <f aca="true" t="shared" si="50" ref="G251:G278">IF($D251=0,0,$F251/$D251)</f>
        <v>0.3820595586858736</v>
      </c>
      <c r="H251" s="36">
        <v>70190078</v>
      </c>
      <c r="I251" s="34">
        <v>3511897</v>
      </c>
      <c r="J251" s="37">
        <v>1807130</v>
      </c>
      <c r="K251" s="37">
        <v>75509105</v>
      </c>
      <c r="L251" s="36">
        <v>0</v>
      </c>
      <c r="M251" s="34">
        <v>0</v>
      </c>
      <c r="N251" s="37">
        <v>0</v>
      </c>
      <c r="O251" s="37">
        <v>0</v>
      </c>
      <c r="P251" s="36">
        <v>0</v>
      </c>
      <c r="Q251" s="34">
        <v>0</v>
      </c>
      <c r="R251" s="37">
        <v>0</v>
      </c>
      <c r="S251" s="37">
        <v>0</v>
      </c>
      <c r="T251" s="36">
        <v>0</v>
      </c>
      <c r="U251" s="34">
        <v>0</v>
      </c>
      <c r="V251" s="37">
        <v>0</v>
      </c>
      <c r="W251" s="37">
        <v>0</v>
      </c>
    </row>
    <row r="252" spans="1:23" ht="11.25">
      <c r="A252" s="30" t="s">
        <v>26</v>
      </c>
      <c r="B252" s="31" t="s">
        <v>454</v>
      </c>
      <c r="C252" s="32" t="s">
        <v>455</v>
      </c>
      <c r="D252" s="33">
        <v>1166255700</v>
      </c>
      <c r="E252" s="34">
        <v>1166255700</v>
      </c>
      <c r="F252" s="34">
        <v>310199392</v>
      </c>
      <c r="G252" s="35">
        <f t="shared" si="50"/>
        <v>0.26597888610533693</v>
      </c>
      <c r="H252" s="36">
        <v>180650944</v>
      </c>
      <c r="I252" s="34">
        <v>54785191</v>
      </c>
      <c r="J252" s="37">
        <v>74763257</v>
      </c>
      <c r="K252" s="37">
        <v>310199392</v>
      </c>
      <c r="L252" s="36">
        <v>0</v>
      </c>
      <c r="M252" s="34">
        <v>0</v>
      </c>
      <c r="N252" s="37">
        <v>0</v>
      </c>
      <c r="O252" s="37">
        <v>0</v>
      </c>
      <c r="P252" s="36">
        <v>0</v>
      </c>
      <c r="Q252" s="34">
        <v>0</v>
      </c>
      <c r="R252" s="37">
        <v>0</v>
      </c>
      <c r="S252" s="37">
        <v>0</v>
      </c>
      <c r="T252" s="36">
        <v>0</v>
      </c>
      <c r="U252" s="34">
        <v>0</v>
      </c>
      <c r="V252" s="37">
        <v>0</v>
      </c>
      <c r="W252" s="37">
        <v>0</v>
      </c>
    </row>
    <row r="253" spans="1:23" ht="11.25">
      <c r="A253" s="30" t="s">
        <v>26</v>
      </c>
      <c r="B253" s="31" t="s">
        <v>456</v>
      </c>
      <c r="C253" s="32" t="s">
        <v>457</v>
      </c>
      <c r="D253" s="33">
        <v>2685772859</v>
      </c>
      <c r="E253" s="34">
        <v>2685772859</v>
      </c>
      <c r="F253" s="34">
        <v>604059479</v>
      </c>
      <c r="G253" s="35">
        <f t="shared" si="50"/>
        <v>0.22491085833107677</v>
      </c>
      <c r="H253" s="36">
        <v>252369724</v>
      </c>
      <c r="I253" s="34">
        <v>181464445</v>
      </c>
      <c r="J253" s="37">
        <v>170225310</v>
      </c>
      <c r="K253" s="37">
        <v>604059479</v>
      </c>
      <c r="L253" s="36">
        <v>0</v>
      </c>
      <c r="M253" s="34">
        <v>0</v>
      </c>
      <c r="N253" s="37">
        <v>0</v>
      </c>
      <c r="O253" s="37">
        <v>0</v>
      </c>
      <c r="P253" s="36">
        <v>0</v>
      </c>
      <c r="Q253" s="34">
        <v>0</v>
      </c>
      <c r="R253" s="37">
        <v>0</v>
      </c>
      <c r="S253" s="37">
        <v>0</v>
      </c>
      <c r="T253" s="36">
        <v>0</v>
      </c>
      <c r="U253" s="34">
        <v>0</v>
      </c>
      <c r="V253" s="37">
        <v>0</v>
      </c>
      <c r="W253" s="37">
        <v>0</v>
      </c>
    </row>
    <row r="254" spans="1:23" ht="11.25">
      <c r="A254" s="30" t="s">
        <v>26</v>
      </c>
      <c r="B254" s="31" t="s">
        <v>458</v>
      </c>
      <c r="C254" s="32" t="s">
        <v>459</v>
      </c>
      <c r="D254" s="33">
        <v>110459929</v>
      </c>
      <c r="E254" s="34">
        <v>110459929</v>
      </c>
      <c r="F254" s="34">
        <v>35178966</v>
      </c>
      <c r="G254" s="35">
        <f t="shared" si="50"/>
        <v>0.31847717374506007</v>
      </c>
      <c r="H254" s="36">
        <v>24407595</v>
      </c>
      <c r="I254" s="34">
        <v>5893622</v>
      </c>
      <c r="J254" s="37">
        <v>4877749</v>
      </c>
      <c r="K254" s="37">
        <v>35178966</v>
      </c>
      <c r="L254" s="36">
        <v>0</v>
      </c>
      <c r="M254" s="34">
        <v>0</v>
      </c>
      <c r="N254" s="37">
        <v>0</v>
      </c>
      <c r="O254" s="37">
        <v>0</v>
      </c>
      <c r="P254" s="36">
        <v>0</v>
      </c>
      <c r="Q254" s="34">
        <v>0</v>
      </c>
      <c r="R254" s="37">
        <v>0</v>
      </c>
      <c r="S254" s="37">
        <v>0</v>
      </c>
      <c r="T254" s="36">
        <v>0</v>
      </c>
      <c r="U254" s="34">
        <v>0</v>
      </c>
      <c r="V254" s="37">
        <v>0</v>
      </c>
      <c r="W254" s="37">
        <v>0</v>
      </c>
    </row>
    <row r="255" spans="1:23" ht="11.25">
      <c r="A255" s="30" t="s">
        <v>26</v>
      </c>
      <c r="B255" s="31" t="s">
        <v>460</v>
      </c>
      <c r="C255" s="32" t="s">
        <v>461</v>
      </c>
      <c r="D255" s="33">
        <v>379187661</v>
      </c>
      <c r="E255" s="34">
        <v>379187661</v>
      </c>
      <c r="F255" s="34">
        <v>128361750</v>
      </c>
      <c r="G255" s="35">
        <f t="shared" si="50"/>
        <v>0.33851773990082445</v>
      </c>
      <c r="H255" s="36">
        <v>107185062</v>
      </c>
      <c r="I255" s="34">
        <v>10826834</v>
      </c>
      <c r="J255" s="37">
        <v>10349854</v>
      </c>
      <c r="K255" s="37">
        <v>128361750</v>
      </c>
      <c r="L255" s="36">
        <v>0</v>
      </c>
      <c r="M255" s="34">
        <v>0</v>
      </c>
      <c r="N255" s="37">
        <v>0</v>
      </c>
      <c r="O255" s="37">
        <v>0</v>
      </c>
      <c r="P255" s="36">
        <v>0</v>
      </c>
      <c r="Q255" s="34">
        <v>0</v>
      </c>
      <c r="R255" s="37">
        <v>0</v>
      </c>
      <c r="S255" s="37">
        <v>0</v>
      </c>
      <c r="T255" s="36">
        <v>0</v>
      </c>
      <c r="U255" s="34">
        <v>0</v>
      </c>
      <c r="V255" s="37">
        <v>0</v>
      </c>
      <c r="W255" s="37">
        <v>0</v>
      </c>
    </row>
    <row r="256" spans="1:23" ht="11.25">
      <c r="A256" s="30" t="s">
        <v>45</v>
      </c>
      <c r="B256" s="31" t="s">
        <v>462</v>
      </c>
      <c r="C256" s="32" t="s">
        <v>463</v>
      </c>
      <c r="D256" s="33">
        <v>241314000</v>
      </c>
      <c r="E256" s="34">
        <v>241314000</v>
      </c>
      <c r="F256" s="34">
        <v>104230112</v>
      </c>
      <c r="G256" s="35">
        <f t="shared" si="50"/>
        <v>0.4319273311950405</v>
      </c>
      <c r="H256" s="36">
        <v>101027693</v>
      </c>
      <c r="I256" s="34">
        <v>1206482</v>
      </c>
      <c r="J256" s="37">
        <v>1995937</v>
      </c>
      <c r="K256" s="37">
        <v>104230112</v>
      </c>
      <c r="L256" s="36">
        <v>0</v>
      </c>
      <c r="M256" s="34">
        <v>0</v>
      </c>
      <c r="N256" s="37">
        <v>0</v>
      </c>
      <c r="O256" s="37">
        <v>0</v>
      </c>
      <c r="P256" s="36">
        <v>0</v>
      </c>
      <c r="Q256" s="34">
        <v>0</v>
      </c>
      <c r="R256" s="37">
        <v>0</v>
      </c>
      <c r="S256" s="37">
        <v>0</v>
      </c>
      <c r="T256" s="36">
        <v>0</v>
      </c>
      <c r="U256" s="34">
        <v>0</v>
      </c>
      <c r="V256" s="37">
        <v>0</v>
      </c>
      <c r="W256" s="37">
        <v>0</v>
      </c>
    </row>
    <row r="257" spans="1:23" ht="11.25">
      <c r="A257" s="38"/>
      <c r="B257" s="39" t="s">
        <v>464</v>
      </c>
      <c r="C257" s="40"/>
      <c r="D257" s="41">
        <f>SUM(D251:D256)</f>
        <v>4780627149</v>
      </c>
      <c r="E257" s="42">
        <f>SUM(E251:E256)</f>
        <v>4780627149</v>
      </c>
      <c r="F257" s="42">
        <f>SUM(F251:F256)</f>
        <v>1257538804</v>
      </c>
      <c r="G257" s="43">
        <f t="shared" si="50"/>
        <v>0.26304891906557676</v>
      </c>
      <c r="H257" s="44">
        <f aca="true" t="shared" si="51" ref="H257:W257">SUM(H251:H256)</f>
        <v>735831096</v>
      </c>
      <c r="I257" s="42">
        <f t="shared" si="51"/>
        <v>257688471</v>
      </c>
      <c r="J257" s="45">
        <f t="shared" si="51"/>
        <v>264019237</v>
      </c>
      <c r="K257" s="45">
        <f t="shared" si="51"/>
        <v>1257538804</v>
      </c>
      <c r="L257" s="44">
        <f t="shared" si="51"/>
        <v>0</v>
      </c>
      <c r="M257" s="42">
        <f t="shared" si="51"/>
        <v>0</v>
      </c>
      <c r="N257" s="45">
        <f t="shared" si="51"/>
        <v>0</v>
      </c>
      <c r="O257" s="45">
        <f t="shared" si="51"/>
        <v>0</v>
      </c>
      <c r="P257" s="44">
        <f t="shared" si="51"/>
        <v>0</v>
      </c>
      <c r="Q257" s="42">
        <f t="shared" si="51"/>
        <v>0</v>
      </c>
      <c r="R257" s="45">
        <f t="shared" si="51"/>
        <v>0</v>
      </c>
      <c r="S257" s="45">
        <f t="shared" si="51"/>
        <v>0</v>
      </c>
      <c r="T257" s="44">
        <f t="shared" si="51"/>
        <v>0</v>
      </c>
      <c r="U257" s="42">
        <f t="shared" si="51"/>
        <v>0</v>
      </c>
      <c r="V257" s="45">
        <f t="shared" si="51"/>
        <v>0</v>
      </c>
      <c r="W257" s="45">
        <f t="shared" si="51"/>
        <v>0</v>
      </c>
    </row>
    <row r="258" spans="1:23" ht="11.25">
      <c r="A258" s="30" t="s">
        <v>26</v>
      </c>
      <c r="B258" s="31" t="s">
        <v>465</v>
      </c>
      <c r="C258" s="32" t="s">
        <v>466</v>
      </c>
      <c r="D258" s="33">
        <v>75858000</v>
      </c>
      <c r="E258" s="34">
        <v>75858000</v>
      </c>
      <c r="F258" s="34">
        <v>44773113</v>
      </c>
      <c r="G258" s="35">
        <f t="shared" si="50"/>
        <v>0.590222692398956</v>
      </c>
      <c r="H258" s="36">
        <v>32833625</v>
      </c>
      <c r="I258" s="34">
        <v>1230140</v>
      </c>
      <c r="J258" s="37">
        <v>10709348</v>
      </c>
      <c r="K258" s="37">
        <v>44773113</v>
      </c>
      <c r="L258" s="36">
        <v>0</v>
      </c>
      <c r="M258" s="34">
        <v>0</v>
      </c>
      <c r="N258" s="37">
        <v>0</v>
      </c>
      <c r="O258" s="37">
        <v>0</v>
      </c>
      <c r="P258" s="36">
        <v>0</v>
      </c>
      <c r="Q258" s="34">
        <v>0</v>
      </c>
      <c r="R258" s="37">
        <v>0</v>
      </c>
      <c r="S258" s="37">
        <v>0</v>
      </c>
      <c r="T258" s="36">
        <v>0</v>
      </c>
      <c r="U258" s="34">
        <v>0</v>
      </c>
      <c r="V258" s="37">
        <v>0</v>
      </c>
      <c r="W258" s="37">
        <v>0</v>
      </c>
    </row>
    <row r="259" spans="1:23" ht="11.25">
      <c r="A259" s="30" t="s">
        <v>26</v>
      </c>
      <c r="B259" s="31" t="s">
        <v>467</v>
      </c>
      <c r="C259" s="32" t="s">
        <v>468</v>
      </c>
      <c r="D259" s="33">
        <v>132611944</v>
      </c>
      <c r="E259" s="34">
        <v>132611944</v>
      </c>
      <c r="F259" s="34">
        <v>42822434</v>
      </c>
      <c r="G259" s="35">
        <f t="shared" si="50"/>
        <v>0.3229153627368588</v>
      </c>
      <c r="H259" s="36">
        <v>32719078</v>
      </c>
      <c r="I259" s="34">
        <v>6452998</v>
      </c>
      <c r="J259" s="37">
        <v>3650358</v>
      </c>
      <c r="K259" s="37">
        <v>42822434</v>
      </c>
      <c r="L259" s="36">
        <v>0</v>
      </c>
      <c r="M259" s="34">
        <v>0</v>
      </c>
      <c r="N259" s="37">
        <v>0</v>
      </c>
      <c r="O259" s="37">
        <v>0</v>
      </c>
      <c r="P259" s="36">
        <v>0</v>
      </c>
      <c r="Q259" s="34">
        <v>0</v>
      </c>
      <c r="R259" s="37">
        <v>0</v>
      </c>
      <c r="S259" s="37">
        <v>0</v>
      </c>
      <c r="T259" s="36">
        <v>0</v>
      </c>
      <c r="U259" s="34">
        <v>0</v>
      </c>
      <c r="V259" s="37">
        <v>0</v>
      </c>
      <c r="W259" s="37">
        <v>0</v>
      </c>
    </row>
    <row r="260" spans="1:23" ht="11.25">
      <c r="A260" s="30" t="s">
        <v>26</v>
      </c>
      <c r="B260" s="31" t="s">
        <v>469</v>
      </c>
      <c r="C260" s="32" t="s">
        <v>470</v>
      </c>
      <c r="D260" s="33">
        <v>480398090</v>
      </c>
      <c r="E260" s="34">
        <v>480398090</v>
      </c>
      <c r="F260" s="34">
        <v>164522190</v>
      </c>
      <c r="G260" s="35">
        <f t="shared" si="50"/>
        <v>0.34247053313638276</v>
      </c>
      <c r="H260" s="36">
        <v>74167942</v>
      </c>
      <c r="I260" s="34">
        <v>23407721</v>
      </c>
      <c r="J260" s="37">
        <v>66946527</v>
      </c>
      <c r="K260" s="37">
        <v>164522190</v>
      </c>
      <c r="L260" s="36">
        <v>0</v>
      </c>
      <c r="M260" s="34">
        <v>0</v>
      </c>
      <c r="N260" s="37">
        <v>0</v>
      </c>
      <c r="O260" s="37">
        <v>0</v>
      </c>
      <c r="P260" s="36">
        <v>0</v>
      </c>
      <c r="Q260" s="34">
        <v>0</v>
      </c>
      <c r="R260" s="37">
        <v>0</v>
      </c>
      <c r="S260" s="37">
        <v>0</v>
      </c>
      <c r="T260" s="36">
        <v>0</v>
      </c>
      <c r="U260" s="34">
        <v>0</v>
      </c>
      <c r="V260" s="37">
        <v>0</v>
      </c>
      <c r="W260" s="37">
        <v>0</v>
      </c>
    </row>
    <row r="261" spans="1:23" ht="11.25">
      <c r="A261" s="30" t="s">
        <v>26</v>
      </c>
      <c r="B261" s="31" t="s">
        <v>471</v>
      </c>
      <c r="C261" s="32" t="s">
        <v>472</v>
      </c>
      <c r="D261" s="33">
        <v>334286000</v>
      </c>
      <c r="E261" s="34">
        <v>334286000</v>
      </c>
      <c r="F261" s="34">
        <v>90640599</v>
      </c>
      <c r="G261" s="35">
        <f t="shared" si="50"/>
        <v>0.27114685927618865</v>
      </c>
      <c r="H261" s="36">
        <v>51592530</v>
      </c>
      <c r="I261" s="34">
        <v>19516437</v>
      </c>
      <c r="J261" s="37">
        <v>19531632</v>
      </c>
      <c r="K261" s="37">
        <v>90640599</v>
      </c>
      <c r="L261" s="36">
        <v>0</v>
      </c>
      <c r="M261" s="34">
        <v>0</v>
      </c>
      <c r="N261" s="37">
        <v>0</v>
      </c>
      <c r="O261" s="37">
        <v>0</v>
      </c>
      <c r="P261" s="36">
        <v>0</v>
      </c>
      <c r="Q261" s="34">
        <v>0</v>
      </c>
      <c r="R261" s="37">
        <v>0</v>
      </c>
      <c r="S261" s="37">
        <v>0</v>
      </c>
      <c r="T261" s="36">
        <v>0</v>
      </c>
      <c r="U261" s="34">
        <v>0</v>
      </c>
      <c r="V261" s="37">
        <v>0</v>
      </c>
      <c r="W261" s="37">
        <v>0</v>
      </c>
    </row>
    <row r="262" spans="1:23" ht="11.25">
      <c r="A262" s="30" t="s">
        <v>26</v>
      </c>
      <c r="B262" s="31" t="s">
        <v>473</v>
      </c>
      <c r="C262" s="32" t="s">
        <v>474</v>
      </c>
      <c r="D262" s="33">
        <v>218268671</v>
      </c>
      <c r="E262" s="34">
        <v>218268671</v>
      </c>
      <c r="F262" s="34">
        <v>59159160</v>
      </c>
      <c r="G262" s="35">
        <f t="shared" si="50"/>
        <v>0.2710382563331776</v>
      </c>
      <c r="H262" s="36">
        <v>43409404</v>
      </c>
      <c r="I262" s="34">
        <v>9033255</v>
      </c>
      <c r="J262" s="37">
        <v>6716501</v>
      </c>
      <c r="K262" s="37">
        <v>59159160</v>
      </c>
      <c r="L262" s="36">
        <v>0</v>
      </c>
      <c r="M262" s="34">
        <v>0</v>
      </c>
      <c r="N262" s="37">
        <v>0</v>
      </c>
      <c r="O262" s="37">
        <v>0</v>
      </c>
      <c r="P262" s="36">
        <v>0</v>
      </c>
      <c r="Q262" s="34">
        <v>0</v>
      </c>
      <c r="R262" s="37">
        <v>0</v>
      </c>
      <c r="S262" s="37">
        <v>0</v>
      </c>
      <c r="T262" s="36">
        <v>0</v>
      </c>
      <c r="U262" s="34">
        <v>0</v>
      </c>
      <c r="V262" s="37">
        <v>0</v>
      </c>
      <c r="W262" s="37">
        <v>0</v>
      </c>
    </row>
    <row r="263" spans="1:23" ht="11.25">
      <c r="A263" s="30" t="s">
        <v>45</v>
      </c>
      <c r="B263" s="31" t="s">
        <v>475</v>
      </c>
      <c r="C263" s="32" t="s">
        <v>476</v>
      </c>
      <c r="D263" s="33">
        <v>437670000</v>
      </c>
      <c r="E263" s="34">
        <v>437670000</v>
      </c>
      <c r="F263" s="34">
        <v>190350052</v>
      </c>
      <c r="G263" s="35">
        <f t="shared" si="50"/>
        <v>0.4349168368862385</v>
      </c>
      <c r="H263" s="36">
        <v>187103648</v>
      </c>
      <c r="I263" s="34">
        <v>3246404</v>
      </c>
      <c r="J263" s="37">
        <v>0</v>
      </c>
      <c r="K263" s="37">
        <v>190350052</v>
      </c>
      <c r="L263" s="36">
        <v>0</v>
      </c>
      <c r="M263" s="34">
        <v>0</v>
      </c>
      <c r="N263" s="37">
        <v>0</v>
      </c>
      <c r="O263" s="37">
        <v>0</v>
      </c>
      <c r="P263" s="36">
        <v>0</v>
      </c>
      <c r="Q263" s="34">
        <v>0</v>
      </c>
      <c r="R263" s="37">
        <v>0</v>
      </c>
      <c r="S263" s="37">
        <v>0</v>
      </c>
      <c r="T263" s="36">
        <v>0</v>
      </c>
      <c r="U263" s="34">
        <v>0</v>
      </c>
      <c r="V263" s="37">
        <v>0</v>
      </c>
      <c r="W263" s="37">
        <v>0</v>
      </c>
    </row>
    <row r="264" spans="1:23" ht="11.25">
      <c r="A264" s="38"/>
      <c r="B264" s="39" t="s">
        <v>477</v>
      </c>
      <c r="C264" s="40"/>
      <c r="D264" s="41">
        <f>SUM(D258:D263)</f>
        <v>1679092705</v>
      </c>
      <c r="E264" s="42">
        <f>SUM(E258:E263)</f>
        <v>1679092705</v>
      </c>
      <c r="F264" s="42">
        <f>SUM(F258:F263)</f>
        <v>592267548</v>
      </c>
      <c r="G264" s="43">
        <f t="shared" si="50"/>
        <v>0.3527307016678391</v>
      </c>
      <c r="H264" s="44">
        <f aca="true" t="shared" si="52" ref="H264:W264">SUM(H258:H263)</f>
        <v>421826227</v>
      </c>
      <c r="I264" s="42">
        <f t="shared" si="52"/>
        <v>62886955</v>
      </c>
      <c r="J264" s="45">
        <f t="shared" si="52"/>
        <v>107554366</v>
      </c>
      <c r="K264" s="45">
        <f t="shared" si="52"/>
        <v>592267548</v>
      </c>
      <c r="L264" s="44">
        <f t="shared" si="52"/>
        <v>0</v>
      </c>
      <c r="M264" s="42">
        <f t="shared" si="52"/>
        <v>0</v>
      </c>
      <c r="N264" s="45">
        <f t="shared" si="52"/>
        <v>0</v>
      </c>
      <c r="O264" s="45">
        <f t="shared" si="52"/>
        <v>0</v>
      </c>
      <c r="P264" s="44">
        <f t="shared" si="52"/>
        <v>0</v>
      </c>
      <c r="Q264" s="42">
        <f t="shared" si="52"/>
        <v>0</v>
      </c>
      <c r="R264" s="45">
        <f t="shared" si="52"/>
        <v>0</v>
      </c>
      <c r="S264" s="45">
        <f t="shared" si="52"/>
        <v>0</v>
      </c>
      <c r="T264" s="44">
        <f t="shared" si="52"/>
        <v>0</v>
      </c>
      <c r="U264" s="42">
        <f t="shared" si="52"/>
        <v>0</v>
      </c>
      <c r="V264" s="45">
        <f t="shared" si="52"/>
        <v>0</v>
      </c>
      <c r="W264" s="45">
        <f t="shared" si="52"/>
        <v>0</v>
      </c>
    </row>
    <row r="265" spans="1:23" ht="11.25">
      <c r="A265" s="30" t="s">
        <v>26</v>
      </c>
      <c r="B265" s="31" t="s">
        <v>478</v>
      </c>
      <c r="C265" s="32" t="s">
        <v>479</v>
      </c>
      <c r="D265" s="33">
        <v>215049874</v>
      </c>
      <c r="E265" s="34">
        <v>215049874</v>
      </c>
      <c r="F265" s="34">
        <v>84093169</v>
      </c>
      <c r="G265" s="35">
        <f t="shared" si="50"/>
        <v>0.39104030816590946</v>
      </c>
      <c r="H265" s="36">
        <v>51202164</v>
      </c>
      <c r="I265" s="34">
        <v>16391546</v>
      </c>
      <c r="J265" s="37">
        <v>16499459</v>
      </c>
      <c r="K265" s="37">
        <v>84093169</v>
      </c>
      <c r="L265" s="36">
        <v>0</v>
      </c>
      <c r="M265" s="34">
        <v>0</v>
      </c>
      <c r="N265" s="37">
        <v>0</v>
      </c>
      <c r="O265" s="37">
        <v>0</v>
      </c>
      <c r="P265" s="36">
        <v>0</v>
      </c>
      <c r="Q265" s="34">
        <v>0</v>
      </c>
      <c r="R265" s="37">
        <v>0</v>
      </c>
      <c r="S265" s="37">
        <v>0</v>
      </c>
      <c r="T265" s="36">
        <v>0</v>
      </c>
      <c r="U265" s="34">
        <v>0</v>
      </c>
      <c r="V265" s="37">
        <v>0</v>
      </c>
      <c r="W265" s="37">
        <v>0</v>
      </c>
    </row>
    <row r="266" spans="1:23" ht="11.25">
      <c r="A266" s="30" t="s">
        <v>26</v>
      </c>
      <c r="B266" s="31" t="s">
        <v>480</v>
      </c>
      <c r="C266" s="32" t="s">
        <v>481</v>
      </c>
      <c r="D266" s="33">
        <v>125522440</v>
      </c>
      <c r="E266" s="34">
        <v>125522440</v>
      </c>
      <c r="F266" s="34">
        <v>23284870</v>
      </c>
      <c r="G266" s="35">
        <f t="shared" si="50"/>
        <v>0.18550364381062062</v>
      </c>
      <c r="H266" s="36">
        <v>20660559</v>
      </c>
      <c r="I266" s="34">
        <v>2624311</v>
      </c>
      <c r="J266" s="37">
        <v>0</v>
      </c>
      <c r="K266" s="37">
        <v>23284870</v>
      </c>
      <c r="L266" s="36">
        <v>0</v>
      </c>
      <c r="M266" s="34">
        <v>0</v>
      </c>
      <c r="N266" s="37">
        <v>0</v>
      </c>
      <c r="O266" s="37">
        <v>0</v>
      </c>
      <c r="P266" s="36">
        <v>0</v>
      </c>
      <c r="Q266" s="34">
        <v>0</v>
      </c>
      <c r="R266" s="37">
        <v>0</v>
      </c>
      <c r="S266" s="37">
        <v>0</v>
      </c>
      <c r="T266" s="36">
        <v>0</v>
      </c>
      <c r="U266" s="34">
        <v>0</v>
      </c>
      <c r="V266" s="37">
        <v>0</v>
      </c>
      <c r="W266" s="37">
        <v>0</v>
      </c>
    </row>
    <row r="267" spans="1:23" ht="11.25">
      <c r="A267" s="30" t="s">
        <v>26</v>
      </c>
      <c r="B267" s="31" t="s">
        <v>482</v>
      </c>
      <c r="C267" s="32" t="s">
        <v>483</v>
      </c>
      <c r="D267" s="33">
        <v>129618186</v>
      </c>
      <c r="E267" s="34">
        <v>129618186</v>
      </c>
      <c r="F267" s="34">
        <v>36926062</v>
      </c>
      <c r="G267" s="35">
        <f t="shared" si="50"/>
        <v>0.2848833419100619</v>
      </c>
      <c r="H267" s="36">
        <v>35048421</v>
      </c>
      <c r="I267" s="34">
        <v>1084556</v>
      </c>
      <c r="J267" s="37">
        <v>793085</v>
      </c>
      <c r="K267" s="37">
        <v>36926062</v>
      </c>
      <c r="L267" s="36">
        <v>0</v>
      </c>
      <c r="M267" s="34">
        <v>0</v>
      </c>
      <c r="N267" s="37">
        <v>0</v>
      </c>
      <c r="O267" s="37">
        <v>0</v>
      </c>
      <c r="P267" s="36">
        <v>0</v>
      </c>
      <c r="Q267" s="34">
        <v>0</v>
      </c>
      <c r="R267" s="37">
        <v>0</v>
      </c>
      <c r="S267" s="37">
        <v>0</v>
      </c>
      <c r="T267" s="36">
        <v>0</v>
      </c>
      <c r="U267" s="34">
        <v>0</v>
      </c>
      <c r="V267" s="37">
        <v>0</v>
      </c>
      <c r="W267" s="37">
        <v>0</v>
      </c>
    </row>
    <row r="268" spans="1:23" ht="11.25">
      <c r="A268" s="30" t="s">
        <v>26</v>
      </c>
      <c r="B268" s="31" t="s">
        <v>484</v>
      </c>
      <c r="C268" s="32" t="s">
        <v>485</v>
      </c>
      <c r="D268" s="33">
        <v>201858386</v>
      </c>
      <c r="E268" s="34">
        <v>201858386</v>
      </c>
      <c r="F268" s="34">
        <v>28352371</v>
      </c>
      <c r="G268" s="35">
        <f t="shared" si="50"/>
        <v>0.14045674079649087</v>
      </c>
      <c r="H268" s="36">
        <v>17280661</v>
      </c>
      <c r="I268" s="34">
        <v>6153043</v>
      </c>
      <c r="J268" s="37">
        <v>4918667</v>
      </c>
      <c r="K268" s="37">
        <v>28352371</v>
      </c>
      <c r="L268" s="36">
        <v>0</v>
      </c>
      <c r="M268" s="34">
        <v>0</v>
      </c>
      <c r="N268" s="37">
        <v>0</v>
      </c>
      <c r="O268" s="37">
        <v>0</v>
      </c>
      <c r="P268" s="36">
        <v>0</v>
      </c>
      <c r="Q268" s="34">
        <v>0</v>
      </c>
      <c r="R268" s="37">
        <v>0</v>
      </c>
      <c r="S268" s="37">
        <v>0</v>
      </c>
      <c r="T268" s="36">
        <v>0</v>
      </c>
      <c r="U268" s="34">
        <v>0</v>
      </c>
      <c r="V268" s="37">
        <v>0</v>
      </c>
      <c r="W268" s="37">
        <v>0</v>
      </c>
    </row>
    <row r="269" spans="1:23" ht="11.25">
      <c r="A269" s="30" t="s">
        <v>26</v>
      </c>
      <c r="B269" s="31" t="s">
        <v>486</v>
      </c>
      <c r="C269" s="32" t="s">
        <v>487</v>
      </c>
      <c r="D269" s="33">
        <v>119230604</v>
      </c>
      <c r="E269" s="34">
        <v>119230604</v>
      </c>
      <c r="F269" s="34">
        <v>35609923</v>
      </c>
      <c r="G269" s="35">
        <f t="shared" si="50"/>
        <v>0.2986642842134726</v>
      </c>
      <c r="H269" s="36">
        <v>27718093</v>
      </c>
      <c r="I269" s="34">
        <v>2157227</v>
      </c>
      <c r="J269" s="37">
        <v>5734603</v>
      </c>
      <c r="K269" s="37">
        <v>35609923</v>
      </c>
      <c r="L269" s="36">
        <v>0</v>
      </c>
      <c r="M269" s="34">
        <v>0</v>
      </c>
      <c r="N269" s="37">
        <v>0</v>
      </c>
      <c r="O269" s="37">
        <v>0</v>
      </c>
      <c r="P269" s="36">
        <v>0</v>
      </c>
      <c r="Q269" s="34">
        <v>0</v>
      </c>
      <c r="R269" s="37">
        <v>0</v>
      </c>
      <c r="S269" s="37">
        <v>0</v>
      </c>
      <c r="T269" s="36">
        <v>0</v>
      </c>
      <c r="U269" s="34">
        <v>0</v>
      </c>
      <c r="V269" s="37">
        <v>0</v>
      </c>
      <c r="W269" s="37">
        <v>0</v>
      </c>
    </row>
    <row r="270" spans="1:23" ht="11.25">
      <c r="A270" s="30" t="s">
        <v>45</v>
      </c>
      <c r="B270" s="31" t="s">
        <v>488</v>
      </c>
      <c r="C270" s="32" t="s">
        <v>489</v>
      </c>
      <c r="D270" s="33">
        <v>611674600</v>
      </c>
      <c r="E270" s="34">
        <v>611674600</v>
      </c>
      <c r="F270" s="34">
        <v>99897291</v>
      </c>
      <c r="G270" s="35">
        <f t="shared" si="50"/>
        <v>0.16331770356329983</v>
      </c>
      <c r="H270" s="36">
        <v>96959621</v>
      </c>
      <c r="I270" s="34">
        <v>2156428</v>
      </c>
      <c r="J270" s="37">
        <v>781242</v>
      </c>
      <c r="K270" s="37">
        <v>99897291</v>
      </c>
      <c r="L270" s="36">
        <v>0</v>
      </c>
      <c r="M270" s="34">
        <v>0</v>
      </c>
      <c r="N270" s="37">
        <v>0</v>
      </c>
      <c r="O270" s="37">
        <v>0</v>
      </c>
      <c r="P270" s="36">
        <v>0</v>
      </c>
      <c r="Q270" s="34">
        <v>0</v>
      </c>
      <c r="R270" s="37">
        <v>0</v>
      </c>
      <c r="S270" s="37">
        <v>0</v>
      </c>
      <c r="T270" s="36">
        <v>0</v>
      </c>
      <c r="U270" s="34">
        <v>0</v>
      </c>
      <c r="V270" s="37">
        <v>0</v>
      </c>
      <c r="W270" s="37">
        <v>0</v>
      </c>
    </row>
    <row r="271" spans="1:23" ht="11.25">
      <c r="A271" s="38"/>
      <c r="B271" s="39" t="s">
        <v>490</v>
      </c>
      <c r="C271" s="40"/>
      <c r="D271" s="41">
        <f>SUM(D265:D270)</f>
        <v>1402954090</v>
      </c>
      <c r="E271" s="42">
        <f>SUM(E265:E270)</f>
        <v>1402954090</v>
      </c>
      <c r="F271" s="42">
        <f>SUM(F265:F270)</f>
        <v>308163686</v>
      </c>
      <c r="G271" s="43">
        <f t="shared" si="50"/>
        <v>0.21965343570152035</v>
      </c>
      <c r="H271" s="44">
        <f aca="true" t="shared" si="53" ref="H271:W271">SUM(H265:H270)</f>
        <v>248869519</v>
      </c>
      <c r="I271" s="42">
        <f t="shared" si="53"/>
        <v>30567111</v>
      </c>
      <c r="J271" s="45">
        <f t="shared" si="53"/>
        <v>28727056</v>
      </c>
      <c r="K271" s="45">
        <f t="shared" si="53"/>
        <v>308163686</v>
      </c>
      <c r="L271" s="44">
        <f t="shared" si="53"/>
        <v>0</v>
      </c>
      <c r="M271" s="42">
        <f t="shared" si="53"/>
        <v>0</v>
      </c>
      <c r="N271" s="45">
        <f t="shared" si="53"/>
        <v>0</v>
      </c>
      <c r="O271" s="45">
        <f t="shared" si="53"/>
        <v>0</v>
      </c>
      <c r="P271" s="44">
        <f t="shared" si="53"/>
        <v>0</v>
      </c>
      <c r="Q271" s="42">
        <f t="shared" si="53"/>
        <v>0</v>
      </c>
      <c r="R271" s="45">
        <f t="shared" si="53"/>
        <v>0</v>
      </c>
      <c r="S271" s="45">
        <f t="shared" si="53"/>
        <v>0</v>
      </c>
      <c r="T271" s="44">
        <f t="shared" si="53"/>
        <v>0</v>
      </c>
      <c r="U271" s="42">
        <f t="shared" si="53"/>
        <v>0</v>
      </c>
      <c r="V271" s="45">
        <f t="shared" si="53"/>
        <v>0</v>
      </c>
      <c r="W271" s="45">
        <f t="shared" si="53"/>
        <v>0</v>
      </c>
    </row>
    <row r="272" spans="1:23" ht="11.25">
      <c r="A272" s="30" t="s">
        <v>26</v>
      </c>
      <c r="B272" s="31" t="s">
        <v>491</v>
      </c>
      <c r="C272" s="32" t="s">
        <v>492</v>
      </c>
      <c r="D272" s="33">
        <v>107581839</v>
      </c>
      <c r="E272" s="34">
        <v>107581839</v>
      </c>
      <c r="F272" s="34">
        <v>50024638</v>
      </c>
      <c r="G272" s="35">
        <f t="shared" si="50"/>
        <v>0.46499147500164967</v>
      </c>
      <c r="H272" s="36">
        <v>24422013</v>
      </c>
      <c r="I272" s="34">
        <v>16806476</v>
      </c>
      <c r="J272" s="37">
        <v>8796149</v>
      </c>
      <c r="K272" s="37">
        <v>50024638</v>
      </c>
      <c r="L272" s="36">
        <v>0</v>
      </c>
      <c r="M272" s="34">
        <v>0</v>
      </c>
      <c r="N272" s="37">
        <v>0</v>
      </c>
      <c r="O272" s="37">
        <v>0</v>
      </c>
      <c r="P272" s="36">
        <v>0</v>
      </c>
      <c r="Q272" s="34">
        <v>0</v>
      </c>
      <c r="R272" s="37">
        <v>0</v>
      </c>
      <c r="S272" s="37">
        <v>0</v>
      </c>
      <c r="T272" s="36">
        <v>0</v>
      </c>
      <c r="U272" s="34">
        <v>0</v>
      </c>
      <c r="V272" s="37">
        <v>0</v>
      </c>
      <c r="W272" s="37">
        <v>0</v>
      </c>
    </row>
    <row r="273" spans="1:23" ht="11.25">
      <c r="A273" s="30" t="s">
        <v>26</v>
      </c>
      <c r="B273" s="31" t="s">
        <v>493</v>
      </c>
      <c r="C273" s="32" t="s">
        <v>494</v>
      </c>
      <c r="D273" s="33">
        <v>959132732</v>
      </c>
      <c r="E273" s="34">
        <v>959132732</v>
      </c>
      <c r="F273" s="34">
        <v>279326592</v>
      </c>
      <c r="G273" s="35">
        <f t="shared" si="50"/>
        <v>0.2912282968568317</v>
      </c>
      <c r="H273" s="36">
        <v>114634131</v>
      </c>
      <c r="I273" s="34">
        <v>84312408</v>
      </c>
      <c r="J273" s="37">
        <v>80380053</v>
      </c>
      <c r="K273" s="37">
        <v>279326592</v>
      </c>
      <c r="L273" s="36">
        <v>0</v>
      </c>
      <c r="M273" s="34">
        <v>0</v>
      </c>
      <c r="N273" s="37">
        <v>0</v>
      </c>
      <c r="O273" s="37">
        <v>0</v>
      </c>
      <c r="P273" s="36">
        <v>0</v>
      </c>
      <c r="Q273" s="34">
        <v>0</v>
      </c>
      <c r="R273" s="37">
        <v>0</v>
      </c>
      <c r="S273" s="37">
        <v>0</v>
      </c>
      <c r="T273" s="36">
        <v>0</v>
      </c>
      <c r="U273" s="34">
        <v>0</v>
      </c>
      <c r="V273" s="37">
        <v>0</v>
      </c>
      <c r="W273" s="37">
        <v>0</v>
      </c>
    </row>
    <row r="274" spans="1:23" ht="11.25">
      <c r="A274" s="30" t="s">
        <v>26</v>
      </c>
      <c r="B274" s="31" t="s">
        <v>495</v>
      </c>
      <c r="C274" s="32" t="s">
        <v>496</v>
      </c>
      <c r="D274" s="33">
        <v>1793178578</v>
      </c>
      <c r="E274" s="34">
        <v>1793178578</v>
      </c>
      <c r="F274" s="34">
        <v>491918132</v>
      </c>
      <c r="G274" s="35">
        <f t="shared" si="50"/>
        <v>0.2743274641104931</v>
      </c>
      <c r="H274" s="36">
        <v>274063119</v>
      </c>
      <c r="I274" s="34">
        <v>108838349</v>
      </c>
      <c r="J274" s="37">
        <v>109016664</v>
      </c>
      <c r="K274" s="37">
        <v>491918132</v>
      </c>
      <c r="L274" s="36">
        <v>0</v>
      </c>
      <c r="M274" s="34">
        <v>0</v>
      </c>
      <c r="N274" s="37">
        <v>0</v>
      </c>
      <c r="O274" s="37">
        <v>0</v>
      </c>
      <c r="P274" s="36">
        <v>0</v>
      </c>
      <c r="Q274" s="34">
        <v>0</v>
      </c>
      <c r="R274" s="37">
        <v>0</v>
      </c>
      <c r="S274" s="37">
        <v>0</v>
      </c>
      <c r="T274" s="36">
        <v>0</v>
      </c>
      <c r="U274" s="34">
        <v>0</v>
      </c>
      <c r="V274" s="37">
        <v>0</v>
      </c>
      <c r="W274" s="37">
        <v>0</v>
      </c>
    </row>
    <row r="275" spans="1:23" ht="11.25">
      <c r="A275" s="30" t="s">
        <v>26</v>
      </c>
      <c r="B275" s="31" t="s">
        <v>497</v>
      </c>
      <c r="C275" s="32" t="s">
        <v>498</v>
      </c>
      <c r="D275" s="33">
        <v>261617700</v>
      </c>
      <c r="E275" s="34">
        <v>261617700</v>
      </c>
      <c r="F275" s="34">
        <v>73740281</v>
      </c>
      <c r="G275" s="35">
        <f t="shared" si="50"/>
        <v>0.28186273711602844</v>
      </c>
      <c r="H275" s="36">
        <v>45554522</v>
      </c>
      <c r="I275" s="34">
        <v>14527091</v>
      </c>
      <c r="J275" s="37">
        <v>13658668</v>
      </c>
      <c r="K275" s="37">
        <v>73740281</v>
      </c>
      <c r="L275" s="36">
        <v>0</v>
      </c>
      <c r="M275" s="34">
        <v>0</v>
      </c>
      <c r="N275" s="37">
        <v>0</v>
      </c>
      <c r="O275" s="37">
        <v>0</v>
      </c>
      <c r="P275" s="36">
        <v>0</v>
      </c>
      <c r="Q275" s="34">
        <v>0</v>
      </c>
      <c r="R275" s="37">
        <v>0</v>
      </c>
      <c r="S275" s="37">
        <v>0</v>
      </c>
      <c r="T275" s="36">
        <v>0</v>
      </c>
      <c r="U275" s="34">
        <v>0</v>
      </c>
      <c r="V275" s="37">
        <v>0</v>
      </c>
      <c r="W275" s="37">
        <v>0</v>
      </c>
    </row>
    <row r="276" spans="1:23" ht="11.25">
      <c r="A276" s="30" t="s">
        <v>45</v>
      </c>
      <c r="B276" s="31" t="s">
        <v>499</v>
      </c>
      <c r="C276" s="32" t="s">
        <v>500</v>
      </c>
      <c r="D276" s="33">
        <v>173017600</v>
      </c>
      <c r="E276" s="34">
        <v>173017600</v>
      </c>
      <c r="F276" s="34">
        <v>68436206</v>
      </c>
      <c r="G276" s="35">
        <f t="shared" si="50"/>
        <v>0.3955447653880299</v>
      </c>
      <c r="H276" s="36">
        <v>66826008</v>
      </c>
      <c r="I276" s="34">
        <v>1000000</v>
      </c>
      <c r="J276" s="37">
        <v>610198</v>
      </c>
      <c r="K276" s="37">
        <v>68436206</v>
      </c>
      <c r="L276" s="36">
        <v>0</v>
      </c>
      <c r="M276" s="34">
        <v>0</v>
      </c>
      <c r="N276" s="37">
        <v>0</v>
      </c>
      <c r="O276" s="37">
        <v>0</v>
      </c>
      <c r="P276" s="36">
        <v>0</v>
      </c>
      <c r="Q276" s="34">
        <v>0</v>
      </c>
      <c r="R276" s="37">
        <v>0</v>
      </c>
      <c r="S276" s="37">
        <v>0</v>
      </c>
      <c r="T276" s="36">
        <v>0</v>
      </c>
      <c r="U276" s="34">
        <v>0</v>
      </c>
      <c r="V276" s="37">
        <v>0</v>
      </c>
      <c r="W276" s="37">
        <v>0</v>
      </c>
    </row>
    <row r="277" spans="1:23" ht="11.25">
      <c r="A277" s="55"/>
      <c r="B277" s="56" t="s">
        <v>501</v>
      </c>
      <c r="C277" s="57"/>
      <c r="D277" s="58">
        <f>SUM(D272:D276)</f>
        <v>3294528449</v>
      </c>
      <c r="E277" s="59">
        <f>SUM(E272:E276)</f>
        <v>3294528449</v>
      </c>
      <c r="F277" s="59">
        <f>SUM(F272:F276)</f>
        <v>963445849</v>
      </c>
      <c r="G277" s="60">
        <f t="shared" si="50"/>
        <v>0.29243816343198925</v>
      </c>
      <c r="H277" s="61">
        <f aca="true" t="shared" si="54" ref="H277:W277">SUM(H272:H276)</f>
        <v>525499793</v>
      </c>
      <c r="I277" s="59">
        <f t="shared" si="54"/>
        <v>225484324</v>
      </c>
      <c r="J277" s="62">
        <f t="shared" si="54"/>
        <v>212461732</v>
      </c>
      <c r="K277" s="62">
        <f t="shared" si="54"/>
        <v>963445849</v>
      </c>
      <c r="L277" s="61">
        <f t="shared" si="54"/>
        <v>0</v>
      </c>
      <c r="M277" s="59">
        <f t="shared" si="54"/>
        <v>0</v>
      </c>
      <c r="N277" s="62">
        <f t="shared" si="54"/>
        <v>0</v>
      </c>
      <c r="O277" s="62">
        <f t="shared" si="54"/>
        <v>0</v>
      </c>
      <c r="P277" s="61">
        <f t="shared" si="54"/>
        <v>0</v>
      </c>
      <c r="Q277" s="59">
        <f t="shared" si="54"/>
        <v>0</v>
      </c>
      <c r="R277" s="62">
        <f t="shared" si="54"/>
        <v>0</v>
      </c>
      <c r="S277" s="62">
        <f t="shared" si="54"/>
        <v>0</v>
      </c>
      <c r="T277" s="61">
        <f t="shared" si="54"/>
        <v>0</v>
      </c>
      <c r="U277" s="59">
        <f t="shared" si="54"/>
        <v>0</v>
      </c>
      <c r="V277" s="62">
        <f t="shared" si="54"/>
        <v>0</v>
      </c>
      <c r="W277" s="62">
        <f t="shared" si="54"/>
        <v>0</v>
      </c>
    </row>
    <row r="278" spans="1:23" ht="11.25">
      <c r="A278" s="46"/>
      <c r="B278" s="47" t="s">
        <v>502</v>
      </c>
      <c r="C278" s="48"/>
      <c r="D278" s="49">
        <f>SUM(D251:D256,D258:D263,D265:D270,D272:D276)</f>
        <v>11157202393</v>
      </c>
      <c r="E278" s="50">
        <f>SUM(E251:E256,E258:E263,E265:E270,E272:E276)</f>
        <v>11157202393</v>
      </c>
      <c r="F278" s="50">
        <f>SUM(F251:F256,F258:F263,F265:F270,F272:F276)</f>
        <v>3121415887</v>
      </c>
      <c r="G278" s="51">
        <f t="shared" si="50"/>
        <v>0.2797668964899631</v>
      </c>
      <c r="H278" s="52">
        <f aca="true" t="shared" si="55" ref="H278:W278">SUM(H251:H256,H258:H263,H265:H270,H272:H276)</f>
        <v>1932026635</v>
      </c>
      <c r="I278" s="50">
        <f t="shared" si="55"/>
        <v>576626861</v>
      </c>
      <c r="J278" s="53">
        <f t="shared" si="55"/>
        <v>612762391</v>
      </c>
      <c r="K278" s="53">
        <f t="shared" si="55"/>
        <v>3121415887</v>
      </c>
      <c r="L278" s="52">
        <f t="shared" si="55"/>
        <v>0</v>
      </c>
      <c r="M278" s="50">
        <f t="shared" si="55"/>
        <v>0</v>
      </c>
      <c r="N278" s="53">
        <f t="shared" si="55"/>
        <v>0</v>
      </c>
      <c r="O278" s="53">
        <f t="shared" si="55"/>
        <v>0</v>
      </c>
      <c r="P278" s="52">
        <f t="shared" si="55"/>
        <v>0</v>
      </c>
      <c r="Q278" s="50">
        <f t="shared" si="55"/>
        <v>0</v>
      </c>
      <c r="R278" s="53">
        <f t="shared" si="55"/>
        <v>0</v>
      </c>
      <c r="S278" s="53">
        <f t="shared" si="55"/>
        <v>0</v>
      </c>
      <c r="T278" s="52">
        <f t="shared" si="55"/>
        <v>0</v>
      </c>
      <c r="U278" s="50">
        <f t="shared" si="55"/>
        <v>0</v>
      </c>
      <c r="V278" s="53">
        <f t="shared" si="55"/>
        <v>0</v>
      </c>
      <c r="W278" s="53">
        <f t="shared" si="55"/>
        <v>0</v>
      </c>
    </row>
    <row r="279" spans="1:23" ht="11.25">
      <c r="A279" s="26"/>
      <c r="B279" s="13"/>
      <c r="C279" s="14"/>
      <c r="D279" s="15"/>
      <c r="E279" s="16"/>
      <c r="F279" s="16"/>
      <c r="G279" s="10"/>
      <c r="H279" s="36"/>
      <c r="I279" s="34"/>
      <c r="J279" s="37"/>
      <c r="K279" s="37"/>
      <c r="L279" s="36"/>
      <c r="M279" s="34"/>
      <c r="N279" s="37"/>
      <c r="O279" s="37"/>
      <c r="P279" s="36"/>
      <c r="Q279" s="34"/>
      <c r="R279" s="37"/>
      <c r="S279" s="37"/>
      <c r="T279" s="36"/>
      <c r="U279" s="34"/>
      <c r="V279" s="37"/>
      <c r="W279" s="37"/>
    </row>
    <row r="280" spans="1:23" ht="11.25">
      <c r="A280" s="26"/>
      <c r="B280" s="27" t="s">
        <v>503</v>
      </c>
      <c r="C280" s="28"/>
      <c r="D280" s="54"/>
      <c r="E280" s="16"/>
      <c r="F280" s="16"/>
      <c r="G280" s="10"/>
      <c r="H280" s="36"/>
      <c r="I280" s="34"/>
      <c r="J280" s="37"/>
      <c r="K280" s="37"/>
      <c r="L280" s="36"/>
      <c r="M280" s="34"/>
      <c r="N280" s="37"/>
      <c r="O280" s="37"/>
      <c r="P280" s="36"/>
      <c r="Q280" s="34"/>
      <c r="R280" s="37"/>
      <c r="S280" s="37"/>
      <c r="T280" s="36"/>
      <c r="U280" s="34"/>
      <c r="V280" s="37"/>
      <c r="W280" s="37"/>
    </row>
    <row r="281" spans="1:23" ht="11.25">
      <c r="A281" s="30" t="s">
        <v>26</v>
      </c>
      <c r="B281" s="31" t="s">
        <v>504</v>
      </c>
      <c r="C281" s="32" t="s">
        <v>505</v>
      </c>
      <c r="D281" s="33">
        <v>102961855</v>
      </c>
      <c r="E281" s="34">
        <v>102961855</v>
      </c>
      <c r="F281" s="34">
        <v>39655214</v>
      </c>
      <c r="G281" s="35">
        <f aca="true" t="shared" si="56" ref="G281:G318">IF($D281=0,0,$F281/$D281)</f>
        <v>0.3851447120877921</v>
      </c>
      <c r="H281" s="36">
        <v>33458764</v>
      </c>
      <c r="I281" s="34">
        <v>3441436</v>
      </c>
      <c r="J281" s="37">
        <v>2755014</v>
      </c>
      <c r="K281" s="37">
        <v>39655214</v>
      </c>
      <c r="L281" s="36">
        <v>0</v>
      </c>
      <c r="M281" s="34">
        <v>0</v>
      </c>
      <c r="N281" s="37">
        <v>0</v>
      </c>
      <c r="O281" s="37">
        <v>0</v>
      </c>
      <c r="P281" s="36">
        <v>0</v>
      </c>
      <c r="Q281" s="34">
        <v>0</v>
      </c>
      <c r="R281" s="37">
        <v>0</v>
      </c>
      <c r="S281" s="37">
        <v>0</v>
      </c>
      <c r="T281" s="36">
        <v>0</v>
      </c>
      <c r="U281" s="34">
        <v>0</v>
      </c>
      <c r="V281" s="37">
        <v>0</v>
      </c>
      <c r="W281" s="37">
        <v>0</v>
      </c>
    </row>
    <row r="282" spans="1:23" ht="11.25">
      <c r="A282" s="30" t="s">
        <v>26</v>
      </c>
      <c r="B282" s="31" t="s">
        <v>506</v>
      </c>
      <c r="C282" s="32" t="s">
        <v>507</v>
      </c>
      <c r="D282" s="33">
        <v>196186115</v>
      </c>
      <c r="E282" s="34">
        <v>196186115</v>
      </c>
      <c r="F282" s="34">
        <v>68628307</v>
      </c>
      <c r="G282" s="35">
        <f t="shared" si="56"/>
        <v>0.3498122535328252</v>
      </c>
      <c r="H282" s="36">
        <v>47012478</v>
      </c>
      <c r="I282" s="34">
        <v>11880307</v>
      </c>
      <c r="J282" s="37">
        <v>9735522</v>
      </c>
      <c r="K282" s="37">
        <v>68628307</v>
      </c>
      <c r="L282" s="36">
        <v>0</v>
      </c>
      <c r="M282" s="34">
        <v>0</v>
      </c>
      <c r="N282" s="37">
        <v>0</v>
      </c>
      <c r="O282" s="37">
        <v>0</v>
      </c>
      <c r="P282" s="36">
        <v>0</v>
      </c>
      <c r="Q282" s="34">
        <v>0</v>
      </c>
      <c r="R282" s="37">
        <v>0</v>
      </c>
      <c r="S282" s="37">
        <v>0</v>
      </c>
      <c r="T282" s="36">
        <v>0</v>
      </c>
      <c r="U282" s="34">
        <v>0</v>
      </c>
      <c r="V282" s="37">
        <v>0</v>
      </c>
      <c r="W282" s="37">
        <v>0</v>
      </c>
    </row>
    <row r="283" spans="1:23" ht="11.25">
      <c r="A283" s="30" t="s">
        <v>26</v>
      </c>
      <c r="B283" s="31" t="s">
        <v>508</v>
      </c>
      <c r="C283" s="32" t="s">
        <v>509</v>
      </c>
      <c r="D283" s="33">
        <v>235518355</v>
      </c>
      <c r="E283" s="34">
        <v>235518355</v>
      </c>
      <c r="F283" s="34">
        <v>33603704</v>
      </c>
      <c r="G283" s="35">
        <f t="shared" si="56"/>
        <v>0.14267976693366427</v>
      </c>
      <c r="H283" s="36">
        <v>20299954</v>
      </c>
      <c r="I283" s="34">
        <v>13303750</v>
      </c>
      <c r="J283" s="37">
        <v>0</v>
      </c>
      <c r="K283" s="37">
        <v>33603704</v>
      </c>
      <c r="L283" s="36">
        <v>0</v>
      </c>
      <c r="M283" s="34">
        <v>0</v>
      </c>
      <c r="N283" s="37">
        <v>0</v>
      </c>
      <c r="O283" s="37">
        <v>0</v>
      </c>
      <c r="P283" s="36">
        <v>0</v>
      </c>
      <c r="Q283" s="34">
        <v>0</v>
      </c>
      <c r="R283" s="37">
        <v>0</v>
      </c>
      <c r="S283" s="37">
        <v>0</v>
      </c>
      <c r="T283" s="36">
        <v>0</v>
      </c>
      <c r="U283" s="34">
        <v>0</v>
      </c>
      <c r="V283" s="37">
        <v>0</v>
      </c>
      <c r="W283" s="37">
        <v>0</v>
      </c>
    </row>
    <row r="284" spans="1:23" ht="11.25">
      <c r="A284" s="30" t="s">
        <v>45</v>
      </c>
      <c r="B284" s="31" t="s">
        <v>510</v>
      </c>
      <c r="C284" s="32" t="s">
        <v>511</v>
      </c>
      <c r="D284" s="33">
        <v>63797200</v>
      </c>
      <c r="E284" s="34">
        <v>63797200</v>
      </c>
      <c r="F284" s="34">
        <v>26558186</v>
      </c>
      <c r="G284" s="35">
        <f t="shared" si="56"/>
        <v>0.41629077765168376</v>
      </c>
      <c r="H284" s="36">
        <v>24770846</v>
      </c>
      <c r="I284" s="34">
        <v>1131888</v>
      </c>
      <c r="J284" s="37">
        <v>655452</v>
      </c>
      <c r="K284" s="37">
        <v>26558186</v>
      </c>
      <c r="L284" s="36">
        <v>0</v>
      </c>
      <c r="M284" s="34">
        <v>0</v>
      </c>
      <c r="N284" s="37">
        <v>0</v>
      </c>
      <c r="O284" s="37">
        <v>0</v>
      </c>
      <c r="P284" s="36">
        <v>0</v>
      </c>
      <c r="Q284" s="34">
        <v>0</v>
      </c>
      <c r="R284" s="37">
        <v>0</v>
      </c>
      <c r="S284" s="37">
        <v>0</v>
      </c>
      <c r="T284" s="36">
        <v>0</v>
      </c>
      <c r="U284" s="34">
        <v>0</v>
      </c>
      <c r="V284" s="37">
        <v>0</v>
      </c>
      <c r="W284" s="37">
        <v>0</v>
      </c>
    </row>
    <row r="285" spans="1:23" ht="11.25">
      <c r="A285" s="38"/>
      <c r="B285" s="39" t="s">
        <v>512</v>
      </c>
      <c r="C285" s="40"/>
      <c r="D285" s="41">
        <f>SUM(D281:D284)</f>
        <v>598463525</v>
      </c>
      <c r="E285" s="42">
        <f>SUM(E281:E284)</f>
        <v>598463525</v>
      </c>
      <c r="F285" s="42">
        <f>SUM(F281:F284)</f>
        <v>168445411</v>
      </c>
      <c r="G285" s="43">
        <f t="shared" si="56"/>
        <v>0.28146312007903906</v>
      </c>
      <c r="H285" s="44">
        <f aca="true" t="shared" si="57" ref="H285:W285">SUM(H281:H284)</f>
        <v>125542042</v>
      </c>
      <c r="I285" s="42">
        <f t="shared" si="57"/>
        <v>29757381</v>
      </c>
      <c r="J285" s="45">
        <f t="shared" si="57"/>
        <v>13145988</v>
      </c>
      <c r="K285" s="45">
        <f t="shared" si="57"/>
        <v>168445411</v>
      </c>
      <c r="L285" s="44">
        <f t="shared" si="57"/>
        <v>0</v>
      </c>
      <c r="M285" s="42">
        <f t="shared" si="57"/>
        <v>0</v>
      </c>
      <c r="N285" s="45">
        <f t="shared" si="57"/>
        <v>0</v>
      </c>
      <c r="O285" s="45">
        <f t="shared" si="57"/>
        <v>0</v>
      </c>
      <c r="P285" s="44">
        <f t="shared" si="57"/>
        <v>0</v>
      </c>
      <c r="Q285" s="42">
        <f t="shared" si="57"/>
        <v>0</v>
      </c>
      <c r="R285" s="45">
        <f t="shared" si="57"/>
        <v>0</v>
      </c>
      <c r="S285" s="45">
        <f t="shared" si="57"/>
        <v>0</v>
      </c>
      <c r="T285" s="44">
        <f t="shared" si="57"/>
        <v>0</v>
      </c>
      <c r="U285" s="42">
        <f t="shared" si="57"/>
        <v>0</v>
      </c>
      <c r="V285" s="45">
        <f t="shared" si="57"/>
        <v>0</v>
      </c>
      <c r="W285" s="45">
        <f t="shared" si="57"/>
        <v>0</v>
      </c>
    </row>
    <row r="286" spans="1:23" ht="11.25">
      <c r="A286" s="30" t="s">
        <v>26</v>
      </c>
      <c r="B286" s="31" t="s">
        <v>513</v>
      </c>
      <c r="C286" s="32" t="s">
        <v>514</v>
      </c>
      <c r="D286" s="33">
        <v>45740278</v>
      </c>
      <c r="E286" s="34">
        <v>45740278</v>
      </c>
      <c r="F286" s="34">
        <v>18682213</v>
      </c>
      <c r="G286" s="35">
        <f t="shared" si="56"/>
        <v>0.4084411773798139</v>
      </c>
      <c r="H286" s="36">
        <v>14452316</v>
      </c>
      <c r="I286" s="34">
        <v>2656890</v>
      </c>
      <c r="J286" s="37">
        <v>1573007</v>
      </c>
      <c r="K286" s="37">
        <v>18682213</v>
      </c>
      <c r="L286" s="36">
        <v>0</v>
      </c>
      <c r="M286" s="34">
        <v>0</v>
      </c>
      <c r="N286" s="37">
        <v>0</v>
      </c>
      <c r="O286" s="37">
        <v>0</v>
      </c>
      <c r="P286" s="36">
        <v>0</v>
      </c>
      <c r="Q286" s="34">
        <v>0</v>
      </c>
      <c r="R286" s="37">
        <v>0</v>
      </c>
      <c r="S286" s="37">
        <v>0</v>
      </c>
      <c r="T286" s="36">
        <v>0</v>
      </c>
      <c r="U286" s="34">
        <v>0</v>
      </c>
      <c r="V286" s="37">
        <v>0</v>
      </c>
      <c r="W286" s="37">
        <v>0</v>
      </c>
    </row>
    <row r="287" spans="1:23" ht="11.25">
      <c r="A287" s="30" t="s">
        <v>26</v>
      </c>
      <c r="B287" s="31" t="s">
        <v>515</v>
      </c>
      <c r="C287" s="32" t="s">
        <v>516</v>
      </c>
      <c r="D287" s="33">
        <v>198184224</v>
      </c>
      <c r="E287" s="34">
        <v>198184224</v>
      </c>
      <c r="F287" s="34">
        <v>64465636</v>
      </c>
      <c r="G287" s="35">
        <f t="shared" si="56"/>
        <v>0.3252813705292708</v>
      </c>
      <c r="H287" s="36">
        <v>48390589</v>
      </c>
      <c r="I287" s="34">
        <v>7993759</v>
      </c>
      <c r="J287" s="37">
        <v>8081288</v>
      </c>
      <c r="K287" s="37">
        <v>64465636</v>
      </c>
      <c r="L287" s="36">
        <v>0</v>
      </c>
      <c r="M287" s="34">
        <v>0</v>
      </c>
      <c r="N287" s="37">
        <v>0</v>
      </c>
      <c r="O287" s="37">
        <v>0</v>
      </c>
      <c r="P287" s="36">
        <v>0</v>
      </c>
      <c r="Q287" s="34">
        <v>0</v>
      </c>
      <c r="R287" s="37">
        <v>0</v>
      </c>
      <c r="S287" s="37">
        <v>0</v>
      </c>
      <c r="T287" s="36">
        <v>0</v>
      </c>
      <c r="U287" s="34">
        <v>0</v>
      </c>
      <c r="V287" s="37">
        <v>0</v>
      </c>
      <c r="W287" s="37">
        <v>0</v>
      </c>
    </row>
    <row r="288" spans="1:23" ht="11.25">
      <c r="A288" s="30" t="s">
        <v>26</v>
      </c>
      <c r="B288" s="31" t="s">
        <v>517</v>
      </c>
      <c r="C288" s="32" t="s">
        <v>518</v>
      </c>
      <c r="D288" s="33">
        <v>34546230</v>
      </c>
      <c r="E288" s="34">
        <v>34546230</v>
      </c>
      <c r="F288" s="34">
        <v>13851938</v>
      </c>
      <c r="G288" s="35">
        <f t="shared" si="56"/>
        <v>0.40096815195174695</v>
      </c>
      <c r="H288" s="36">
        <v>10401214</v>
      </c>
      <c r="I288" s="34">
        <v>2305602</v>
      </c>
      <c r="J288" s="37">
        <v>1145122</v>
      </c>
      <c r="K288" s="37">
        <v>13851938</v>
      </c>
      <c r="L288" s="36">
        <v>0</v>
      </c>
      <c r="M288" s="34">
        <v>0</v>
      </c>
      <c r="N288" s="37">
        <v>0</v>
      </c>
      <c r="O288" s="37">
        <v>0</v>
      </c>
      <c r="P288" s="36">
        <v>0</v>
      </c>
      <c r="Q288" s="34">
        <v>0</v>
      </c>
      <c r="R288" s="37">
        <v>0</v>
      </c>
      <c r="S288" s="37">
        <v>0</v>
      </c>
      <c r="T288" s="36">
        <v>0</v>
      </c>
      <c r="U288" s="34">
        <v>0</v>
      </c>
      <c r="V288" s="37">
        <v>0</v>
      </c>
      <c r="W288" s="37">
        <v>0</v>
      </c>
    </row>
    <row r="289" spans="1:23" ht="11.25">
      <c r="A289" s="30" t="s">
        <v>26</v>
      </c>
      <c r="B289" s="31" t="s">
        <v>519</v>
      </c>
      <c r="C289" s="32" t="s">
        <v>520</v>
      </c>
      <c r="D289" s="33">
        <v>62422790</v>
      </c>
      <c r="E289" s="34">
        <v>62422790</v>
      </c>
      <c r="F289" s="34">
        <v>13776057</v>
      </c>
      <c r="G289" s="35">
        <f t="shared" si="56"/>
        <v>0.22068954303388233</v>
      </c>
      <c r="H289" s="36">
        <v>7227626</v>
      </c>
      <c r="I289" s="34">
        <v>3595287</v>
      </c>
      <c r="J289" s="37">
        <v>2953144</v>
      </c>
      <c r="K289" s="37">
        <v>13776057</v>
      </c>
      <c r="L289" s="36">
        <v>0</v>
      </c>
      <c r="M289" s="34">
        <v>0</v>
      </c>
      <c r="N289" s="37">
        <v>0</v>
      </c>
      <c r="O289" s="37">
        <v>0</v>
      </c>
      <c r="P289" s="36">
        <v>0</v>
      </c>
      <c r="Q289" s="34">
        <v>0</v>
      </c>
      <c r="R289" s="37">
        <v>0</v>
      </c>
      <c r="S289" s="37">
        <v>0</v>
      </c>
      <c r="T289" s="36">
        <v>0</v>
      </c>
      <c r="U289" s="34">
        <v>0</v>
      </c>
      <c r="V289" s="37">
        <v>0</v>
      </c>
      <c r="W289" s="37">
        <v>0</v>
      </c>
    </row>
    <row r="290" spans="1:23" ht="11.25">
      <c r="A290" s="30" t="s">
        <v>26</v>
      </c>
      <c r="B290" s="31" t="s">
        <v>521</v>
      </c>
      <c r="C290" s="32" t="s">
        <v>522</v>
      </c>
      <c r="D290" s="33">
        <v>46131361</v>
      </c>
      <c r="E290" s="34">
        <v>46131361</v>
      </c>
      <c r="F290" s="34">
        <v>15157184</v>
      </c>
      <c r="G290" s="35">
        <f t="shared" si="56"/>
        <v>0.3285657234348668</v>
      </c>
      <c r="H290" s="36">
        <v>12521213</v>
      </c>
      <c r="I290" s="34">
        <v>1497818</v>
      </c>
      <c r="J290" s="37">
        <v>1138153</v>
      </c>
      <c r="K290" s="37">
        <v>15157184</v>
      </c>
      <c r="L290" s="36">
        <v>0</v>
      </c>
      <c r="M290" s="34">
        <v>0</v>
      </c>
      <c r="N290" s="37">
        <v>0</v>
      </c>
      <c r="O290" s="37">
        <v>0</v>
      </c>
      <c r="P290" s="36">
        <v>0</v>
      </c>
      <c r="Q290" s="34">
        <v>0</v>
      </c>
      <c r="R290" s="37">
        <v>0</v>
      </c>
      <c r="S290" s="37">
        <v>0</v>
      </c>
      <c r="T290" s="36">
        <v>0</v>
      </c>
      <c r="U290" s="34">
        <v>0</v>
      </c>
      <c r="V290" s="37">
        <v>0</v>
      </c>
      <c r="W290" s="37">
        <v>0</v>
      </c>
    </row>
    <row r="291" spans="1:23" ht="11.25">
      <c r="A291" s="30" t="s">
        <v>26</v>
      </c>
      <c r="B291" s="31" t="s">
        <v>523</v>
      </c>
      <c r="C291" s="32" t="s">
        <v>524</v>
      </c>
      <c r="D291" s="33">
        <v>45496380</v>
      </c>
      <c r="E291" s="34">
        <v>45496380</v>
      </c>
      <c r="F291" s="34">
        <v>10188338</v>
      </c>
      <c r="G291" s="35">
        <f t="shared" si="56"/>
        <v>0.22393733303616684</v>
      </c>
      <c r="H291" s="36">
        <v>3594487</v>
      </c>
      <c r="I291" s="34">
        <v>3785760</v>
      </c>
      <c r="J291" s="37">
        <v>2808091</v>
      </c>
      <c r="K291" s="37">
        <v>10188338</v>
      </c>
      <c r="L291" s="36">
        <v>0</v>
      </c>
      <c r="M291" s="34">
        <v>0</v>
      </c>
      <c r="N291" s="37">
        <v>0</v>
      </c>
      <c r="O291" s="37">
        <v>0</v>
      </c>
      <c r="P291" s="36">
        <v>0</v>
      </c>
      <c r="Q291" s="34">
        <v>0</v>
      </c>
      <c r="R291" s="37">
        <v>0</v>
      </c>
      <c r="S291" s="37">
        <v>0</v>
      </c>
      <c r="T291" s="36">
        <v>0</v>
      </c>
      <c r="U291" s="34">
        <v>0</v>
      </c>
      <c r="V291" s="37">
        <v>0</v>
      </c>
      <c r="W291" s="37">
        <v>0</v>
      </c>
    </row>
    <row r="292" spans="1:23" ht="11.25">
      <c r="A292" s="30" t="s">
        <v>45</v>
      </c>
      <c r="B292" s="31" t="s">
        <v>525</v>
      </c>
      <c r="C292" s="32" t="s">
        <v>526</v>
      </c>
      <c r="D292" s="33">
        <v>74504496</v>
      </c>
      <c r="E292" s="34">
        <v>74504496</v>
      </c>
      <c r="F292" s="34">
        <v>19827678</v>
      </c>
      <c r="G292" s="35">
        <f t="shared" si="56"/>
        <v>0.26612726834632905</v>
      </c>
      <c r="H292" s="36">
        <v>14782878</v>
      </c>
      <c r="I292" s="34">
        <v>4150317</v>
      </c>
      <c r="J292" s="37">
        <v>894483</v>
      </c>
      <c r="K292" s="37">
        <v>19827678</v>
      </c>
      <c r="L292" s="36">
        <v>0</v>
      </c>
      <c r="M292" s="34">
        <v>0</v>
      </c>
      <c r="N292" s="37">
        <v>0</v>
      </c>
      <c r="O292" s="37">
        <v>0</v>
      </c>
      <c r="P292" s="36">
        <v>0</v>
      </c>
      <c r="Q292" s="34">
        <v>0</v>
      </c>
      <c r="R292" s="37">
        <v>0</v>
      </c>
      <c r="S292" s="37">
        <v>0</v>
      </c>
      <c r="T292" s="36">
        <v>0</v>
      </c>
      <c r="U292" s="34">
        <v>0</v>
      </c>
      <c r="V292" s="37">
        <v>0</v>
      </c>
      <c r="W292" s="37">
        <v>0</v>
      </c>
    </row>
    <row r="293" spans="1:23" ht="11.25">
      <c r="A293" s="38"/>
      <c r="B293" s="39" t="s">
        <v>527</v>
      </c>
      <c r="C293" s="40"/>
      <c r="D293" s="41">
        <f>SUM(D286:D292)</f>
        <v>507025759</v>
      </c>
      <c r="E293" s="42">
        <f>SUM(E286:E292)</f>
        <v>507025759</v>
      </c>
      <c r="F293" s="42">
        <f>SUM(F286:F292)</f>
        <v>155949044</v>
      </c>
      <c r="G293" s="43">
        <f t="shared" si="56"/>
        <v>0.30757617582896807</v>
      </c>
      <c r="H293" s="44">
        <f aca="true" t="shared" si="58" ref="H293:W293">SUM(H286:H292)</f>
        <v>111370323</v>
      </c>
      <c r="I293" s="42">
        <f t="shared" si="58"/>
        <v>25985433</v>
      </c>
      <c r="J293" s="45">
        <f t="shared" si="58"/>
        <v>18593288</v>
      </c>
      <c r="K293" s="45">
        <f t="shared" si="58"/>
        <v>155949044</v>
      </c>
      <c r="L293" s="44">
        <f t="shared" si="58"/>
        <v>0</v>
      </c>
      <c r="M293" s="42">
        <f t="shared" si="58"/>
        <v>0</v>
      </c>
      <c r="N293" s="45">
        <f t="shared" si="58"/>
        <v>0</v>
      </c>
      <c r="O293" s="45">
        <f t="shared" si="58"/>
        <v>0</v>
      </c>
      <c r="P293" s="44">
        <f t="shared" si="58"/>
        <v>0</v>
      </c>
      <c r="Q293" s="42">
        <f t="shared" si="58"/>
        <v>0</v>
      </c>
      <c r="R293" s="45">
        <f t="shared" si="58"/>
        <v>0</v>
      </c>
      <c r="S293" s="45">
        <f t="shared" si="58"/>
        <v>0</v>
      </c>
      <c r="T293" s="44">
        <f t="shared" si="58"/>
        <v>0</v>
      </c>
      <c r="U293" s="42">
        <f t="shared" si="58"/>
        <v>0</v>
      </c>
      <c r="V293" s="45">
        <f t="shared" si="58"/>
        <v>0</v>
      </c>
      <c r="W293" s="45">
        <f t="shared" si="58"/>
        <v>0</v>
      </c>
    </row>
    <row r="294" spans="1:23" ht="11.25">
      <c r="A294" s="30" t="s">
        <v>26</v>
      </c>
      <c r="B294" s="31" t="s">
        <v>528</v>
      </c>
      <c r="C294" s="32" t="s">
        <v>529</v>
      </c>
      <c r="D294" s="33">
        <v>71196917</v>
      </c>
      <c r="E294" s="34">
        <v>71196917</v>
      </c>
      <c r="F294" s="34">
        <v>0</v>
      </c>
      <c r="G294" s="35">
        <f t="shared" si="56"/>
        <v>0</v>
      </c>
      <c r="H294" s="36">
        <v>0</v>
      </c>
      <c r="I294" s="34">
        <v>0</v>
      </c>
      <c r="J294" s="37">
        <v>0</v>
      </c>
      <c r="K294" s="37">
        <v>0</v>
      </c>
      <c r="L294" s="36">
        <v>0</v>
      </c>
      <c r="M294" s="34">
        <v>0</v>
      </c>
      <c r="N294" s="37">
        <v>0</v>
      </c>
      <c r="O294" s="37">
        <v>0</v>
      </c>
      <c r="P294" s="36">
        <v>0</v>
      </c>
      <c r="Q294" s="34">
        <v>0</v>
      </c>
      <c r="R294" s="37">
        <v>0</v>
      </c>
      <c r="S294" s="37">
        <v>0</v>
      </c>
      <c r="T294" s="36">
        <v>0</v>
      </c>
      <c r="U294" s="34">
        <v>0</v>
      </c>
      <c r="V294" s="37">
        <v>0</v>
      </c>
      <c r="W294" s="37">
        <v>0</v>
      </c>
    </row>
    <row r="295" spans="1:23" ht="11.25">
      <c r="A295" s="30" t="s">
        <v>26</v>
      </c>
      <c r="B295" s="31" t="s">
        <v>530</v>
      </c>
      <c r="C295" s="32" t="s">
        <v>531</v>
      </c>
      <c r="D295" s="33">
        <v>79850926</v>
      </c>
      <c r="E295" s="34">
        <v>79850926</v>
      </c>
      <c r="F295" s="34">
        <v>29922273</v>
      </c>
      <c r="G295" s="35">
        <f t="shared" si="56"/>
        <v>0.37472668757779964</v>
      </c>
      <c r="H295" s="36">
        <v>18704323</v>
      </c>
      <c r="I295" s="34">
        <v>5201419</v>
      </c>
      <c r="J295" s="37">
        <v>6016531</v>
      </c>
      <c r="K295" s="37">
        <v>29922273</v>
      </c>
      <c r="L295" s="36">
        <v>0</v>
      </c>
      <c r="M295" s="34">
        <v>0</v>
      </c>
      <c r="N295" s="37">
        <v>0</v>
      </c>
      <c r="O295" s="37">
        <v>0</v>
      </c>
      <c r="P295" s="36">
        <v>0</v>
      </c>
      <c r="Q295" s="34">
        <v>0</v>
      </c>
      <c r="R295" s="37">
        <v>0</v>
      </c>
      <c r="S295" s="37">
        <v>0</v>
      </c>
      <c r="T295" s="36">
        <v>0</v>
      </c>
      <c r="U295" s="34">
        <v>0</v>
      </c>
      <c r="V295" s="37">
        <v>0</v>
      </c>
      <c r="W295" s="37">
        <v>0</v>
      </c>
    </row>
    <row r="296" spans="1:23" ht="11.25">
      <c r="A296" s="30" t="s">
        <v>26</v>
      </c>
      <c r="B296" s="31" t="s">
        <v>532</v>
      </c>
      <c r="C296" s="32" t="s">
        <v>533</v>
      </c>
      <c r="D296" s="33">
        <v>165657908</v>
      </c>
      <c r="E296" s="34">
        <v>165657908</v>
      </c>
      <c r="F296" s="34">
        <v>33206002</v>
      </c>
      <c r="G296" s="35">
        <f t="shared" si="56"/>
        <v>0.20044924145728074</v>
      </c>
      <c r="H296" s="36">
        <v>14570202</v>
      </c>
      <c r="I296" s="34">
        <v>9224710</v>
      </c>
      <c r="J296" s="37">
        <v>9411090</v>
      </c>
      <c r="K296" s="37">
        <v>33206002</v>
      </c>
      <c r="L296" s="36">
        <v>0</v>
      </c>
      <c r="M296" s="34">
        <v>0</v>
      </c>
      <c r="N296" s="37">
        <v>0</v>
      </c>
      <c r="O296" s="37">
        <v>0</v>
      </c>
      <c r="P296" s="36">
        <v>0</v>
      </c>
      <c r="Q296" s="34">
        <v>0</v>
      </c>
      <c r="R296" s="37">
        <v>0</v>
      </c>
      <c r="S296" s="37">
        <v>0</v>
      </c>
      <c r="T296" s="36">
        <v>0</v>
      </c>
      <c r="U296" s="34">
        <v>0</v>
      </c>
      <c r="V296" s="37">
        <v>0</v>
      </c>
      <c r="W296" s="37">
        <v>0</v>
      </c>
    </row>
    <row r="297" spans="1:23" ht="11.25">
      <c r="A297" s="30" t="s">
        <v>26</v>
      </c>
      <c r="B297" s="31" t="s">
        <v>534</v>
      </c>
      <c r="C297" s="32" t="s">
        <v>535</v>
      </c>
      <c r="D297" s="33">
        <v>39703084</v>
      </c>
      <c r="E297" s="34">
        <v>39703084</v>
      </c>
      <c r="F297" s="34">
        <v>13898939</v>
      </c>
      <c r="G297" s="35">
        <f t="shared" si="56"/>
        <v>0.35007202463163817</v>
      </c>
      <c r="H297" s="36">
        <v>10812679</v>
      </c>
      <c r="I297" s="34">
        <v>1608144</v>
      </c>
      <c r="J297" s="37">
        <v>1478116</v>
      </c>
      <c r="K297" s="37">
        <v>13898939</v>
      </c>
      <c r="L297" s="36">
        <v>0</v>
      </c>
      <c r="M297" s="34">
        <v>0</v>
      </c>
      <c r="N297" s="37">
        <v>0</v>
      </c>
      <c r="O297" s="37">
        <v>0</v>
      </c>
      <c r="P297" s="36">
        <v>0</v>
      </c>
      <c r="Q297" s="34">
        <v>0</v>
      </c>
      <c r="R297" s="37">
        <v>0</v>
      </c>
      <c r="S297" s="37">
        <v>0</v>
      </c>
      <c r="T297" s="36">
        <v>0</v>
      </c>
      <c r="U297" s="34">
        <v>0</v>
      </c>
      <c r="V297" s="37">
        <v>0</v>
      </c>
      <c r="W297" s="37">
        <v>0</v>
      </c>
    </row>
    <row r="298" spans="1:23" ht="11.25">
      <c r="A298" s="30" t="s">
        <v>26</v>
      </c>
      <c r="B298" s="31" t="s">
        <v>536</v>
      </c>
      <c r="C298" s="32" t="s">
        <v>537</v>
      </c>
      <c r="D298" s="33">
        <v>32302000</v>
      </c>
      <c r="E298" s="34">
        <v>32302000</v>
      </c>
      <c r="F298" s="34">
        <v>13687544</v>
      </c>
      <c r="G298" s="35">
        <f t="shared" si="56"/>
        <v>0.42373673456751904</v>
      </c>
      <c r="H298" s="36">
        <v>3032635</v>
      </c>
      <c r="I298" s="34">
        <v>9992360</v>
      </c>
      <c r="J298" s="37">
        <v>662549</v>
      </c>
      <c r="K298" s="37">
        <v>13687544</v>
      </c>
      <c r="L298" s="36">
        <v>0</v>
      </c>
      <c r="M298" s="34">
        <v>0</v>
      </c>
      <c r="N298" s="37">
        <v>0</v>
      </c>
      <c r="O298" s="37">
        <v>0</v>
      </c>
      <c r="P298" s="36">
        <v>0</v>
      </c>
      <c r="Q298" s="34">
        <v>0</v>
      </c>
      <c r="R298" s="37">
        <v>0</v>
      </c>
      <c r="S298" s="37">
        <v>0</v>
      </c>
      <c r="T298" s="36">
        <v>0</v>
      </c>
      <c r="U298" s="34">
        <v>0</v>
      </c>
      <c r="V298" s="37">
        <v>0</v>
      </c>
      <c r="W298" s="37">
        <v>0</v>
      </c>
    </row>
    <row r="299" spans="1:23" ht="11.25">
      <c r="A299" s="30" t="s">
        <v>26</v>
      </c>
      <c r="B299" s="31" t="s">
        <v>538</v>
      </c>
      <c r="C299" s="32" t="s">
        <v>539</v>
      </c>
      <c r="D299" s="33">
        <v>49709030</v>
      </c>
      <c r="E299" s="34">
        <v>49709030</v>
      </c>
      <c r="F299" s="34">
        <v>17879227</v>
      </c>
      <c r="G299" s="35">
        <f t="shared" si="56"/>
        <v>0.3596776481053845</v>
      </c>
      <c r="H299" s="36">
        <v>13450112</v>
      </c>
      <c r="I299" s="34">
        <v>1578762</v>
      </c>
      <c r="J299" s="37">
        <v>2850353</v>
      </c>
      <c r="K299" s="37">
        <v>17879227</v>
      </c>
      <c r="L299" s="36">
        <v>0</v>
      </c>
      <c r="M299" s="34">
        <v>0</v>
      </c>
      <c r="N299" s="37">
        <v>0</v>
      </c>
      <c r="O299" s="37">
        <v>0</v>
      </c>
      <c r="P299" s="36">
        <v>0</v>
      </c>
      <c r="Q299" s="34">
        <v>0</v>
      </c>
      <c r="R299" s="37">
        <v>0</v>
      </c>
      <c r="S299" s="37">
        <v>0</v>
      </c>
      <c r="T299" s="36">
        <v>0</v>
      </c>
      <c r="U299" s="34">
        <v>0</v>
      </c>
      <c r="V299" s="37">
        <v>0</v>
      </c>
      <c r="W299" s="37">
        <v>0</v>
      </c>
    </row>
    <row r="300" spans="1:23" ht="11.25">
      <c r="A300" s="30" t="s">
        <v>26</v>
      </c>
      <c r="B300" s="31" t="s">
        <v>540</v>
      </c>
      <c r="C300" s="32" t="s">
        <v>541</v>
      </c>
      <c r="D300" s="33">
        <v>69256099</v>
      </c>
      <c r="E300" s="34">
        <v>69256099</v>
      </c>
      <c r="F300" s="34">
        <v>17248643</v>
      </c>
      <c r="G300" s="35">
        <f t="shared" si="56"/>
        <v>0.2490559423510123</v>
      </c>
      <c r="H300" s="36">
        <v>4958465</v>
      </c>
      <c r="I300" s="34">
        <v>9691557</v>
      </c>
      <c r="J300" s="37">
        <v>2598621</v>
      </c>
      <c r="K300" s="37">
        <v>17248643</v>
      </c>
      <c r="L300" s="36">
        <v>0</v>
      </c>
      <c r="M300" s="34">
        <v>0</v>
      </c>
      <c r="N300" s="37">
        <v>0</v>
      </c>
      <c r="O300" s="37">
        <v>0</v>
      </c>
      <c r="P300" s="36">
        <v>0</v>
      </c>
      <c r="Q300" s="34">
        <v>0</v>
      </c>
      <c r="R300" s="37">
        <v>0</v>
      </c>
      <c r="S300" s="37">
        <v>0</v>
      </c>
      <c r="T300" s="36">
        <v>0</v>
      </c>
      <c r="U300" s="34">
        <v>0</v>
      </c>
      <c r="V300" s="37">
        <v>0</v>
      </c>
      <c r="W300" s="37">
        <v>0</v>
      </c>
    </row>
    <row r="301" spans="1:23" ht="11.25">
      <c r="A301" s="30" t="s">
        <v>26</v>
      </c>
      <c r="B301" s="31" t="s">
        <v>542</v>
      </c>
      <c r="C301" s="32" t="s">
        <v>543</v>
      </c>
      <c r="D301" s="33">
        <v>66105</v>
      </c>
      <c r="E301" s="34">
        <v>66105</v>
      </c>
      <c r="F301" s="34">
        <v>40694938</v>
      </c>
      <c r="G301" s="35">
        <f t="shared" si="56"/>
        <v>615.610589214129</v>
      </c>
      <c r="H301" s="36">
        <v>14941727</v>
      </c>
      <c r="I301" s="34">
        <v>15262816</v>
      </c>
      <c r="J301" s="37">
        <v>10490395</v>
      </c>
      <c r="K301" s="37">
        <v>40694938</v>
      </c>
      <c r="L301" s="36">
        <v>0</v>
      </c>
      <c r="M301" s="34">
        <v>0</v>
      </c>
      <c r="N301" s="37">
        <v>0</v>
      </c>
      <c r="O301" s="37">
        <v>0</v>
      </c>
      <c r="P301" s="36">
        <v>0</v>
      </c>
      <c r="Q301" s="34">
        <v>0</v>
      </c>
      <c r="R301" s="37">
        <v>0</v>
      </c>
      <c r="S301" s="37">
        <v>0</v>
      </c>
      <c r="T301" s="36">
        <v>0</v>
      </c>
      <c r="U301" s="34">
        <v>0</v>
      </c>
      <c r="V301" s="37">
        <v>0</v>
      </c>
      <c r="W301" s="37">
        <v>0</v>
      </c>
    </row>
    <row r="302" spans="1:23" ht="11.25">
      <c r="A302" s="30" t="s">
        <v>45</v>
      </c>
      <c r="B302" s="31" t="s">
        <v>544</v>
      </c>
      <c r="C302" s="32" t="s">
        <v>545</v>
      </c>
      <c r="D302" s="33">
        <v>54634280</v>
      </c>
      <c r="E302" s="34">
        <v>54634280</v>
      </c>
      <c r="F302" s="34">
        <v>0</v>
      </c>
      <c r="G302" s="35">
        <f t="shared" si="56"/>
        <v>0</v>
      </c>
      <c r="H302" s="36">
        <v>0</v>
      </c>
      <c r="I302" s="34">
        <v>0</v>
      </c>
      <c r="J302" s="37">
        <v>0</v>
      </c>
      <c r="K302" s="37">
        <v>0</v>
      </c>
      <c r="L302" s="36">
        <v>0</v>
      </c>
      <c r="M302" s="34">
        <v>0</v>
      </c>
      <c r="N302" s="37">
        <v>0</v>
      </c>
      <c r="O302" s="37">
        <v>0</v>
      </c>
      <c r="P302" s="36">
        <v>0</v>
      </c>
      <c r="Q302" s="34">
        <v>0</v>
      </c>
      <c r="R302" s="37">
        <v>0</v>
      </c>
      <c r="S302" s="37">
        <v>0</v>
      </c>
      <c r="T302" s="36">
        <v>0</v>
      </c>
      <c r="U302" s="34">
        <v>0</v>
      </c>
      <c r="V302" s="37">
        <v>0</v>
      </c>
      <c r="W302" s="37">
        <v>0</v>
      </c>
    </row>
    <row r="303" spans="1:23" ht="11.25">
      <c r="A303" s="38"/>
      <c r="B303" s="39" t="s">
        <v>546</v>
      </c>
      <c r="C303" s="40"/>
      <c r="D303" s="41">
        <f>SUM(D294:D302)</f>
        <v>562376349</v>
      </c>
      <c r="E303" s="42">
        <f>SUM(E294:E302)</f>
        <v>562376349</v>
      </c>
      <c r="F303" s="42">
        <f>SUM(F294:F302)</f>
        <v>166537566</v>
      </c>
      <c r="G303" s="43">
        <f t="shared" si="56"/>
        <v>0.29613188089458575</v>
      </c>
      <c r="H303" s="44">
        <f aca="true" t="shared" si="59" ref="H303:W303">SUM(H294:H302)</f>
        <v>80470143</v>
      </c>
      <c r="I303" s="42">
        <f t="shared" si="59"/>
        <v>52559768</v>
      </c>
      <c r="J303" s="45">
        <f t="shared" si="59"/>
        <v>33507655</v>
      </c>
      <c r="K303" s="45">
        <f t="shared" si="59"/>
        <v>166537566</v>
      </c>
      <c r="L303" s="44">
        <f t="shared" si="59"/>
        <v>0</v>
      </c>
      <c r="M303" s="42">
        <f t="shared" si="59"/>
        <v>0</v>
      </c>
      <c r="N303" s="45">
        <f t="shared" si="59"/>
        <v>0</v>
      </c>
      <c r="O303" s="45">
        <f t="shared" si="59"/>
        <v>0</v>
      </c>
      <c r="P303" s="44">
        <f t="shared" si="59"/>
        <v>0</v>
      </c>
      <c r="Q303" s="42">
        <f t="shared" si="59"/>
        <v>0</v>
      </c>
      <c r="R303" s="45">
        <f t="shared" si="59"/>
        <v>0</v>
      </c>
      <c r="S303" s="45">
        <f t="shared" si="59"/>
        <v>0</v>
      </c>
      <c r="T303" s="44">
        <f t="shared" si="59"/>
        <v>0</v>
      </c>
      <c r="U303" s="42">
        <f t="shared" si="59"/>
        <v>0</v>
      </c>
      <c r="V303" s="45">
        <f t="shared" si="59"/>
        <v>0</v>
      </c>
      <c r="W303" s="45">
        <f t="shared" si="59"/>
        <v>0</v>
      </c>
    </row>
    <row r="304" spans="1:23" ht="11.25">
      <c r="A304" s="30" t="s">
        <v>26</v>
      </c>
      <c r="B304" s="31" t="s">
        <v>547</v>
      </c>
      <c r="C304" s="32" t="s">
        <v>548</v>
      </c>
      <c r="D304" s="33">
        <v>20045599</v>
      </c>
      <c r="E304" s="34">
        <v>20045599</v>
      </c>
      <c r="F304" s="34">
        <v>10360565</v>
      </c>
      <c r="G304" s="35">
        <f t="shared" si="56"/>
        <v>0.5168498581658747</v>
      </c>
      <c r="H304" s="36">
        <v>7799678</v>
      </c>
      <c r="I304" s="34">
        <v>1045116</v>
      </c>
      <c r="J304" s="37">
        <v>1515771</v>
      </c>
      <c r="K304" s="37">
        <v>10360565</v>
      </c>
      <c r="L304" s="36">
        <v>0</v>
      </c>
      <c r="M304" s="34">
        <v>0</v>
      </c>
      <c r="N304" s="37">
        <v>0</v>
      </c>
      <c r="O304" s="37">
        <v>0</v>
      </c>
      <c r="P304" s="36">
        <v>0</v>
      </c>
      <c r="Q304" s="34">
        <v>0</v>
      </c>
      <c r="R304" s="37">
        <v>0</v>
      </c>
      <c r="S304" s="37">
        <v>0</v>
      </c>
      <c r="T304" s="36">
        <v>0</v>
      </c>
      <c r="U304" s="34">
        <v>0</v>
      </c>
      <c r="V304" s="37">
        <v>0</v>
      </c>
      <c r="W304" s="37">
        <v>0</v>
      </c>
    </row>
    <row r="305" spans="1:23" ht="11.25">
      <c r="A305" s="30" t="s">
        <v>26</v>
      </c>
      <c r="B305" s="31" t="s">
        <v>549</v>
      </c>
      <c r="C305" s="32" t="s">
        <v>550</v>
      </c>
      <c r="D305" s="33">
        <v>145337037</v>
      </c>
      <c r="E305" s="34">
        <v>145337037</v>
      </c>
      <c r="F305" s="34">
        <v>52848524</v>
      </c>
      <c r="G305" s="35">
        <f t="shared" si="56"/>
        <v>0.36362736636773463</v>
      </c>
      <c r="H305" s="36">
        <v>39223693</v>
      </c>
      <c r="I305" s="34">
        <v>7532036</v>
      </c>
      <c r="J305" s="37">
        <v>6092795</v>
      </c>
      <c r="K305" s="37">
        <v>52848524</v>
      </c>
      <c r="L305" s="36">
        <v>0</v>
      </c>
      <c r="M305" s="34">
        <v>0</v>
      </c>
      <c r="N305" s="37">
        <v>0</v>
      </c>
      <c r="O305" s="37">
        <v>0</v>
      </c>
      <c r="P305" s="36">
        <v>0</v>
      </c>
      <c r="Q305" s="34">
        <v>0</v>
      </c>
      <c r="R305" s="37">
        <v>0</v>
      </c>
      <c r="S305" s="37">
        <v>0</v>
      </c>
      <c r="T305" s="36">
        <v>0</v>
      </c>
      <c r="U305" s="34">
        <v>0</v>
      </c>
      <c r="V305" s="37">
        <v>0</v>
      </c>
      <c r="W305" s="37">
        <v>0</v>
      </c>
    </row>
    <row r="306" spans="1:23" ht="11.25">
      <c r="A306" s="30" t="s">
        <v>26</v>
      </c>
      <c r="B306" s="31" t="s">
        <v>551</v>
      </c>
      <c r="C306" s="32" t="s">
        <v>552</v>
      </c>
      <c r="D306" s="33">
        <v>420252568</v>
      </c>
      <c r="E306" s="34">
        <v>420252568</v>
      </c>
      <c r="F306" s="34">
        <v>106464554</v>
      </c>
      <c r="G306" s="35">
        <f t="shared" si="56"/>
        <v>0.25333468991437547</v>
      </c>
      <c r="H306" s="36">
        <v>52192372</v>
      </c>
      <c r="I306" s="34">
        <v>27295686</v>
      </c>
      <c r="J306" s="37">
        <v>26976496</v>
      </c>
      <c r="K306" s="37">
        <v>106464554</v>
      </c>
      <c r="L306" s="36">
        <v>0</v>
      </c>
      <c r="M306" s="34">
        <v>0</v>
      </c>
      <c r="N306" s="37">
        <v>0</v>
      </c>
      <c r="O306" s="37">
        <v>0</v>
      </c>
      <c r="P306" s="36">
        <v>0</v>
      </c>
      <c r="Q306" s="34">
        <v>0</v>
      </c>
      <c r="R306" s="37">
        <v>0</v>
      </c>
      <c r="S306" s="37">
        <v>0</v>
      </c>
      <c r="T306" s="36">
        <v>0</v>
      </c>
      <c r="U306" s="34">
        <v>0</v>
      </c>
      <c r="V306" s="37">
        <v>0</v>
      </c>
      <c r="W306" s="37">
        <v>0</v>
      </c>
    </row>
    <row r="307" spans="1:23" ht="11.25">
      <c r="A307" s="30" t="s">
        <v>26</v>
      </c>
      <c r="B307" s="31" t="s">
        <v>553</v>
      </c>
      <c r="C307" s="32" t="s">
        <v>554</v>
      </c>
      <c r="D307" s="33">
        <v>32778549</v>
      </c>
      <c r="E307" s="34">
        <v>32778549</v>
      </c>
      <c r="F307" s="34">
        <v>13223086</v>
      </c>
      <c r="G307" s="35">
        <f t="shared" si="56"/>
        <v>0.4034066913700176</v>
      </c>
      <c r="H307" s="36">
        <v>10536161</v>
      </c>
      <c r="I307" s="34">
        <v>2075631</v>
      </c>
      <c r="J307" s="37">
        <v>611294</v>
      </c>
      <c r="K307" s="37">
        <v>13223086</v>
      </c>
      <c r="L307" s="36">
        <v>0</v>
      </c>
      <c r="M307" s="34">
        <v>0</v>
      </c>
      <c r="N307" s="37">
        <v>0</v>
      </c>
      <c r="O307" s="37">
        <v>0</v>
      </c>
      <c r="P307" s="36">
        <v>0</v>
      </c>
      <c r="Q307" s="34">
        <v>0</v>
      </c>
      <c r="R307" s="37">
        <v>0</v>
      </c>
      <c r="S307" s="37">
        <v>0</v>
      </c>
      <c r="T307" s="36">
        <v>0</v>
      </c>
      <c r="U307" s="34">
        <v>0</v>
      </c>
      <c r="V307" s="37">
        <v>0</v>
      </c>
      <c r="W307" s="37">
        <v>0</v>
      </c>
    </row>
    <row r="308" spans="1:23" ht="11.25">
      <c r="A308" s="30" t="s">
        <v>26</v>
      </c>
      <c r="B308" s="31" t="s">
        <v>555</v>
      </c>
      <c r="C308" s="32" t="s">
        <v>556</v>
      </c>
      <c r="D308" s="33">
        <v>105471000</v>
      </c>
      <c r="E308" s="34">
        <v>105471000</v>
      </c>
      <c r="F308" s="34">
        <v>0</v>
      </c>
      <c r="G308" s="35">
        <f t="shared" si="56"/>
        <v>0</v>
      </c>
      <c r="H308" s="36">
        <v>0</v>
      </c>
      <c r="I308" s="34">
        <v>0</v>
      </c>
      <c r="J308" s="37">
        <v>0</v>
      </c>
      <c r="K308" s="37">
        <v>0</v>
      </c>
      <c r="L308" s="36">
        <v>0</v>
      </c>
      <c r="M308" s="34">
        <v>0</v>
      </c>
      <c r="N308" s="37">
        <v>0</v>
      </c>
      <c r="O308" s="37">
        <v>0</v>
      </c>
      <c r="P308" s="36">
        <v>0</v>
      </c>
      <c r="Q308" s="34">
        <v>0</v>
      </c>
      <c r="R308" s="37">
        <v>0</v>
      </c>
      <c r="S308" s="37">
        <v>0</v>
      </c>
      <c r="T308" s="36">
        <v>0</v>
      </c>
      <c r="U308" s="34">
        <v>0</v>
      </c>
      <c r="V308" s="37">
        <v>0</v>
      </c>
      <c r="W308" s="37">
        <v>0</v>
      </c>
    </row>
    <row r="309" spans="1:23" ht="11.25">
      <c r="A309" s="30" t="s">
        <v>26</v>
      </c>
      <c r="B309" s="31" t="s">
        <v>557</v>
      </c>
      <c r="C309" s="32" t="s">
        <v>558</v>
      </c>
      <c r="D309" s="33">
        <v>55385873</v>
      </c>
      <c r="E309" s="34">
        <v>55385873</v>
      </c>
      <c r="F309" s="34">
        <v>21301916</v>
      </c>
      <c r="G309" s="35">
        <f t="shared" si="56"/>
        <v>0.38460919447816594</v>
      </c>
      <c r="H309" s="36">
        <v>14849347</v>
      </c>
      <c r="I309" s="34">
        <v>4274851</v>
      </c>
      <c r="J309" s="37">
        <v>2177718</v>
      </c>
      <c r="K309" s="37">
        <v>21301916</v>
      </c>
      <c r="L309" s="36">
        <v>0</v>
      </c>
      <c r="M309" s="34">
        <v>0</v>
      </c>
      <c r="N309" s="37">
        <v>0</v>
      </c>
      <c r="O309" s="37">
        <v>0</v>
      </c>
      <c r="P309" s="36">
        <v>0</v>
      </c>
      <c r="Q309" s="34">
        <v>0</v>
      </c>
      <c r="R309" s="37">
        <v>0</v>
      </c>
      <c r="S309" s="37">
        <v>0</v>
      </c>
      <c r="T309" s="36">
        <v>0</v>
      </c>
      <c r="U309" s="34">
        <v>0</v>
      </c>
      <c r="V309" s="37">
        <v>0</v>
      </c>
      <c r="W309" s="37">
        <v>0</v>
      </c>
    </row>
    <row r="310" spans="1:23" ht="11.25">
      <c r="A310" s="30" t="s">
        <v>45</v>
      </c>
      <c r="B310" s="31" t="s">
        <v>559</v>
      </c>
      <c r="C310" s="32" t="s">
        <v>560</v>
      </c>
      <c r="D310" s="33">
        <v>69090954</v>
      </c>
      <c r="E310" s="34">
        <v>69090954</v>
      </c>
      <c r="F310" s="34">
        <v>19466717</v>
      </c>
      <c r="G310" s="35">
        <f t="shared" si="56"/>
        <v>0.28175493133297885</v>
      </c>
      <c r="H310" s="36">
        <v>19178137</v>
      </c>
      <c r="I310" s="34">
        <v>89175</v>
      </c>
      <c r="J310" s="37">
        <v>199405</v>
      </c>
      <c r="K310" s="37">
        <v>19466717</v>
      </c>
      <c r="L310" s="36">
        <v>0</v>
      </c>
      <c r="M310" s="34">
        <v>0</v>
      </c>
      <c r="N310" s="37">
        <v>0</v>
      </c>
      <c r="O310" s="37">
        <v>0</v>
      </c>
      <c r="P310" s="36">
        <v>0</v>
      </c>
      <c r="Q310" s="34">
        <v>0</v>
      </c>
      <c r="R310" s="37">
        <v>0</v>
      </c>
      <c r="S310" s="37">
        <v>0</v>
      </c>
      <c r="T310" s="36">
        <v>0</v>
      </c>
      <c r="U310" s="34">
        <v>0</v>
      </c>
      <c r="V310" s="37">
        <v>0</v>
      </c>
      <c r="W310" s="37">
        <v>0</v>
      </c>
    </row>
    <row r="311" spans="1:23" ht="11.25">
      <c r="A311" s="38"/>
      <c r="B311" s="39" t="s">
        <v>561</v>
      </c>
      <c r="C311" s="40"/>
      <c r="D311" s="41">
        <f>SUM(D304:D310)</f>
        <v>848361580</v>
      </c>
      <c r="E311" s="42">
        <f>SUM(E304:E310)</f>
        <v>848361580</v>
      </c>
      <c r="F311" s="42">
        <f>SUM(F304:F310)</f>
        <v>223665362</v>
      </c>
      <c r="G311" s="43">
        <f t="shared" si="56"/>
        <v>0.2636439075894974</v>
      </c>
      <c r="H311" s="44">
        <f aca="true" t="shared" si="60" ref="H311:W311">SUM(H304:H310)</f>
        <v>143779388</v>
      </c>
      <c r="I311" s="42">
        <f t="shared" si="60"/>
        <v>42312495</v>
      </c>
      <c r="J311" s="45">
        <f t="shared" si="60"/>
        <v>37573479</v>
      </c>
      <c r="K311" s="45">
        <f t="shared" si="60"/>
        <v>223665362</v>
      </c>
      <c r="L311" s="44">
        <f t="shared" si="60"/>
        <v>0</v>
      </c>
      <c r="M311" s="42">
        <f t="shared" si="60"/>
        <v>0</v>
      </c>
      <c r="N311" s="45">
        <f t="shared" si="60"/>
        <v>0</v>
      </c>
      <c r="O311" s="45">
        <f t="shared" si="60"/>
        <v>0</v>
      </c>
      <c r="P311" s="44">
        <f t="shared" si="60"/>
        <v>0</v>
      </c>
      <c r="Q311" s="42">
        <f t="shared" si="60"/>
        <v>0</v>
      </c>
      <c r="R311" s="45">
        <f t="shared" si="60"/>
        <v>0</v>
      </c>
      <c r="S311" s="45">
        <f t="shared" si="60"/>
        <v>0</v>
      </c>
      <c r="T311" s="44">
        <f t="shared" si="60"/>
        <v>0</v>
      </c>
      <c r="U311" s="42">
        <f t="shared" si="60"/>
        <v>0</v>
      </c>
      <c r="V311" s="45">
        <f t="shared" si="60"/>
        <v>0</v>
      </c>
      <c r="W311" s="45">
        <f t="shared" si="60"/>
        <v>0</v>
      </c>
    </row>
    <row r="312" spans="1:23" ht="11.25">
      <c r="A312" s="30" t="s">
        <v>26</v>
      </c>
      <c r="B312" s="31" t="s">
        <v>562</v>
      </c>
      <c r="C312" s="32" t="s">
        <v>563</v>
      </c>
      <c r="D312" s="33">
        <v>1386703832</v>
      </c>
      <c r="E312" s="34">
        <v>1386703832</v>
      </c>
      <c r="F312" s="34">
        <v>481556046</v>
      </c>
      <c r="G312" s="35">
        <f t="shared" si="56"/>
        <v>0.34726668729649834</v>
      </c>
      <c r="H312" s="36">
        <v>301174575</v>
      </c>
      <c r="I312" s="34">
        <v>84450961</v>
      </c>
      <c r="J312" s="37">
        <v>95930510</v>
      </c>
      <c r="K312" s="37">
        <v>481556046</v>
      </c>
      <c r="L312" s="36">
        <v>0</v>
      </c>
      <c r="M312" s="34">
        <v>0</v>
      </c>
      <c r="N312" s="37">
        <v>0</v>
      </c>
      <c r="O312" s="37">
        <v>0</v>
      </c>
      <c r="P312" s="36">
        <v>0</v>
      </c>
      <c r="Q312" s="34">
        <v>0</v>
      </c>
      <c r="R312" s="37">
        <v>0</v>
      </c>
      <c r="S312" s="37">
        <v>0</v>
      </c>
      <c r="T312" s="36">
        <v>0</v>
      </c>
      <c r="U312" s="34">
        <v>0</v>
      </c>
      <c r="V312" s="37">
        <v>0</v>
      </c>
      <c r="W312" s="37">
        <v>0</v>
      </c>
    </row>
    <row r="313" spans="1:23" ht="11.25">
      <c r="A313" s="30" t="s">
        <v>26</v>
      </c>
      <c r="B313" s="31" t="s">
        <v>564</v>
      </c>
      <c r="C313" s="32" t="s">
        <v>565</v>
      </c>
      <c r="D313" s="33">
        <v>112664998</v>
      </c>
      <c r="E313" s="34">
        <v>112664998</v>
      </c>
      <c r="F313" s="34">
        <v>33115725</v>
      </c>
      <c r="G313" s="35">
        <f t="shared" si="56"/>
        <v>0.29393090656248005</v>
      </c>
      <c r="H313" s="36">
        <v>24266028</v>
      </c>
      <c r="I313" s="34">
        <v>4367940</v>
      </c>
      <c r="J313" s="37">
        <v>4481757</v>
      </c>
      <c r="K313" s="37">
        <v>33115725</v>
      </c>
      <c r="L313" s="36">
        <v>0</v>
      </c>
      <c r="M313" s="34">
        <v>0</v>
      </c>
      <c r="N313" s="37">
        <v>0</v>
      </c>
      <c r="O313" s="37">
        <v>0</v>
      </c>
      <c r="P313" s="36">
        <v>0</v>
      </c>
      <c r="Q313" s="34">
        <v>0</v>
      </c>
      <c r="R313" s="37">
        <v>0</v>
      </c>
      <c r="S313" s="37">
        <v>0</v>
      </c>
      <c r="T313" s="36">
        <v>0</v>
      </c>
      <c r="U313" s="34">
        <v>0</v>
      </c>
      <c r="V313" s="37">
        <v>0</v>
      </c>
      <c r="W313" s="37">
        <v>0</v>
      </c>
    </row>
    <row r="314" spans="1:23" ht="11.25">
      <c r="A314" s="30" t="s">
        <v>26</v>
      </c>
      <c r="B314" s="31" t="s">
        <v>566</v>
      </c>
      <c r="C314" s="32" t="s">
        <v>567</v>
      </c>
      <c r="D314" s="33">
        <v>73774694</v>
      </c>
      <c r="E314" s="34">
        <v>73774694</v>
      </c>
      <c r="F314" s="34">
        <v>21917490</v>
      </c>
      <c r="G314" s="35">
        <f t="shared" si="56"/>
        <v>0.2970868303432068</v>
      </c>
      <c r="H314" s="36">
        <v>15180015</v>
      </c>
      <c r="I314" s="34">
        <v>3430353</v>
      </c>
      <c r="J314" s="37">
        <v>3307122</v>
      </c>
      <c r="K314" s="37">
        <v>21917490</v>
      </c>
      <c r="L314" s="36">
        <v>0</v>
      </c>
      <c r="M314" s="34">
        <v>0</v>
      </c>
      <c r="N314" s="37">
        <v>0</v>
      </c>
      <c r="O314" s="37">
        <v>0</v>
      </c>
      <c r="P314" s="36">
        <v>0</v>
      </c>
      <c r="Q314" s="34">
        <v>0</v>
      </c>
      <c r="R314" s="37">
        <v>0</v>
      </c>
      <c r="S314" s="37">
        <v>0</v>
      </c>
      <c r="T314" s="36">
        <v>0</v>
      </c>
      <c r="U314" s="34">
        <v>0</v>
      </c>
      <c r="V314" s="37">
        <v>0</v>
      </c>
      <c r="W314" s="37">
        <v>0</v>
      </c>
    </row>
    <row r="315" spans="1:23" ht="11.25">
      <c r="A315" s="30" t="s">
        <v>26</v>
      </c>
      <c r="B315" s="31" t="s">
        <v>568</v>
      </c>
      <c r="C315" s="32" t="s">
        <v>569</v>
      </c>
      <c r="D315" s="33">
        <v>175520057</v>
      </c>
      <c r="E315" s="34">
        <v>175520057</v>
      </c>
      <c r="F315" s="34">
        <v>53736789</v>
      </c>
      <c r="G315" s="35">
        <f t="shared" si="56"/>
        <v>0.30615754073051604</v>
      </c>
      <c r="H315" s="36">
        <v>36241362</v>
      </c>
      <c r="I315" s="34">
        <v>9550216</v>
      </c>
      <c r="J315" s="37">
        <v>7945211</v>
      </c>
      <c r="K315" s="37">
        <v>53736789</v>
      </c>
      <c r="L315" s="36">
        <v>0</v>
      </c>
      <c r="M315" s="34">
        <v>0</v>
      </c>
      <c r="N315" s="37">
        <v>0</v>
      </c>
      <c r="O315" s="37">
        <v>0</v>
      </c>
      <c r="P315" s="36">
        <v>0</v>
      </c>
      <c r="Q315" s="34">
        <v>0</v>
      </c>
      <c r="R315" s="37">
        <v>0</v>
      </c>
      <c r="S315" s="37">
        <v>0</v>
      </c>
      <c r="T315" s="36">
        <v>0</v>
      </c>
      <c r="U315" s="34">
        <v>0</v>
      </c>
      <c r="V315" s="37">
        <v>0</v>
      </c>
      <c r="W315" s="37">
        <v>0</v>
      </c>
    </row>
    <row r="316" spans="1:23" ht="11.25">
      <c r="A316" s="30" t="s">
        <v>45</v>
      </c>
      <c r="B316" s="31" t="s">
        <v>570</v>
      </c>
      <c r="C316" s="32" t="s">
        <v>571</v>
      </c>
      <c r="D316" s="33">
        <v>98055700</v>
      </c>
      <c r="E316" s="34">
        <v>98055700</v>
      </c>
      <c r="F316" s="34">
        <v>31875977</v>
      </c>
      <c r="G316" s="35">
        <f t="shared" si="56"/>
        <v>0.32508030639728236</v>
      </c>
      <c r="H316" s="36">
        <v>30108038</v>
      </c>
      <c r="I316" s="34">
        <v>875692</v>
      </c>
      <c r="J316" s="37">
        <v>892247</v>
      </c>
      <c r="K316" s="37">
        <v>31875977</v>
      </c>
      <c r="L316" s="36">
        <v>0</v>
      </c>
      <c r="M316" s="34">
        <v>0</v>
      </c>
      <c r="N316" s="37">
        <v>0</v>
      </c>
      <c r="O316" s="37">
        <v>0</v>
      </c>
      <c r="P316" s="36">
        <v>0</v>
      </c>
      <c r="Q316" s="34">
        <v>0</v>
      </c>
      <c r="R316" s="37">
        <v>0</v>
      </c>
      <c r="S316" s="37">
        <v>0</v>
      </c>
      <c r="T316" s="36">
        <v>0</v>
      </c>
      <c r="U316" s="34">
        <v>0</v>
      </c>
      <c r="V316" s="37">
        <v>0</v>
      </c>
      <c r="W316" s="37">
        <v>0</v>
      </c>
    </row>
    <row r="317" spans="1:23" ht="11.25">
      <c r="A317" s="55"/>
      <c r="B317" s="56" t="s">
        <v>572</v>
      </c>
      <c r="C317" s="57"/>
      <c r="D317" s="58">
        <f>SUM(D312:D316)</f>
        <v>1846719281</v>
      </c>
      <c r="E317" s="59">
        <f>SUM(E312:E316)</f>
        <v>1846719281</v>
      </c>
      <c r="F317" s="59">
        <f>SUM(F312:F316)</f>
        <v>622202027</v>
      </c>
      <c r="G317" s="60">
        <f t="shared" si="56"/>
        <v>0.3369229061512138</v>
      </c>
      <c r="H317" s="61">
        <f aca="true" t="shared" si="61" ref="H317:W317">SUM(H312:H316)</f>
        <v>406970018</v>
      </c>
      <c r="I317" s="59">
        <f t="shared" si="61"/>
        <v>102675162</v>
      </c>
      <c r="J317" s="62">
        <f t="shared" si="61"/>
        <v>112556847</v>
      </c>
      <c r="K317" s="62">
        <f t="shared" si="61"/>
        <v>622202027</v>
      </c>
      <c r="L317" s="61">
        <f t="shared" si="61"/>
        <v>0</v>
      </c>
      <c r="M317" s="59">
        <f t="shared" si="61"/>
        <v>0</v>
      </c>
      <c r="N317" s="62">
        <f t="shared" si="61"/>
        <v>0</v>
      </c>
      <c r="O317" s="62">
        <f t="shared" si="61"/>
        <v>0</v>
      </c>
      <c r="P317" s="61">
        <f t="shared" si="61"/>
        <v>0</v>
      </c>
      <c r="Q317" s="59">
        <f t="shared" si="61"/>
        <v>0</v>
      </c>
      <c r="R317" s="62">
        <f t="shared" si="61"/>
        <v>0</v>
      </c>
      <c r="S317" s="62">
        <f t="shared" si="61"/>
        <v>0</v>
      </c>
      <c r="T317" s="61">
        <f t="shared" si="61"/>
        <v>0</v>
      </c>
      <c r="U317" s="59">
        <f t="shared" si="61"/>
        <v>0</v>
      </c>
      <c r="V317" s="62">
        <f t="shared" si="61"/>
        <v>0</v>
      </c>
      <c r="W317" s="62">
        <f t="shared" si="61"/>
        <v>0</v>
      </c>
    </row>
    <row r="318" spans="1:23" ht="11.25">
      <c r="A318" s="46"/>
      <c r="B318" s="47" t="s">
        <v>573</v>
      </c>
      <c r="C318" s="48"/>
      <c r="D318" s="49">
        <f>SUM(D281:D284,D286:D292,D294:D302,D304:D310,D312:D316)</f>
        <v>4362946494</v>
      </c>
      <c r="E318" s="50">
        <f>SUM(E281:E284,E286:E292,E294:E302,E304:E310,E312:E316)</f>
        <v>4362946494</v>
      </c>
      <c r="F318" s="50">
        <f>SUM(F281:F284,F286:F292,F294:F302,F304:F310,F312:F316)</f>
        <v>1336799410</v>
      </c>
      <c r="G318" s="51">
        <f t="shared" si="56"/>
        <v>0.3063983048699749</v>
      </c>
      <c r="H318" s="52">
        <f aca="true" t="shared" si="62" ref="H318:W318">SUM(H281:H284,H286:H292,H294:H302,H304:H310,H312:H316)</f>
        <v>868131914</v>
      </c>
      <c r="I318" s="50">
        <f t="shared" si="62"/>
        <v>253290239</v>
      </c>
      <c r="J318" s="53">
        <f t="shared" si="62"/>
        <v>215377257</v>
      </c>
      <c r="K318" s="53">
        <f t="shared" si="62"/>
        <v>1336799410</v>
      </c>
      <c r="L318" s="52">
        <f t="shared" si="62"/>
        <v>0</v>
      </c>
      <c r="M318" s="50">
        <f t="shared" si="62"/>
        <v>0</v>
      </c>
      <c r="N318" s="53">
        <f t="shared" si="62"/>
        <v>0</v>
      </c>
      <c r="O318" s="53">
        <f t="shared" si="62"/>
        <v>0</v>
      </c>
      <c r="P318" s="52">
        <f t="shared" si="62"/>
        <v>0</v>
      </c>
      <c r="Q318" s="50">
        <f t="shared" si="62"/>
        <v>0</v>
      </c>
      <c r="R318" s="53">
        <f t="shared" si="62"/>
        <v>0</v>
      </c>
      <c r="S318" s="53">
        <f t="shared" si="62"/>
        <v>0</v>
      </c>
      <c r="T318" s="52">
        <f t="shared" si="62"/>
        <v>0</v>
      </c>
      <c r="U318" s="50">
        <f t="shared" si="62"/>
        <v>0</v>
      </c>
      <c r="V318" s="53">
        <f t="shared" si="62"/>
        <v>0</v>
      </c>
      <c r="W318" s="53">
        <f t="shared" si="62"/>
        <v>0</v>
      </c>
    </row>
    <row r="319" spans="1:23" ht="11.25">
      <c r="A319" s="26"/>
      <c r="B319" s="13"/>
      <c r="C319" s="14"/>
      <c r="D319" s="15"/>
      <c r="E319" s="16"/>
      <c r="F319" s="16"/>
      <c r="G319" s="10"/>
      <c r="H319" s="36"/>
      <c r="I319" s="34"/>
      <c r="J319" s="37"/>
      <c r="K319" s="37"/>
      <c r="L319" s="36"/>
      <c r="M319" s="34"/>
      <c r="N319" s="37"/>
      <c r="O319" s="37"/>
      <c r="P319" s="36"/>
      <c r="Q319" s="34"/>
      <c r="R319" s="37"/>
      <c r="S319" s="37"/>
      <c r="T319" s="36"/>
      <c r="U319" s="34"/>
      <c r="V319" s="37"/>
      <c r="W319" s="37"/>
    </row>
    <row r="320" spans="1:23" ht="11.25">
      <c r="A320" s="26"/>
      <c r="B320" s="27" t="s">
        <v>574</v>
      </c>
      <c r="C320" s="28"/>
      <c r="D320" s="54"/>
      <c r="E320" s="16"/>
      <c r="F320" s="16"/>
      <c r="G320" s="10"/>
      <c r="H320" s="36"/>
      <c r="I320" s="34"/>
      <c r="J320" s="37"/>
      <c r="K320" s="37"/>
      <c r="L320" s="36"/>
      <c r="M320" s="34"/>
      <c r="N320" s="37"/>
      <c r="O320" s="37"/>
      <c r="P320" s="36"/>
      <c r="Q320" s="34"/>
      <c r="R320" s="37"/>
      <c r="S320" s="37"/>
      <c r="T320" s="36"/>
      <c r="U320" s="34"/>
      <c r="V320" s="37"/>
      <c r="W320" s="37"/>
    </row>
    <row r="321" spans="1:23" ht="11.25">
      <c r="A321" s="30" t="s">
        <v>20</v>
      </c>
      <c r="B321" s="31" t="s">
        <v>575</v>
      </c>
      <c r="C321" s="32" t="s">
        <v>576</v>
      </c>
      <c r="D321" s="33">
        <v>23901656068</v>
      </c>
      <c r="E321" s="34">
        <v>23724308336</v>
      </c>
      <c r="F321" s="34">
        <v>6053865942</v>
      </c>
      <c r="G321" s="35">
        <f aca="true" t="shared" si="63" ref="G321:G358">IF($D321=0,0,$F321/$D321)</f>
        <v>0.25328227988792096</v>
      </c>
      <c r="H321" s="36">
        <v>2048329295</v>
      </c>
      <c r="I321" s="34">
        <v>2294425122</v>
      </c>
      <c r="J321" s="37">
        <v>1711111525</v>
      </c>
      <c r="K321" s="37">
        <v>6053865942</v>
      </c>
      <c r="L321" s="36">
        <v>0</v>
      </c>
      <c r="M321" s="34">
        <v>0</v>
      </c>
      <c r="N321" s="37">
        <v>0</v>
      </c>
      <c r="O321" s="37">
        <v>0</v>
      </c>
      <c r="P321" s="36">
        <v>0</v>
      </c>
      <c r="Q321" s="34">
        <v>0</v>
      </c>
      <c r="R321" s="37">
        <v>0</v>
      </c>
      <c r="S321" s="37">
        <v>0</v>
      </c>
      <c r="T321" s="36">
        <v>0</v>
      </c>
      <c r="U321" s="34">
        <v>0</v>
      </c>
      <c r="V321" s="37">
        <v>0</v>
      </c>
      <c r="W321" s="37">
        <v>0</v>
      </c>
    </row>
    <row r="322" spans="1:23" ht="11.25">
      <c r="A322" s="38"/>
      <c r="B322" s="39" t="s">
        <v>25</v>
      </c>
      <c r="C322" s="40"/>
      <c r="D322" s="41">
        <f>D321</f>
        <v>23901656068</v>
      </c>
      <c r="E322" s="42">
        <f>E321</f>
        <v>23724308336</v>
      </c>
      <c r="F322" s="42">
        <f>F321</f>
        <v>6053865942</v>
      </c>
      <c r="G322" s="43">
        <f t="shared" si="63"/>
        <v>0.25328227988792096</v>
      </c>
      <c r="H322" s="44">
        <f aca="true" t="shared" si="64" ref="H322:W322">H321</f>
        <v>2048329295</v>
      </c>
      <c r="I322" s="42">
        <f t="shared" si="64"/>
        <v>2294425122</v>
      </c>
      <c r="J322" s="45">
        <f t="shared" si="64"/>
        <v>1711111525</v>
      </c>
      <c r="K322" s="45">
        <f t="shared" si="64"/>
        <v>6053865942</v>
      </c>
      <c r="L322" s="44">
        <f t="shared" si="64"/>
        <v>0</v>
      </c>
      <c r="M322" s="42">
        <f t="shared" si="64"/>
        <v>0</v>
      </c>
      <c r="N322" s="45">
        <f t="shared" si="64"/>
        <v>0</v>
      </c>
      <c r="O322" s="45">
        <f t="shared" si="64"/>
        <v>0</v>
      </c>
      <c r="P322" s="44">
        <f t="shared" si="64"/>
        <v>0</v>
      </c>
      <c r="Q322" s="42">
        <f t="shared" si="64"/>
        <v>0</v>
      </c>
      <c r="R322" s="45">
        <f t="shared" si="64"/>
        <v>0</v>
      </c>
      <c r="S322" s="45">
        <f t="shared" si="64"/>
        <v>0</v>
      </c>
      <c r="T322" s="44">
        <f t="shared" si="64"/>
        <v>0</v>
      </c>
      <c r="U322" s="42">
        <f t="shared" si="64"/>
        <v>0</v>
      </c>
      <c r="V322" s="45">
        <f t="shared" si="64"/>
        <v>0</v>
      </c>
      <c r="W322" s="45">
        <f t="shared" si="64"/>
        <v>0</v>
      </c>
    </row>
    <row r="323" spans="1:23" ht="11.25">
      <c r="A323" s="30" t="s">
        <v>26</v>
      </c>
      <c r="B323" s="31" t="s">
        <v>577</v>
      </c>
      <c r="C323" s="32" t="s">
        <v>578</v>
      </c>
      <c r="D323" s="33">
        <v>184896800</v>
      </c>
      <c r="E323" s="34">
        <v>184896800</v>
      </c>
      <c r="F323" s="34">
        <v>52315843</v>
      </c>
      <c r="G323" s="35">
        <f t="shared" si="63"/>
        <v>0.2829461786250492</v>
      </c>
      <c r="H323" s="36">
        <v>37022906</v>
      </c>
      <c r="I323" s="34">
        <v>4925750</v>
      </c>
      <c r="J323" s="37">
        <v>10367187</v>
      </c>
      <c r="K323" s="37">
        <v>52315843</v>
      </c>
      <c r="L323" s="36">
        <v>0</v>
      </c>
      <c r="M323" s="34">
        <v>0</v>
      </c>
      <c r="N323" s="37">
        <v>0</v>
      </c>
      <c r="O323" s="37">
        <v>0</v>
      </c>
      <c r="P323" s="36">
        <v>0</v>
      </c>
      <c r="Q323" s="34">
        <v>0</v>
      </c>
      <c r="R323" s="37">
        <v>0</v>
      </c>
      <c r="S323" s="37">
        <v>0</v>
      </c>
      <c r="T323" s="36">
        <v>0</v>
      </c>
      <c r="U323" s="34">
        <v>0</v>
      </c>
      <c r="V323" s="37">
        <v>0</v>
      </c>
      <c r="W323" s="37">
        <v>0</v>
      </c>
    </row>
    <row r="324" spans="1:23" ht="11.25">
      <c r="A324" s="30" t="s">
        <v>26</v>
      </c>
      <c r="B324" s="31" t="s">
        <v>579</v>
      </c>
      <c r="C324" s="32" t="s">
        <v>580</v>
      </c>
      <c r="D324" s="33">
        <v>182158000</v>
      </c>
      <c r="E324" s="34">
        <v>182158000</v>
      </c>
      <c r="F324" s="34">
        <v>47921107</v>
      </c>
      <c r="G324" s="35">
        <f t="shared" si="63"/>
        <v>0.2630744024418362</v>
      </c>
      <c r="H324" s="36">
        <v>22697133</v>
      </c>
      <c r="I324" s="34">
        <v>14839288</v>
      </c>
      <c r="J324" s="37">
        <v>10384686</v>
      </c>
      <c r="K324" s="37">
        <v>47921107</v>
      </c>
      <c r="L324" s="36">
        <v>0</v>
      </c>
      <c r="M324" s="34">
        <v>0</v>
      </c>
      <c r="N324" s="37">
        <v>0</v>
      </c>
      <c r="O324" s="37">
        <v>0</v>
      </c>
      <c r="P324" s="36">
        <v>0</v>
      </c>
      <c r="Q324" s="34">
        <v>0</v>
      </c>
      <c r="R324" s="37">
        <v>0</v>
      </c>
      <c r="S324" s="37">
        <v>0</v>
      </c>
      <c r="T324" s="36">
        <v>0</v>
      </c>
      <c r="U324" s="34">
        <v>0</v>
      </c>
      <c r="V324" s="37">
        <v>0</v>
      </c>
      <c r="W324" s="37">
        <v>0</v>
      </c>
    </row>
    <row r="325" spans="1:23" ht="11.25">
      <c r="A325" s="30" t="s">
        <v>26</v>
      </c>
      <c r="B325" s="31" t="s">
        <v>581</v>
      </c>
      <c r="C325" s="32" t="s">
        <v>582</v>
      </c>
      <c r="D325" s="33">
        <v>193724598</v>
      </c>
      <c r="E325" s="34">
        <v>193724598</v>
      </c>
      <c r="F325" s="34">
        <v>56255674</v>
      </c>
      <c r="G325" s="35">
        <f t="shared" si="63"/>
        <v>0.29038993798815366</v>
      </c>
      <c r="H325" s="36">
        <v>32120367</v>
      </c>
      <c r="I325" s="34">
        <v>12817092</v>
      </c>
      <c r="J325" s="37">
        <v>11318215</v>
      </c>
      <c r="K325" s="37">
        <v>56255674</v>
      </c>
      <c r="L325" s="36">
        <v>0</v>
      </c>
      <c r="M325" s="34">
        <v>0</v>
      </c>
      <c r="N325" s="37">
        <v>0</v>
      </c>
      <c r="O325" s="37">
        <v>0</v>
      </c>
      <c r="P325" s="36">
        <v>0</v>
      </c>
      <c r="Q325" s="34">
        <v>0</v>
      </c>
      <c r="R325" s="37">
        <v>0</v>
      </c>
      <c r="S325" s="37">
        <v>0</v>
      </c>
      <c r="T325" s="36">
        <v>0</v>
      </c>
      <c r="U325" s="34">
        <v>0</v>
      </c>
      <c r="V325" s="37">
        <v>0</v>
      </c>
      <c r="W325" s="37">
        <v>0</v>
      </c>
    </row>
    <row r="326" spans="1:23" ht="11.25">
      <c r="A326" s="30" t="s">
        <v>26</v>
      </c>
      <c r="B326" s="31" t="s">
        <v>583</v>
      </c>
      <c r="C326" s="32" t="s">
        <v>584</v>
      </c>
      <c r="D326" s="33">
        <v>654876805</v>
      </c>
      <c r="E326" s="34">
        <v>654876805</v>
      </c>
      <c r="F326" s="34">
        <v>277990031</v>
      </c>
      <c r="G326" s="35">
        <f t="shared" si="63"/>
        <v>0.4244921012281081</v>
      </c>
      <c r="H326" s="36">
        <v>207548173</v>
      </c>
      <c r="I326" s="34">
        <v>36060482</v>
      </c>
      <c r="J326" s="37">
        <v>34381376</v>
      </c>
      <c r="K326" s="37">
        <v>277990031</v>
      </c>
      <c r="L326" s="36">
        <v>0</v>
      </c>
      <c r="M326" s="34">
        <v>0</v>
      </c>
      <c r="N326" s="37">
        <v>0</v>
      </c>
      <c r="O326" s="37">
        <v>0</v>
      </c>
      <c r="P326" s="36">
        <v>0</v>
      </c>
      <c r="Q326" s="34">
        <v>0</v>
      </c>
      <c r="R326" s="37">
        <v>0</v>
      </c>
      <c r="S326" s="37">
        <v>0</v>
      </c>
      <c r="T326" s="36">
        <v>0</v>
      </c>
      <c r="U326" s="34">
        <v>0</v>
      </c>
      <c r="V326" s="37">
        <v>0</v>
      </c>
      <c r="W326" s="37">
        <v>0</v>
      </c>
    </row>
    <row r="327" spans="1:23" ht="11.25">
      <c r="A327" s="30" t="s">
        <v>26</v>
      </c>
      <c r="B327" s="31" t="s">
        <v>585</v>
      </c>
      <c r="C327" s="32" t="s">
        <v>586</v>
      </c>
      <c r="D327" s="33">
        <v>385473216</v>
      </c>
      <c r="E327" s="34">
        <v>385473216</v>
      </c>
      <c r="F327" s="34">
        <v>99917908</v>
      </c>
      <c r="G327" s="35">
        <f t="shared" si="63"/>
        <v>0.2592084322662771</v>
      </c>
      <c r="H327" s="36">
        <v>39074225</v>
      </c>
      <c r="I327" s="34">
        <v>33324244</v>
      </c>
      <c r="J327" s="37">
        <v>27519439</v>
      </c>
      <c r="K327" s="37">
        <v>99917908</v>
      </c>
      <c r="L327" s="36">
        <v>0</v>
      </c>
      <c r="M327" s="34">
        <v>0</v>
      </c>
      <c r="N327" s="37">
        <v>0</v>
      </c>
      <c r="O327" s="37">
        <v>0</v>
      </c>
      <c r="P327" s="36">
        <v>0</v>
      </c>
      <c r="Q327" s="34">
        <v>0</v>
      </c>
      <c r="R327" s="37">
        <v>0</v>
      </c>
      <c r="S327" s="37">
        <v>0</v>
      </c>
      <c r="T327" s="36">
        <v>0</v>
      </c>
      <c r="U327" s="34">
        <v>0</v>
      </c>
      <c r="V327" s="37">
        <v>0</v>
      </c>
      <c r="W327" s="37">
        <v>0</v>
      </c>
    </row>
    <row r="328" spans="1:23" ht="11.25">
      <c r="A328" s="30" t="s">
        <v>45</v>
      </c>
      <c r="B328" s="31" t="s">
        <v>587</v>
      </c>
      <c r="C328" s="32" t="s">
        <v>588</v>
      </c>
      <c r="D328" s="33">
        <v>241171060</v>
      </c>
      <c r="E328" s="34">
        <v>241171060</v>
      </c>
      <c r="F328" s="34">
        <v>70588311</v>
      </c>
      <c r="G328" s="35">
        <f t="shared" si="63"/>
        <v>0.2926898069776697</v>
      </c>
      <c r="H328" s="36">
        <v>38505055</v>
      </c>
      <c r="I328" s="34">
        <v>14702060</v>
      </c>
      <c r="J328" s="37">
        <v>17381196</v>
      </c>
      <c r="K328" s="37">
        <v>70588311</v>
      </c>
      <c r="L328" s="36">
        <v>0</v>
      </c>
      <c r="M328" s="34">
        <v>0</v>
      </c>
      <c r="N328" s="37">
        <v>0</v>
      </c>
      <c r="O328" s="37">
        <v>0</v>
      </c>
      <c r="P328" s="36">
        <v>0</v>
      </c>
      <c r="Q328" s="34">
        <v>0</v>
      </c>
      <c r="R328" s="37">
        <v>0</v>
      </c>
      <c r="S328" s="37">
        <v>0</v>
      </c>
      <c r="T328" s="36">
        <v>0</v>
      </c>
      <c r="U328" s="34">
        <v>0</v>
      </c>
      <c r="V328" s="37">
        <v>0</v>
      </c>
      <c r="W328" s="37">
        <v>0</v>
      </c>
    </row>
    <row r="329" spans="1:23" ht="11.25">
      <c r="A329" s="38"/>
      <c r="B329" s="39" t="s">
        <v>589</v>
      </c>
      <c r="C329" s="40"/>
      <c r="D329" s="41">
        <f>SUM(D323:D328)</f>
        <v>1842300479</v>
      </c>
      <c r="E329" s="42">
        <f>SUM(E323:E328)</f>
        <v>1842300479</v>
      </c>
      <c r="F329" s="42">
        <f>SUM(F323:F328)</f>
        <v>604988874</v>
      </c>
      <c r="G329" s="43">
        <f t="shared" si="63"/>
        <v>0.3283877309353943</v>
      </c>
      <c r="H329" s="44">
        <f aca="true" t="shared" si="65" ref="H329:W329">SUM(H323:H328)</f>
        <v>376967859</v>
      </c>
      <c r="I329" s="42">
        <f t="shared" si="65"/>
        <v>116668916</v>
      </c>
      <c r="J329" s="45">
        <f t="shared" si="65"/>
        <v>111352099</v>
      </c>
      <c r="K329" s="45">
        <f t="shared" si="65"/>
        <v>604988874</v>
      </c>
      <c r="L329" s="44">
        <f t="shared" si="65"/>
        <v>0</v>
      </c>
      <c r="M329" s="42">
        <f t="shared" si="65"/>
        <v>0</v>
      </c>
      <c r="N329" s="45">
        <f t="shared" si="65"/>
        <v>0</v>
      </c>
      <c r="O329" s="45">
        <f t="shared" si="65"/>
        <v>0</v>
      </c>
      <c r="P329" s="44">
        <f t="shared" si="65"/>
        <v>0</v>
      </c>
      <c r="Q329" s="42">
        <f t="shared" si="65"/>
        <v>0</v>
      </c>
      <c r="R329" s="45">
        <f t="shared" si="65"/>
        <v>0</v>
      </c>
      <c r="S329" s="45">
        <f t="shared" si="65"/>
        <v>0</v>
      </c>
      <c r="T329" s="44">
        <f t="shared" si="65"/>
        <v>0</v>
      </c>
      <c r="U329" s="42">
        <f t="shared" si="65"/>
        <v>0</v>
      </c>
      <c r="V329" s="45">
        <f t="shared" si="65"/>
        <v>0</v>
      </c>
      <c r="W329" s="45">
        <f t="shared" si="65"/>
        <v>0</v>
      </c>
    </row>
    <row r="330" spans="1:23" ht="11.25">
      <c r="A330" s="30" t="s">
        <v>26</v>
      </c>
      <c r="B330" s="31" t="s">
        <v>590</v>
      </c>
      <c r="C330" s="32" t="s">
        <v>591</v>
      </c>
      <c r="D330" s="33">
        <v>351614295</v>
      </c>
      <c r="E330" s="34">
        <v>351614295</v>
      </c>
      <c r="F330" s="34">
        <v>119229590</v>
      </c>
      <c r="G330" s="35">
        <f t="shared" si="63"/>
        <v>0.33909198714460687</v>
      </c>
      <c r="H330" s="36">
        <v>69600054</v>
      </c>
      <c r="I330" s="34">
        <v>26571937</v>
      </c>
      <c r="J330" s="37">
        <v>23057599</v>
      </c>
      <c r="K330" s="37">
        <v>119229590</v>
      </c>
      <c r="L330" s="36">
        <v>0</v>
      </c>
      <c r="M330" s="34">
        <v>0</v>
      </c>
      <c r="N330" s="37">
        <v>0</v>
      </c>
      <c r="O330" s="37">
        <v>0</v>
      </c>
      <c r="P330" s="36">
        <v>0</v>
      </c>
      <c r="Q330" s="34">
        <v>0</v>
      </c>
      <c r="R330" s="37">
        <v>0</v>
      </c>
      <c r="S330" s="37">
        <v>0</v>
      </c>
      <c r="T330" s="36">
        <v>0</v>
      </c>
      <c r="U330" s="34">
        <v>0</v>
      </c>
      <c r="V330" s="37">
        <v>0</v>
      </c>
      <c r="W330" s="37">
        <v>0</v>
      </c>
    </row>
    <row r="331" spans="1:23" ht="11.25">
      <c r="A331" s="30" t="s">
        <v>26</v>
      </c>
      <c r="B331" s="31" t="s">
        <v>592</v>
      </c>
      <c r="C331" s="32" t="s">
        <v>593</v>
      </c>
      <c r="D331" s="33">
        <v>1324090793</v>
      </c>
      <c r="E331" s="34">
        <v>1324090793</v>
      </c>
      <c r="F331" s="34">
        <v>495336670</v>
      </c>
      <c r="G331" s="35">
        <f t="shared" si="63"/>
        <v>0.3740956984359909</v>
      </c>
      <c r="H331" s="36">
        <v>345915448</v>
      </c>
      <c r="I331" s="34">
        <v>82761412</v>
      </c>
      <c r="J331" s="37">
        <v>66659810</v>
      </c>
      <c r="K331" s="37">
        <v>495336670</v>
      </c>
      <c r="L331" s="36">
        <v>0</v>
      </c>
      <c r="M331" s="34">
        <v>0</v>
      </c>
      <c r="N331" s="37">
        <v>0</v>
      </c>
      <c r="O331" s="37">
        <v>0</v>
      </c>
      <c r="P331" s="36">
        <v>0</v>
      </c>
      <c r="Q331" s="34">
        <v>0</v>
      </c>
      <c r="R331" s="37">
        <v>0</v>
      </c>
      <c r="S331" s="37">
        <v>0</v>
      </c>
      <c r="T331" s="36">
        <v>0</v>
      </c>
      <c r="U331" s="34">
        <v>0</v>
      </c>
      <c r="V331" s="37">
        <v>0</v>
      </c>
      <c r="W331" s="37">
        <v>0</v>
      </c>
    </row>
    <row r="332" spans="1:23" ht="11.25">
      <c r="A332" s="30" t="s">
        <v>26</v>
      </c>
      <c r="B332" s="31" t="s">
        <v>594</v>
      </c>
      <c r="C332" s="32" t="s">
        <v>595</v>
      </c>
      <c r="D332" s="33">
        <v>861570703</v>
      </c>
      <c r="E332" s="34">
        <v>861570703</v>
      </c>
      <c r="F332" s="34">
        <v>441254335</v>
      </c>
      <c r="G332" s="35">
        <f t="shared" si="63"/>
        <v>0.5121510439753195</v>
      </c>
      <c r="H332" s="36">
        <v>333783268</v>
      </c>
      <c r="I332" s="34">
        <v>61835864</v>
      </c>
      <c r="J332" s="37">
        <v>45635203</v>
      </c>
      <c r="K332" s="37">
        <v>441254335</v>
      </c>
      <c r="L332" s="36">
        <v>0</v>
      </c>
      <c r="M332" s="34">
        <v>0</v>
      </c>
      <c r="N332" s="37">
        <v>0</v>
      </c>
      <c r="O332" s="37">
        <v>0</v>
      </c>
      <c r="P332" s="36">
        <v>0</v>
      </c>
      <c r="Q332" s="34">
        <v>0</v>
      </c>
      <c r="R332" s="37">
        <v>0</v>
      </c>
      <c r="S332" s="37">
        <v>0</v>
      </c>
      <c r="T332" s="36">
        <v>0</v>
      </c>
      <c r="U332" s="34">
        <v>0</v>
      </c>
      <c r="V332" s="37">
        <v>0</v>
      </c>
      <c r="W332" s="37">
        <v>0</v>
      </c>
    </row>
    <row r="333" spans="1:23" ht="11.25">
      <c r="A333" s="30" t="s">
        <v>26</v>
      </c>
      <c r="B333" s="31" t="s">
        <v>596</v>
      </c>
      <c r="C333" s="32" t="s">
        <v>597</v>
      </c>
      <c r="D333" s="33">
        <v>647224463</v>
      </c>
      <c r="E333" s="34">
        <v>650724463</v>
      </c>
      <c r="F333" s="34">
        <v>147296695</v>
      </c>
      <c r="G333" s="35">
        <f t="shared" si="63"/>
        <v>0.2275820884724501</v>
      </c>
      <c r="H333" s="36">
        <v>53874600</v>
      </c>
      <c r="I333" s="34">
        <v>37498752</v>
      </c>
      <c r="J333" s="37">
        <v>55923343</v>
      </c>
      <c r="K333" s="37">
        <v>147296695</v>
      </c>
      <c r="L333" s="36">
        <v>0</v>
      </c>
      <c r="M333" s="34">
        <v>0</v>
      </c>
      <c r="N333" s="37">
        <v>0</v>
      </c>
      <c r="O333" s="37">
        <v>0</v>
      </c>
      <c r="P333" s="36">
        <v>0</v>
      </c>
      <c r="Q333" s="34">
        <v>0</v>
      </c>
      <c r="R333" s="37">
        <v>0</v>
      </c>
      <c r="S333" s="37">
        <v>0</v>
      </c>
      <c r="T333" s="36">
        <v>0</v>
      </c>
      <c r="U333" s="34">
        <v>0</v>
      </c>
      <c r="V333" s="37">
        <v>0</v>
      </c>
      <c r="W333" s="37">
        <v>0</v>
      </c>
    </row>
    <row r="334" spans="1:23" ht="11.25">
      <c r="A334" s="30" t="s">
        <v>26</v>
      </c>
      <c r="B334" s="31" t="s">
        <v>598</v>
      </c>
      <c r="C334" s="32" t="s">
        <v>599</v>
      </c>
      <c r="D334" s="33">
        <v>427982030</v>
      </c>
      <c r="E334" s="34">
        <v>430489535</v>
      </c>
      <c r="F334" s="34">
        <v>118878502</v>
      </c>
      <c r="G334" s="35">
        <f t="shared" si="63"/>
        <v>0.27776517158909686</v>
      </c>
      <c r="H334" s="36">
        <v>76166333</v>
      </c>
      <c r="I334" s="34">
        <v>19501786</v>
      </c>
      <c r="J334" s="37">
        <v>23210383</v>
      </c>
      <c r="K334" s="37">
        <v>118878502</v>
      </c>
      <c r="L334" s="36">
        <v>0</v>
      </c>
      <c r="M334" s="34">
        <v>0</v>
      </c>
      <c r="N334" s="37">
        <v>0</v>
      </c>
      <c r="O334" s="37">
        <v>0</v>
      </c>
      <c r="P334" s="36">
        <v>0</v>
      </c>
      <c r="Q334" s="34">
        <v>0</v>
      </c>
      <c r="R334" s="37">
        <v>0</v>
      </c>
      <c r="S334" s="37">
        <v>0</v>
      </c>
      <c r="T334" s="36">
        <v>0</v>
      </c>
      <c r="U334" s="34">
        <v>0</v>
      </c>
      <c r="V334" s="37">
        <v>0</v>
      </c>
      <c r="W334" s="37">
        <v>0</v>
      </c>
    </row>
    <row r="335" spans="1:23" ht="11.25">
      <c r="A335" s="30" t="s">
        <v>45</v>
      </c>
      <c r="B335" s="31" t="s">
        <v>600</v>
      </c>
      <c r="C335" s="32" t="s">
        <v>601</v>
      </c>
      <c r="D335" s="33">
        <v>327498100</v>
      </c>
      <c r="E335" s="34">
        <v>332002120</v>
      </c>
      <c r="F335" s="34">
        <v>115309518</v>
      </c>
      <c r="G335" s="35">
        <f t="shared" si="63"/>
        <v>0.35209217396986425</v>
      </c>
      <c r="H335" s="36">
        <v>90519952</v>
      </c>
      <c r="I335" s="34">
        <v>21696161</v>
      </c>
      <c r="J335" s="37">
        <v>3093405</v>
      </c>
      <c r="K335" s="37">
        <v>115309518</v>
      </c>
      <c r="L335" s="36">
        <v>0</v>
      </c>
      <c r="M335" s="34">
        <v>0</v>
      </c>
      <c r="N335" s="37">
        <v>0</v>
      </c>
      <c r="O335" s="37">
        <v>0</v>
      </c>
      <c r="P335" s="36">
        <v>0</v>
      </c>
      <c r="Q335" s="34">
        <v>0</v>
      </c>
      <c r="R335" s="37">
        <v>0</v>
      </c>
      <c r="S335" s="37">
        <v>0</v>
      </c>
      <c r="T335" s="36">
        <v>0</v>
      </c>
      <c r="U335" s="34">
        <v>0</v>
      </c>
      <c r="V335" s="37">
        <v>0</v>
      </c>
      <c r="W335" s="37">
        <v>0</v>
      </c>
    </row>
    <row r="336" spans="1:23" ht="11.25">
      <c r="A336" s="38"/>
      <c r="B336" s="39" t="s">
        <v>602</v>
      </c>
      <c r="C336" s="40"/>
      <c r="D336" s="41">
        <f>SUM(D330:D335)</f>
        <v>3939980384</v>
      </c>
      <c r="E336" s="42">
        <f>SUM(E330:E335)</f>
        <v>3950491909</v>
      </c>
      <c r="F336" s="42">
        <f>SUM(F330:F335)</f>
        <v>1437305310</v>
      </c>
      <c r="G336" s="43">
        <f t="shared" si="63"/>
        <v>0.36480011825358366</v>
      </c>
      <c r="H336" s="44">
        <f aca="true" t="shared" si="66" ref="H336:W336">SUM(H330:H335)</f>
        <v>969859655</v>
      </c>
      <c r="I336" s="42">
        <f t="shared" si="66"/>
        <v>249865912</v>
      </c>
      <c r="J336" s="45">
        <f t="shared" si="66"/>
        <v>217579743</v>
      </c>
      <c r="K336" s="45">
        <f t="shared" si="66"/>
        <v>1437305310</v>
      </c>
      <c r="L336" s="44">
        <f t="shared" si="66"/>
        <v>0</v>
      </c>
      <c r="M336" s="42">
        <f t="shared" si="66"/>
        <v>0</v>
      </c>
      <c r="N336" s="45">
        <f t="shared" si="66"/>
        <v>0</v>
      </c>
      <c r="O336" s="45">
        <f t="shared" si="66"/>
        <v>0</v>
      </c>
      <c r="P336" s="44">
        <f t="shared" si="66"/>
        <v>0</v>
      </c>
      <c r="Q336" s="42">
        <f t="shared" si="66"/>
        <v>0</v>
      </c>
      <c r="R336" s="45">
        <f t="shared" si="66"/>
        <v>0</v>
      </c>
      <c r="S336" s="45">
        <f t="shared" si="66"/>
        <v>0</v>
      </c>
      <c r="T336" s="44">
        <f t="shared" si="66"/>
        <v>0</v>
      </c>
      <c r="U336" s="42">
        <f t="shared" si="66"/>
        <v>0</v>
      </c>
      <c r="V336" s="45">
        <f t="shared" si="66"/>
        <v>0</v>
      </c>
      <c r="W336" s="45">
        <f t="shared" si="66"/>
        <v>0</v>
      </c>
    </row>
    <row r="337" spans="1:23" ht="11.25">
      <c r="A337" s="30" t="s">
        <v>26</v>
      </c>
      <c r="B337" s="31" t="s">
        <v>603</v>
      </c>
      <c r="C337" s="32" t="s">
        <v>604</v>
      </c>
      <c r="D337" s="33">
        <v>298654506</v>
      </c>
      <c r="E337" s="34">
        <v>298654506</v>
      </c>
      <c r="F337" s="34">
        <v>103884746</v>
      </c>
      <c r="G337" s="35">
        <f t="shared" si="63"/>
        <v>0.3478425535625436</v>
      </c>
      <c r="H337" s="36">
        <v>37749351</v>
      </c>
      <c r="I337" s="34">
        <v>38137397</v>
      </c>
      <c r="J337" s="37">
        <v>27997998</v>
      </c>
      <c r="K337" s="37">
        <v>103884746</v>
      </c>
      <c r="L337" s="36">
        <v>0</v>
      </c>
      <c r="M337" s="34">
        <v>0</v>
      </c>
      <c r="N337" s="37">
        <v>0</v>
      </c>
      <c r="O337" s="37">
        <v>0</v>
      </c>
      <c r="P337" s="36">
        <v>0</v>
      </c>
      <c r="Q337" s="34">
        <v>0</v>
      </c>
      <c r="R337" s="37">
        <v>0</v>
      </c>
      <c r="S337" s="37">
        <v>0</v>
      </c>
      <c r="T337" s="36">
        <v>0</v>
      </c>
      <c r="U337" s="34">
        <v>0</v>
      </c>
      <c r="V337" s="37">
        <v>0</v>
      </c>
      <c r="W337" s="37">
        <v>0</v>
      </c>
    </row>
    <row r="338" spans="1:23" ht="11.25">
      <c r="A338" s="30" t="s">
        <v>26</v>
      </c>
      <c r="B338" s="31" t="s">
        <v>605</v>
      </c>
      <c r="C338" s="32" t="s">
        <v>606</v>
      </c>
      <c r="D338" s="33">
        <v>702027294</v>
      </c>
      <c r="E338" s="34">
        <v>705012989</v>
      </c>
      <c r="F338" s="34">
        <v>180635770</v>
      </c>
      <c r="G338" s="35">
        <f t="shared" si="63"/>
        <v>0.25730590753925875</v>
      </c>
      <c r="H338" s="36">
        <v>71249094</v>
      </c>
      <c r="I338" s="34">
        <v>55017232</v>
      </c>
      <c r="J338" s="37">
        <v>54369444</v>
      </c>
      <c r="K338" s="37">
        <v>180635770</v>
      </c>
      <c r="L338" s="36">
        <v>0</v>
      </c>
      <c r="M338" s="34">
        <v>0</v>
      </c>
      <c r="N338" s="37">
        <v>0</v>
      </c>
      <c r="O338" s="37">
        <v>0</v>
      </c>
      <c r="P338" s="36">
        <v>0</v>
      </c>
      <c r="Q338" s="34">
        <v>0</v>
      </c>
      <c r="R338" s="37">
        <v>0</v>
      </c>
      <c r="S338" s="37">
        <v>0</v>
      </c>
      <c r="T338" s="36">
        <v>0</v>
      </c>
      <c r="U338" s="34">
        <v>0</v>
      </c>
      <c r="V338" s="37">
        <v>0</v>
      </c>
      <c r="W338" s="37">
        <v>0</v>
      </c>
    </row>
    <row r="339" spans="1:23" ht="11.25">
      <c r="A339" s="30" t="s">
        <v>26</v>
      </c>
      <c r="B339" s="31" t="s">
        <v>607</v>
      </c>
      <c r="C339" s="32" t="s">
        <v>608</v>
      </c>
      <c r="D339" s="33">
        <v>201630323</v>
      </c>
      <c r="E339" s="34">
        <v>201630323</v>
      </c>
      <c r="F339" s="34">
        <v>81991194</v>
      </c>
      <c r="G339" s="35">
        <f t="shared" si="63"/>
        <v>0.40664118759557805</v>
      </c>
      <c r="H339" s="36">
        <v>59471128</v>
      </c>
      <c r="I339" s="34">
        <v>12115545</v>
      </c>
      <c r="J339" s="37">
        <v>10404521</v>
      </c>
      <c r="K339" s="37">
        <v>81991194</v>
      </c>
      <c r="L339" s="36">
        <v>0</v>
      </c>
      <c r="M339" s="34">
        <v>0</v>
      </c>
      <c r="N339" s="37">
        <v>0</v>
      </c>
      <c r="O339" s="37">
        <v>0</v>
      </c>
      <c r="P339" s="36">
        <v>0</v>
      </c>
      <c r="Q339" s="34">
        <v>0</v>
      </c>
      <c r="R339" s="37">
        <v>0</v>
      </c>
      <c r="S339" s="37">
        <v>0</v>
      </c>
      <c r="T339" s="36">
        <v>0</v>
      </c>
      <c r="U339" s="34">
        <v>0</v>
      </c>
      <c r="V339" s="37">
        <v>0</v>
      </c>
      <c r="W339" s="37">
        <v>0</v>
      </c>
    </row>
    <row r="340" spans="1:23" ht="11.25">
      <c r="A340" s="30" t="s">
        <v>26</v>
      </c>
      <c r="B340" s="31" t="s">
        <v>609</v>
      </c>
      <c r="C340" s="32" t="s">
        <v>610</v>
      </c>
      <c r="D340" s="33">
        <v>147115033</v>
      </c>
      <c r="E340" s="34">
        <v>147115033</v>
      </c>
      <c r="F340" s="34">
        <v>42289155</v>
      </c>
      <c r="G340" s="35">
        <f t="shared" si="63"/>
        <v>0.287456381157186</v>
      </c>
      <c r="H340" s="36">
        <v>31951039</v>
      </c>
      <c r="I340" s="34">
        <v>4494185</v>
      </c>
      <c r="J340" s="37">
        <v>5843931</v>
      </c>
      <c r="K340" s="37">
        <v>42289155</v>
      </c>
      <c r="L340" s="36">
        <v>0</v>
      </c>
      <c r="M340" s="34">
        <v>0</v>
      </c>
      <c r="N340" s="37">
        <v>0</v>
      </c>
      <c r="O340" s="37">
        <v>0</v>
      </c>
      <c r="P340" s="36">
        <v>0</v>
      </c>
      <c r="Q340" s="34">
        <v>0</v>
      </c>
      <c r="R340" s="37">
        <v>0</v>
      </c>
      <c r="S340" s="37">
        <v>0</v>
      </c>
      <c r="T340" s="36">
        <v>0</v>
      </c>
      <c r="U340" s="34">
        <v>0</v>
      </c>
      <c r="V340" s="37">
        <v>0</v>
      </c>
      <c r="W340" s="37">
        <v>0</v>
      </c>
    </row>
    <row r="341" spans="1:23" ht="11.25">
      <c r="A341" s="30" t="s">
        <v>45</v>
      </c>
      <c r="B341" s="31" t="s">
        <v>611</v>
      </c>
      <c r="C341" s="32" t="s">
        <v>612</v>
      </c>
      <c r="D341" s="33">
        <v>109173384</v>
      </c>
      <c r="E341" s="34">
        <v>109173384</v>
      </c>
      <c r="F341" s="34">
        <v>38941192</v>
      </c>
      <c r="G341" s="35">
        <f t="shared" si="63"/>
        <v>0.35669126093957115</v>
      </c>
      <c r="H341" s="36">
        <v>31291542</v>
      </c>
      <c r="I341" s="34">
        <v>6695717</v>
      </c>
      <c r="J341" s="37">
        <v>953933</v>
      </c>
      <c r="K341" s="37">
        <v>38941192</v>
      </c>
      <c r="L341" s="36">
        <v>0</v>
      </c>
      <c r="M341" s="34">
        <v>0</v>
      </c>
      <c r="N341" s="37">
        <v>0</v>
      </c>
      <c r="O341" s="37">
        <v>0</v>
      </c>
      <c r="P341" s="36">
        <v>0</v>
      </c>
      <c r="Q341" s="34">
        <v>0</v>
      </c>
      <c r="R341" s="37">
        <v>0</v>
      </c>
      <c r="S341" s="37">
        <v>0</v>
      </c>
      <c r="T341" s="36">
        <v>0</v>
      </c>
      <c r="U341" s="34">
        <v>0</v>
      </c>
      <c r="V341" s="37">
        <v>0</v>
      </c>
      <c r="W341" s="37">
        <v>0</v>
      </c>
    </row>
    <row r="342" spans="1:23" ht="11.25">
      <c r="A342" s="38"/>
      <c r="B342" s="39" t="s">
        <v>613</v>
      </c>
      <c r="C342" s="40"/>
      <c r="D342" s="41">
        <f>SUM(D337:D341)</f>
        <v>1458600540</v>
      </c>
      <c r="E342" s="42">
        <f>SUM(E337:E341)</f>
        <v>1461586235</v>
      </c>
      <c r="F342" s="42">
        <f>SUM(F337:F341)</f>
        <v>447742057</v>
      </c>
      <c r="G342" s="43">
        <f t="shared" si="63"/>
        <v>0.3069668800479122</v>
      </c>
      <c r="H342" s="44">
        <f aca="true" t="shared" si="67" ref="H342:W342">SUM(H337:H341)</f>
        <v>231712154</v>
      </c>
      <c r="I342" s="42">
        <f t="shared" si="67"/>
        <v>116460076</v>
      </c>
      <c r="J342" s="45">
        <f t="shared" si="67"/>
        <v>99569827</v>
      </c>
      <c r="K342" s="45">
        <f t="shared" si="67"/>
        <v>447742057</v>
      </c>
      <c r="L342" s="44">
        <f t="shared" si="67"/>
        <v>0</v>
      </c>
      <c r="M342" s="42">
        <f t="shared" si="67"/>
        <v>0</v>
      </c>
      <c r="N342" s="45">
        <f t="shared" si="67"/>
        <v>0</v>
      </c>
      <c r="O342" s="45">
        <f t="shared" si="67"/>
        <v>0</v>
      </c>
      <c r="P342" s="44">
        <f t="shared" si="67"/>
        <v>0</v>
      </c>
      <c r="Q342" s="42">
        <f t="shared" si="67"/>
        <v>0</v>
      </c>
      <c r="R342" s="45">
        <f t="shared" si="67"/>
        <v>0</v>
      </c>
      <c r="S342" s="45">
        <f t="shared" si="67"/>
        <v>0</v>
      </c>
      <c r="T342" s="44">
        <f t="shared" si="67"/>
        <v>0</v>
      </c>
      <c r="U342" s="42">
        <f t="shared" si="67"/>
        <v>0</v>
      </c>
      <c r="V342" s="45">
        <f t="shared" si="67"/>
        <v>0</v>
      </c>
      <c r="W342" s="45">
        <f t="shared" si="67"/>
        <v>0</v>
      </c>
    </row>
    <row r="343" spans="1:23" ht="11.25">
      <c r="A343" s="30" t="s">
        <v>26</v>
      </c>
      <c r="B343" s="31" t="s">
        <v>614</v>
      </c>
      <c r="C343" s="32" t="s">
        <v>615</v>
      </c>
      <c r="D343" s="33">
        <v>84703190</v>
      </c>
      <c r="E343" s="34">
        <v>84703190</v>
      </c>
      <c r="F343" s="34">
        <v>24579329</v>
      </c>
      <c r="G343" s="35">
        <f t="shared" si="63"/>
        <v>0.29018185737750846</v>
      </c>
      <c r="H343" s="36">
        <v>14134118</v>
      </c>
      <c r="I343" s="34">
        <v>5499378</v>
      </c>
      <c r="J343" s="37">
        <v>4945833</v>
      </c>
      <c r="K343" s="37">
        <v>24579329</v>
      </c>
      <c r="L343" s="36">
        <v>0</v>
      </c>
      <c r="M343" s="34">
        <v>0</v>
      </c>
      <c r="N343" s="37">
        <v>0</v>
      </c>
      <c r="O343" s="37">
        <v>0</v>
      </c>
      <c r="P343" s="36">
        <v>0</v>
      </c>
      <c r="Q343" s="34">
        <v>0</v>
      </c>
      <c r="R343" s="37">
        <v>0</v>
      </c>
      <c r="S343" s="37">
        <v>0</v>
      </c>
      <c r="T343" s="36">
        <v>0</v>
      </c>
      <c r="U343" s="34">
        <v>0</v>
      </c>
      <c r="V343" s="37">
        <v>0</v>
      </c>
      <c r="W343" s="37">
        <v>0</v>
      </c>
    </row>
    <row r="344" spans="1:23" ht="11.25">
      <c r="A344" s="30" t="s">
        <v>26</v>
      </c>
      <c r="B344" s="31" t="s">
        <v>616</v>
      </c>
      <c r="C344" s="32" t="s">
        <v>617</v>
      </c>
      <c r="D344" s="33">
        <v>272509792</v>
      </c>
      <c r="E344" s="34">
        <v>272509792</v>
      </c>
      <c r="F344" s="34">
        <v>117685475</v>
      </c>
      <c r="G344" s="35">
        <f t="shared" si="63"/>
        <v>0.43185778439844097</v>
      </c>
      <c r="H344" s="36">
        <v>85127666</v>
      </c>
      <c r="I344" s="34">
        <v>15790916</v>
      </c>
      <c r="J344" s="37">
        <v>16766893</v>
      </c>
      <c r="K344" s="37">
        <v>117685475</v>
      </c>
      <c r="L344" s="36">
        <v>0</v>
      </c>
      <c r="M344" s="34">
        <v>0</v>
      </c>
      <c r="N344" s="37">
        <v>0</v>
      </c>
      <c r="O344" s="37">
        <v>0</v>
      </c>
      <c r="P344" s="36">
        <v>0</v>
      </c>
      <c r="Q344" s="34">
        <v>0</v>
      </c>
      <c r="R344" s="37">
        <v>0</v>
      </c>
      <c r="S344" s="37">
        <v>0</v>
      </c>
      <c r="T344" s="36">
        <v>0</v>
      </c>
      <c r="U344" s="34">
        <v>0</v>
      </c>
      <c r="V344" s="37">
        <v>0</v>
      </c>
      <c r="W344" s="37">
        <v>0</v>
      </c>
    </row>
    <row r="345" spans="1:23" ht="11.25">
      <c r="A345" s="30" t="s">
        <v>26</v>
      </c>
      <c r="B345" s="31" t="s">
        <v>618</v>
      </c>
      <c r="C345" s="32" t="s">
        <v>619</v>
      </c>
      <c r="D345" s="33">
        <v>686429164</v>
      </c>
      <c r="E345" s="34">
        <v>695727100</v>
      </c>
      <c r="F345" s="34">
        <v>266742244</v>
      </c>
      <c r="G345" s="35">
        <f t="shared" si="63"/>
        <v>0.38859398462271627</v>
      </c>
      <c r="H345" s="36">
        <v>187626185</v>
      </c>
      <c r="I345" s="34">
        <v>38969506</v>
      </c>
      <c r="J345" s="37">
        <v>40146553</v>
      </c>
      <c r="K345" s="37">
        <v>266742244</v>
      </c>
      <c r="L345" s="36">
        <v>0</v>
      </c>
      <c r="M345" s="34">
        <v>0</v>
      </c>
      <c r="N345" s="37">
        <v>0</v>
      </c>
      <c r="O345" s="37">
        <v>0</v>
      </c>
      <c r="P345" s="36">
        <v>0</v>
      </c>
      <c r="Q345" s="34">
        <v>0</v>
      </c>
      <c r="R345" s="37">
        <v>0</v>
      </c>
      <c r="S345" s="37">
        <v>0</v>
      </c>
      <c r="T345" s="36">
        <v>0</v>
      </c>
      <c r="U345" s="34">
        <v>0</v>
      </c>
      <c r="V345" s="37">
        <v>0</v>
      </c>
      <c r="W345" s="37">
        <v>0</v>
      </c>
    </row>
    <row r="346" spans="1:23" ht="11.25">
      <c r="A346" s="30" t="s">
        <v>26</v>
      </c>
      <c r="B346" s="31" t="s">
        <v>620</v>
      </c>
      <c r="C346" s="32" t="s">
        <v>621</v>
      </c>
      <c r="D346" s="33">
        <v>947297698</v>
      </c>
      <c r="E346" s="34">
        <v>947297698</v>
      </c>
      <c r="F346" s="34">
        <v>381172522</v>
      </c>
      <c r="G346" s="35">
        <f t="shared" si="63"/>
        <v>0.4023788116499783</v>
      </c>
      <c r="H346" s="36">
        <v>326535349</v>
      </c>
      <c r="I346" s="34">
        <v>6834484</v>
      </c>
      <c r="J346" s="37">
        <v>47802689</v>
      </c>
      <c r="K346" s="37">
        <v>381172522</v>
      </c>
      <c r="L346" s="36">
        <v>0</v>
      </c>
      <c r="M346" s="34">
        <v>0</v>
      </c>
      <c r="N346" s="37">
        <v>0</v>
      </c>
      <c r="O346" s="37">
        <v>0</v>
      </c>
      <c r="P346" s="36">
        <v>0</v>
      </c>
      <c r="Q346" s="34">
        <v>0</v>
      </c>
      <c r="R346" s="37">
        <v>0</v>
      </c>
      <c r="S346" s="37">
        <v>0</v>
      </c>
      <c r="T346" s="36">
        <v>0</v>
      </c>
      <c r="U346" s="34">
        <v>0</v>
      </c>
      <c r="V346" s="37">
        <v>0</v>
      </c>
      <c r="W346" s="37">
        <v>0</v>
      </c>
    </row>
    <row r="347" spans="1:23" ht="11.25">
      <c r="A347" s="30" t="s">
        <v>26</v>
      </c>
      <c r="B347" s="31" t="s">
        <v>622</v>
      </c>
      <c r="C347" s="32" t="s">
        <v>623</v>
      </c>
      <c r="D347" s="33">
        <v>396135083</v>
      </c>
      <c r="E347" s="34">
        <v>396135083</v>
      </c>
      <c r="F347" s="34">
        <v>167618167</v>
      </c>
      <c r="G347" s="35">
        <f t="shared" si="63"/>
        <v>0.42313386062804237</v>
      </c>
      <c r="H347" s="36">
        <v>125764184</v>
      </c>
      <c r="I347" s="34">
        <v>15687913</v>
      </c>
      <c r="J347" s="37">
        <v>26166070</v>
      </c>
      <c r="K347" s="37">
        <v>167618167</v>
      </c>
      <c r="L347" s="36">
        <v>0</v>
      </c>
      <c r="M347" s="34">
        <v>0</v>
      </c>
      <c r="N347" s="37">
        <v>0</v>
      </c>
      <c r="O347" s="37">
        <v>0</v>
      </c>
      <c r="P347" s="36">
        <v>0</v>
      </c>
      <c r="Q347" s="34">
        <v>0</v>
      </c>
      <c r="R347" s="37">
        <v>0</v>
      </c>
      <c r="S347" s="37">
        <v>0</v>
      </c>
      <c r="T347" s="36">
        <v>0</v>
      </c>
      <c r="U347" s="34">
        <v>0</v>
      </c>
      <c r="V347" s="37">
        <v>0</v>
      </c>
      <c r="W347" s="37">
        <v>0</v>
      </c>
    </row>
    <row r="348" spans="1:23" ht="11.25">
      <c r="A348" s="30" t="s">
        <v>26</v>
      </c>
      <c r="B348" s="31" t="s">
        <v>624</v>
      </c>
      <c r="C348" s="32" t="s">
        <v>625</v>
      </c>
      <c r="D348" s="33">
        <v>330211861</v>
      </c>
      <c r="E348" s="34">
        <v>330211861</v>
      </c>
      <c r="F348" s="34">
        <v>255844975</v>
      </c>
      <c r="G348" s="35">
        <f t="shared" si="63"/>
        <v>0.7747903852551196</v>
      </c>
      <c r="H348" s="36">
        <v>78309951</v>
      </c>
      <c r="I348" s="34">
        <v>166532133</v>
      </c>
      <c r="J348" s="37">
        <v>11002891</v>
      </c>
      <c r="K348" s="37">
        <v>255844975</v>
      </c>
      <c r="L348" s="36">
        <v>0</v>
      </c>
      <c r="M348" s="34">
        <v>0</v>
      </c>
      <c r="N348" s="37">
        <v>0</v>
      </c>
      <c r="O348" s="37">
        <v>0</v>
      </c>
      <c r="P348" s="36">
        <v>0</v>
      </c>
      <c r="Q348" s="34">
        <v>0</v>
      </c>
      <c r="R348" s="37">
        <v>0</v>
      </c>
      <c r="S348" s="37">
        <v>0</v>
      </c>
      <c r="T348" s="36">
        <v>0</v>
      </c>
      <c r="U348" s="34">
        <v>0</v>
      </c>
      <c r="V348" s="37">
        <v>0</v>
      </c>
      <c r="W348" s="37">
        <v>0</v>
      </c>
    </row>
    <row r="349" spans="1:23" ht="11.25">
      <c r="A349" s="30" t="s">
        <v>26</v>
      </c>
      <c r="B349" s="31" t="s">
        <v>626</v>
      </c>
      <c r="C349" s="32" t="s">
        <v>627</v>
      </c>
      <c r="D349" s="33">
        <v>488401000</v>
      </c>
      <c r="E349" s="34">
        <v>488401000</v>
      </c>
      <c r="F349" s="34">
        <v>256969888</v>
      </c>
      <c r="G349" s="35">
        <f t="shared" si="63"/>
        <v>0.526145294542804</v>
      </c>
      <c r="H349" s="36">
        <v>212551107</v>
      </c>
      <c r="I349" s="34">
        <v>25883029</v>
      </c>
      <c r="J349" s="37">
        <v>18535752</v>
      </c>
      <c r="K349" s="37">
        <v>256969888</v>
      </c>
      <c r="L349" s="36">
        <v>0</v>
      </c>
      <c r="M349" s="34">
        <v>0</v>
      </c>
      <c r="N349" s="37">
        <v>0</v>
      </c>
      <c r="O349" s="37">
        <v>0</v>
      </c>
      <c r="P349" s="36">
        <v>0</v>
      </c>
      <c r="Q349" s="34">
        <v>0</v>
      </c>
      <c r="R349" s="37">
        <v>0</v>
      </c>
      <c r="S349" s="37">
        <v>0</v>
      </c>
      <c r="T349" s="36">
        <v>0</v>
      </c>
      <c r="U349" s="34">
        <v>0</v>
      </c>
      <c r="V349" s="37">
        <v>0</v>
      </c>
      <c r="W349" s="37">
        <v>0</v>
      </c>
    </row>
    <row r="350" spans="1:23" ht="11.25">
      <c r="A350" s="30" t="s">
        <v>45</v>
      </c>
      <c r="B350" s="31" t="s">
        <v>628</v>
      </c>
      <c r="C350" s="32" t="s">
        <v>629</v>
      </c>
      <c r="D350" s="33">
        <v>172487445</v>
      </c>
      <c r="E350" s="34">
        <v>172487445</v>
      </c>
      <c r="F350" s="34">
        <v>62479651</v>
      </c>
      <c r="G350" s="35">
        <f t="shared" si="63"/>
        <v>0.36222723920572886</v>
      </c>
      <c r="H350" s="36">
        <v>56058711</v>
      </c>
      <c r="I350" s="34">
        <v>3028119</v>
      </c>
      <c r="J350" s="37">
        <v>3392821</v>
      </c>
      <c r="K350" s="37">
        <v>62479651</v>
      </c>
      <c r="L350" s="36">
        <v>0</v>
      </c>
      <c r="M350" s="34">
        <v>0</v>
      </c>
      <c r="N350" s="37">
        <v>0</v>
      </c>
      <c r="O350" s="37">
        <v>0</v>
      </c>
      <c r="P350" s="36">
        <v>0</v>
      </c>
      <c r="Q350" s="34">
        <v>0</v>
      </c>
      <c r="R350" s="37">
        <v>0</v>
      </c>
      <c r="S350" s="37">
        <v>0</v>
      </c>
      <c r="T350" s="36">
        <v>0</v>
      </c>
      <c r="U350" s="34">
        <v>0</v>
      </c>
      <c r="V350" s="37">
        <v>0</v>
      </c>
      <c r="W350" s="37">
        <v>0</v>
      </c>
    </row>
    <row r="351" spans="1:23" ht="11.25">
      <c r="A351" s="38"/>
      <c r="B351" s="39" t="s">
        <v>630</v>
      </c>
      <c r="C351" s="40"/>
      <c r="D351" s="41">
        <f>SUM(D343:D350)</f>
        <v>3378175233</v>
      </c>
      <c r="E351" s="42">
        <f>SUM(E343:E350)</f>
        <v>3387473169</v>
      </c>
      <c r="F351" s="42">
        <f>SUM(F343:F350)</f>
        <v>1533092251</v>
      </c>
      <c r="G351" s="43">
        <f t="shared" si="63"/>
        <v>0.4538225951169893</v>
      </c>
      <c r="H351" s="44">
        <f aca="true" t="shared" si="68" ref="H351:W351">SUM(H343:H350)</f>
        <v>1086107271</v>
      </c>
      <c r="I351" s="42">
        <f t="shared" si="68"/>
        <v>278225478</v>
      </c>
      <c r="J351" s="45">
        <f t="shared" si="68"/>
        <v>168759502</v>
      </c>
      <c r="K351" s="45">
        <f t="shared" si="68"/>
        <v>1533092251</v>
      </c>
      <c r="L351" s="44">
        <f t="shared" si="68"/>
        <v>0</v>
      </c>
      <c r="M351" s="42">
        <f t="shared" si="68"/>
        <v>0</v>
      </c>
      <c r="N351" s="45">
        <f t="shared" si="68"/>
        <v>0</v>
      </c>
      <c r="O351" s="45">
        <f t="shared" si="68"/>
        <v>0</v>
      </c>
      <c r="P351" s="44">
        <f t="shared" si="68"/>
        <v>0</v>
      </c>
      <c r="Q351" s="42">
        <f t="shared" si="68"/>
        <v>0</v>
      </c>
      <c r="R351" s="45">
        <f t="shared" si="68"/>
        <v>0</v>
      </c>
      <c r="S351" s="45">
        <f t="shared" si="68"/>
        <v>0</v>
      </c>
      <c r="T351" s="44">
        <f t="shared" si="68"/>
        <v>0</v>
      </c>
      <c r="U351" s="42">
        <f t="shared" si="68"/>
        <v>0</v>
      </c>
      <c r="V351" s="45">
        <f t="shared" si="68"/>
        <v>0</v>
      </c>
      <c r="W351" s="45">
        <f t="shared" si="68"/>
        <v>0</v>
      </c>
    </row>
    <row r="352" spans="1:23" ht="11.25">
      <c r="A352" s="30" t="s">
        <v>26</v>
      </c>
      <c r="B352" s="31" t="s">
        <v>631</v>
      </c>
      <c r="C352" s="32" t="s">
        <v>632</v>
      </c>
      <c r="D352" s="33">
        <v>48203584</v>
      </c>
      <c r="E352" s="34">
        <v>48203584</v>
      </c>
      <c r="F352" s="34">
        <v>10412102</v>
      </c>
      <c r="G352" s="35">
        <f t="shared" si="63"/>
        <v>0.21600265241688252</v>
      </c>
      <c r="H352" s="36">
        <v>6528953</v>
      </c>
      <c r="I352" s="34">
        <v>1875587</v>
      </c>
      <c r="J352" s="37">
        <v>2007562</v>
      </c>
      <c r="K352" s="37">
        <v>10412102</v>
      </c>
      <c r="L352" s="36">
        <v>0</v>
      </c>
      <c r="M352" s="34">
        <v>0</v>
      </c>
      <c r="N352" s="37">
        <v>0</v>
      </c>
      <c r="O352" s="37">
        <v>0</v>
      </c>
      <c r="P352" s="36">
        <v>0</v>
      </c>
      <c r="Q352" s="34">
        <v>0</v>
      </c>
      <c r="R352" s="37">
        <v>0</v>
      </c>
      <c r="S352" s="37">
        <v>0</v>
      </c>
      <c r="T352" s="36">
        <v>0</v>
      </c>
      <c r="U352" s="34">
        <v>0</v>
      </c>
      <c r="V352" s="37">
        <v>0</v>
      </c>
      <c r="W352" s="37">
        <v>0</v>
      </c>
    </row>
    <row r="353" spans="1:23" ht="11.25">
      <c r="A353" s="30" t="s">
        <v>26</v>
      </c>
      <c r="B353" s="31" t="s">
        <v>633</v>
      </c>
      <c r="C353" s="32" t="s">
        <v>634</v>
      </c>
      <c r="D353" s="33">
        <v>45667548</v>
      </c>
      <c r="E353" s="34">
        <v>45667548</v>
      </c>
      <c r="F353" s="34">
        <v>12757182</v>
      </c>
      <c r="G353" s="35">
        <f t="shared" si="63"/>
        <v>0.2793489591339566</v>
      </c>
      <c r="H353" s="36">
        <v>7764603</v>
      </c>
      <c r="I353" s="34">
        <v>3124442</v>
      </c>
      <c r="J353" s="37">
        <v>1868137</v>
      </c>
      <c r="K353" s="37">
        <v>12757182</v>
      </c>
      <c r="L353" s="36">
        <v>0</v>
      </c>
      <c r="M353" s="34">
        <v>0</v>
      </c>
      <c r="N353" s="37">
        <v>0</v>
      </c>
      <c r="O353" s="37">
        <v>0</v>
      </c>
      <c r="P353" s="36">
        <v>0</v>
      </c>
      <c r="Q353" s="34">
        <v>0</v>
      </c>
      <c r="R353" s="37">
        <v>0</v>
      </c>
      <c r="S353" s="37">
        <v>0</v>
      </c>
      <c r="T353" s="36">
        <v>0</v>
      </c>
      <c r="U353" s="34">
        <v>0</v>
      </c>
      <c r="V353" s="37">
        <v>0</v>
      </c>
      <c r="W353" s="37">
        <v>0</v>
      </c>
    </row>
    <row r="354" spans="1:23" ht="11.25">
      <c r="A354" s="30" t="s">
        <v>26</v>
      </c>
      <c r="B354" s="31" t="s">
        <v>635</v>
      </c>
      <c r="C354" s="32" t="s">
        <v>636</v>
      </c>
      <c r="D354" s="33">
        <v>167347012</v>
      </c>
      <c r="E354" s="34">
        <v>170459912</v>
      </c>
      <c r="F354" s="34">
        <v>69477136</v>
      </c>
      <c r="G354" s="35">
        <f t="shared" si="63"/>
        <v>0.4151680700459713</v>
      </c>
      <c r="H354" s="36">
        <v>46498776</v>
      </c>
      <c r="I354" s="34">
        <v>9449570</v>
      </c>
      <c r="J354" s="37">
        <v>13528790</v>
      </c>
      <c r="K354" s="37">
        <v>69477136</v>
      </c>
      <c r="L354" s="36">
        <v>0</v>
      </c>
      <c r="M354" s="34">
        <v>0</v>
      </c>
      <c r="N354" s="37">
        <v>0</v>
      </c>
      <c r="O354" s="37">
        <v>0</v>
      </c>
      <c r="P354" s="36">
        <v>0</v>
      </c>
      <c r="Q354" s="34">
        <v>0</v>
      </c>
      <c r="R354" s="37">
        <v>0</v>
      </c>
      <c r="S354" s="37">
        <v>0</v>
      </c>
      <c r="T354" s="36">
        <v>0</v>
      </c>
      <c r="U354" s="34">
        <v>0</v>
      </c>
      <c r="V354" s="37">
        <v>0</v>
      </c>
      <c r="W354" s="37">
        <v>0</v>
      </c>
    </row>
    <row r="355" spans="1:23" ht="11.25">
      <c r="A355" s="30" t="s">
        <v>45</v>
      </c>
      <c r="B355" s="31" t="s">
        <v>637</v>
      </c>
      <c r="C355" s="32" t="s">
        <v>638</v>
      </c>
      <c r="D355" s="33">
        <v>59508139</v>
      </c>
      <c r="E355" s="34">
        <v>59508139</v>
      </c>
      <c r="F355" s="34">
        <v>12954684</v>
      </c>
      <c r="G355" s="35">
        <f t="shared" si="63"/>
        <v>0.21769600289466287</v>
      </c>
      <c r="H355" s="36">
        <v>7000072</v>
      </c>
      <c r="I355" s="34">
        <v>3631992</v>
      </c>
      <c r="J355" s="37">
        <v>2322620</v>
      </c>
      <c r="K355" s="37">
        <v>12954684</v>
      </c>
      <c r="L355" s="36">
        <v>0</v>
      </c>
      <c r="M355" s="34">
        <v>0</v>
      </c>
      <c r="N355" s="37">
        <v>0</v>
      </c>
      <c r="O355" s="37">
        <v>0</v>
      </c>
      <c r="P355" s="36">
        <v>0</v>
      </c>
      <c r="Q355" s="34">
        <v>0</v>
      </c>
      <c r="R355" s="37">
        <v>0</v>
      </c>
      <c r="S355" s="37">
        <v>0</v>
      </c>
      <c r="T355" s="36">
        <v>0</v>
      </c>
      <c r="U355" s="34">
        <v>0</v>
      </c>
      <c r="V355" s="37">
        <v>0</v>
      </c>
      <c r="W355" s="37">
        <v>0</v>
      </c>
    </row>
    <row r="356" spans="1:23" ht="11.25">
      <c r="A356" s="55"/>
      <c r="B356" s="56" t="s">
        <v>639</v>
      </c>
      <c r="C356" s="57"/>
      <c r="D356" s="58">
        <f>SUM(D352:D355)</f>
        <v>320726283</v>
      </c>
      <c r="E356" s="59">
        <f>SUM(E352:E355)</f>
        <v>323839183</v>
      </c>
      <c r="F356" s="59">
        <f>SUM(F352:F355)</f>
        <v>105601104</v>
      </c>
      <c r="G356" s="60">
        <f t="shared" si="63"/>
        <v>0.329256158903572</v>
      </c>
      <c r="H356" s="61">
        <f aca="true" t="shared" si="69" ref="H356:W356">SUM(H352:H355)</f>
        <v>67792404</v>
      </c>
      <c r="I356" s="59">
        <f t="shared" si="69"/>
        <v>18081591</v>
      </c>
      <c r="J356" s="62">
        <f t="shared" si="69"/>
        <v>19727109</v>
      </c>
      <c r="K356" s="62">
        <f t="shared" si="69"/>
        <v>105601104</v>
      </c>
      <c r="L356" s="61">
        <f t="shared" si="69"/>
        <v>0</v>
      </c>
      <c r="M356" s="59">
        <f t="shared" si="69"/>
        <v>0</v>
      </c>
      <c r="N356" s="62">
        <f t="shared" si="69"/>
        <v>0</v>
      </c>
      <c r="O356" s="62">
        <f t="shared" si="69"/>
        <v>0</v>
      </c>
      <c r="P356" s="61">
        <f t="shared" si="69"/>
        <v>0</v>
      </c>
      <c r="Q356" s="59">
        <f t="shared" si="69"/>
        <v>0</v>
      </c>
      <c r="R356" s="62">
        <f t="shared" si="69"/>
        <v>0</v>
      </c>
      <c r="S356" s="62">
        <f t="shared" si="69"/>
        <v>0</v>
      </c>
      <c r="T356" s="61">
        <f t="shared" si="69"/>
        <v>0</v>
      </c>
      <c r="U356" s="59">
        <f t="shared" si="69"/>
        <v>0</v>
      </c>
      <c r="V356" s="62">
        <f t="shared" si="69"/>
        <v>0</v>
      </c>
      <c r="W356" s="62">
        <f t="shared" si="69"/>
        <v>0</v>
      </c>
    </row>
    <row r="357" spans="1:23" ht="11.25">
      <c r="A357" s="63"/>
      <c r="B357" s="64" t="s">
        <v>640</v>
      </c>
      <c r="C357" s="65"/>
      <c r="D357" s="66">
        <f>SUM(D321,D323:D328,D330:D335,D337:D341,D343:D350,D352:D355)</f>
        <v>34841438987</v>
      </c>
      <c r="E357" s="67">
        <f>SUM(E321,E323:E328,E330:E335,E337:E341,E343:E350,E352:E355)</f>
        <v>34689999311</v>
      </c>
      <c r="F357" s="67">
        <f>SUM(F321,F323:F328,F330:F335,F337:F341,F343:F350,F352:F355)</f>
        <v>10182595538</v>
      </c>
      <c r="G357" s="68">
        <f t="shared" si="63"/>
        <v>0.29225530959841584</v>
      </c>
      <c r="H357" s="69">
        <f aca="true" t="shared" si="70" ref="H357:W357">SUM(H321,H323:H328,H330:H335,H337:H341,H343:H350,H352:H355)</f>
        <v>4780768638</v>
      </c>
      <c r="I357" s="67">
        <f t="shared" si="70"/>
        <v>3073727095</v>
      </c>
      <c r="J357" s="70">
        <f t="shared" si="70"/>
        <v>2328099805</v>
      </c>
      <c r="K357" s="70">
        <f t="shared" si="70"/>
        <v>10182595538</v>
      </c>
      <c r="L357" s="69">
        <f t="shared" si="70"/>
        <v>0</v>
      </c>
      <c r="M357" s="67">
        <f t="shared" si="70"/>
        <v>0</v>
      </c>
      <c r="N357" s="70">
        <f t="shared" si="70"/>
        <v>0</v>
      </c>
      <c r="O357" s="70">
        <f t="shared" si="70"/>
        <v>0</v>
      </c>
      <c r="P357" s="69">
        <f t="shared" si="70"/>
        <v>0</v>
      </c>
      <c r="Q357" s="67">
        <f t="shared" si="70"/>
        <v>0</v>
      </c>
      <c r="R357" s="70">
        <f t="shared" si="70"/>
        <v>0</v>
      </c>
      <c r="S357" s="70">
        <f t="shared" si="70"/>
        <v>0</v>
      </c>
      <c r="T357" s="69">
        <f t="shared" si="70"/>
        <v>0</v>
      </c>
      <c r="U357" s="67">
        <f t="shared" si="70"/>
        <v>0</v>
      </c>
      <c r="V357" s="70">
        <f t="shared" si="70"/>
        <v>0</v>
      </c>
      <c r="W357" s="70">
        <f t="shared" si="70"/>
        <v>0</v>
      </c>
    </row>
    <row r="358" spans="1:23" ht="11.25">
      <c r="A358" s="71"/>
      <c r="B358" s="72" t="s">
        <v>641</v>
      </c>
      <c r="C358" s="73"/>
      <c r="D358" s="74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229020442005</v>
      </c>
      <c r="E358" s="75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229053836075</v>
      </c>
      <c r="F358" s="75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66217449151</v>
      </c>
      <c r="G358" s="76">
        <f t="shared" si="63"/>
        <v>0.28913335670513785</v>
      </c>
      <c r="H358" s="77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33202550960</v>
      </c>
      <c r="I358" s="78">
        <f t="shared" si="71"/>
        <v>18366623086</v>
      </c>
      <c r="J358" s="79">
        <f t="shared" si="71"/>
        <v>14648275105</v>
      </c>
      <c r="K358" s="79">
        <f t="shared" si="71"/>
        <v>66217449151</v>
      </c>
      <c r="L358" s="77">
        <f t="shared" si="71"/>
        <v>0</v>
      </c>
      <c r="M358" s="78">
        <f t="shared" si="71"/>
        <v>0</v>
      </c>
      <c r="N358" s="79">
        <f t="shared" si="71"/>
        <v>0</v>
      </c>
      <c r="O358" s="79">
        <f t="shared" si="71"/>
        <v>0</v>
      </c>
      <c r="P358" s="77">
        <f t="shared" si="71"/>
        <v>0</v>
      </c>
      <c r="Q358" s="78">
        <f t="shared" si="71"/>
        <v>0</v>
      </c>
      <c r="R358" s="79">
        <f t="shared" si="71"/>
        <v>0</v>
      </c>
      <c r="S358" s="79">
        <f t="shared" si="71"/>
        <v>0</v>
      </c>
      <c r="T358" s="77">
        <f t="shared" si="71"/>
        <v>0</v>
      </c>
      <c r="U358" s="78">
        <f t="shared" si="71"/>
        <v>0</v>
      </c>
      <c r="V358" s="79">
        <f t="shared" si="71"/>
        <v>0</v>
      </c>
      <c r="W358" s="79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8" max="22" man="1"/>
    <brk id="108" max="22" man="1"/>
    <brk id="161" max="22" man="1"/>
    <brk id="22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2012-11-21T11:42:38Z</cp:lastPrinted>
  <dcterms:created xsi:type="dcterms:W3CDTF">2012-11-13T10:36:59Z</dcterms:created>
  <dcterms:modified xsi:type="dcterms:W3CDTF">2012-11-21T11:42:53Z</dcterms:modified>
  <cp:category/>
  <cp:version/>
  <cp:contentType/>
  <cp:contentStatus/>
</cp:coreProperties>
</file>