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270" windowWidth="18795" windowHeight="11760" activeTab="0"/>
  </bookViews>
  <sheets>
    <sheet name="Summary" sheetId="1" r:id="rId1"/>
    <sheet name="EC" sheetId="2" r:id="rId2"/>
    <sheet name="FS" sheetId="3" r:id="rId3"/>
    <sheet name="GT" sheetId="4" r:id="rId4"/>
    <sheet name="KZN" sheetId="5" r:id="rId5"/>
    <sheet name="LIM" sheetId="6" r:id="rId6"/>
    <sheet name="MP" sheetId="7" r:id="rId7"/>
    <sheet name="NC" sheetId="8" r:id="rId8"/>
    <sheet name="NW" sheetId="9" r:id="rId9"/>
    <sheet name="WC" sheetId="10" r:id="rId10"/>
  </sheets>
  <definedNames>
    <definedName name="_xlnm.Print_Area" localSheetId="1">'EC'!$A$1:$X$108</definedName>
    <definedName name="_xlnm.Print_Area" localSheetId="2">'FS'!$A$1:$X$108</definedName>
    <definedName name="_xlnm.Print_Area" localSheetId="3">'GT'!$A$1:$X$108</definedName>
    <definedName name="_xlnm.Print_Area" localSheetId="4">'KZN'!$A$1:$X$108</definedName>
    <definedName name="_xlnm.Print_Area" localSheetId="5">'LIM'!$A$1:$X$108</definedName>
    <definedName name="_xlnm.Print_Area" localSheetId="6">'MP'!$A$1:$X$108</definedName>
    <definedName name="_xlnm.Print_Area" localSheetId="7">'NC'!$A$1:$X$108</definedName>
    <definedName name="_xlnm.Print_Area" localSheetId="8">'NW'!$A$1:$X$108</definedName>
    <definedName name="_xlnm.Print_Area" localSheetId="0">'Summary'!$A$1:$X$108</definedName>
    <definedName name="_xlnm.Print_Area" localSheetId="9">'WC'!$A$1:$X$108</definedName>
  </definedNames>
  <calcPr fullCalcOnLoad="1"/>
</workbook>
</file>

<file path=xl/sharedStrings.xml><?xml version="1.0" encoding="utf-8"?>
<sst xmlns="http://schemas.openxmlformats.org/spreadsheetml/2006/main" count="1338" uniqueCount="118">
  <si>
    <t>1st Quarter Ended 30 September 2012</t>
  </si>
  <si>
    <t>CONDITIONAL GRANTS TRANSFERRED FROM NATIONAL DEPARTMENTS AND ACTUAL PAYMENTS MADE BY MUNICIPALITIES: PRELIMINARY RESULTS</t>
  </si>
  <si>
    <t>AGGREGATED INFORMATION FOR LIMPOPO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</si>
  <si>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</si>
  <si>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</si>
  <si>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</si>
  <si>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</si>
  <si>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</si>
  <si>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</si>
  <si>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1st to 1st Q</t>
  </si>
  <si>
    <t>% Changes for the 1st Q</t>
  </si>
  <si>
    <t>Approved Roll Over</t>
  </si>
  <si>
    <t>R thousands</t>
  </si>
  <si>
    <t>Division of revenue Act No. 6 of 2011</t>
  </si>
  <si>
    <t>Adjustment (Mid year)</t>
  </si>
  <si>
    <t>Other Adjustments</t>
  </si>
  <si>
    <t>Total Available 2012/13</t>
  </si>
  <si>
    <t>Approved payment schedule</t>
  </si>
  <si>
    <t>Transferred to municipalities for direct grants</t>
  </si>
  <si>
    <t>Actual expenditure National Department by 30 September 2012</t>
  </si>
  <si>
    <t>Actual expenditure by municipalities by 30 September 2012</t>
  </si>
  <si>
    <t>Actual expenditure National Department by 31 December 2012</t>
  </si>
  <si>
    <t>Actual expenditure by municipalities by 31 December 2012</t>
  </si>
  <si>
    <t>Actual expenditure National Department by 31 March 2013</t>
  </si>
  <si>
    <t>Actual expenditure by municipalities by 31 March 2013</t>
  </si>
  <si>
    <t>Actual expenditure National Department by 30 June 2013</t>
  </si>
  <si>
    <t>Actual expenditure by municipalities by 30 June 2013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</si>
  <si>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</si>
  <si>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</si>
  <si>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</si>
  <si>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</si>
  <si>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</si>
  <si>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</si>
  <si>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Local Government Restructuring Grant</t>
  </si>
  <si>
    <t>Local Government Financial Management Grant</t>
  </si>
  <si>
    <t>Infrastructure Skills Development Grant</t>
  </si>
  <si>
    <t>Neighbourhood Development Partnership (Schedule 6)</t>
  </si>
  <si>
    <t>Neighbourhood Development Partnership (Schedule 7)</t>
  </si>
  <si>
    <t>Sub-Total Vote</t>
  </si>
  <si>
    <t>Cooperative Governance (Vote 3)</t>
  </si>
  <si>
    <t>Municipal Systems Improvement Grant</t>
  </si>
  <si>
    <t>Disaster Relief Funds</t>
  </si>
  <si>
    <t>Internally Displaced People Management Grant</t>
  </si>
  <si>
    <t>Transport (Vote 37)</t>
  </si>
  <si>
    <t>Public Transport Infrastructure and Systems Grant</t>
  </si>
  <si>
    <t>Rural Transport Grant</t>
  </si>
  <si>
    <t>Public Works (Vote 7)</t>
  </si>
  <si>
    <t>Expanded Public Works Programme Integrated Grant (Municipality)</t>
  </si>
  <si>
    <t>Energy (Vote 29)</t>
  </si>
  <si>
    <t>Integrated National Electrification Programme (Municipal) Grant</t>
  </si>
  <si>
    <t>National Electrification Programme (Allocation in-kind) Grant</t>
  </si>
  <si>
    <t>Backlogs in the Electrification of Clinics and Schools (Allocation in-kind)</t>
  </si>
  <si>
    <t>Electricity Demand Side Management (Municipal) Grant</t>
  </si>
  <si>
    <t>Electricity Demand Side Management (Eskom) Grant</t>
  </si>
  <si>
    <t>Water Affairs (Vote 38)</t>
  </si>
  <si>
    <t>Backlogs in Water and Sanitation at Clinics and Schools Grant</t>
  </si>
  <si>
    <t>Implementation of Water Services Projects</t>
  </si>
  <si>
    <t>Regional Bulk Infrastructure Grant</t>
  </si>
  <si>
    <t>Water Services Operating and Transfer Subsidy Grant (Schedule 6)</t>
  </si>
  <si>
    <t>Water Services Operating and Transfer Subsidy Grant (Schedule 7)</t>
  </si>
  <si>
    <t>Municipal Drought Relief Grant</t>
  </si>
  <si>
    <t>Sport and Recreation South Africa (Vote 19)</t>
  </si>
  <si>
    <t>2010 World Cup Host City Operating Grant</t>
  </si>
  <si>
    <t>2010 FIFA World Cup Stadiums Development Grant</t>
  </si>
  <si>
    <t>Human Settlements (Vote 31)</t>
  </si>
  <si>
    <t>Rural Households Infrastructure Grant</t>
  </si>
  <si>
    <t>Sub-Total</t>
  </si>
  <si>
    <t>Municipal Infrastructure Grant</t>
  </si>
  <si>
    <t>Total</t>
  </si>
  <si>
    <t>Transfers by Provincial Departments to Municipalities( Agency services)</t>
  </si>
  <si>
    <t>Main budget</t>
  </si>
  <si>
    <t>Adjustment budget</t>
  </si>
  <si>
    <t xml:space="preserve">Other adjustments  </t>
  </si>
  <si>
    <t>Total Available</t>
  </si>
  <si>
    <t>Approved 
Payment Schedule</t>
  </si>
  <si>
    <t>Transferred from Provincial Departments to municipalities</t>
  </si>
  <si>
    <t>Received by municipalities</t>
  </si>
  <si>
    <t>Actual expenditure for the second quarter ended 30 September 2009</t>
  </si>
  <si>
    <t>Actual expenditure for the second quarter ended 31 December 2008</t>
  </si>
  <si>
    <t>Actual expenditure for the third quarter ended 31 March 2009</t>
  </si>
  <si>
    <t>Actual expenditure for the fourth quarter ended 30 June 2009</t>
  </si>
  <si>
    <t xml:space="preserve">Actual expenditure to date as reported by Provincial department </t>
  </si>
  <si>
    <t>Actual expenditure to date by municipalities</t>
  </si>
  <si>
    <t>Received by municipalities as at 30 September 2009</t>
  </si>
  <si>
    <t>Actual expenditure for the fourth quarter ended 30 September 2009</t>
  </si>
  <si>
    <t xml:space="preserve">Exp as % of Allocation as reported by provincial department </t>
  </si>
  <si>
    <t>Exp as % of Allocation as reported by municipalities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</si>
  <si>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</si>
  <si>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</si>
  <si>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</si>
  <si>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</si>
  <si>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</si>
  <si>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</si>
  <si>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</si>
  <si>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</si>
  <si>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</si>
  <si>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</si>
  <si>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</si>
  <si>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</si>
  <si>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</si>
  <si>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</si>
  <si>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</si>
  <si>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</si>
  <si>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</si>
  <si>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</si>
  <si>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</si>
  <si>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</si>
  <si>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</si>
  <si>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</si>
  <si>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</si>
  <si>
    <t>AGGREGATED INFORMATION FOR NORTHERN CAPE</t>
  </si>
  <si>
    <t>AGGREGATED INFORMATION FOR MPUMALANGA</t>
  </si>
  <si>
    <t>AGGREGATED INFORMATION FOR NORTH WEST</t>
  </si>
  <si>
    <t>AGGREGATED INFORMATION FOR WESTERN CAPE</t>
  </si>
  <si>
    <t>AGGREGATED INFORMATION FOR EASTERN CAPE</t>
  </si>
  <si>
    <t>AGGREGATED INFORMATION FOR FREE STATE</t>
  </si>
  <si>
    <t>AGGREGATED INFORMATION FOR GAUTENG</t>
  </si>
  <si>
    <t>AGGREGATED INFORMATION FOR KWAZULU-NATAL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</si>
</sst>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&quot;\-\ &quot;&quot;?_);_(@_)"/>
    <numFmt numFmtId="173" formatCode="0.0\%;\(0.0\%\);_(* &quot;-&quot;_)"/>
    <numFmt numFmtId="174" formatCode="_(* #,##0,_);_(* \(#,##0,\);_(* &quot;- &quot;?_);_(@_)"/>
    <numFmt numFmtId="175" formatCode="#\ ###\ ###,"/>
    <numFmt numFmtId="176" formatCode="_(* #,##0_);_(* \(#,##0\);_(* &quot;- &quot;?_);_(@_)"/>
    <numFmt numFmtId="177" formatCode="_(* #,##0_);_(* \(#,##0\);_(* &quot;-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Arial Narrow"/>
      <family val="0"/>
    </font>
    <font>
      <sz val="10"/>
      <color indexed="8"/>
      <name val="ARIAL NARROW"/>
      <family val="0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wrapText="1"/>
    </xf>
    <xf numFmtId="172" fontId="6" fillId="0" borderId="17" xfId="0" applyNumberFormat="1" applyFont="1" applyBorder="1" applyAlignment="1">
      <alignment wrapText="1"/>
    </xf>
    <xf numFmtId="172" fontId="6" fillId="0" borderId="18" xfId="0" applyNumberFormat="1" applyFont="1" applyBorder="1" applyAlignment="1">
      <alignment wrapText="1"/>
    </xf>
    <xf numFmtId="172" fontId="6" fillId="0" borderId="19" xfId="0" applyNumberFormat="1" applyFont="1" applyBorder="1" applyAlignment="1">
      <alignment wrapText="1"/>
    </xf>
    <xf numFmtId="173" fontId="6" fillId="0" borderId="18" xfId="0" applyNumberFormat="1" applyFont="1" applyBorder="1" applyAlignment="1">
      <alignment wrapText="1"/>
    </xf>
    <xf numFmtId="173" fontId="6" fillId="0" borderId="19" xfId="0" applyNumberFormat="1" applyFont="1" applyBorder="1" applyAlignment="1">
      <alignment wrapText="1"/>
    </xf>
    <xf numFmtId="173" fontId="6" fillId="0" borderId="19" xfId="0" applyNumberFormat="1" applyFont="1" applyBorder="1" applyAlignment="1">
      <alignment shrinkToFit="1"/>
    </xf>
    <xf numFmtId="0" fontId="7" fillId="0" borderId="16" xfId="0" applyFont="1" applyBorder="1" applyAlignment="1">
      <alignment wrapText="1"/>
    </xf>
    <xf numFmtId="174" fontId="7" fillId="0" borderId="17" xfId="0" applyNumberFormat="1" applyFont="1" applyBorder="1" applyAlignment="1">
      <alignment wrapText="1"/>
    </xf>
    <xf numFmtId="174" fontId="7" fillId="0" borderId="18" xfId="0" applyNumberFormat="1" applyFont="1" applyBorder="1" applyAlignment="1">
      <alignment wrapText="1"/>
    </xf>
    <xf numFmtId="174" fontId="7" fillId="0" borderId="19" xfId="0" applyNumberFormat="1" applyFont="1" applyBorder="1" applyAlignment="1">
      <alignment wrapText="1"/>
    </xf>
    <xf numFmtId="173" fontId="7" fillId="0" borderId="18" xfId="0" applyNumberFormat="1" applyFont="1" applyBorder="1" applyAlignment="1">
      <alignment wrapText="1"/>
    </xf>
    <xf numFmtId="173" fontId="7" fillId="0" borderId="19" xfId="0" applyNumberFormat="1" applyFont="1" applyBorder="1" applyAlignment="1">
      <alignment wrapText="1"/>
    </xf>
    <xf numFmtId="173" fontId="7" fillId="0" borderId="19" xfId="0" applyNumberFormat="1" applyFont="1" applyBorder="1" applyAlignment="1">
      <alignment shrinkToFit="1"/>
    </xf>
    <xf numFmtId="0" fontId="6" fillId="0" borderId="20" xfId="0" applyFont="1" applyBorder="1" applyAlignment="1">
      <alignment/>
    </xf>
    <xf numFmtId="174" fontId="6" fillId="0" borderId="21" xfId="0" applyNumberFormat="1" applyFont="1" applyBorder="1" applyAlignment="1">
      <alignment/>
    </xf>
    <xf numFmtId="174" fontId="6" fillId="0" borderId="22" xfId="0" applyNumberFormat="1" applyFont="1" applyBorder="1" applyAlignment="1">
      <alignment/>
    </xf>
    <xf numFmtId="174" fontId="6" fillId="0" borderId="23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3" xfId="0" applyNumberFormat="1" applyFont="1" applyBorder="1" applyAlignment="1">
      <alignment shrinkToFit="1"/>
    </xf>
    <xf numFmtId="174" fontId="6" fillId="0" borderId="17" xfId="0" applyNumberFormat="1" applyFont="1" applyBorder="1" applyAlignment="1">
      <alignment wrapText="1"/>
    </xf>
    <xf numFmtId="174" fontId="6" fillId="0" borderId="18" xfId="0" applyNumberFormat="1" applyFont="1" applyBorder="1" applyAlignment="1">
      <alignment wrapText="1"/>
    </xf>
    <xf numFmtId="174" fontId="6" fillId="0" borderId="19" xfId="0" applyNumberFormat="1" applyFont="1" applyBorder="1" applyAlignment="1">
      <alignment wrapText="1"/>
    </xf>
    <xf numFmtId="0" fontId="0" fillId="0" borderId="16" xfId="0" applyBorder="1" applyAlignment="1">
      <alignment/>
    </xf>
    <xf numFmtId="0" fontId="6" fillId="0" borderId="24" xfId="0" applyFont="1" applyBorder="1" applyAlignment="1">
      <alignment/>
    </xf>
    <xf numFmtId="174" fontId="6" fillId="0" borderId="25" xfId="0" applyNumberFormat="1" applyFont="1" applyBorder="1" applyAlignment="1">
      <alignment/>
    </xf>
    <xf numFmtId="174" fontId="6" fillId="0" borderId="14" xfId="0" applyNumberFormat="1" applyFont="1" applyBorder="1" applyAlignment="1">
      <alignment/>
    </xf>
    <xf numFmtId="174" fontId="6" fillId="0" borderId="15" xfId="0" applyNumberFormat="1" applyFont="1" applyBorder="1" applyAlignment="1">
      <alignment/>
    </xf>
    <xf numFmtId="173" fontId="6" fillId="0" borderId="14" xfId="0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173" fontId="6" fillId="0" borderId="15" xfId="0" applyNumberFormat="1" applyFont="1" applyBorder="1" applyAlignment="1">
      <alignment shrinkToFit="1"/>
    </xf>
    <xf numFmtId="0" fontId="6" fillId="0" borderId="12" xfId="0" applyFont="1" applyBorder="1" applyAlignment="1">
      <alignment/>
    </xf>
    <xf numFmtId="174" fontId="6" fillId="0" borderId="13" xfId="0" applyNumberFormat="1" applyFont="1" applyBorder="1" applyAlignment="1">
      <alignment/>
    </xf>
    <xf numFmtId="174" fontId="6" fillId="0" borderId="26" xfId="0" applyNumberFormat="1" applyFont="1" applyBorder="1" applyAlignment="1">
      <alignment/>
    </xf>
    <xf numFmtId="174" fontId="6" fillId="0" borderId="27" xfId="0" applyNumberFormat="1" applyFont="1" applyBorder="1" applyAlignment="1">
      <alignment/>
    </xf>
    <xf numFmtId="173" fontId="6" fillId="0" borderId="26" xfId="0" applyNumberFormat="1" applyFont="1" applyBorder="1" applyAlignment="1">
      <alignment/>
    </xf>
    <xf numFmtId="173" fontId="6" fillId="0" borderId="27" xfId="0" applyNumberFormat="1" applyFont="1" applyBorder="1" applyAlignment="1">
      <alignment/>
    </xf>
    <xf numFmtId="173" fontId="6" fillId="0" borderId="27" xfId="0" applyNumberFormat="1" applyFont="1" applyBorder="1" applyAlignment="1">
      <alignment shrinkToFit="1"/>
    </xf>
    <xf numFmtId="172" fontId="0" fillId="0" borderId="16" xfId="0" applyNumberFormat="1" applyBorder="1" applyAlignment="1">
      <alignment/>
    </xf>
    <xf numFmtId="172" fontId="0" fillId="0" borderId="0" xfId="0" applyNumberFormat="1" applyAlignment="1">
      <alignment/>
    </xf>
    <xf numFmtId="0" fontId="8" fillId="33" borderId="28" xfId="0" applyNumberFormat="1" applyFont="1" applyFill="1" applyBorder="1" applyAlignment="1" applyProtection="1">
      <alignment horizontal="left" indent="1"/>
      <protection/>
    </xf>
    <xf numFmtId="174" fontId="8" fillId="33" borderId="29" xfId="0" applyNumberFormat="1" applyFont="1" applyFill="1" applyBorder="1" applyAlignment="1" applyProtection="1">
      <alignment horizontal="right"/>
      <protection/>
    </xf>
    <xf numFmtId="174" fontId="8" fillId="33" borderId="30" xfId="0" applyNumberFormat="1" applyFont="1" applyFill="1" applyBorder="1" applyAlignment="1" applyProtection="1">
      <alignment horizontal="right"/>
      <protection/>
    </xf>
    <xf numFmtId="174" fontId="8" fillId="33" borderId="31" xfId="0" applyNumberFormat="1" applyFont="1" applyFill="1" applyBorder="1" applyAlignment="1" applyProtection="1">
      <alignment horizontal="right"/>
      <protection/>
    </xf>
    <xf numFmtId="175" fontId="8" fillId="33" borderId="30" xfId="0" applyNumberFormat="1" applyFont="1" applyFill="1" applyBorder="1" applyAlignment="1" applyProtection="1">
      <alignment horizontal="right"/>
      <protection/>
    </xf>
    <xf numFmtId="175" fontId="8" fillId="33" borderId="31" xfId="0" applyNumberFormat="1" applyFont="1" applyFill="1" applyBorder="1" applyAlignment="1" applyProtection="1">
      <alignment horizontal="right"/>
      <protection/>
    </xf>
    <xf numFmtId="0" fontId="9" fillId="0" borderId="17" xfId="0" applyNumberFormat="1" applyFont="1" applyFill="1" applyBorder="1" applyAlignment="1" applyProtection="1">
      <alignment horizontal="left" indent="1"/>
      <protection/>
    </xf>
    <xf numFmtId="175" fontId="9" fillId="0" borderId="16" xfId="0" applyNumberFormat="1" applyFont="1" applyFill="1" applyBorder="1" applyAlignment="1" applyProtection="1">
      <alignment horizontal="right"/>
      <protection/>
    </xf>
    <xf numFmtId="175" fontId="9" fillId="0" borderId="10" xfId="0" applyNumberFormat="1" applyFont="1" applyFill="1" applyBorder="1" applyAlignment="1" applyProtection="1">
      <alignment horizontal="right"/>
      <protection/>
    </xf>
    <xf numFmtId="175" fontId="9" fillId="0" borderId="32" xfId="0" applyNumberFormat="1" applyFont="1" applyFill="1" applyBorder="1" applyAlignment="1" applyProtection="1">
      <alignment horizontal="center" vertical="center"/>
      <protection/>
    </xf>
    <xf numFmtId="175" fontId="8" fillId="0" borderId="12" xfId="0" applyNumberFormat="1" applyFont="1" applyFill="1" applyBorder="1" applyAlignment="1" applyProtection="1">
      <alignment horizontal="center" vertical="center"/>
      <protection/>
    </xf>
    <xf numFmtId="175" fontId="8" fillId="0" borderId="33" xfId="0" applyNumberFormat="1" applyFont="1" applyFill="1" applyBorder="1" applyAlignment="1" applyProtection="1">
      <alignment horizontal="center" vertical="center"/>
      <protection/>
    </xf>
    <xf numFmtId="175" fontId="8" fillId="0" borderId="34" xfId="0" applyNumberFormat="1" applyFont="1" applyFill="1" applyBorder="1" applyAlignment="1" applyProtection="1">
      <alignment horizontal="center" vertical="center"/>
      <protection/>
    </xf>
    <xf numFmtId="175" fontId="8" fillId="0" borderId="13" xfId="0" applyNumberFormat="1" applyFont="1" applyFill="1" applyBorder="1" applyAlignment="1" applyProtection="1">
      <alignment horizontal="center" vertical="center"/>
      <protection/>
    </xf>
    <xf numFmtId="176" fontId="8" fillId="0" borderId="35" xfId="0" applyNumberFormat="1" applyFont="1" applyFill="1" applyBorder="1" applyAlignment="1" applyProtection="1">
      <alignment horizontal="left" vertical="top" wrapText="1"/>
      <protection/>
    </xf>
    <xf numFmtId="175" fontId="8" fillId="0" borderId="35" xfId="0" applyNumberFormat="1" applyFont="1" applyFill="1" applyBorder="1" applyAlignment="1" applyProtection="1">
      <alignment horizontal="center" vertical="top" wrapText="1"/>
      <protection/>
    </xf>
    <xf numFmtId="176" fontId="8" fillId="0" borderId="35" xfId="0" applyNumberFormat="1" applyFont="1" applyFill="1" applyBorder="1" applyAlignment="1" applyProtection="1">
      <alignment horizontal="center" vertical="top" wrapText="1"/>
      <protection/>
    </xf>
    <xf numFmtId="49" fontId="8" fillId="0" borderId="35" xfId="0" applyNumberFormat="1" applyFont="1" applyFill="1" applyBorder="1" applyAlignment="1" applyProtection="1">
      <alignment horizontal="center" vertical="top" wrapText="1"/>
      <protection/>
    </xf>
    <xf numFmtId="49" fontId="8" fillId="0" borderId="36" xfId="0" applyNumberFormat="1" applyFont="1" applyFill="1" applyBorder="1" applyAlignment="1" applyProtection="1">
      <alignment horizontal="center" vertical="top" wrapText="1"/>
      <protection/>
    </xf>
    <xf numFmtId="176" fontId="8" fillId="0" borderId="17" xfId="0" applyNumberFormat="1" applyFont="1" applyFill="1" applyBorder="1" applyAlignment="1" applyProtection="1">
      <alignment horizontal="center" vertical="top" wrapText="1"/>
      <protection/>
    </xf>
    <xf numFmtId="176" fontId="8" fillId="0" borderId="16" xfId="0" applyNumberFormat="1" applyFont="1" applyFill="1" applyBorder="1" applyAlignment="1" applyProtection="1">
      <alignment horizontal="center" vertical="top" wrapText="1"/>
      <protection/>
    </xf>
    <xf numFmtId="176" fontId="8" fillId="0" borderId="37" xfId="0" applyNumberFormat="1" applyFont="1" applyFill="1" applyBorder="1" applyAlignment="1" applyProtection="1">
      <alignment horizontal="left" vertical="top" wrapText="1"/>
      <protection/>
    </xf>
    <xf numFmtId="175" fontId="8" fillId="0" borderId="37" xfId="0" applyNumberFormat="1" applyFont="1" applyFill="1" applyBorder="1" applyAlignment="1" applyProtection="1">
      <alignment horizontal="center" vertical="top" wrapText="1"/>
      <protection/>
    </xf>
    <xf numFmtId="175" fontId="8" fillId="0" borderId="38" xfId="0" applyNumberFormat="1" applyFont="1" applyFill="1" applyBorder="1" applyAlignment="1" applyProtection="1">
      <alignment horizontal="center" vertical="top" wrapText="1"/>
      <protection/>
    </xf>
    <xf numFmtId="177" fontId="9" fillId="0" borderId="17" xfId="0" applyNumberFormat="1" applyFont="1" applyBorder="1" applyAlignment="1" applyProtection="1">
      <alignment/>
      <protection/>
    </xf>
    <xf numFmtId="175" fontId="8" fillId="0" borderId="17" xfId="0" applyNumberFormat="1" applyFont="1" applyFill="1" applyBorder="1" applyAlignment="1" applyProtection="1">
      <alignment horizontal="center" vertical="top" wrapText="1"/>
      <protection/>
    </xf>
    <xf numFmtId="175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39" xfId="0" applyNumberFormat="1" applyFont="1" applyFill="1" applyBorder="1" applyAlignment="1" applyProtection="1">
      <alignment horizontal="left"/>
      <protection/>
    </xf>
    <xf numFmtId="175" fontId="8" fillId="0" borderId="39" xfId="0" applyNumberFormat="1" applyFont="1" applyFill="1" applyBorder="1" applyAlignment="1" applyProtection="1">
      <alignment horizontal="right"/>
      <protection/>
    </xf>
    <xf numFmtId="175" fontId="8" fillId="0" borderId="40" xfId="0" applyNumberFormat="1" applyFont="1" applyFill="1" applyBorder="1" applyAlignment="1" applyProtection="1">
      <alignment horizontal="righ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175" fontId="8" fillId="0" borderId="21" xfId="0" applyNumberFormat="1" applyFont="1" applyFill="1" applyBorder="1" applyAlignment="1" applyProtection="1">
      <alignment horizontal="right"/>
      <protection/>
    </xf>
    <xf numFmtId="175" fontId="8" fillId="0" borderId="20" xfId="0" applyNumberFormat="1" applyFont="1" applyFill="1" applyBorder="1" applyAlignment="1" applyProtection="1">
      <alignment horizontal="right"/>
      <protection/>
    </xf>
    <xf numFmtId="175" fontId="8" fillId="0" borderId="17" xfId="0" applyNumberFormat="1" applyFont="1" applyFill="1" applyBorder="1" applyAlignment="1" applyProtection="1">
      <alignment horizontal="right"/>
      <protection/>
    </xf>
    <xf numFmtId="175" fontId="9" fillId="0" borderId="17" xfId="0" applyNumberFormat="1" applyFont="1" applyFill="1" applyBorder="1" applyAlignment="1" applyProtection="1">
      <alignment horizontal="right"/>
      <protection locked="0"/>
    </xf>
    <xf numFmtId="175" fontId="8" fillId="0" borderId="16" xfId="0" applyNumberFormat="1" applyFont="1" applyFill="1" applyBorder="1" applyAlignment="1" applyProtection="1">
      <alignment horizontal="right"/>
      <protection/>
    </xf>
    <xf numFmtId="0" fontId="8" fillId="0" borderId="41" xfId="0" applyNumberFormat="1" applyFont="1" applyFill="1" applyBorder="1" applyAlignment="1" applyProtection="1">
      <alignment horizontal="left"/>
      <protection/>
    </xf>
    <xf numFmtId="174" fontId="8" fillId="0" borderId="41" xfId="0" applyNumberFormat="1" applyFont="1" applyFill="1" applyBorder="1" applyAlignment="1" applyProtection="1">
      <alignment horizontal="right"/>
      <protection/>
    </xf>
    <xf numFmtId="173" fontId="8" fillId="0" borderId="24" xfId="57" applyNumberFormat="1" applyFont="1" applyFill="1" applyBorder="1" applyAlignment="1" applyProtection="1">
      <alignment horizontal="right"/>
      <protection/>
    </xf>
    <xf numFmtId="173" fontId="8" fillId="0" borderId="25" xfId="57" applyNumberFormat="1" applyFont="1" applyFill="1" applyBorder="1" applyAlignment="1" applyProtection="1">
      <alignment horizontal="right"/>
      <protection/>
    </xf>
    <xf numFmtId="0" fontId="8" fillId="0" borderId="35" xfId="0" applyNumberFormat="1" applyFont="1" applyFill="1" applyBorder="1" applyAlignment="1" applyProtection="1">
      <alignment horizontal="left" indent="1"/>
      <protection/>
    </xf>
    <xf numFmtId="174" fontId="8" fillId="0" borderId="35" xfId="0" applyNumberFormat="1" applyFont="1" applyFill="1" applyBorder="1" applyAlignment="1" applyProtection="1">
      <alignment horizontal="right"/>
      <protection/>
    </xf>
    <xf numFmtId="173" fontId="8" fillId="0" borderId="16" xfId="57" applyNumberFormat="1" applyFont="1" applyFill="1" applyBorder="1" applyAlignment="1" applyProtection="1">
      <alignment horizontal="right"/>
      <protection/>
    </xf>
    <xf numFmtId="173" fontId="8" fillId="0" borderId="17" xfId="57" applyNumberFormat="1" applyFont="1" applyFill="1" applyBorder="1" applyAlignment="1" applyProtection="1">
      <alignment horizontal="right"/>
      <protection/>
    </xf>
    <xf numFmtId="0" fontId="8" fillId="0" borderId="17" xfId="0" applyNumberFormat="1" applyFont="1" applyFill="1" applyBorder="1" applyAlignment="1" applyProtection="1">
      <alignment horizontal="left" indent="1"/>
      <protection/>
    </xf>
    <xf numFmtId="174" fontId="8" fillId="0" borderId="17" xfId="0" applyNumberFormat="1" applyFont="1" applyFill="1" applyBorder="1" applyAlignment="1" applyProtection="1">
      <alignment horizontal="right"/>
      <protection/>
    </xf>
    <xf numFmtId="174" fontId="8" fillId="0" borderId="16" xfId="0" applyNumberFormat="1" applyFont="1" applyFill="1" applyBorder="1" applyAlignment="1" applyProtection="1">
      <alignment horizontal="right"/>
      <protection/>
    </xf>
    <xf numFmtId="0" fontId="8" fillId="0" borderId="13" xfId="0" applyNumberFormat="1" applyFont="1" applyFill="1" applyBorder="1" applyAlignment="1" applyProtection="1">
      <alignment horizontal="centerContinuous" vertical="justify"/>
      <protection/>
    </xf>
    <xf numFmtId="174" fontId="8" fillId="0" borderId="13" xfId="0" applyNumberFormat="1" applyFont="1" applyFill="1" applyBorder="1" applyAlignment="1" applyProtection="1">
      <alignment horizontal="right"/>
      <protection/>
    </xf>
    <xf numFmtId="174" fontId="8" fillId="0" borderId="12" xfId="0" applyNumberFormat="1" applyFont="1" applyFill="1" applyBorder="1" applyAlignment="1" applyProtection="1">
      <alignment horizontal="right"/>
      <protection/>
    </xf>
    <xf numFmtId="10" fontId="8" fillId="0" borderId="16" xfId="57" applyNumberFormat="1" applyFont="1" applyFill="1" applyBorder="1" applyAlignment="1" applyProtection="1">
      <alignment horizontal="right"/>
      <protection/>
    </xf>
    <xf numFmtId="10" fontId="8" fillId="0" borderId="17" xfId="57" applyNumberFormat="1" applyFont="1" applyFill="1" applyBorder="1" applyAlignment="1" applyProtection="1">
      <alignment horizontal="right"/>
      <protection/>
    </xf>
    <xf numFmtId="0" fontId="8" fillId="34" borderId="17" xfId="0" applyNumberFormat="1" applyFont="1" applyFill="1" applyBorder="1" applyAlignment="1" applyProtection="1">
      <alignment horizontal="left" indent="1"/>
      <protection locked="0"/>
    </xf>
    <xf numFmtId="174" fontId="9" fillId="34" borderId="17" xfId="0" applyNumberFormat="1" applyFont="1" applyFill="1" applyBorder="1" applyAlignment="1" applyProtection="1">
      <alignment horizontal="right"/>
      <protection locked="0"/>
    </xf>
    <xf numFmtId="174" fontId="9" fillId="0" borderId="17" xfId="0" applyNumberFormat="1" applyFont="1" applyFill="1" applyBorder="1" applyAlignment="1" applyProtection="1">
      <alignment horizontal="right"/>
      <protection/>
    </xf>
    <xf numFmtId="174" fontId="9" fillId="34" borderId="16" xfId="0" applyNumberFormat="1" applyFont="1" applyFill="1" applyBorder="1" applyAlignment="1" applyProtection="1">
      <alignment horizontal="right"/>
      <protection locked="0"/>
    </xf>
    <xf numFmtId="0" fontId="8" fillId="0" borderId="37" xfId="0" applyNumberFormat="1" applyFont="1" applyFill="1" applyBorder="1" applyAlignment="1" applyProtection="1">
      <alignment/>
      <protection/>
    </xf>
    <xf numFmtId="174" fontId="8" fillId="0" borderId="38" xfId="0" applyNumberFormat="1" applyFont="1" applyFill="1" applyBorder="1" applyAlignment="1" applyProtection="1">
      <alignment/>
      <protection/>
    </xf>
    <xf numFmtId="174" fontId="8" fillId="0" borderId="37" xfId="0" applyNumberFormat="1" applyFont="1" applyFill="1" applyBorder="1" applyAlignment="1" applyProtection="1">
      <alignment/>
      <protection/>
    </xf>
    <xf numFmtId="10" fontId="8" fillId="0" borderId="12" xfId="57" applyNumberFormat="1" applyFont="1" applyFill="1" applyBorder="1" applyAlignment="1" applyProtection="1">
      <alignment horizontal="right"/>
      <protection/>
    </xf>
    <xf numFmtId="10" fontId="8" fillId="0" borderId="13" xfId="57" applyNumberFormat="1" applyFont="1" applyFill="1" applyBorder="1" applyAlignment="1" applyProtection="1">
      <alignment horizontal="right"/>
      <protection/>
    </xf>
    <xf numFmtId="0" fontId="8" fillId="0" borderId="13" xfId="0" applyNumberFormat="1" applyFont="1" applyFill="1" applyBorder="1" applyAlignment="1" applyProtection="1">
      <alignment/>
      <protection/>
    </xf>
    <xf numFmtId="174" fontId="8" fillId="0" borderId="12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0" fontId="8" fillId="0" borderId="0" xfId="57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/>
    </xf>
    <xf numFmtId="176" fontId="11" fillId="0" borderId="0" xfId="0" applyNumberFormat="1" applyFont="1" applyFill="1" applyBorder="1" applyAlignment="1" applyProtection="1">
      <alignment/>
      <protection/>
    </xf>
    <xf numFmtId="0" fontId="5" fillId="0" borderId="42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175" fontId="8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showGridLines="0" tabSelected="1" zoomScalePageLayoutView="0" workbookViewId="0" topLeftCell="A1">
      <selection activeCell="A1" sqref="A1:U1"/>
    </sheetView>
  </sheetViews>
  <sheetFormatPr defaultColWidth="9.140625" defaultRowHeight="12.75"/>
  <cols>
    <col min="1" max="1" width="48.00390625" style="0" customWidth="1"/>
    <col min="2" max="9" width="13.7109375" style="0" customWidth="1"/>
    <col min="10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"/>
      <c r="W1" s="1"/>
    </row>
    <row r="2" spans="1:23" ht="18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2"/>
      <c r="W2" s="2"/>
    </row>
    <row r="3" spans="1:23" ht="18" customHeight="1">
      <c r="A3" s="125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2"/>
      <c r="W3" s="2"/>
    </row>
    <row r="4" spans="1:23" ht="18" customHeight="1">
      <c r="A4" s="125" t="s">
        <v>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2"/>
      <c r="W4" s="2"/>
    </row>
    <row r="5" spans="1:23" ht="15" customHeight="1">
      <c r="A5" s="126" t="s">
        <v>114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3"/>
      <c r="W5" s="3"/>
    </row>
    <row r="6" spans="1:23" ht="12.75" customHeight="1">
      <c r="A6" s="4"/>
      <c r="B6" s="4"/>
      <c r="C6" s="4"/>
      <c r="D6" s="4"/>
      <c r="E6" s="5"/>
      <c r="F6" s="119" t="s">
        <v>3</v>
      </c>
      <c r="G6" s="120"/>
      <c r="H6" s="119" t="s">
        <v>4</v>
      </c>
      <c r="I6" s="120"/>
      <c r="J6" s="119" t="s">
        <v>5</v>
      </c>
      <c r="K6" s="120"/>
      <c r="L6" s="119" t="s">
        <v>6</v>
      </c>
      <c r="M6" s="120"/>
      <c r="N6" s="119" t="s">
        <v>7</v>
      </c>
      <c r="O6" s="120"/>
      <c r="P6" s="119" t="s">
        <v>8</v>
      </c>
      <c r="Q6" s="120"/>
      <c r="R6" s="119" t="s">
        <v>9</v>
      </c>
      <c r="S6" s="120"/>
      <c r="T6" s="119" t="s">
        <v>10</v>
      </c>
      <c r="U6" s="120"/>
      <c r="V6" s="119" t="s">
        <v>11</v>
      </c>
      <c r="W6" s="120"/>
    </row>
    <row r="7" spans="1:23" ht="76.5">
      <c r="A7" s="6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hidden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>
        <v>0</v>
      </c>
      <c r="I9" s="20">
        <v>0</v>
      </c>
      <c r="J9" s="19"/>
      <c r="K9" s="20"/>
      <c r="L9" s="19"/>
      <c r="M9" s="20"/>
      <c r="N9" s="19"/>
      <c r="O9" s="20"/>
      <c r="P9" s="19">
        <f>$H9+$J9+$L9+$N9</f>
        <v>0</v>
      </c>
      <c r="Q9" s="20">
        <f>$I9+$K9+$M9+$O9</f>
        <v>0</v>
      </c>
      <c r="R9" s="21">
        <f>IF($H9=0,0,(($H9-$H9)/$H9)*100)</f>
        <v>0</v>
      </c>
      <c r="S9" s="22">
        <f>IF($I9=0,0,(($I9-$I9)/$I9)*100)</f>
        <v>0</v>
      </c>
      <c r="T9" s="21">
        <f>IF($E9=0,0,($P9/$E9)*100)</f>
        <v>0</v>
      </c>
      <c r="U9" s="23">
        <f>IF($E9=0,0,($Q9/$E9)*100)</f>
        <v>0</v>
      </c>
      <c r="V9" s="19"/>
      <c r="W9" s="20"/>
    </row>
    <row r="10" spans="1:23" ht="12.75">
      <c r="A10" s="17" t="s">
        <v>34</v>
      </c>
      <c r="B10" s="18">
        <f>SUM(EC:WC!B10)</f>
        <v>402753000</v>
      </c>
      <c r="C10" s="18">
        <f>SUM(EC:WC!C10)</f>
        <v>0</v>
      </c>
      <c r="D10" s="18">
        <f>SUM(EC:WC!D10)</f>
        <v>0</v>
      </c>
      <c r="E10" s="18">
        <f>SUM(EC:WC!E10)</f>
        <v>402753000</v>
      </c>
      <c r="F10" s="19">
        <f>SUM(EC:WC!F10)</f>
        <v>402753000</v>
      </c>
      <c r="G10" s="20">
        <f>SUM(EC:WC!G10)</f>
        <v>402753000</v>
      </c>
      <c r="H10" s="19">
        <f>SUM(EC:WC!H10)</f>
        <v>99332000</v>
      </c>
      <c r="I10" s="20">
        <f>SUM(EC:WC!I10)</f>
        <v>86285675</v>
      </c>
      <c r="J10" s="19">
        <f>SUM(EC:WC!J10)</f>
        <v>0</v>
      </c>
      <c r="K10" s="20">
        <f>SUM(EC:WC!K10)</f>
        <v>0</v>
      </c>
      <c r="L10" s="19">
        <f>SUM(EC:WC!L10)</f>
        <v>0</v>
      </c>
      <c r="M10" s="20">
        <f>SUM(EC:WC!M10)</f>
        <v>0</v>
      </c>
      <c r="N10" s="19">
        <f>SUM(EC:WC!N10)</f>
        <v>0</v>
      </c>
      <c r="O10" s="20">
        <f>SUM(EC:WC!O10)</f>
        <v>0</v>
      </c>
      <c r="P10" s="19">
        <f>SUM(EC:WC!P10)</f>
        <v>99332000</v>
      </c>
      <c r="Q10" s="20">
        <f>SUM(EC:WC!Q10)</f>
        <v>86285675</v>
      </c>
      <c r="R10" s="21">
        <f>IF($H10=0,0,(($H10-$H10)/$H10)*100)</f>
        <v>0</v>
      </c>
      <c r="S10" s="22">
        <f>IF($I10=0,0,(($I10-$I10)/$I10)*100)</f>
        <v>0</v>
      </c>
      <c r="T10" s="21">
        <f>IF($E10=0,0,($P10/$E10)*100)</f>
        <v>24.663255146454528</v>
      </c>
      <c r="U10" s="23">
        <f>IF($E10=0,0,($Q10/$E10)*100)</f>
        <v>21.423968288256077</v>
      </c>
      <c r="V10" s="19"/>
      <c r="W10" s="20"/>
    </row>
    <row r="11" spans="1:23" ht="12.75">
      <c r="A11" s="17" t="s">
        <v>35</v>
      </c>
      <c r="B11" s="18">
        <f>SUM(EC:WC!B11)</f>
        <v>75460000</v>
      </c>
      <c r="C11" s="18">
        <f>SUM(EC:WC!C11)</f>
        <v>0</v>
      </c>
      <c r="D11" s="18">
        <f>SUM(EC:WC!D11)</f>
        <v>0</v>
      </c>
      <c r="E11" s="18">
        <f>SUM(EC:WC!E11)</f>
        <v>75460000</v>
      </c>
      <c r="F11" s="19">
        <f>SUM(EC:WC!F11)</f>
        <v>29030000</v>
      </c>
      <c r="G11" s="20">
        <f>SUM(EC:WC!G11)</f>
        <v>28530000</v>
      </c>
      <c r="H11" s="19">
        <f>SUM(EC:WC!H11)</f>
        <v>11449000</v>
      </c>
      <c r="I11" s="20">
        <f>SUM(EC:WC!I11)</f>
        <v>11043116</v>
      </c>
      <c r="J11" s="19">
        <f>SUM(EC:WC!J11)</f>
        <v>0</v>
      </c>
      <c r="K11" s="20">
        <f>SUM(EC:WC!K11)</f>
        <v>0</v>
      </c>
      <c r="L11" s="19">
        <f>SUM(EC:WC!L11)</f>
        <v>0</v>
      </c>
      <c r="M11" s="20">
        <f>SUM(EC:WC!M11)</f>
        <v>0</v>
      </c>
      <c r="N11" s="19">
        <f>SUM(EC:WC!N11)</f>
        <v>0</v>
      </c>
      <c r="O11" s="20">
        <f>SUM(EC:WC!O11)</f>
        <v>0</v>
      </c>
      <c r="P11" s="19">
        <f>SUM(EC:WC!P11)</f>
        <v>11449000</v>
      </c>
      <c r="Q11" s="20">
        <f>SUM(EC:WC!Q11)</f>
        <v>11043116</v>
      </c>
      <c r="R11" s="21">
        <f>IF($H11=0,0,(($H11-$H11)/$H11)*100)</f>
        <v>0</v>
      </c>
      <c r="S11" s="22">
        <f>IF($I11=0,0,(($I11-$I11)/$I11)*100)</f>
        <v>0</v>
      </c>
      <c r="T11" s="21">
        <f>IF($E11=0,0,($P11/$E11)*100)</f>
        <v>15.172276702888949</v>
      </c>
      <c r="U11" s="23">
        <f>IF($E11=0,0,($Q11/$E11)*100)</f>
        <v>14.634397031539889</v>
      </c>
      <c r="V11" s="19"/>
      <c r="W11" s="20"/>
    </row>
    <row r="12" spans="1:23" ht="12.75">
      <c r="A12" s="17" t="s">
        <v>36</v>
      </c>
      <c r="B12" s="18">
        <f>SUM(EC:WC!B12)</f>
        <v>578132000</v>
      </c>
      <c r="C12" s="18">
        <f>SUM(EC:WC!C12)</f>
        <v>0</v>
      </c>
      <c r="D12" s="18">
        <f>SUM(EC:WC!D12)</f>
        <v>0</v>
      </c>
      <c r="E12" s="18">
        <f>SUM(EC:WC!E12)</f>
        <v>578132000</v>
      </c>
      <c r="F12" s="19">
        <f>SUM(EC:WC!F12)</f>
        <v>228265000</v>
      </c>
      <c r="G12" s="20">
        <f>SUM(EC:WC!G12)</f>
        <v>144543000</v>
      </c>
      <c r="H12" s="19">
        <f>SUM(EC:WC!H12)</f>
        <v>70874000</v>
      </c>
      <c r="I12" s="20">
        <f>SUM(EC:WC!I12)</f>
        <v>76400861</v>
      </c>
      <c r="J12" s="19">
        <f>SUM(EC:WC!J12)</f>
        <v>0</v>
      </c>
      <c r="K12" s="20">
        <f>SUM(EC:WC!K12)</f>
        <v>0</v>
      </c>
      <c r="L12" s="19">
        <f>SUM(EC:WC!L12)</f>
        <v>0</v>
      </c>
      <c r="M12" s="20">
        <f>SUM(EC:WC!M12)</f>
        <v>0</v>
      </c>
      <c r="N12" s="19">
        <f>SUM(EC:WC!N12)</f>
        <v>0</v>
      </c>
      <c r="O12" s="20">
        <f>SUM(EC:WC!O12)</f>
        <v>0</v>
      </c>
      <c r="P12" s="19">
        <f>SUM(EC:WC!P12)</f>
        <v>70874000</v>
      </c>
      <c r="Q12" s="20">
        <f>SUM(EC:WC!Q12)</f>
        <v>76400861</v>
      </c>
      <c r="R12" s="21">
        <f>IF($H12=0,0,(($H12-$H12)/$H12)*100)</f>
        <v>0</v>
      </c>
      <c r="S12" s="22">
        <f>IF($I12=0,0,(($I12-$I12)/$I12)*100)</f>
        <v>0</v>
      </c>
      <c r="T12" s="21">
        <f>IF($E12=0,0,($P12/$E12)*100)</f>
        <v>12.259138051517647</v>
      </c>
      <c r="U12" s="23">
        <f>IF($E12=0,0,($Q12/$E12)*100)</f>
        <v>13.215124054714147</v>
      </c>
      <c r="V12" s="19"/>
      <c r="W12" s="20"/>
    </row>
    <row r="13" spans="1:23" ht="12.75">
      <c r="A13" s="17" t="s">
        <v>37</v>
      </c>
      <c r="B13" s="18">
        <f>SUM(EC:WC!B13)</f>
        <v>80000000</v>
      </c>
      <c r="C13" s="18">
        <f>SUM(EC:WC!C13)</f>
        <v>0</v>
      </c>
      <c r="D13" s="18">
        <f>SUM(EC:WC!D13)</f>
        <v>0</v>
      </c>
      <c r="E13" s="18">
        <f>SUM(EC:WC!E13)</f>
        <v>80000000</v>
      </c>
      <c r="F13" s="19">
        <f>SUM(EC:WC!F13)</f>
        <v>35159000</v>
      </c>
      <c r="G13" s="20">
        <f>SUM(EC:WC!G13)</f>
        <v>0</v>
      </c>
      <c r="H13" s="19">
        <f>SUM(EC:WC!H13)</f>
        <v>0</v>
      </c>
      <c r="I13" s="20">
        <f>SUM(EC:WC!I13)</f>
        <v>0</v>
      </c>
      <c r="J13" s="19">
        <f>SUM(EC:WC!J13)</f>
        <v>0</v>
      </c>
      <c r="K13" s="20">
        <f>SUM(EC:WC!K13)</f>
        <v>0</v>
      </c>
      <c r="L13" s="19">
        <f>SUM(EC:WC!L13)</f>
        <v>0</v>
      </c>
      <c r="M13" s="20">
        <f>SUM(EC:WC!M13)</f>
        <v>0</v>
      </c>
      <c r="N13" s="19">
        <f>SUM(EC:WC!N13)</f>
        <v>0</v>
      </c>
      <c r="O13" s="20">
        <f>SUM(EC:WC!O13)</f>
        <v>0</v>
      </c>
      <c r="P13" s="19">
        <f>SUM(EC:WC!P13)</f>
        <v>0</v>
      </c>
      <c r="Q13" s="20">
        <f>SUM(EC:WC!Q13)</f>
        <v>0</v>
      </c>
      <c r="R13" s="21">
        <f>IF($H13=0,0,(($H13-$H13)/$H13)*100)</f>
        <v>0</v>
      </c>
      <c r="S13" s="22">
        <f>IF($I13=0,0,(($I13-$I13)/$I13)*100)</f>
        <v>0</v>
      </c>
      <c r="T13" s="21">
        <f>IF($E13=0,0,($P13/$E13)*100)</f>
        <v>0</v>
      </c>
      <c r="U13" s="23">
        <f>IF($E13=0,0,($Q13/$E13)*100)</f>
        <v>0</v>
      </c>
      <c r="V13" s="19"/>
      <c r="W13" s="20"/>
    </row>
    <row r="14" spans="1:23" ht="12.75">
      <c r="A14" s="24" t="s">
        <v>38</v>
      </c>
      <c r="B14" s="25">
        <f>SUM(EC:WC!B14)</f>
        <v>1136345000</v>
      </c>
      <c r="C14" s="25">
        <f>SUM(EC:WC!C14)</f>
        <v>0</v>
      </c>
      <c r="D14" s="25">
        <f>SUM(EC:WC!D14)</f>
        <v>0</v>
      </c>
      <c r="E14" s="25">
        <f>SUM(EC:WC!E14)</f>
        <v>1136345000</v>
      </c>
      <c r="F14" s="26">
        <f>SUM(EC:WC!F14)</f>
        <v>695207000</v>
      </c>
      <c r="G14" s="27">
        <f>SUM(EC:WC!G14)</f>
        <v>575826000</v>
      </c>
      <c r="H14" s="26">
        <f>SUM(EC:WC!H14)</f>
        <v>181655000</v>
      </c>
      <c r="I14" s="27">
        <f>SUM(EC:WC!I14)</f>
        <v>173729652</v>
      </c>
      <c r="J14" s="26">
        <f>SUM(EC:WC!J14)</f>
        <v>0</v>
      </c>
      <c r="K14" s="27">
        <f>SUM(EC:WC!K14)</f>
        <v>0</v>
      </c>
      <c r="L14" s="26">
        <f>SUM(EC:WC!L14)</f>
        <v>0</v>
      </c>
      <c r="M14" s="27">
        <f>SUM(EC:WC!M14)</f>
        <v>0</v>
      </c>
      <c r="N14" s="26">
        <f>SUM(EC:WC!N14)</f>
        <v>0</v>
      </c>
      <c r="O14" s="27">
        <f>SUM(EC:WC!O14)</f>
        <v>0</v>
      </c>
      <c r="P14" s="26">
        <f>SUM(EC:WC!P14)</f>
        <v>181655000</v>
      </c>
      <c r="Q14" s="27">
        <f>SUM(EC:WC!Q14)</f>
        <v>173729652</v>
      </c>
      <c r="R14" s="28">
        <f>IF($H14=0,0,(($H14-$H14)/$H14)*100)</f>
        <v>0</v>
      </c>
      <c r="S14" s="29">
        <f>IF($I14=0,0,(($I14-$I14)/$I14)*100)</f>
        <v>0</v>
      </c>
      <c r="T14" s="28">
        <f>IF(SUM($E9:$E12)=0,0,(P14/SUM($E9:$E12))*100)</f>
        <v>17.196559836038418</v>
      </c>
      <c r="U14" s="30">
        <f>IF(SUM($E9:$E12)=0,0,(Q14/SUM($E9:$E12))*100)</f>
        <v>16.44629851042983</v>
      </c>
      <c r="V14" s="26">
        <f>SUM(V9:V13)</f>
        <v>0</v>
      </c>
      <c r="W14" s="27">
        <f>SUM(W9:W13)</f>
        <v>0</v>
      </c>
    </row>
    <row r="15" spans="1:23" ht="12.75" customHeight="1">
      <c r="A15" s="10" t="s">
        <v>39</v>
      </c>
      <c r="B15" s="31">
        <f>SUM(EC:WC!B15)</f>
        <v>0</v>
      </c>
      <c r="C15" s="31">
        <f>SUM(EC:WC!C15)</f>
        <v>0</v>
      </c>
      <c r="D15" s="31">
        <f>SUM(EC:WC!D15)</f>
        <v>0</v>
      </c>
      <c r="E15" s="31">
        <f>SUM(EC:WC!E15)</f>
        <v>0</v>
      </c>
      <c r="F15" s="32">
        <f>SUM(EC:WC!F15)</f>
        <v>0</v>
      </c>
      <c r="G15" s="33">
        <f>SUM(EC:WC!G15)</f>
        <v>0</v>
      </c>
      <c r="H15" s="32">
        <f>SUM(EC:WC!H15)</f>
        <v>0</v>
      </c>
      <c r="I15" s="33">
        <f>SUM(EC:WC!I15)</f>
        <v>0</v>
      </c>
      <c r="J15" s="32">
        <f>SUM(EC:WC!J15)</f>
        <v>0</v>
      </c>
      <c r="K15" s="33">
        <f>SUM(EC:WC!K15)</f>
        <v>0</v>
      </c>
      <c r="L15" s="32">
        <f>SUM(EC:WC!L15)</f>
        <v>0</v>
      </c>
      <c r="M15" s="33">
        <f>SUM(EC:WC!M15)</f>
        <v>0</v>
      </c>
      <c r="N15" s="32">
        <f>SUM(EC:WC!N15)</f>
        <v>0</v>
      </c>
      <c r="O15" s="33">
        <f>SUM(EC:WC!O15)</f>
        <v>0</v>
      </c>
      <c r="P15" s="32">
        <f>SUM(EC:WC!P15)</f>
        <v>0</v>
      </c>
      <c r="Q15" s="33">
        <f>SUM(EC:WC!Q15)</f>
        <v>0</v>
      </c>
      <c r="R15" s="14"/>
      <c r="S15" s="15"/>
      <c r="T15" s="14"/>
      <c r="U15" s="16"/>
      <c r="V15" s="32"/>
      <c r="W15" s="33"/>
    </row>
    <row r="16" spans="1:23" ht="12.75">
      <c r="A16" s="17" t="s">
        <v>40</v>
      </c>
      <c r="B16" s="18">
        <f>SUM(EC:WC!B16)</f>
        <v>230096000</v>
      </c>
      <c r="C16" s="18">
        <f>SUM(EC:WC!C16)</f>
        <v>0</v>
      </c>
      <c r="D16" s="18">
        <f>SUM(EC:WC!D16)</f>
        <v>0</v>
      </c>
      <c r="E16" s="18">
        <f>SUM(EC:WC!E16)</f>
        <v>230096000</v>
      </c>
      <c r="F16" s="19">
        <f>SUM(EC:WC!F16)</f>
        <v>230096000</v>
      </c>
      <c r="G16" s="20">
        <f>SUM(EC:WC!G16)</f>
        <v>230096000</v>
      </c>
      <c r="H16" s="19">
        <f>SUM(EC:WC!H16)</f>
        <v>10651000</v>
      </c>
      <c r="I16" s="20">
        <f>SUM(EC:WC!I16)</f>
        <v>42748674</v>
      </c>
      <c r="J16" s="19">
        <f>SUM(EC:WC!J16)</f>
        <v>0</v>
      </c>
      <c r="K16" s="20">
        <f>SUM(EC:WC!K16)</f>
        <v>0</v>
      </c>
      <c r="L16" s="19">
        <f>SUM(EC:WC!L16)</f>
        <v>0</v>
      </c>
      <c r="M16" s="20">
        <f>SUM(EC:WC!M16)</f>
        <v>0</v>
      </c>
      <c r="N16" s="19">
        <f>SUM(EC:WC!N16)</f>
        <v>0</v>
      </c>
      <c r="O16" s="20">
        <f>SUM(EC:WC!O16)</f>
        <v>0</v>
      </c>
      <c r="P16" s="19">
        <f>SUM(EC:WC!P16)</f>
        <v>10651000</v>
      </c>
      <c r="Q16" s="20">
        <f>SUM(EC:WC!Q16)</f>
        <v>42748674</v>
      </c>
      <c r="R16" s="21">
        <f>IF($H16=0,0,(($H16-$H16)/$H16)*100)</f>
        <v>0</v>
      </c>
      <c r="S16" s="22">
        <f>IF($I16=0,0,(($I16-$I16)/$I16)*100)</f>
        <v>0</v>
      </c>
      <c r="T16" s="21">
        <f>IF($E16=0,0,($P16/$E16)*100)</f>
        <v>4.628937486961964</v>
      </c>
      <c r="U16" s="23">
        <f>IF($E16=0,0,($Q16/$E16)*100)</f>
        <v>18.578625443293234</v>
      </c>
      <c r="V16" s="19"/>
      <c r="W16" s="20"/>
    </row>
    <row r="17" spans="1:23" ht="12.75">
      <c r="A17" s="17" t="s">
        <v>41</v>
      </c>
      <c r="B17" s="18">
        <f>SUM(EC:WC!B17)</f>
        <v>14200000</v>
      </c>
      <c r="C17" s="18">
        <f>SUM(EC:WC!C17)</f>
        <v>0</v>
      </c>
      <c r="D17" s="18">
        <f>SUM(EC:WC!D17)</f>
        <v>0</v>
      </c>
      <c r="E17" s="18">
        <f>SUM(EC:WC!E17)</f>
        <v>14200000</v>
      </c>
      <c r="F17" s="19">
        <f>SUM(EC:WC!F17)</f>
        <v>14200000</v>
      </c>
      <c r="G17" s="20">
        <f>SUM(EC:WC!G17)</f>
        <v>14200000</v>
      </c>
      <c r="H17" s="19">
        <f>SUM(EC:WC!H17)</f>
        <v>0</v>
      </c>
      <c r="I17" s="20">
        <f>SUM(EC:WC!I17)</f>
        <v>0</v>
      </c>
      <c r="J17" s="19">
        <f>SUM(EC:WC!J17)</f>
        <v>0</v>
      </c>
      <c r="K17" s="20">
        <f>SUM(EC:WC!K17)</f>
        <v>0</v>
      </c>
      <c r="L17" s="19">
        <f>SUM(EC:WC!L17)</f>
        <v>0</v>
      </c>
      <c r="M17" s="20">
        <f>SUM(EC:WC!M17)</f>
        <v>0</v>
      </c>
      <c r="N17" s="19">
        <f>SUM(EC:WC!N17)</f>
        <v>0</v>
      </c>
      <c r="O17" s="20">
        <f>SUM(EC:WC!O17)</f>
        <v>0</v>
      </c>
      <c r="P17" s="19">
        <f>SUM(EC:WC!P17)</f>
        <v>0</v>
      </c>
      <c r="Q17" s="20">
        <f>SUM(EC:WC!Q17)</f>
        <v>0</v>
      </c>
      <c r="R17" s="21">
        <f>IF($H17=0,0,(($H17-$H17)/$H17)*100)</f>
        <v>0</v>
      </c>
      <c r="S17" s="22">
        <f>IF($I17=0,0,(($I17-$I17)/$I17)*100)</f>
        <v>0</v>
      </c>
      <c r="T17" s="21">
        <f>IF($E17=0,0,($P17/$E17)*100)</f>
        <v>0</v>
      </c>
      <c r="U17" s="23">
        <f>IF($E17=0,0,($Q17/$E17)*100)</f>
        <v>0</v>
      </c>
      <c r="V17" s="19"/>
      <c r="W17" s="20"/>
    </row>
    <row r="18" spans="1:23" ht="12.75">
      <c r="A18" s="17" t="s">
        <v>42</v>
      </c>
      <c r="B18" s="18">
        <f>SUM(EC:WC!B18)</f>
        <v>0</v>
      </c>
      <c r="C18" s="18">
        <f>SUM(EC:WC!C18)</f>
        <v>0</v>
      </c>
      <c r="D18" s="18">
        <f>SUM(EC:WC!D18)</f>
        <v>0</v>
      </c>
      <c r="E18" s="18">
        <f>SUM(EC:WC!E18)</f>
        <v>0</v>
      </c>
      <c r="F18" s="19">
        <f>SUM(EC:WC!F18)</f>
        <v>0</v>
      </c>
      <c r="G18" s="20">
        <f>SUM(EC:WC!G18)</f>
        <v>0</v>
      </c>
      <c r="H18" s="19">
        <f>SUM(EC:WC!H18)</f>
        <v>0</v>
      </c>
      <c r="I18" s="20">
        <f>SUM(EC:WC!I18)</f>
        <v>0</v>
      </c>
      <c r="J18" s="19">
        <f>SUM(EC:WC!J18)</f>
        <v>0</v>
      </c>
      <c r="K18" s="20">
        <f>SUM(EC:WC!K18)</f>
        <v>0</v>
      </c>
      <c r="L18" s="19">
        <f>SUM(EC:WC!L18)</f>
        <v>0</v>
      </c>
      <c r="M18" s="20">
        <f>SUM(EC:WC!M18)</f>
        <v>0</v>
      </c>
      <c r="N18" s="19">
        <f>SUM(EC:WC!N18)</f>
        <v>0</v>
      </c>
      <c r="O18" s="20">
        <f>SUM(EC:WC!O18)</f>
        <v>0</v>
      </c>
      <c r="P18" s="19">
        <f>SUM(EC:WC!P18)</f>
        <v>0</v>
      </c>
      <c r="Q18" s="20">
        <f>SUM(EC:WC!Q18)</f>
        <v>0</v>
      </c>
      <c r="R18" s="21">
        <f>IF($H18=0,0,(($H18-$H18)/$H18)*100)</f>
        <v>0</v>
      </c>
      <c r="S18" s="22">
        <f>IF($I18=0,0,(($I18-$I18)/$I18)*100)</f>
        <v>0</v>
      </c>
      <c r="T18" s="21">
        <f>IF($E18=0,0,($P18/$E18)*100)</f>
        <v>0</v>
      </c>
      <c r="U18" s="23">
        <f>IF($E18=0,0,($Q18/$E18)*100)</f>
        <v>0</v>
      </c>
      <c r="V18" s="19"/>
      <c r="W18" s="20"/>
    </row>
    <row r="19" spans="1:23" ht="12.75">
      <c r="A19" s="24" t="s">
        <v>38</v>
      </c>
      <c r="B19" s="25">
        <f>SUM(EC:WC!B19)</f>
        <v>244296000</v>
      </c>
      <c r="C19" s="25">
        <f>SUM(EC:WC!C19)</f>
        <v>0</v>
      </c>
      <c r="D19" s="25">
        <f>SUM(EC:WC!D19)</f>
        <v>0</v>
      </c>
      <c r="E19" s="25">
        <f>SUM(EC:WC!E19)</f>
        <v>244296000</v>
      </c>
      <c r="F19" s="26">
        <f>SUM(EC:WC!F19)</f>
        <v>244296000</v>
      </c>
      <c r="G19" s="27">
        <f>SUM(EC:WC!G19)</f>
        <v>244296000</v>
      </c>
      <c r="H19" s="26">
        <f>SUM(EC:WC!H19)</f>
        <v>10651000</v>
      </c>
      <c r="I19" s="27">
        <f>SUM(EC:WC!I19)</f>
        <v>42748674</v>
      </c>
      <c r="J19" s="26">
        <f>SUM(EC:WC!J19)</f>
        <v>0</v>
      </c>
      <c r="K19" s="27">
        <f>SUM(EC:WC!K19)</f>
        <v>0</v>
      </c>
      <c r="L19" s="26">
        <f>SUM(EC:WC!L19)</f>
        <v>0</v>
      </c>
      <c r="M19" s="27">
        <f>SUM(EC:WC!M19)</f>
        <v>0</v>
      </c>
      <c r="N19" s="26">
        <f>SUM(EC:WC!N19)</f>
        <v>0</v>
      </c>
      <c r="O19" s="27">
        <f>SUM(EC:WC!O19)</f>
        <v>0</v>
      </c>
      <c r="P19" s="26">
        <f>SUM(EC:WC!P19)</f>
        <v>10651000</v>
      </c>
      <c r="Q19" s="27">
        <f>SUM(EC:WC!Q19)</f>
        <v>42748674</v>
      </c>
      <c r="R19" s="28">
        <f>IF($H19=0,0,(($H19-$H19)/$H19)*100)</f>
        <v>0</v>
      </c>
      <c r="S19" s="29">
        <f>IF($I19=0,0,(($I19-$I19)/$I19)*100)</f>
        <v>0</v>
      </c>
      <c r="T19" s="28">
        <f>IF(SUM($E16:$E17)=0,0,(P19/SUM($E16:$E17))*100)</f>
        <v>4.3598749058519175</v>
      </c>
      <c r="U19" s="30">
        <f>IF(SUM($E16:$E17)=0,0,(Q19/SUM($E16:$E17))*100)</f>
        <v>17.498720404754888</v>
      </c>
      <c r="V19" s="26">
        <f>SUM(V16:V18)</f>
        <v>0</v>
      </c>
      <c r="W19" s="27">
        <f>SUM(W16:W18)</f>
        <v>0</v>
      </c>
    </row>
    <row r="20" spans="1:23" ht="12.75" customHeight="1">
      <c r="A20" s="10" t="s">
        <v>43</v>
      </c>
      <c r="B20" s="31">
        <f>SUM(EC:WC!B20)</f>
        <v>0</v>
      </c>
      <c r="C20" s="31">
        <f>SUM(EC:WC!C20)</f>
        <v>0</v>
      </c>
      <c r="D20" s="31">
        <f>SUM(EC:WC!D20)</f>
        <v>0</v>
      </c>
      <c r="E20" s="31">
        <f>SUM(EC:WC!E20)</f>
        <v>0</v>
      </c>
      <c r="F20" s="32">
        <f>SUM(EC:WC!F20)</f>
        <v>0</v>
      </c>
      <c r="G20" s="33">
        <f>SUM(EC:WC!G20)</f>
        <v>0</v>
      </c>
      <c r="H20" s="32">
        <f>SUM(EC:WC!H20)</f>
        <v>0</v>
      </c>
      <c r="I20" s="33">
        <f>SUM(EC:WC!I20)</f>
        <v>0</v>
      </c>
      <c r="J20" s="32">
        <f>SUM(EC:WC!J20)</f>
        <v>0</v>
      </c>
      <c r="K20" s="33">
        <f>SUM(EC:WC!K20)</f>
        <v>0</v>
      </c>
      <c r="L20" s="32">
        <f>SUM(EC:WC!L20)</f>
        <v>0</v>
      </c>
      <c r="M20" s="33">
        <f>SUM(EC:WC!M20)</f>
        <v>0</v>
      </c>
      <c r="N20" s="32">
        <f>SUM(EC:WC!N20)</f>
        <v>0</v>
      </c>
      <c r="O20" s="33">
        <f>SUM(EC:WC!O20)</f>
        <v>0</v>
      </c>
      <c r="P20" s="32">
        <f>SUM(EC:WC!P20)</f>
        <v>0</v>
      </c>
      <c r="Q20" s="33">
        <f>SUM(EC:WC!Q20)</f>
        <v>0</v>
      </c>
      <c r="R20" s="14"/>
      <c r="S20" s="15"/>
      <c r="T20" s="14"/>
      <c r="U20" s="16"/>
      <c r="V20" s="32"/>
      <c r="W20" s="33"/>
    </row>
    <row r="21" spans="1:23" ht="12.75">
      <c r="A21" s="17" t="s">
        <v>44</v>
      </c>
      <c r="B21" s="18">
        <f>SUM(EC:WC!B21)</f>
        <v>4988103000</v>
      </c>
      <c r="C21" s="18">
        <f>SUM(EC:WC!C21)</f>
        <v>0</v>
      </c>
      <c r="D21" s="18">
        <f>SUM(EC:WC!D21)</f>
        <v>0</v>
      </c>
      <c r="E21" s="18">
        <f>SUM(EC:WC!E21)</f>
        <v>4988103000</v>
      </c>
      <c r="F21" s="19">
        <f>SUM(EC:WC!F21)</f>
        <v>458000000</v>
      </c>
      <c r="G21" s="20">
        <f>SUM(EC:WC!G21)</f>
        <v>458000000</v>
      </c>
      <c r="H21" s="19">
        <f>SUM(EC:WC!H21)</f>
        <v>358714000</v>
      </c>
      <c r="I21" s="20">
        <f>SUM(EC:WC!I21)</f>
        <v>376164416</v>
      </c>
      <c r="J21" s="19">
        <f>SUM(EC:WC!J21)</f>
        <v>0</v>
      </c>
      <c r="K21" s="20">
        <f>SUM(EC:WC!K21)</f>
        <v>0</v>
      </c>
      <c r="L21" s="19">
        <f>SUM(EC:WC!L21)</f>
        <v>0</v>
      </c>
      <c r="M21" s="20">
        <f>SUM(EC:WC!M21)</f>
        <v>0</v>
      </c>
      <c r="N21" s="19">
        <f>SUM(EC:WC!N21)</f>
        <v>0</v>
      </c>
      <c r="O21" s="20">
        <f>SUM(EC:WC!O21)</f>
        <v>0</v>
      </c>
      <c r="P21" s="19">
        <f>SUM(EC:WC!P21)</f>
        <v>358714000</v>
      </c>
      <c r="Q21" s="20">
        <f>SUM(EC:WC!Q21)</f>
        <v>376164416</v>
      </c>
      <c r="R21" s="21">
        <f>IF($H21=0,0,(($H21-$H21)/$H21)*100)</f>
        <v>0</v>
      </c>
      <c r="S21" s="22">
        <f>IF($I21=0,0,(($I21-$I21)/$I21)*100)</f>
        <v>0</v>
      </c>
      <c r="T21" s="21">
        <f>IF($E21=0,0,($P21/$E21)*100)</f>
        <v>7.191391196212267</v>
      </c>
      <c r="U21" s="23">
        <f>IF($E21=0,0,($Q21/$E21)*100)</f>
        <v>7.5412319272476935</v>
      </c>
      <c r="V21" s="19"/>
      <c r="W21" s="20"/>
    </row>
    <row r="22" spans="1:23" ht="12.75">
      <c r="A22" s="17" t="s">
        <v>45</v>
      </c>
      <c r="B22" s="18">
        <f>SUM(EC:WC!B22)</f>
        <v>37295000</v>
      </c>
      <c r="C22" s="18">
        <f>SUM(EC:WC!C22)</f>
        <v>0</v>
      </c>
      <c r="D22" s="18">
        <f>SUM(EC:WC!D22)</f>
        <v>0</v>
      </c>
      <c r="E22" s="18">
        <f>SUM(EC:WC!E22)</f>
        <v>37295000</v>
      </c>
      <c r="F22" s="19">
        <f>SUM(EC:WC!F22)</f>
        <v>37295000</v>
      </c>
      <c r="G22" s="20">
        <f>SUM(EC:WC!G22)</f>
        <v>35520000</v>
      </c>
      <c r="H22" s="19">
        <f>SUM(EC:WC!H22)</f>
        <v>10902000</v>
      </c>
      <c r="I22" s="20">
        <f>SUM(EC:WC!I22)</f>
        <v>4750394</v>
      </c>
      <c r="J22" s="19">
        <f>SUM(EC:WC!J22)</f>
        <v>0</v>
      </c>
      <c r="K22" s="20">
        <f>SUM(EC:WC!K22)</f>
        <v>0</v>
      </c>
      <c r="L22" s="19">
        <f>SUM(EC:WC!L22)</f>
        <v>0</v>
      </c>
      <c r="M22" s="20">
        <f>SUM(EC:WC!M22)</f>
        <v>0</v>
      </c>
      <c r="N22" s="19">
        <f>SUM(EC:WC!N22)</f>
        <v>0</v>
      </c>
      <c r="O22" s="20">
        <f>SUM(EC:WC!O22)</f>
        <v>0</v>
      </c>
      <c r="P22" s="19">
        <f>SUM(EC:WC!P22)</f>
        <v>10902000</v>
      </c>
      <c r="Q22" s="20">
        <f>SUM(EC:WC!Q22)</f>
        <v>4750394</v>
      </c>
      <c r="R22" s="21">
        <f>IF($H22=0,0,(($H22-$H22)/$H22)*100)</f>
        <v>0</v>
      </c>
      <c r="S22" s="22">
        <f>IF($I22=0,0,(($I22-$I22)/$I22)*100)</f>
        <v>0</v>
      </c>
      <c r="T22" s="21">
        <f>IF($E22=0,0,($P22/$E22)*100)</f>
        <v>29.231800509451666</v>
      </c>
      <c r="U22" s="23">
        <f>IF($E22=0,0,($Q22/$E22)*100)</f>
        <v>12.737348169995977</v>
      </c>
      <c r="V22" s="19"/>
      <c r="W22" s="20"/>
    </row>
    <row r="23" spans="1:23" ht="12.75">
      <c r="A23" s="24" t="s">
        <v>38</v>
      </c>
      <c r="B23" s="25">
        <f>SUM(EC:WC!B23)</f>
        <v>5025398000</v>
      </c>
      <c r="C23" s="25">
        <f>SUM(EC:WC!C23)</f>
        <v>0</v>
      </c>
      <c r="D23" s="25">
        <f>SUM(EC:WC!D23)</f>
        <v>0</v>
      </c>
      <c r="E23" s="25">
        <f>SUM(EC:WC!E23)</f>
        <v>5025398000</v>
      </c>
      <c r="F23" s="26">
        <f>SUM(EC:WC!F23)</f>
        <v>495295000</v>
      </c>
      <c r="G23" s="27">
        <f>SUM(EC:WC!G23)</f>
        <v>493520000</v>
      </c>
      <c r="H23" s="26">
        <f>SUM(EC:WC!H23)</f>
        <v>369616000</v>
      </c>
      <c r="I23" s="27">
        <f>SUM(EC:WC!I23)</f>
        <v>380914810</v>
      </c>
      <c r="J23" s="26">
        <f>SUM(EC:WC!J23)</f>
        <v>0</v>
      </c>
      <c r="K23" s="27">
        <f>SUM(EC:WC!K23)</f>
        <v>0</v>
      </c>
      <c r="L23" s="26">
        <f>SUM(EC:WC!L23)</f>
        <v>0</v>
      </c>
      <c r="M23" s="27">
        <f>SUM(EC:WC!M23)</f>
        <v>0</v>
      </c>
      <c r="N23" s="26">
        <f>SUM(EC:WC!N23)</f>
        <v>0</v>
      </c>
      <c r="O23" s="27">
        <f>SUM(EC:WC!O23)</f>
        <v>0</v>
      </c>
      <c r="P23" s="26">
        <f>SUM(EC:WC!P23)</f>
        <v>369616000</v>
      </c>
      <c r="Q23" s="27">
        <f>SUM(EC:WC!Q23)</f>
        <v>380914810</v>
      </c>
      <c r="R23" s="28">
        <f>IF($H23=0,0,(($H23-$H23)/$H23)*100)</f>
        <v>0</v>
      </c>
      <c r="S23" s="29">
        <f>IF($I23=0,0,(($I23-$I23)/$I23)*100)</f>
        <v>0</v>
      </c>
      <c r="T23" s="28">
        <f>IF($E23=0,0,($P23/$E23)*100)</f>
        <v>7.354959746471821</v>
      </c>
      <c r="U23" s="30">
        <f>IF($E23=0,0,($Q23/$E23)*100)</f>
        <v>7.57979387901217</v>
      </c>
      <c r="V23" s="26">
        <f>SUM(V21:V22)</f>
        <v>0</v>
      </c>
      <c r="W23" s="27">
        <f>SUM(W21:W22)</f>
        <v>0</v>
      </c>
    </row>
    <row r="24" spans="1:23" ht="12.75" customHeight="1">
      <c r="A24" s="10" t="s">
        <v>46</v>
      </c>
      <c r="B24" s="31">
        <f>SUM(EC:WC!B24)</f>
        <v>0</v>
      </c>
      <c r="C24" s="31">
        <f>SUM(EC:WC!C24)</f>
        <v>0</v>
      </c>
      <c r="D24" s="31">
        <f>SUM(EC:WC!D24)</f>
        <v>0</v>
      </c>
      <c r="E24" s="31">
        <f>SUM(EC:WC!E24)</f>
        <v>0</v>
      </c>
      <c r="F24" s="32">
        <f>SUM(EC:WC!F24)</f>
        <v>0</v>
      </c>
      <c r="G24" s="33">
        <f>SUM(EC:WC!G24)</f>
        <v>0</v>
      </c>
      <c r="H24" s="32">
        <f>SUM(EC:WC!H24)</f>
        <v>0</v>
      </c>
      <c r="I24" s="33">
        <f>SUM(EC:WC!I24)</f>
        <v>0</v>
      </c>
      <c r="J24" s="32">
        <f>SUM(EC:WC!J24)</f>
        <v>0</v>
      </c>
      <c r="K24" s="33">
        <f>SUM(EC:WC!K24)</f>
        <v>0</v>
      </c>
      <c r="L24" s="32">
        <f>SUM(EC:WC!L24)</f>
        <v>0</v>
      </c>
      <c r="M24" s="33">
        <f>SUM(EC:WC!M24)</f>
        <v>0</v>
      </c>
      <c r="N24" s="32">
        <f>SUM(EC:WC!N24)</f>
        <v>0</v>
      </c>
      <c r="O24" s="33">
        <f>SUM(EC:WC!O24)</f>
        <v>0</v>
      </c>
      <c r="P24" s="32">
        <f>SUM(EC:WC!P24)</f>
        <v>0</v>
      </c>
      <c r="Q24" s="33">
        <f>SUM(EC:WC!Q24)</f>
        <v>0</v>
      </c>
      <c r="R24" s="14"/>
      <c r="S24" s="15"/>
      <c r="T24" s="14"/>
      <c r="U24" s="16"/>
      <c r="V24" s="32"/>
      <c r="W24" s="33"/>
    </row>
    <row r="25" spans="1:23" ht="12.75">
      <c r="A25" s="17" t="s">
        <v>47</v>
      </c>
      <c r="B25" s="18">
        <f>SUM(EC:WC!B25)</f>
        <v>599240000</v>
      </c>
      <c r="C25" s="18">
        <f>SUM(EC:WC!C25)</f>
        <v>0</v>
      </c>
      <c r="D25" s="18">
        <f>SUM(EC:WC!D25)</f>
        <v>0</v>
      </c>
      <c r="E25" s="18">
        <f>SUM(EC:WC!E25)</f>
        <v>599240000</v>
      </c>
      <c r="F25" s="19">
        <f>SUM(EC:WC!F25)</f>
        <v>239671000</v>
      </c>
      <c r="G25" s="20">
        <f>SUM(EC:WC!G25)</f>
        <v>314010000</v>
      </c>
      <c r="H25" s="19">
        <f>SUM(EC:WC!H25)</f>
        <v>29782000</v>
      </c>
      <c r="I25" s="20">
        <f>SUM(EC:WC!I25)</f>
        <v>109032538</v>
      </c>
      <c r="J25" s="19">
        <f>SUM(EC:WC!J25)</f>
        <v>0</v>
      </c>
      <c r="K25" s="20">
        <f>SUM(EC:WC!K25)</f>
        <v>0</v>
      </c>
      <c r="L25" s="19">
        <f>SUM(EC:WC!L25)</f>
        <v>0</v>
      </c>
      <c r="M25" s="20">
        <f>SUM(EC:WC!M25)</f>
        <v>0</v>
      </c>
      <c r="N25" s="19">
        <f>SUM(EC:WC!N25)</f>
        <v>0</v>
      </c>
      <c r="O25" s="20">
        <f>SUM(EC:WC!O25)</f>
        <v>0</v>
      </c>
      <c r="P25" s="19">
        <f>SUM(EC:WC!P25)</f>
        <v>29782000</v>
      </c>
      <c r="Q25" s="20">
        <f>SUM(EC:WC!Q25)</f>
        <v>109032538</v>
      </c>
      <c r="R25" s="21">
        <f>IF($H25=0,0,(($H25-$H25)/$H25)*100)</f>
        <v>0</v>
      </c>
      <c r="S25" s="22">
        <f>IF($I25=0,0,(($I25-$I25)/$I25)*100)</f>
        <v>0</v>
      </c>
      <c r="T25" s="21">
        <f>IF($E25=0,0,($P25/$E25)*100)</f>
        <v>4.969961951805621</v>
      </c>
      <c r="U25" s="23">
        <f>IF($E25=0,0,($Q25/$E25)*100)</f>
        <v>18.195136839997332</v>
      </c>
      <c r="V25" s="19"/>
      <c r="W25" s="20"/>
    </row>
    <row r="26" spans="1:23" ht="12.75">
      <c r="A26" s="24" t="s">
        <v>38</v>
      </c>
      <c r="B26" s="25">
        <f>SUM(EC:WC!B26)</f>
        <v>599240000</v>
      </c>
      <c r="C26" s="25">
        <f>SUM(EC:WC!C26)</f>
        <v>0</v>
      </c>
      <c r="D26" s="25">
        <f>SUM(EC:WC!D26)</f>
        <v>0</v>
      </c>
      <c r="E26" s="25">
        <f>SUM(EC:WC!E26)</f>
        <v>599240000</v>
      </c>
      <c r="F26" s="26">
        <f>SUM(EC:WC!F26)</f>
        <v>239671000</v>
      </c>
      <c r="G26" s="27">
        <f>SUM(EC:WC!G26)</f>
        <v>314010000</v>
      </c>
      <c r="H26" s="26">
        <f>SUM(EC:WC!H26)</f>
        <v>29782000</v>
      </c>
      <c r="I26" s="27">
        <f>SUM(EC:WC!I26)</f>
        <v>109032538</v>
      </c>
      <c r="J26" s="26">
        <f>SUM(EC:WC!J26)</f>
        <v>0</v>
      </c>
      <c r="K26" s="27">
        <f>SUM(EC:WC!K26)</f>
        <v>0</v>
      </c>
      <c r="L26" s="26">
        <f>SUM(EC:WC!L26)</f>
        <v>0</v>
      </c>
      <c r="M26" s="27">
        <f>SUM(EC:WC!M26)</f>
        <v>0</v>
      </c>
      <c r="N26" s="26">
        <f>SUM(EC:WC!N26)</f>
        <v>0</v>
      </c>
      <c r="O26" s="27">
        <f>SUM(EC:WC!O26)</f>
        <v>0</v>
      </c>
      <c r="P26" s="26">
        <f>SUM(EC:WC!P26)</f>
        <v>29782000</v>
      </c>
      <c r="Q26" s="27">
        <f>SUM(EC:WC!Q26)</f>
        <v>109032538</v>
      </c>
      <c r="R26" s="28">
        <f>IF($H26=0,0,(($H26-$H26)/$H26)*100)</f>
        <v>0</v>
      </c>
      <c r="S26" s="29">
        <f>IF($I26=0,0,(($I26-$I26)/$I26)*100)</f>
        <v>0</v>
      </c>
      <c r="T26" s="28">
        <v>0</v>
      </c>
      <c r="U26" s="30">
        <v>0</v>
      </c>
      <c r="V26" s="26">
        <f>V25</f>
        <v>0</v>
      </c>
      <c r="W26" s="27">
        <f>W25</f>
        <v>0</v>
      </c>
    </row>
    <row r="27" spans="1:23" ht="12.75" customHeight="1">
      <c r="A27" s="10" t="s">
        <v>48</v>
      </c>
      <c r="B27" s="31">
        <f>SUM(EC:WC!B27)</f>
        <v>0</v>
      </c>
      <c r="C27" s="31">
        <f>SUM(EC:WC!C27)</f>
        <v>0</v>
      </c>
      <c r="D27" s="31">
        <f>SUM(EC:WC!D27)</f>
        <v>0</v>
      </c>
      <c r="E27" s="31">
        <f>SUM(EC:WC!E27)</f>
        <v>0</v>
      </c>
      <c r="F27" s="32">
        <f>SUM(EC:WC!F27)</f>
        <v>0</v>
      </c>
      <c r="G27" s="33">
        <f>SUM(EC:WC!G27)</f>
        <v>0</v>
      </c>
      <c r="H27" s="32">
        <f>SUM(EC:WC!H27)</f>
        <v>0</v>
      </c>
      <c r="I27" s="33">
        <f>SUM(EC:WC!I27)</f>
        <v>0</v>
      </c>
      <c r="J27" s="32">
        <f>SUM(EC:WC!J27)</f>
        <v>0</v>
      </c>
      <c r="K27" s="33">
        <f>SUM(EC:WC!K27)</f>
        <v>0</v>
      </c>
      <c r="L27" s="32">
        <f>SUM(EC:WC!L27)</f>
        <v>0</v>
      </c>
      <c r="M27" s="33">
        <f>SUM(EC:WC!M27)</f>
        <v>0</v>
      </c>
      <c r="N27" s="32">
        <f>SUM(EC:WC!N27)</f>
        <v>0</v>
      </c>
      <c r="O27" s="33">
        <f>SUM(EC:WC!O27)</f>
        <v>0</v>
      </c>
      <c r="P27" s="32">
        <f>SUM(EC:WC!P27)</f>
        <v>0</v>
      </c>
      <c r="Q27" s="33">
        <f>SUM(EC:WC!Q27)</f>
        <v>0</v>
      </c>
      <c r="R27" s="14"/>
      <c r="S27" s="15"/>
      <c r="T27" s="14"/>
      <c r="U27" s="16"/>
      <c r="V27" s="32"/>
      <c r="W27" s="33"/>
    </row>
    <row r="28" spans="1:23" ht="12.75">
      <c r="A28" s="17" t="s">
        <v>49</v>
      </c>
      <c r="B28" s="18">
        <f>SUM(EC:WC!B28)</f>
        <v>1151443000</v>
      </c>
      <c r="C28" s="18">
        <f>SUM(EC:WC!C28)</f>
        <v>0</v>
      </c>
      <c r="D28" s="18">
        <f>SUM(EC:WC!D28)</f>
        <v>0</v>
      </c>
      <c r="E28" s="18">
        <f>SUM(EC:WC!E28)</f>
        <v>1151443000</v>
      </c>
      <c r="F28" s="19">
        <f>SUM(EC:WC!F28)</f>
        <v>644465000</v>
      </c>
      <c r="G28" s="20">
        <f>SUM(EC:WC!G28)</f>
        <v>628815000</v>
      </c>
      <c r="H28" s="19">
        <f>SUM(EC:WC!H28)</f>
        <v>127655000</v>
      </c>
      <c r="I28" s="20">
        <f>SUM(EC:WC!I28)</f>
        <v>207018073</v>
      </c>
      <c r="J28" s="19">
        <f>SUM(EC:WC!J28)</f>
        <v>0</v>
      </c>
      <c r="K28" s="20">
        <f>SUM(EC:WC!K28)</f>
        <v>0</v>
      </c>
      <c r="L28" s="19">
        <f>SUM(EC:WC!L28)</f>
        <v>0</v>
      </c>
      <c r="M28" s="20">
        <f>SUM(EC:WC!M28)</f>
        <v>0</v>
      </c>
      <c r="N28" s="19">
        <f>SUM(EC:WC!N28)</f>
        <v>0</v>
      </c>
      <c r="O28" s="20">
        <f>SUM(EC:WC!O28)</f>
        <v>0</v>
      </c>
      <c r="P28" s="19">
        <f>SUM(EC:WC!P28)</f>
        <v>127655000</v>
      </c>
      <c r="Q28" s="20">
        <f>SUM(EC:WC!Q28)</f>
        <v>207018073</v>
      </c>
      <c r="R28" s="21">
        <f aca="true" t="shared" si="0" ref="R28:R33">IF($H28=0,0,(($H28-$H28)/$H28)*100)</f>
        <v>0</v>
      </c>
      <c r="S28" s="22">
        <f aca="true" t="shared" si="1" ref="S28:S33">IF($I28=0,0,(($I28-$I28)/$I28)*100)</f>
        <v>0</v>
      </c>
      <c r="T28" s="21">
        <f>IF($E28=0,0,($P28/$E28)*100)</f>
        <v>11.086523605597499</v>
      </c>
      <c r="U28" s="23">
        <f>IF($E28=0,0,($Q28/$E28)*100)</f>
        <v>17.97901181387181</v>
      </c>
      <c r="V28" s="19"/>
      <c r="W28" s="20"/>
    </row>
    <row r="29" spans="1:23" ht="12.75">
      <c r="A29" s="17" t="s">
        <v>50</v>
      </c>
      <c r="B29" s="18">
        <f>SUM(EC:WC!B29)</f>
        <v>1879368000</v>
      </c>
      <c r="C29" s="18">
        <f>SUM(EC:WC!C29)</f>
        <v>0</v>
      </c>
      <c r="D29" s="18">
        <f>SUM(EC:WC!D29)</f>
        <v>0</v>
      </c>
      <c r="E29" s="18">
        <f>SUM(EC:WC!E29)</f>
        <v>1879368000</v>
      </c>
      <c r="F29" s="19">
        <f>SUM(EC:WC!F29)</f>
        <v>1002470000</v>
      </c>
      <c r="G29" s="20">
        <f>SUM(EC:WC!G29)</f>
        <v>0</v>
      </c>
      <c r="H29" s="19">
        <f>SUM(EC:WC!H29)</f>
        <v>0</v>
      </c>
      <c r="I29" s="20">
        <f>SUM(EC:WC!I29)</f>
        <v>0</v>
      </c>
      <c r="J29" s="19">
        <f>SUM(EC:WC!J29)</f>
        <v>0</v>
      </c>
      <c r="K29" s="20">
        <f>SUM(EC:WC!K29)</f>
        <v>0</v>
      </c>
      <c r="L29" s="19">
        <f>SUM(EC:WC!L29)</f>
        <v>0</v>
      </c>
      <c r="M29" s="20">
        <f>SUM(EC:WC!M29)</f>
        <v>0</v>
      </c>
      <c r="N29" s="19">
        <f>SUM(EC:WC!N29)</f>
        <v>0</v>
      </c>
      <c r="O29" s="20">
        <f>SUM(EC:WC!O29)</f>
        <v>0</v>
      </c>
      <c r="P29" s="19">
        <f>SUM(EC:WC!P29)</f>
        <v>0</v>
      </c>
      <c r="Q29" s="20">
        <f>SUM(EC:WC!Q29)</f>
        <v>0</v>
      </c>
      <c r="R29" s="21">
        <f t="shared" si="0"/>
        <v>0</v>
      </c>
      <c r="S29" s="22">
        <f t="shared" si="1"/>
        <v>0</v>
      </c>
      <c r="T29" s="21">
        <f>IF($E29=0,0,($P29/$E29)*100)</f>
        <v>0</v>
      </c>
      <c r="U29" s="23">
        <f>IF($E29=0,0,($Q29/$E29)*100)</f>
        <v>0</v>
      </c>
      <c r="V29" s="19"/>
      <c r="W29" s="20"/>
    </row>
    <row r="30" spans="1:23" ht="25.5">
      <c r="A30" s="17" t="s">
        <v>51</v>
      </c>
      <c r="B30" s="18">
        <f>SUM(EC:WC!B30)</f>
        <v>0</v>
      </c>
      <c r="C30" s="18">
        <f>SUM(EC:WC!C30)</f>
        <v>0</v>
      </c>
      <c r="D30" s="18">
        <f>SUM(EC:WC!D30)</f>
        <v>0</v>
      </c>
      <c r="E30" s="18">
        <f>SUM(EC:WC!E30)</f>
        <v>0</v>
      </c>
      <c r="F30" s="19">
        <f>SUM(EC:WC!F30)</f>
        <v>0</v>
      </c>
      <c r="G30" s="20">
        <f>SUM(EC:WC!G30)</f>
        <v>0</v>
      </c>
      <c r="H30" s="19">
        <f>SUM(EC:WC!H30)</f>
        <v>0</v>
      </c>
      <c r="I30" s="20">
        <f>SUM(EC:WC!I30)</f>
        <v>0</v>
      </c>
      <c r="J30" s="19">
        <f>SUM(EC:WC!J30)</f>
        <v>0</v>
      </c>
      <c r="K30" s="20">
        <f>SUM(EC:WC!K30)</f>
        <v>0</v>
      </c>
      <c r="L30" s="19">
        <f>SUM(EC:WC!L30)</f>
        <v>0</v>
      </c>
      <c r="M30" s="20">
        <f>SUM(EC:WC!M30)</f>
        <v>0</v>
      </c>
      <c r="N30" s="19">
        <f>SUM(EC:WC!N30)</f>
        <v>0</v>
      </c>
      <c r="O30" s="20">
        <f>SUM(EC:WC!O30)</f>
        <v>0</v>
      </c>
      <c r="P30" s="19">
        <f>SUM(EC:WC!P30)</f>
        <v>0</v>
      </c>
      <c r="Q30" s="20">
        <f>SUM(EC:WC!Q30)</f>
        <v>0</v>
      </c>
      <c r="R30" s="21">
        <f t="shared" si="0"/>
        <v>0</v>
      </c>
      <c r="S30" s="22">
        <f t="shared" si="1"/>
        <v>0</v>
      </c>
      <c r="T30" s="21">
        <f>IF($E30=0,0,($P30/$E30)*100)</f>
        <v>0</v>
      </c>
      <c r="U30" s="23">
        <f>IF($E30=0,0,($Q30/$E30)*100)</f>
        <v>0</v>
      </c>
      <c r="V30" s="19"/>
      <c r="W30" s="20"/>
    </row>
    <row r="31" spans="1:23" ht="12.75">
      <c r="A31" s="17" t="s">
        <v>52</v>
      </c>
      <c r="B31" s="18">
        <f>SUM(EC:WC!B31)</f>
        <v>200000000</v>
      </c>
      <c r="C31" s="18">
        <f>SUM(EC:WC!C31)</f>
        <v>0</v>
      </c>
      <c r="D31" s="18">
        <f>SUM(EC:WC!D31)</f>
        <v>0</v>
      </c>
      <c r="E31" s="18">
        <f>SUM(EC:WC!E31)</f>
        <v>200000000</v>
      </c>
      <c r="F31" s="19">
        <f>SUM(EC:WC!F31)</f>
        <v>74000000</v>
      </c>
      <c r="G31" s="20">
        <f>SUM(EC:WC!G31)</f>
        <v>0</v>
      </c>
      <c r="H31" s="19">
        <f>SUM(EC:WC!H31)</f>
        <v>0</v>
      </c>
      <c r="I31" s="20">
        <f>SUM(EC:WC!I31)</f>
        <v>11827965</v>
      </c>
      <c r="J31" s="19">
        <f>SUM(EC:WC!J31)</f>
        <v>0</v>
      </c>
      <c r="K31" s="20">
        <f>SUM(EC:WC!K31)</f>
        <v>0</v>
      </c>
      <c r="L31" s="19">
        <f>SUM(EC:WC!L31)</f>
        <v>0</v>
      </c>
      <c r="M31" s="20">
        <f>SUM(EC:WC!M31)</f>
        <v>0</v>
      </c>
      <c r="N31" s="19">
        <f>SUM(EC:WC!N31)</f>
        <v>0</v>
      </c>
      <c r="O31" s="20">
        <f>SUM(EC:WC!O31)</f>
        <v>0</v>
      </c>
      <c r="P31" s="19">
        <f>SUM(EC:WC!P31)</f>
        <v>0</v>
      </c>
      <c r="Q31" s="20">
        <f>SUM(EC:WC!Q31)</f>
        <v>11827965</v>
      </c>
      <c r="R31" s="21">
        <f t="shared" si="0"/>
        <v>0</v>
      </c>
      <c r="S31" s="22">
        <f t="shared" si="1"/>
        <v>0</v>
      </c>
      <c r="T31" s="21">
        <f>IF($E31=0,0,($P31/$E31)*100)</f>
        <v>0</v>
      </c>
      <c r="U31" s="23">
        <f>IF($E31=0,0,($Q31/$E31)*100)</f>
        <v>5.9139825</v>
      </c>
      <c r="V31" s="19"/>
      <c r="W31" s="20"/>
    </row>
    <row r="32" spans="1:23" ht="12.75">
      <c r="A32" s="17" t="s">
        <v>53</v>
      </c>
      <c r="B32" s="18">
        <f>SUM(EC:WC!B32)</f>
        <v>0</v>
      </c>
      <c r="C32" s="18">
        <f>SUM(EC:WC!C32)</f>
        <v>0</v>
      </c>
      <c r="D32" s="18">
        <f>SUM(EC:WC!D32)</f>
        <v>0</v>
      </c>
      <c r="E32" s="18">
        <f>SUM(EC:WC!E32)</f>
        <v>0</v>
      </c>
      <c r="F32" s="19">
        <f>SUM(EC:WC!F32)</f>
        <v>0</v>
      </c>
      <c r="G32" s="20">
        <f>SUM(EC:WC!G32)</f>
        <v>0</v>
      </c>
      <c r="H32" s="19">
        <f>SUM(EC:WC!H32)</f>
        <v>0</v>
      </c>
      <c r="I32" s="20">
        <f>SUM(EC:WC!I32)</f>
        <v>0</v>
      </c>
      <c r="J32" s="19">
        <f>SUM(EC:WC!J32)</f>
        <v>0</v>
      </c>
      <c r="K32" s="20">
        <f>SUM(EC:WC!K32)</f>
        <v>0</v>
      </c>
      <c r="L32" s="19">
        <f>SUM(EC:WC!L32)</f>
        <v>0</v>
      </c>
      <c r="M32" s="20">
        <f>SUM(EC:WC!M32)</f>
        <v>0</v>
      </c>
      <c r="N32" s="19">
        <f>SUM(EC:WC!N32)</f>
        <v>0</v>
      </c>
      <c r="O32" s="20">
        <f>SUM(EC:WC!O32)</f>
        <v>0</v>
      </c>
      <c r="P32" s="19">
        <f>SUM(EC:WC!P32)</f>
        <v>0</v>
      </c>
      <c r="Q32" s="20">
        <f>SUM(EC:WC!Q32)</f>
        <v>0</v>
      </c>
      <c r="R32" s="21">
        <f t="shared" si="0"/>
        <v>0</v>
      </c>
      <c r="S32" s="22">
        <f t="shared" si="1"/>
        <v>0</v>
      </c>
      <c r="T32" s="21">
        <f>IF($E32=0,0,($P32/$E32)*100)</f>
        <v>0</v>
      </c>
      <c r="U32" s="23">
        <f>IF($E32=0,0,($Q32/$E32)*100)</f>
        <v>0</v>
      </c>
      <c r="V32" s="19"/>
      <c r="W32" s="20"/>
    </row>
    <row r="33" spans="1:23" ht="12.75">
      <c r="A33" s="24" t="s">
        <v>38</v>
      </c>
      <c r="B33" s="25">
        <f>SUM(EC:WC!B33)</f>
        <v>3230811000</v>
      </c>
      <c r="C33" s="25">
        <f>SUM(EC:WC!C33)</f>
        <v>0</v>
      </c>
      <c r="D33" s="25">
        <f>SUM(EC:WC!D33)</f>
        <v>0</v>
      </c>
      <c r="E33" s="25">
        <f>SUM(EC:WC!E33)</f>
        <v>3230811000</v>
      </c>
      <c r="F33" s="26">
        <f>SUM(EC:WC!F33)</f>
        <v>1720935000</v>
      </c>
      <c r="G33" s="27">
        <f>SUM(EC:WC!G33)</f>
        <v>628815000</v>
      </c>
      <c r="H33" s="26">
        <f>SUM(EC:WC!H33)</f>
        <v>127655000</v>
      </c>
      <c r="I33" s="27">
        <f>SUM(EC:WC!I33)</f>
        <v>218846038</v>
      </c>
      <c r="J33" s="26">
        <f>SUM(EC:WC!J33)</f>
        <v>0</v>
      </c>
      <c r="K33" s="27">
        <f>SUM(EC:WC!K33)</f>
        <v>0</v>
      </c>
      <c r="L33" s="26">
        <f>SUM(EC:WC!L33)</f>
        <v>0</v>
      </c>
      <c r="M33" s="27">
        <f>SUM(EC:WC!M33)</f>
        <v>0</v>
      </c>
      <c r="N33" s="26">
        <f>SUM(EC:WC!N33)</f>
        <v>0</v>
      </c>
      <c r="O33" s="27">
        <f>SUM(EC:WC!O33)</f>
        <v>0</v>
      </c>
      <c r="P33" s="26">
        <f>SUM(EC:WC!P33)</f>
        <v>127655000</v>
      </c>
      <c r="Q33" s="27">
        <f>SUM(EC:WC!Q33)</f>
        <v>218846038</v>
      </c>
      <c r="R33" s="28">
        <f t="shared" si="0"/>
        <v>0</v>
      </c>
      <c r="S33" s="29">
        <f t="shared" si="1"/>
        <v>0</v>
      </c>
      <c r="T33" s="28">
        <f>IF((+$E28+$E31)=0,0,(P33/(+$E28+$E31))*100)</f>
        <v>9.445829383851187</v>
      </c>
      <c r="U33" s="30">
        <f>IF((+$E28+$E31)=0,0,(Q33/(+$E28+$E31))*100)</f>
        <v>16.1935085682489</v>
      </c>
      <c r="V33" s="26">
        <f>SUM(V28:V32)</f>
        <v>0</v>
      </c>
      <c r="W33" s="27">
        <f>SUM(W28:W32)</f>
        <v>0</v>
      </c>
    </row>
    <row r="34" spans="1:23" ht="12.75" customHeight="1">
      <c r="A34" s="10" t="s">
        <v>54</v>
      </c>
      <c r="B34" s="31">
        <f>SUM(EC:WC!B34)</f>
        <v>0</v>
      </c>
      <c r="C34" s="31">
        <f>SUM(EC:WC!C34)</f>
        <v>0</v>
      </c>
      <c r="D34" s="31">
        <f>SUM(EC:WC!D34)</f>
        <v>0</v>
      </c>
      <c r="E34" s="31">
        <f>SUM(EC:WC!E34)</f>
        <v>0</v>
      </c>
      <c r="F34" s="32">
        <f>SUM(EC:WC!F34)</f>
        <v>0</v>
      </c>
      <c r="G34" s="33">
        <f>SUM(EC:WC!G34)</f>
        <v>0</v>
      </c>
      <c r="H34" s="32">
        <f>SUM(EC:WC!H34)</f>
        <v>0</v>
      </c>
      <c r="I34" s="33">
        <f>SUM(EC:WC!I34)</f>
        <v>0</v>
      </c>
      <c r="J34" s="32">
        <f>SUM(EC:WC!J34)</f>
        <v>0</v>
      </c>
      <c r="K34" s="33">
        <f>SUM(EC:WC!K34)</f>
        <v>0</v>
      </c>
      <c r="L34" s="32">
        <f>SUM(EC:WC!L34)</f>
        <v>0</v>
      </c>
      <c r="M34" s="33">
        <f>SUM(EC:WC!M34)</f>
        <v>0</v>
      </c>
      <c r="N34" s="32">
        <f>SUM(EC:WC!N34)</f>
        <v>0</v>
      </c>
      <c r="O34" s="33">
        <f>SUM(EC:WC!O34)</f>
        <v>0</v>
      </c>
      <c r="P34" s="32">
        <f>SUM(EC:WC!P34)</f>
        <v>0</v>
      </c>
      <c r="Q34" s="33">
        <f>SUM(EC:WC!Q34)</f>
        <v>0</v>
      </c>
      <c r="R34" s="14"/>
      <c r="S34" s="15"/>
      <c r="T34" s="14"/>
      <c r="U34" s="16"/>
      <c r="V34" s="32"/>
      <c r="W34" s="33"/>
    </row>
    <row r="35" spans="1:23" ht="12.75">
      <c r="A35" s="17" t="s">
        <v>55</v>
      </c>
      <c r="B35" s="18">
        <f>SUM(EC:WC!B35)</f>
        <v>0</v>
      </c>
      <c r="C35" s="18">
        <f>SUM(EC:WC!C35)</f>
        <v>0</v>
      </c>
      <c r="D35" s="18">
        <f>SUM(EC:WC!D35)</f>
        <v>0</v>
      </c>
      <c r="E35" s="18">
        <f>SUM(EC:WC!E35)</f>
        <v>0</v>
      </c>
      <c r="F35" s="19">
        <f>SUM(EC:WC!F35)</f>
        <v>0</v>
      </c>
      <c r="G35" s="20">
        <f>SUM(EC:WC!G35)</f>
        <v>0</v>
      </c>
      <c r="H35" s="19">
        <f>SUM(EC:WC!H35)</f>
        <v>0</v>
      </c>
      <c r="I35" s="20">
        <f>SUM(EC:WC!I35)</f>
        <v>0</v>
      </c>
      <c r="J35" s="19">
        <f>SUM(EC:WC!J35)</f>
        <v>0</v>
      </c>
      <c r="K35" s="20">
        <f>SUM(EC:WC!K35)</f>
        <v>0</v>
      </c>
      <c r="L35" s="19">
        <f>SUM(EC:WC!L35)</f>
        <v>0</v>
      </c>
      <c r="M35" s="20">
        <f>SUM(EC:WC!M35)</f>
        <v>0</v>
      </c>
      <c r="N35" s="19">
        <f>SUM(EC:WC!N35)</f>
        <v>0</v>
      </c>
      <c r="O35" s="20">
        <f>SUM(EC:WC!O35)</f>
        <v>0</v>
      </c>
      <c r="P35" s="19">
        <f>SUM(EC:WC!P35)</f>
        <v>0</v>
      </c>
      <c r="Q35" s="20">
        <f>SUM(EC:WC!Q35)</f>
        <v>0</v>
      </c>
      <c r="R35" s="21">
        <f aca="true" t="shared" si="2" ref="R35:R41">IF($H35=0,0,(($H35-$H35)/$H35)*100)</f>
        <v>0</v>
      </c>
      <c r="S35" s="22">
        <f aca="true" t="shared" si="3" ref="S35:S41">IF($I35=0,0,(($I35-$I35)/$I35)*100)</f>
        <v>0</v>
      </c>
      <c r="T35" s="21">
        <f aca="true" t="shared" si="4" ref="T35:T40">IF($E35=0,0,($P35/$E35)*100)</f>
        <v>0</v>
      </c>
      <c r="U35" s="23">
        <f aca="true" t="shared" si="5" ref="U35:U40">IF($E35=0,0,($Q35/$E35)*100)</f>
        <v>0</v>
      </c>
      <c r="V35" s="19"/>
      <c r="W35" s="20"/>
    </row>
    <row r="36" spans="1:23" ht="12.75">
      <c r="A36" s="17" t="s">
        <v>56</v>
      </c>
      <c r="B36" s="18">
        <f>SUM(EC:WC!B36)</f>
        <v>0</v>
      </c>
      <c r="C36" s="18">
        <f>SUM(EC:WC!C36)</f>
        <v>0</v>
      </c>
      <c r="D36" s="18">
        <f>SUM(EC:WC!D36)</f>
        <v>0</v>
      </c>
      <c r="E36" s="18">
        <f>SUM(EC:WC!E36)</f>
        <v>0</v>
      </c>
      <c r="F36" s="19">
        <f>SUM(EC:WC!F36)</f>
        <v>0</v>
      </c>
      <c r="G36" s="20">
        <f>SUM(EC:WC!G36)</f>
        <v>0</v>
      </c>
      <c r="H36" s="19">
        <f>SUM(EC:WC!H36)</f>
        <v>0</v>
      </c>
      <c r="I36" s="20">
        <f>SUM(EC:WC!I36)</f>
        <v>0</v>
      </c>
      <c r="J36" s="19">
        <f>SUM(EC:WC!J36)</f>
        <v>0</v>
      </c>
      <c r="K36" s="20">
        <f>SUM(EC:WC!K36)</f>
        <v>0</v>
      </c>
      <c r="L36" s="19">
        <f>SUM(EC:WC!L36)</f>
        <v>0</v>
      </c>
      <c r="M36" s="20">
        <f>SUM(EC:WC!M36)</f>
        <v>0</v>
      </c>
      <c r="N36" s="19">
        <f>SUM(EC:WC!N36)</f>
        <v>0</v>
      </c>
      <c r="O36" s="20">
        <f>SUM(EC:WC!O36)</f>
        <v>0</v>
      </c>
      <c r="P36" s="19">
        <f>SUM(EC:WC!P36)</f>
        <v>0</v>
      </c>
      <c r="Q36" s="20">
        <f>SUM(EC:WC!Q36)</f>
        <v>0</v>
      </c>
      <c r="R36" s="21">
        <f t="shared" si="2"/>
        <v>0</v>
      </c>
      <c r="S36" s="22">
        <f t="shared" si="3"/>
        <v>0</v>
      </c>
      <c r="T36" s="21">
        <f t="shared" si="4"/>
        <v>0</v>
      </c>
      <c r="U36" s="23">
        <f t="shared" si="5"/>
        <v>0</v>
      </c>
      <c r="V36" s="19"/>
      <c r="W36" s="20"/>
    </row>
    <row r="37" spans="1:23" ht="12.75">
      <c r="A37" s="17" t="s">
        <v>57</v>
      </c>
      <c r="B37" s="18">
        <f>SUM(EC:WC!B37)</f>
        <v>2516641000</v>
      </c>
      <c r="C37" s="18">
        <f>SUM(EC:WC!C37)</f>
        <v>0</v>
      </c>
      <c r="D37" s="18">
        <f>SUM(EC:WC!D37)</f>
        <v>0</v>
      </c>
      <c r="E37" s="18">
        <f>SUM(EC:WC!E37)</f>
        <v>2516641000</v>
      </c>
      <c r="F37" s="19">
        <f>SUM(EC:WC!F37)</f>
        <v>1229295000</v>
      </c>
      <c r="G37" s="20">
        <f>SUM(EC:WC!G37)</f>
        <v>0</v>
      </c>
      <c r="H37" s="19">
        <f>SUM(EC:WC!H37)</f>
        <v>0</v>
      </c>
      <c r="I37" s="20">
        <f>SUM(EC:WC!I37)</f>
        <v>0</v>
      </c>
      <c r="J37" s="19">
        <f>SUM(EC:WC!J37)</f>
        <v>0</v>
      </c>
      <c r="K37" s="20">
        <f>SUM(EC:WC!K37)</f>
        <v>0</v>
      </c>
      <c r="L37" s="19">
        <f>SUM(EC:WC!L37)</f>
        <v>0</v>
      </c>
      <c r="M37" s="20">
        <f>SUM(EC:WC!M37)</f>
        <v>0</v>
      </c>
      <c r="N37" s="19">
        <f>SUM(EC:WC!N37)</f>
        <v>0</v>
      </c>
      <c r="O37" s="20">
        <f>SUM(EC:WC!O37)</f>
        <v>0</v>
      </c>
      <c r="P37" s="19">
        <f>SUM(EC:WC!P37)</f>
        <v>0</v>
      </c>
      <c r="Q37" s="20">
        <f>SUM(EC:WC!Q37)</f>
        <v>0</v>
      </c>
      <c r="R37" s="21">
        <f t="shared" si="2"/>
        <v>0</v>
      </c>
      <c r="S37" s="22">
        <f t="shared" si="3"/>
        <v>0</v>
      </c>
      <c r="T37" s="21">
        <f t="shared" si="4"/>
        <v>0</v>
      </c>
      <c r="U37" s="23">
        <f t="shared" si="5"/>
        <v>0</v>
      </c>
      <c r="V37" s="19"/>
      <c r="W37" s="20"/>
    </row>
    <row r="38" spans="1:23" ht="12.75">
      <c r="A38" s="17" t="s">
        <v>58</v>
      </c>
      <c r="B38" s="18">
        <f>SUM(EC:WC!B38)</f>
        <v>562434000</v>
      </c>
      <c r="C38" s="18">
        <f>SUM(EC:WC!C38)</f>
        <v>0</v>
      </c>
      <c r="D38" s="18">
        <f>SUM(EC:WC!D38)</f>
        <v>0</v>
      </c>
      <c r="E38" s="18">
        <f>SUM(EC:WC!E38)</f>
        <v>562434000</v>
      </c>
      <c r="F38" s="19">
        <f>SUM(EC:WC!F38)</f>
        <v>151888000</v>
      </c>
      <c r="G38" s="20">
        <f>SUM(EC:WC!G38)</f>
        <v>140997000</v>
      </c>
      <c r="H38" s="19">
        <f>SUM(EC:WC!H38)</f>
        <v>83513000</v>
      </c>
      <c r="I38" s="20">
        <f>SUM(EC:WC!I38)</f>
        <v>174492923</v>
      </c>
      <c r="J38" s="19">
        <f>SUM(EC:WC!J38)</f>
        <v>0</v>
      </c>
      <c r="K38" s="20">
        <f>SUM(EC:WC!K38)</f>
        <v>0</v>
      </c>
      <c r="L38" s="19">
        <f>SUM(EC:WC!L38)</f>
        <v>0</v>
      </c>
      <c r="M38" s="20">
        <f>SUM(EC:WC!M38)</f>
        <v>0</v>
      </c>
      <c r="N38" s="19">
        <f>SUM(EC:WC!N38)</f>
        <v>0</v>
      </c>
      <c r="O38" s="20">
        <f>SUM(EC:WC!O38)</f>
        <v>0</v>
      </c>
      <c r="P38" s="19">
        <f>SUM(EC:WC!P38)</f>
        <v>83513000</v>
      </c>
      <c r="Q38" s="20">
        <f>SUM(EC:WC!Q38)</f>
        <v>174492923</v>
      </c>
      <c r="R38" s="21">
        <f t="shared" si="2"/>
        <v>0</v>
      </c>
      <c r="S38" s="22">
        <f t="shared" si="3"/>
        <v>0</v>
      </c>
      <c r="T38" s="21">
        <f t="shared" si="4"/>
        <v>14.848497779294991</v>
      </c>
      <c r="U38" s="23">
        <f t="shared" si="5"/>
        <v>31.024604309127827</v>
      </c>
      <c r="V38" s="19"/>
      <c r="W38" s="20"/>
    </row>
    <row r="39" spans="1:23" ht="12.75">
      <c r="A39" s="17" t="s">
        <v>59</v>
      </c>
      <c r="B39" s="18">
        <f>SUM(EC:WC!B39)</f>
        <v>132598000</v>
      </c>
      <c r="C39" s="18">
        <f>SUM(EC:WC!C39)</f>
        <v>0</v>
      </c>
      <c r="D39" s="18">
        <f>SUM(EC:WC!D39)</f>
        <v>0</v>
      </c>
      <c r="E39" s="18">
        <f>SUM(EC:WC!E39)</f>
        <v>132598000</v>
      </c>
      <c r="F39" s="19">
        <f>SUM(EC:WC!F39)</f>
        <v>66288000</v>
      </c>
      <c r="G39" s="20">
        <f>SUM(EC:WC!G39)</f>
        <v>0</v>
      </c>
      <c r="H39" s="19">
        <f>SUM(EC:WC!H39)</f>
        <v>0</v>
      </c>
      <c r="I39" s="20">
        <f>SUM(EC:WC!I39)</f>
        <v>0</v>
      </c>
      <c r="J39" s="19">
        <f>SUM(EC:WC!J39)</f>
        <v>0</v>
      </c>
      <c r="K39" s="20">
        <f>SUM(EC:WC!K39)</f>
        <v>0</v>
      </c>
      <c r="L39" s="19">
        <f>SUM(EC:WC!L39)</f>
        <v>0</v>
      </c>
      <c r="M39" s="20">
        <f>SUM(EC:WC!M39)</f>
        <v>0</v>
      </c>
      <c r="N39" s="19">
        <f>SUM(EC:WC!N39)</f>
        <v>0</v>
      </c>
      <c r="O39" s="20">
        <f>SUM(EC:WC!O39)</f>
        <v>0</v>
      </c>
      <c r="P39" s="19">
        <f>SUM(EC:WC!P39)</f>
        <v>0</v>
      </c>
      <c r="Q39" s="20">
        <f>SUM(EC:WC!Q39)</f>
        <v>0</v>
      </c>
      <c r="R39" s="21">
        <f t="shared" si="2"/>
        <v>0</v>
      </c>
      <c r="S39" s="22">
        <f t="shared" si="3"/>
        <v>0</v>
      </c>
      <c r="T39" s="21">
        <f t="shared" si="4"/>
        <v>0</v>
      </c>
      <c r="U39" s="23">
        <f t="shared" si="5"/>
        <v>0</v>
      </c>
      <c r="V39" s="19"/>
      <c r="W39" s="20"/>
    </row>
    <row r="40" spans="1:23" ht="12.75">
      <c r="A40" s="17" t="s">
        <v>60</v>
      </c>
      <c r="B40" s="18">
        <f>SUM(EC:WC!B40)</f>
        <v>0</v>
      </c>
      <c r="C40" s="18">
        <f>SUM(EC:WC!C40)</f>
        <v>0</v>
      </c>
      <c r="D40" s="18">
        <f>SUM(EC:WC!D40)</f>
        <v>0</v>
      </c>
      <c r="E40" s="18">
        <f>SUM(EC:WC!E40)</f>
        <v>0</v>
      </c>
      <c r="F40" s="19">
        <f>SUM(EC:WC!F40)</f>
        <v>0</v>
      </c>
      <c r="G40" s="20">
        <f>SUM(EC:WC!G40)</f>
        <v>0</v>
      </c>
      <c r="H40" s="19">
        <f>SUM(EC:WC!H40)</f>
        <v>0</v>
      </c>
      <c r="I40" s="20">
        <f>SUM(EC:WC!I40)</f>
        <v>0</v>
      </c>
      <c r="J40" s="19">
        <f>SUM(EC:WC!J40)</f>
        <v>0</v>
      </c>
      <c r="K40" s="20">
        <f>SUM(EC:WC!K40)</f>
        <v>0</v>
      </c>
      <c r="L40" s="19">
        <f>SUM(EC:WC!L40)</f>
        <v>0</v>
      </c>
      <c r="M40" s="20">
        <f>SUM(EC:WC!M40)</f>
        <v>0</v>
      </c>
      <c r="N40" s="19">
        <f>SUM(EC:WC!N40)</f>
        <v>0</v>
      </c>
      <c r="O40" s="20">
        <f>SUM(EC:WC!O40)</f>
        <v>0</v>
      </c>
      <c r="P40" s="19">
        <f>SUM(EC:WC!P40)</f>
        <v>0</v>
      </c>
      <c r="Q40" s="20">
        <f>SUM(EC:WC!Q40)</f>
        <v>0</v>
      </c>
      <c r="R40" s="21">
        <f t="shared" si="2"/>
        <v>0</v>
      </c>
      <c r="S40" s="22">
        <f t="shared" si="3"/>
        <v>0</v>
      </c>
      <c r="T40" s="21">
        <f t="shared" si="4"/>
        <v>0</v>
      </c>
      <c r="U40" s="23">
        <f t="shared" si="5"/>
        <v>0</v>
      </c>
      <c r="V40" s="19"/>
      <c r="W40" s="20"/>
    </row>
    <row r="41" spans="1:23" ht="12.75">
      <c r="A41" s="24" t="s">
        <v>38</v>
      </c>
      <c r="B41" s="25">
        <f>SUM(EC:WC!B41)</f>
        <v>3211673000</v>
      </c>
      <c r="C41" s="25">
        <f>SUM(EC:WC!C41)</f>
        <v>0</v>
      </c>
      <c r="D41" s="25">
        <f>SUM(EC:WC!D41)</f>
        <v>0</v>
      </c>
      <c r="E41" s="25">
        <f>SUM(EC:WC!E41)</f>
        <v>3211673000</v>
      </c>
      <c r="F41" s="26">
        <f>SUM(EC:WC!F41)</f>
        <v>1447471000</v>
      </c>
      <c r="G41" s="27">
        <f>SUM(EC:WC!G41)</f>
        <v>140997000</v>
      </c>
      <c r="H41" s="26">
        <f>SUM(EC:WC!H41)</f>
        <v>83513000</v>
      </c>
      <c r="I41" s="27">
        <f>SUM(EC:WC!I41)</f>
        <v>174492923</v>
      </c>
      <c r="J41" s="26">
        <f>SUM(EC:WC!J41)</f>
        <v>0</v>
      </c>
      <c r="K41" s="27">
        <f>SUM(EC:WC!K41)</f>
        <v>0</v>
      </c>
      <c r="L41" s="26">
        <f>SUM(EC:WC!L41)</f>
        <v>0</v>
      </c>
      <c r="M41" s="27">
        <f>SUM(EC:WC!M41)</f>
        <v>0</v>
      </c>
      <c r="N41" s="26">
        <f>SUM(EC:WC!N41)</f>
        <v>0</v>
      </c>
      <c r="O41" s="27">
        <f>SUM(EC:WC!O41)</f>
        <v>0</v>
      </c>
      <c r="P41" s="26">
        <f>SUM(EC:WC!P41)</f>
        <v>83513000</v>
      </c>
      <c r="Q41" s="27">
        <f>SUM(EC:WC!Q41)</f>
        <v>174492923</v>
      </c>
      <c r="R41" s="28">
        <f t="shared" si="2"/>
        <v>0</v>
      </c>
      <c r="S41" s="29">
        <f t="shared" si="3"/>
        <v>0</v>
      </c>
      <c r="T41" s="28">
        <f>IF((+$E38+$E40)=0,0,(P41/(+$E38+$E40))*100)</f>
        <v>14.848497779294991</v>
      </c>
      <c r="U41" s="30">
        <f>IF((+$E38+$E40)=0,0,(Q41/(+$E38+$E40))*100)</f>
        <v>31.024604309127827</v>
      </c>
      <c r="V41" s="26">
        <f>SUM(V35:V40)</f>
        <v>0</v>
      </c>
      <c r="W41" s="27">
        <f>SUM(W35:W40)</f>
        <v>0</v>
      </c>
    </row>
    <row r="42" spans="1:23" ht="12.75">
      <c r="A42" s="10" t="s">
        <v>61</v>
      </c>
      <c r="B42" s="31">
        <f>SUM(EC:WC!B42)</f>
        <v>0</v>
      </c>
      <c r="C42" s="31">
        <f>SUM(EC:WC!C42)</f>
        <v>0</v>
      </c>
      <c r="D42" s="31">
        <f>SUM(EC:WC!D42)</f>
        <v>0</v>
      </c>
      <c r="E42" s="31">
        <f>SUM(EC:WC!E42)</f>
        <v>0</v>
      </c>
      <c r="F42" s="32">
        <f>SUM(EC:WC!F42)</f>
        <v>0</v>
      </c>
      <c r="G42" s="33">
        <f>SUM(EC:WC!G42)</f>
        <v>0</v>
      </c>
      <c r="H42" s="32">
        <f>SUM(EC:WC!H42)</f>
        <v>0</v>
      </c>
      <c r="I42" s="33">
        <f>SUM(EC:WC!I42)</f>
        <v>0</v>
      </c>
      <c r="J42" s="32">
        <f>SUM(EC:WC!J42)</f>
        <v>0</v>
      </c>
      <c r="K42" s="33">
        <f>SUM(EC:WC!K42)</f>
        <v>0</v>
      </c>
      <c r="L42" s="32">
        <f>SUM(EC:WC!L42)</f>
        <v>0</v>
      </c>
      <c r="M42" s="33">
        <f>SUM(EC:WC!M42)</f>
        <v>0</v>
      </c>
      <c r="N42" s="32">
        <f>SUM(EC:WC!N42)</f>
        <v>0</v>
      </c>
      <c r="O42" s="33">
        <f>SUM(EC:WC!O42)</f>
        <v>0</v>
      </c>
      <c r="P42" s="32">
        <f>SUM(EC:WC!P42)</f>
        <v>0</v>
      </c>
      <c r="Q42" s="33">
        <f>SUM(EC:WC!Q42)</f>
        <v>0</v>
      </c>
      <c r="R42" s="14"/>
      <c r="S42" s="15"/>
      <c r="T42" s="14"/>
      <c r="U42" s="16"/>
      <c r="V42" s="32"/>
      <c r="W42" s="33"/>
    </row>
    <row r="43" spans="1:23" ht="12.75">
      <c r="A43" s="34" t="s">
        <v>62</v>
      </c>
      <c r="B43" s="18">
        <f>SUM(EC:WC!B43)</f>
        <v>0</v>
      </c>
      <c r="C43" s="18">
        <f>SUM(EC:WC!C43)</f>
        <v>0</v>
      </c>
      <c r="D43" s="18">
        <f>SUM(EC:WC!D43)</f>
        <v>0</v>
      </c>
      <c r="E43" s="18">
        <f>SUM(EC:WC!E43)</f>
        <v>0</v>
      </c>
      <c r="F43" s="19">
        <f>SUM(EC:WC!F43)</f>
        <v>0</v>
      </c>
      <c r="G43" s="20">
        <f>SUM(EC:WC!G43)</f>
        <v>0</v>
      </c>
      <c r="H43" s="19">
        <f>SUM(EC:WC!H43)</f>
        <v>0</v>
      </c>
      <c r="I43" s="20">
        <f>SUM(EC:WC!I43)</f>
        <v>0</v>
      </c>
      <c r="J43" s="19">
        <f>SUM(EC:WC!J43)</f>
        <v>0</v>
      </c>
      <c r="K43" s="20">
        <f>SUM(EC:WC!K43)</f>
        <v>0</v>
      </c>
      <c r="L43" s="19">
        <f>SUM(EC:WC!L43)</f>
        <v>0</v>
      </c>
      <c r="M43" s="20">
        <f>SUM(EC:WC!M43)</f>
        <v>0</v>
      </c>
      <c r="N43" s="19">
        <f>SUM(EC:WC!N43)</f>
        <v>0</v>
      </c>
      <c r="O43" s="20">
        <f>SUM(EC:WC!O43)</f>
        <v>0</v>
      </c>
      <c r="P43" s="19">
        <f>SUM(EC:WC!P43)</f>
        <v>0</v>
      </c>
      <c r="Q43" s="20">
        <f>SUM(EC:WC!Q43)</f>
        <v>0</v>
      </c>
      <c r="R43" s="21">
        <f>IF($H43=0,0,(($H43-$H43)/$H43)*100)</f>
        <v>0</v>
      </c>
      <c r="S43" s="22">
        <f>IF($I43=0,0,(($I43-$I43)/$I43)*100)</f>
        <v>0</v>
      </c>
      <c r="T43" s="21">
        <f>IF($E43=0,0,($P43/$E43)*100)</f>
        <v>0</v>
      </c>
      <c r="U43" s="23">
        <f>IF($E43=0,0,($Q43/$E43)*100)</f>
        <v>0</v>
      </c>
      <c r="V43" s="19"/>
      <c r="W43" s="20"/>
    </row>
    <row r="44" spans="1:23" ht="12.75">
      <c r="A44" s="17" t="s">
        <v>63</v>
      </c>
      <c r="B44" s="18">
        <f>SUM(EC:WC!B44)</f>
        <v>0</v>
      </c>
      <c r="C44" s="18">
        <f>SUM(EC:WC!C44)</f>
        <v>0</v>
      </c>
      <c r="D44" s="18">
        <f>SUM(EC:WC!D44)</f>
        <v>0</v>
      </c>
      <c r="E44" s="18">
        <f>SUM(EC:WC!E44)</f>
        <v>0</v>
      </c>
      <c r="F44" s="19">
        <f>SUM(EC:WC!F44)</f>
        <v>0</v>
      </c>
      <c r="G44" s="20">
        <f>SUM(EC:WC!G44)</f>
        <v>0</v>
      </c>
      <c r="H44" s="19">
        <f>SUM(EC:WC!H44)</f>
        <v>0</v>
      </c>
      <c r="I44" s="20">
        <f>SUM(EC:WC!I44)</f>
        <v>0</v>
      </c>
      <c r="J44" s="19">
        <f>SUM(EC:WC!J44)</f>
        <v>0</v>
      </c>
      <c r="K44" s="20">
        <f>SUM(EC:WC!K44)</f>
        <v>0</v>
      </c>
      <c r="L44" s="19">
        <f>SUM(EC:WC!L44)</f>
        <v>0</v>
      </c>
      <c r="M44" s="20">
        <f>SUM(EC:WC!M44)</f>
        <v>0</v>
      </c>
      <c r="N44" s="19">
        <f>SUM(EC:WC!N44)</f>
        <v>0</v>
      </c>
      <c r="O44" s="20">
        <f>SUM(EC:WC!O44)</f>
        <v>0</v>
      </c>
      <c r="P44" s="19">
        <f>SUM(EC:WC!P44)</f>
        <v>0</v>
      </c>
      <c r="Q44" s="20">
        <f>SUM(EC:WC!Q44)</f>
        <v>0</v>
      </c>
      <c r="R44" s="21">
        <f>IF($H44=0,0,(($H44-$H44)/$H44)*100)</f>
        <v>0</v>
      </c>
      <c r="S44" s="22">
        <f>IF($I44=0,0,(($I44-$I44)/$I44)*100)</f>
        <v>0</v>
      </c>
      <c r="T44" s="21">
        <f>IF($E44=0,0,($P44/$E44)*100)</f>
        <v>0</v>
      </c>
      <c r="U44" s="23">
        <f>IF($E44=0,0,($Q44/$E44)*100)</f>
        <v>0</v>
      </c>
      <c r="V44" s="19"/>
      <c r="W44" s="20"/>
    </row>
    <row r="45" spans="1:23" ht="12.75">
      <c r="A45" s="35" t="s">
        <v>38</v>
      </c>
      <c r="B45" s="36">
        <f>SUM(EC:WC!B45)</f>
        <v>0</v>
      </c>
      <c r="C45" s="36">
        <f>SUM(EC:WC!C45)</f>
        <v>0</v>
      </c>
      <c r="D45" s="36">
        <f>SUM(EC:WC!D45)</f>
        <v>0</v>
      </c>
      <c r="E45" s="36">
        <f>SUM(EC:WC!E45)</f>
        <v>0</v>
      </c>
      <c r="F45" s="37">
        <f>SUM(EC:WC!F45)</f>
        <v>0</v>
      </c>
      <c r="G45" s="38">
        <f>SUM(EC:WC!G45)</f>
        <v>0</v>
      </c>
      <c r="H45" s="37">
        <f>SUM(EC:WC!H45)</f>
        <v>0</v>
      </c>
      <c r="I45" s="38">
        <f>SUM(EC:WC!I45)</f>
        <v>0</v>
      </c>
      <c r="J45" s="37">
        <f>SUM(EC:WC!J45)</f>
        <v>0</v>
      </c>
      <c r="K45" s="38">
        <f>SUM(EC:WC!K45)</f>
        <v>0</v>
      </c>
      <c r="L45" s="37">
        <f>SUM(EC:WC!L45)</f>
        <v>0</v>
      </c>
      <c r="M45" s="38">
        <f>SUM(EC:WC!M45)</f>
        <v>0</v>
      </c>
      <c r="N45" s="37">
        <f>SUM(EC:WC!N45)</f>
        <v>0</v>
      </c>
      <c r="O45" s="38">
        <f>SUM(EC:WC!O45)</f>
        <v>0</v>
      </c>
      <c r="P45" s="37">
        <f>SUM(EC:WC!P45)</f>
        <v>0</v>
      </c>
      <c r="Q45" s="38">
        <f>SUM(EC:WC!Q45)</f>
        <v>0</v>
      </c>
      <c r="R45" s="39">
        <f>IF($H45=0,0,(($H45-$H45)/$H45)*100)</f>
        <v>0</v>
      </c>
      <c r="S45" s="40">
        <f>IF($I45=0,0,(($I45-$I45)/$I45)*100)</f>
        <v>0</v>
      </c>
      <c r="T45" s="39">
        <f>IF($E45=0,0,($P45/$E45)*100)</f>
        <v>0</v>
      </c>
      <c r="U45" s="41">
        <f>IF($E45=0,0,($Q45/$E45)*100)</f>
        <v>0</v>
      </c>
      <c r="V45" s="37">
        <f>SUM(V43:V44)</f>
        <v>0</v>
      </c>
      <c r="W45" s="38">
        <f>SUM(W43:W44)</f>
        <v>0</v>
      </c>
    </row>
    <row r="46" spans="1:23" ht="12.75" customHeight="1">
      <c r="A46" s="10" t="s">
        <v>64</v>
      </c>
      <c r="B46" s="31">
        <f>SUM(EC:WC!B46)</f>
        <v>0</v>
      </c>
      <c r="C46" s="31">
        <f>SUM(EC:WC!C46)</f>
        <v>0</v>
      </c>
      <c r="D46" s="31">
        <f>SUM(EC:WC!D46)</f>
        <v>0</v>
      </c>
      <c r="E46" s="31">
        <f>SUM(EC:WC!E46)</f>
        <v>0</v>
      </c>
      <c r="F46" s="32">
        <f>SUM(EC:WC!F46)</f>
        <v>0</v>
      </c>
      <c r="G46" s="33">
        <f>SUM(EC:WC!G46)</f>
        <v>0</v>
      </c>
      <c r="H46" s="32">
        <f>SUM(EC:WC!H46)</f>
        <v>0</v>
      </c>
      <c r="I46" s="33">
        <f>SUM(EC:WC!I46)</f>
        <v>0</v>
      </c>
      <c r="J46" s="32">
        <f>SUM(EC:WC!J46)</f>
        <v>0</v>
      </c>
      <c r="K46" s="33">
        <f>SUM(EC:WC!K46)</f>
        <v>0</v>
      </c>
      <c r="L46" s="32">
        <f>SUM(EC:WC!L46)</f>
        <v>0</v>
      </c>
      <c r="M46" s="33">
        <f>SUM(EC:WC!M46)</f>
        <v>0</v>
      </c>
      <c r="N46" s="32">
        <f>SUM(EC:WC!N46)</f>
        <v>0</v>
      </c>
      <c r="O46" s="33">
        <f>SUM(EC:WC!O46)</f>
        <v>0</v>
      </c>
      <c r="P46" s="32">
        <f>SUM(EC:WC!P46)</f>
        <v>0</v>
      </c>
      <c r="Q46" s="33">
        <f>SUM(EC:WC!Q46)</f>
        <v>0</v>
      </c>
      <c r="R46" s="14"/>
      <c r="S46" s="15"/>
      <c r="T46" s="14"/>
      <c r="U46" s="16"/>
      <c r="V46" s="32"/>
      <c r="W46" s="33"/>
    </row>
    <row r="47" spans="1:23" ht="12.75">
      <c r="A47" s="17" t="s">
        <v>65</v>
      </c>
      <c r="B47" s="18">
        <f>SUM(EC:WC!B47)</f>
        <v>479500000</v>
      </c>
      <c r="C47" s="18">
        <f>SUM(EC:WC!C47)</f>
        <v>0</v>
      </c>
      <c r="D47" s="18">
        <f>SUM(EC:WC!D47)</f>
        <v>0</v>
      </c>
      <c r="E47" s="18">
        <f>SUM(EC:WC!E47)</f>
        <v>479500000</v>
      </c>
      <c r="F47" s="19">
        <f>SUM(EC:WC!F47)</f>
        <v>174000000</v>
      </c>
      <c r="G47" s="20">
        <f>SUM(EC:WC!G47)</f>
        <v>0</v>
      </c>
      <c r="H47" s="19">
        <f>SUM(EC:WC!H47)</f>
        <v>0</v>
      </c>
      <c r="I47" s="20">
        <f>SUM(EC:WC!I47)</f>
        <v>0</v>
      </c>
      <c r="J47" s="19">
        <f>SUM(EC:WC!J47)</f>
        <v>0</v>
      </c>
      <c r="K47" s="20">
        <f>SUM(EC:WC!K47)</f>
        <v>0</v>
      </c>
      <c r="L47" s="19">
        <f>SUM(EC:WC!L47)</f>
        <v>0</v>
      </c>
      <c r="M47" s="20">
        <f>SUM(EC:WC!M47)</f>
        <v>0</v>
      </c>
      <c r="N47" s="19">
        <f>SUM(EC:WC!N47)</f>
        <v>0</v>
      </c>
      <c r="O47" s="20">
        <f>SUM(EC:WC!O47)</f>
        <v>0</v>
      </c>
      <c r="P47" s="19">
        <f>SUM(EC:WC!P47)</f>
        <v>0</v>
      </c>
      <c r="Q47" s="20">
        <f>SUM(EC:WC!Q47)</f>
        <v>0</v>
      </c>
      <c r="R47" s="21">
        <f>IF($H47=0,0,(($H47-$H47)/$H47)*100)</f>
        <v>0</v>
      </c>
      <c r="S47" s="22">
        <f>IF($I47=0,0,(($I47-$I47)/$I47)*100)</f>
        <v>0</v>
      </c>
      <c r="T47" s="21">
        <f>IF($E47=0,0,($P47/$E47)*100)</f>
        <v>0</v>
      </c>
      <c r="U47" s="23">
        <f>IF($E47=0,0,($Q47/$E47)*100)</f>
        <v>0</v>
      </c>
      <c r="V47" s="19"/>
      <c r="W47" s="20"/>
    </row>
    <row r="48" spans="1:23" ht="12.75">
      <c r="A48" s="24" t="s">
        <v>38</v>
      </c>
      <c r="B48" s="25">
        <f>SUM(EC:WC!B48)</f>
        <v>479500000</v>
      </c>
      <c r="C48" s="25">
        <f>SUM(EC:WC!C48)</f>
        <v>0</v>
      </c>
      <c r="D48" s="25">
        <f>SUM(EC:WC!D48)</f>
        <v>0</v>
      </c>
      <c r="E48" s="25">
        <f>SUM(EC:WC!E48)</f>
        <v>479500000</v>
      </c>
      <c r="F48" s="26">
        <f>SUM(EC:WC!F48)</f>
        <v>174000000</v>
      </c>
      <c r="G48" s="27">
        <f>SUM(EC:WC!G48)</f>
        <v>0</v>
      </c>
      <c r="H48" s="26">
        <f>SUM(EC:WC!H48)</f>
        <v>0</v>
      </c>
      <c r="I48" s="27">
        <f>SUM(EC:WC!I48)</f>
        <v>0</v>
      </c>
      <c r="J48" s="26">
        <f>SUM(EC:WC!J48)</f>
        <v>0</v>
      </c>
      <c r="K48" s="27">
        <f>SUM(EC:WC!K48)</f>
        <v>0</v>
      </c>
      <c r="L48" s="26">
        <f>SUM(EC:WC!L48)</f>
        <v>0</v>
      </c>
      <c r="M48" s="27">
        <f>SUM(EC:WC!M48)</f>
        <v>0</v>
      </c>
      <c r="N48" s="26">
        <f>SUM(EC:WC!N48)</f>
        <v>0</v>
      </c>
      <c r="O48" s="27">
        <f>SUM(EC:WC!O48)</f>
        <v>0</v>
      </c>
      <c r="P48" s="26">
        <f>SUM(EC:WC!P48)</f>
        <v>0</v>
      </c>
      <c r="Q48" s="27">
        <f>SUM(EC:WC!Q48)</f>
        <v>0</v>
      </c>
      <c r="R48" s="28">
        <f>IF($H48=0,0,(($H48-$H48)/$H48)*100)</f>
        <v>0</v>
      </c>
      <c r="S48" s="29">
        <f>IF($I48=0,0,(($I48-$I48)/$I48)*100)</f>
        <v>0</v>
      </c>
      <c r="T48" s="28">
        <v>0</v>
      </c>
      <c r="U48" s="30">
        <v>0</v>
      </c>
      <c r="V48" s="26">
        <f>V47</f>
        <v>0</v>
      </c>
      <c r="W48" s="27">
        <f>W47</f>
        <v>0</v>
      </c>
    </row>
    <row r="49" spans="1:23" ht="12.75">
      <c r="A49" s="42" t="s">
        <v>66</v>
      </c>
      <c r="B49" s="43">
        <f>SUM(EC:WC!B49)</f>
        <v>13927263000</v>
      </c>
      <c r="C49" s="43">
        <f>SUM(EC:WC!C49)</f>
        <v>0</v>
      </c>
      <c r="D49" s="43">
        <f>SUM(EC:WC!D49)</f>
        <v>0</v>
      </c>
      <c r="E49" s="43">
        <f>SUM(EC:WC!E49)</f>
        <v>13927263000</v>
      </c>
      <c r="F49" s="44">
        <f>SUM(EC:WC!F49)</f>
        <v>5016875000</v>
      </c>
      <c r="G49" s="45">
        <f>SUM(EC:WC!G49)</f>
        <v>2397464000</v>
      </c>
      <c r="H49" s="44">
        <f>SUM(EC:WC!H49)</f>
        <v>802872000</v>
      </c>
      <c r="I49" s="45">
        <f>SUM(EC:WC!I49)</f>
        <v>1099764635</v>
      </c>
      <c r="J49" s="44">
        <f>SUM(EC:WC!J49)</f>
        <v>0</v>
      </c>
      <c r="K49" s="45">
        <f>SUM(EC:WC!K49)</f>
        <v>0</v>
      </c>
      <c r="L49" s="44">
        <f>SUM(EC:WC!L49)</f>
        <v>0</v>
      </c>
      <c r="M49" s="45">
        <f>SUM(EC:WC!M49)</f>
        <v>0</v>
      </c>
      <c r="N49" s="44">
        <f>SUM(EC:WC!N49)</f>
        <v>0</v>
      </c>
      <c r="O49" s="45">
        <f>SUM(EC:WC!O49)</f>
        <v>0</v>
      </c>
      <c r="P49" s="44">
        <f>SUM(EC:WC!P49)</f>
        <v>802872000</v>
      </c>
      <c r="Q49" s="45">
        <f>SUM(EC:WC!Q49)</f>
        <v>1099764635</v>
      </c>
      <c r="R49" s="46">
        <f>IF($H49=0,0,(($H49-$H49)/$H49)*100)</f>
        <v>0</v>
      </c>
      <c r="S49" s="47">
        <f>IF($I49=0,0,(($I49-$I49)/$I49)*100)</f>
        <v>0</v>
      </c>
      <c r="T49" s="46">
        <f>IF((+$E9+$E10+$E12+$E16+$E17+$E21+$E22+$E28+$E31+$E38+$E40+$E43+$E44)=0,0,(P49/(+$E9+$E10+$E12+$E16+$E17+$E21+$E22+$E28+$E31+$E38+$E40+$E43+$E44)*100))</f>
        <v>9.833747649567833</v>
      </c>
      <c r="U49" s="48">
        <f>IF((+$E9+$E10+$E12+$E16+$E17+$E21+$E22+$E28+$E31+$E38+$E40+$E43+$E44)=0,0,(Q49/(+$E9+$E10+$E12+$E16+$E17+$E21+$E22+$E28+$E31+$E38+$E40+$E43+$E44)*100))</f>
        <v>13.470152022376016</v>
      </c>
      <c r="V49" s="44">
        <f>SUM(V9:V13,V16:V18,V21:V22,V25,V28:V32,V35:V40,V43:V44,V47)</f>
        <v>0</v>
      </c>
      <c r="W49" s="45">
        <f>SUM(W9:W13,W16:W18,W21:W22,W25,W28:W32,W35:W40,W43:W44,W47)</f>
        <v>0</v>
      </c>
    </row>
    <row r="50" spans="1:23" ht="12.75" customHeight="1">
      <c r="A50" s="10" t="s">
        <v>39</v>
      </c>
      <c r="B50" s="31">
        <f>SUM(EC:WC!B50)</f>
        <v>0</v>
      </c>
      <c r="C50" s="31">
        <f>SUM(EC:WC!C50)</f>
        <v>0</v>
      </c>
      <c r="D50" s="31">
        <f>SUM(EC:WC!D50)</f>
        <v>0</v>
      </c>
      <c r="E50" s="31">
        <f>SUM(EC:WC!E50)</f>
        <v>0</v>
      </c>
      <c r="F50" s="32">
        <f>SUM(EC:WC!F50)</f>
        <v>0</v>
      </c>
      <c r="G50" s="33">
        <f>SUM(EC:WC!G50)</f>
        <v>0</v>
      </c>
      <c r="H50" s="32">
        <f>SUM(EC:WC!H50)</f>
        <v>0</v>
      </c>
      <c r="I50" s="33">
        <f>SUM(EC:WC!I50)</f>
        <v>0</v>
      </c>
      <c r="J50" s="32">
        <f>SUM(EC:WC!J50)</f>
        <v>0</v>
      </c>
      <c r="K50" s="33">
        <f>SUM(EC:WC!K50)</f>
        <v>0</v>
      </c>
      <c r="L50" s="32">
        <f>SUM(EC:WC!L50)</f>
        <v>0</v>
      </c>
      <c r="M50" s="33">
        <f>SUM(EC:WC!M50)</f>
        <v>0</v>
      </c>
      <c r="N50" s="32">
        <f>SUM(EC:WC!N50)</f>
        <v>0</v>
      </c>
      <c r="O50" s="33">
        <f>SUM(EC:WC!O50)</f>
        <v>0</v>
      </c>
      <c r="P50" s="32">
        <f>SUM(EC:WC!P50)</f>
        <v>0</v>
      </c>
      <c r="Q50" s="33">
        <f>SUM(EC:WC!Q50)</f>
        <v>0</v>
      </c>
      <c r="R50" s="14"/>
      <c r="S50" s="15"/>
      <c r="T50" s="14"/>
      <c r="U50" s="16"/>
      <c r="V50" s="32"/>
      <c r="W50" s="33"/>
    </row>
    <row r="51" spans="1:23" ht="12.75">
      <c r="A51" s="17" t="s">
        <v>67</v>
      </c>
      <c r="B51" s="18">
        <f>SUM(EC:WC!B51)</f>
        <v>13881633000</v>
      </c>
      <c r="C51" s="18">
        <f>SUM(EC:WC!C51)</f>
        <v>0</v>
      </c>
      <c r="D51" s="18">
        <f>SUM(EC:WC!D51)</f>
        <v>0</v>
      </c>
      <c r="E51" s="18">
        <f>SUM(EC:WC!E51)</f>
        <v>13881633000</v>
      </c>
      <c r="F51" s="19">
        <f>SUM(EC:WC!F51)</f>
        <v>5083821000</v>
      </c>
      <c r="G51" s="20">
        <f>SUM(EC:WC!G51)</f>
        <v>5083821000</v>
      </c>
      <c r="H51" s="19">
        <f>SUM(EC:WC!H51)</f>
        <v>2321958000</v>
      </c>
      <c r="I51" s="20">
        <f>SUM(EC:WC!I51)</f>
        <v>2153595334</v>
      </c>
      <c r="J51" s="19">
        <f>SUM(EC:WC!J51)</f>
        <v>0</v>
      </c>
      <c r="K51" s="20">
        <f>SUM(EC:WC!K51)</f>
        <v>0</v>
      </c>
      <c r="L51" s="19">
        <f>SUM(EC:WC!L51)</f>
        <v>0</v>
      </c>
      <c r="M51" s="20">
        <f>SUM(EC:WC!M51)</f>
        <v>0</v>
      </c>
      <c r="N51" s="19">
        <f>SUM(EC:WC!N51)</f>
        <v>0</v>
      </c>
      <c r="O51" s="20">
        <f>SUM(EC:WC!O51)</f>
        <v>0</v>
      </c>
      <c r="P51" s="19">
        <f>SUM(EC:WC!P51)</f>
        <v>2321958000</v>
      </c>
      <c r="Q51" s="20">
        <f>SUM(EC:WC!Q51)</f>
        <v>2153595334</v>
      </c>
      <c r="R51" s="21">
        <f>IF($H51=0,0,(($H51-$H51)/$H51)*100)</f>
        <v>0</v>
      </c>
      <c r="S51" s="22">
        <f>IF($I51=0,0,(($I51-$I51)/$I51)*100)</f>
        <v>0</v>
      </c>
      <c r="T51" s="21">
        <f>IF($E51=0,0,($P51/$E51)*100)</f>
        <v>16.726836100623032</v>
      </c>
      <c r="U51" s="23">
        <f>IF($E51=0,0,($Q51/$E51)*100)</f>
        <v>15.513991286183693</v>
      </c>
      <c r="V51" s="19"/>
      <c r="W51" s="20"/>
    </row>
    <row r="52" spans="1:23" s="50" customFormat="1" ht="12.75">
      <c r="A52" s="49" t="s">
        <v>38</v>
      </c>
      <c r="B52" s="18">
        <f>SUM(EC:WC!B52)</f>
        <v>13881633000</v>
      </c>
      <c r="C52" s="18">
        <f>SUM(EC:WC!C52)</f>
        <v>0</v>
      </c>
      <c r="D52" s="18">
        <f>SUM(EC:WC!D52)</f>
        <v>0</v>
      </c>
      <c r="E52" s="18">
        <f>SUM(EC:WC!E52)</f>
        <v>13881633000</v>
      </c>
      <c r="F52" s="19">
        <f>SUM(EC:WC!F52)</f>
        <v>5083821000</v>
      </c>
      <c r="G52" s="20">
        <f>SUM(EC:WC!G52)</f>
        <v>5083821000</v>
      </c>
      <c r="H52" s="19">
        <f>SUM(EC:WC!H52)</f>
        <v>2321958000</v>
      </c>
      <c r="I52" s="20">
        <f>SUM(EC:WC!I52)</f>
        <v>2153595334</v>
      </c>
      <c r="J52" s="19">
        <f>SUM(EC:WC!J52)</f>
        <v>0</v>
      </c>
      <c r="K52" s="20">
        <f>SUM(EC:WC!K52)</f>
        <v>0</v>
      </c>
      <c r="L52" s="19">
        <f>SUM(EC:WC!L52)</f>
        <v>0</v>
      </c>
      <c r="M52" s="20">
        <f>SUM(EC:WC!M52)</f>
        <v>0</v>
      </c>
      <c r="N52" s="19">
        <f>SUM(EC:WC!N52)</f>
        <v>0</v>
      </c>
      <c r="O52" s="20">
        <f>SUM(EC:WC!O52)</f>
        <v>0</v>
      </c>
      <c r="P52" s="19">
        <f>SUM(EC:WC!P52)</f>
        <v>2321958000</v>
      </c>
      <c r="Q52" s="20">
        <f>SUM(EC:WC!Q52)</f>
        <v>2153595334</v>
      </c>
      <c r="R52" s="21">
        <f>IF($H52=0,0,(($H52-$H52)/$H52)*100)</f>
        <v>0</v>
      </c>
      <c r="S52" s="22">
        <f>IF($I52=0,0,(($I52-$I52)/$I52)*100)</f>
        <v>0</v>
      </c>
      <c r="T52" s="21">
        <f>IF($E52=0,0,($P52/$E52)*100)</f>
        <v>16.726836100623032</v>
      </c>
      <c r="U52" s="23">
        <f>IF($E52=0,0,($Q52/$E52)*100)</f>
        <v>15.513991286183693</v>
      </c>
      <c r="V52" s="19">
        <f>V51</f>
        <v>0</v>
      </c>
      <c r="W52" s="20">
        <f>W51</f>
        <v>0</v>
      </c>
    </row>
    <row r="53" spans="1:23" ht="12.75">
      <c r="A53" s="35" t="s">
        <v>66</v>
      </c>
      <c r="B53" s="36">
        <f>SUM(EC:WC!B53)</f>
        <v>13881633000</v>
      </c>
      <c r="C53" s="36">
        <f>SUM(EC:WC!C53)</f>
        <v>0</v>
      </c>
      <c r="D53" s="36">
        <f>SUM(EC:WC!D53)</f>
        <v>0</v>
      </c>
      <c r="E53" s="36">
        <f>SUM(EC:WC!E53)</f>
        <v>13881633000</v>
      </c>
      <c r="F53" s="37">
        <f>SUM(EC:WC!F53)</f>
        <v>5083821000</v>
      </c>
      <c r="G53" s="38">
        <f>SUM(EC:WC!G53)</f>
        <v>5083821000</v>
      </c>
      <c r="H53" s="37">
        <f>SUM(EC:WC!H53)</f>
        <v>2321958000</v>
      </c>
      <c r="I53" s="38">
        <f>SUM(EC:WC!I53)</f>
        <v>2153595334</v>
      </c>
      <c r="J53" s="37">
        <f>SUM(EC:WC!J53)</f>
        <v>0</v>
      </c>
      <c r="K53" s="38">
        <f>SUM(EC:WC!K53)</f>
        <v>0</v>
      </c>
      <c r="L53" s="37">
        <f>SUM(EC:WC!L53)</f>
        <v>0</v>
      </c>
      <c r="M53" s="38">
        <f>SUM(EC:WC!M53)</f>
        <v>0</v>
      </c>
      <c r="N53" s="37">
        <f>SUM(EC:WC!N53)</f>
        <v>0</v>
      </c>
      <c r="O53" s="38">
        <f>SUM(EC:WC!O53)</f>
        <v>0</v>
      </c>
      <c r="P53" s="37">
        <f>SUM(EC:WC!P53)</f>
        <v>2321958000</v>
      </c>
      <c r="Q53" s="38">
        <f>SUM(EC:WC!Q53)</f>
        <v>2153595334</v>
      </c>
      <c r="R53" s="39">
        <f>IF($H53=0,0,(($H53-$H53)/$H53)*100)</f>
        <v>0</v>
      </c>
      <c r="S53" s="40">
        <f>IF($I53=0,0,(($I53-$I53)/$I53)*100)</f>
        <v>0</v>
      </c>
      <c r="T53" s="39">
        <f>IF($E53=0,0,($P53/$E53)*100)</f>
        <v>16.726836100623032</v>
      </c>
      <c r="U53" s="41">
        <f>IF($E53=0,0,($Q53/$E53)*100)</f>
        <v>15.513991286183693</v>
      </c>
      <c r="V53" s="37">
        <f>V51</f>
        <v>0</v>
      </c>
      <c r="W53" s="38">
        <f>W51</f>
        <v>0</v>
      </c>
    </row>
    <row r="54" spans="1:23" ht="12.75">
      <c r="A54" s="42" t="s">
        <v>68</v>
      </c>
      <c r="B54" s="43">
        <f>SUM(EC:WC!B54)</f>
        <v>27808896000</v>
      </c>
      <c r="C54" s="43">
        <f>SUM(EC:WC!C54)</f>
        <v>0</v>
      </c>
      <c r="D54" s="43">
        <f>SUM(EC:WC!D54)</f>
        <v>0</v>
      </c>
      <c r="E54" s="43">
        <f>SUM(EC:WC!E54)</f>
        <v>27808896000</v>
      </c>
      <c r="F54" s="44">
        <f>SUM(EC:WC!F54)</f>
        <v>10100696000</v>
      </c>
      <c r="G54" s="45">
        <f>SUM(EC:WC!G54)</f>
        <v>7481285000</v>
      </c>
      <c r="H54" s="44">
        <f>SUM(EC:WC!H54)</f>
        <v>3124830000</v>
      </c>
      <c r="I54" s="45">
        <f>SUM(EC:WC!I54)</f>
        <v>3253359969</v>
      </c>
      <c r="J54" s="44">
        <f>SUM(EC:WC!J54)</f>
        <v>0</v>
      </c>
      <c r="K54" s="45">
        <f>SUM(EC:WC!K54)</f>
        <v>0</v>
      </c>
      <c r="L54" s="44">
        <f>SUM(EC:WC!L54)</f>
        <v>0</v>
      </c>
      <c r="M54" s="45">
        <f>SUM(EC:WC!M54)</f>
        <v>0</v>
      </c>
      <c r="N54" s="44">
        <f>SUM(EC:WC!N54)</f>
        <v>0</v>
      </c>
      <c r="O54" s="45">
        <f>SUM(EC:WC!O54)</f>
        <v>0</v>
      </c>
      <c r="P54" s="44">
        <f>SUM(EC:WC!P54)</f>
        <v>3124830000</v>
      </c>
      <c r="Q54" s="45">
        <f>SUM(EC:WC!Q54)</f>
        <v>3253359969</v>
      </c>
      <c r="R54" s="46">
        <f>IF($H54=0,0,(($H54-$H54)/$H54)*100)</f>
        <v>0</v>
      </c>
      <c r="S54" s="47">
        <f>IF($I54=0,0,(($I54-$I54)/$I54)*100)</f>
        <v>0</v>
      </c>
      <c r="T54" s="46">
        <f>IF((+$E9+$E10+$E12+$E16+$E17+$E21+$E22+$E28+$E31+$E38+$E40+$E43+$E44+$E51)=0,0,(P54/(+$E9+$E10+$E12+$E16+$E17+$E21+$E22+$E28+$E31+$E38+$E40+$E43+$E44+$E51)*100))</f>
        <v>14.1740786767213</v>
      </c>
      <c r="U54" s="48">
        <f>IF((+$E9+$E10+$E12+$E16+$E17+$E21+$E22+$E28+$E31+$E38+$E40+$E43+$E44+$E51)=0,0,(Q54/(+$E9+$E10+$E12+$E16+$E17+$E21+$E22+$E28+$E31+$E38+$E40+$E43+$E44+$E51)*100))</f>
        <v>14.757084437969928</v>
      </c>
      <c r="V54" s="44">
        <f>SUM(V9:V13,V16:V18,V21:V22,V25,V28:V32,V35:V40,V43:V44,V47,V51)</f>
        <v>0</v>
      </c>
      <c r="W54" s="45">
        <f>SUM(W9:W13,W16:W18,W21:W22,W25,W28:W32,W35:W40,W43:W44,W47,W51)</f>
        <v>0</v>
      </c>
    </row>
    <row r="55" spans="1:23" ht="13.5" thickBot="1">
      <c r="A55" s="42"/>
      <c r="B55" s="43">
        <f>SUM(EC:WC!B55)</f>
        <v>0</v>
      </c>
      <c r="C55" s="43">
        <f>SUM(EC:WC!C55)</f>
        <v>0</v>
      </c>
      <c r="D55" s="43">
        <f>SUM(EC:WC!D55)</f>
        <v>0</v>
      </c>
      <c r="E55" s="43">
        <f>SUM(EC:WC!E55)</f>
        <v>0</v>
      </c>
      <c r="F55" s="44">
        <f>SUM(EC:WC!F55)</f>
        <v>0</v>
      </c>
      <c r="G55" s="45">
        <f>SUM(EC:WC!G55)</f>
        <v>0</v>
      </c>
      <c r="H55" s="44">
        <f>SUM(EC:WC!H55)</f>
        <v>0</v>
      </c>
      <c r="I55" s="45">
        <f>SUM(EC:WC!I55)</f>
        <v>0</v>
      </c>
      <c r="J55" s="44">
        <f>SUM(EC:WC!J55)</f>
        <v>0</v>
      </c>
      <c r="K55" s="45">
        <f>SUM(EC:WC!K55)</f>
        <v>0</v>
      </c>
      <c r="L55" s="44">
        <f>SUM(EC:WC!L55)</f>
        <v>0</v>
      </c>
      <c r="M55" s="45">
        <f>SUM(EC:WC!M55)</f>
        <v>0</v>
      </c>
      <c r="N55" s="44">
        <f>SUM(EC:WC!N55)</f>
        <v>0</v>
      </c>
      <c r="O55" s="45">
        <f>SUM(EC:WC!O55)</f>
        <v>0</v>
      </c>
      <c r="P55" s="44">
        <f>SUM(EC:WC!P55)</f>
        <v>0</v>
      </c>
      <c r="Q55" s="45">
        <f>SUM(EC:WC!Q55)</f>
        <v>0</v>
      </c>
      <c r="R55" s="46"/>
      <c r="S55" s="47"/>
      <c r="T55" s="46"/>
      <c r="U55" s="48"/>
      <c r="V55" s="44"/>
      <c r="W55" s="45"/>
    </row>
    <row r="56" spans="1:23" ht="13.5" thickTop="1">
      <c r="A56" s="51"/>
      <c r="B56" s="52">
        <f>SUM(EC:WC!B56)</f>
        <v>0</v>
      </c>
      <c r="C56" s="53">
        <f>SUM(EC:WC!C56)</f>
        <v>0</v>
      </c>
      <c r="D56" s="53">
        <f>SUM(EC:WC!D56)</f>
        <v>0</v>
      </c>
      <c r="E56" s="54">
        <f>SUM(EC:WC!E56)</f>
        <v>0</v>
      </c>
      <c r="F56" s="52">
        <f>SUM(EC:WC!F56)</f>
        <v>0</v>
      </c>
      <c r="G56" s="53">
        <f>SUM(EC:WC!G56)</f>
        <v>0</v>
      </c>
      <c r="H56" s="53">
        <f>SUM(EC:WC!H56)</f>
        <v>0</v>
      </c>
      <c r="I56" s="54">
        <f>SUM(EC:WC!I56)</f>
        <v>0</v>
      </c>
      <c r="J56" s="53">
        <f>SUM(EC:WC!J56)</f>
        <v>0</v>
      </c>
      <c r="K56" s="54">
        <f>SUM(EC:WC!K56)</f>
        <v>0</v>
      </c>
      <c r="L56" s="53">
        <f>SUM(EC:WC!L56)</f>
        <v>0</v>
      </c>
      <c r="M56" s="53">
        <f>SUM(EC:WC!M56)</f>
        <v>0</v>
      </c>
      <c r="N56" s="53">
        <f>SUM(EC:WC!N56)</f>
        <v>0</v>
      </c>
      <c r="O56" s="53">
        <f>SUM(EC:WC!O56)</f>
        <v>0</v>
      </c>
      <c r="P56" s="53">
        <f>SUM(EC:WC!P56)</f>
        <v>0</v>
      </c>
      <c r="Q56" s="53">
        <f>SUM(EC:WC!Q56)</f>
        <v>0</v>
      </c>
      <c r="R56" s="55">
        <f>IF($H56=0,0,(($H56-$H56)/$H56)*100)</f>
        <v>0</v>
      </c>
      <c r="S56" s="55">
        <f>IF($I56=0,0,(($I56-$I56)/$I56)*100)</f>
        <v>0</v>
      </c>
      <c r="T56" s="55">
        <f>IF($E56=0,0,($P56/$E56)*100)</f>
        <v>0</v>
      </c>
      <c r="U56" s="56">
        <f>IF($E56=0,0,($Q56/$E56)*100)</f>
        <v>0</v>
      </c>
      <c r="V56" s="52"/>
      <c r="W56" s="54"/>
    </row>
    <row r="57" spans="1:23" ht="12.75">
      <c r="A57" s="57"/>
      <c r="B57" s="58">
        <f>SUM(EC:WC!B57)</f>
        <v>0</v>
      </c>
      <c r="C57" s="59">
        <f>SUM(EC:WC!C57)</f>
        <v>0</v>
      </c>
      <c r="D57" s="59">
        <f>SUM(EC:WC!D57)</f>
        <v>0</v>
      </c>
      <c r="E57" s="60">
        <f>SUM(EC:WC!E57)</f>
        <v>0</v>
      </c>
      <c r="F57" s="61">
        <f>SUM(EC:WC!F57)</f>
        <v>0</v>
      </c>
      <c r="G57" s="62">
        <f>SUM(EC:WC!G57)</f>
        <v>0</v>
      </c>
      <c r="H57" s="61">
        <f>SUM(EC:WC!H57)</f>
        <v>0</v>
      </c>
      <c r="I57" s="63">
        <f>SUM(EC:WC!I57)</f>
        <v>0</v>
      </c>
      <c r="J57" s="61">
        <f>SUM(EC:WC!J57)</f>
        <v>0</v>
      </c>
      <c r="K57" s="63">
        <f>SUM(EC:WC!K57)</f>
        <v>0</v>
      </c>
      <c r="L57" s="61">
        <f>SUM(EC:WC!L57)</f>
        <v>0</v>
      </c>
      <c r="M57" s="61">
        <f>SUM(EC:WC!M57)</f>
        <v>0</v>
      </c>
      <c r="N57" s="64">
        <f>SUM(EC:WC!N57)</f>
        <v>0</v>
      </c>
      <c r="O57" s="61">
        <f>SUM(EC:WC!O57)</f>
        <v>0</v>
      </c>
      <c r="P57" s="64">
        <f>SUM(EC:WC!P57)</f>
        <v>0</v>
      </c>
      <c r="Q57" s="61">
        <f>SUM(EC:WC!Q57)</f>
        <v>0</v>
      </c>
      <c r="R57" s="121" t="s">
        <v>9</v>
      </c>
      <c r="S57" s="122"/>
      <c r="T57" s="121" t="s">
        <v>10</v>
      </c>
      <c r="U57" s="122"/>
      <c r="V57" s="123"/>
      <c r="W57" s="122"/>
    </row>
    <row r="58" spans="1:23" ht="67.5">
      <c r="A58" s="65" t="s">
        <v>69</v>
      </c>
      <c r="B58" s="66">
        <f>SUM(EC:WC!B58)</f>
        <v>0</v>
      </c>
      <c r="C58" s="66">
        <f>SUM(EC:WC!C58)</f>
        <v>0</v>
      </c>
      <c r="D58" s="67">
        <f>SUM(EC:WC!D58)</f>
        <v>0</v>
      </c>
      <c r="E58" s="66">
        <f>SUM(EC:WC!E58)</f>
        <v>0</v>
      </c>
      <c r="F58" s="66">
        <f>SUM(EC:WC!F58)</f>
        <v>0</v>
      </c>
      <c r="G58" s="66">
        <f>SUM(EC:WC!G58)</f>
        <v>0</v>
      </c>
      <c r="H58" s="66">
        <f>SUM(EC:WC!H58)</f>
        <v>0</v>
      </c>
      <c r="I58" s="68">
        <f>SUM(EC:WC!I58)</f>
        <v>0</v>
      </c>
      <c r="J58" s="66">
        <f>SUM(EC:WC!J58)</f>
        <v>0</v>
      </c>
      <c r="K58" s="68">
        <f>SUM(EC:WC!K58)</f>
        <v>0</v>
      </c>
      <c r="L58" s="66">
        <f>SUM(EC:WC!L58)</f>
        <v>0</v>
      </c>
      <c r="M58" s="68">
        <f>SUM(EC:WC!M58)</f>
        <v>0</v>
      </c>
      <c r="N58" s="66">
        <f>SUM(EC:WC!N58)</f>
        <v>0</v>
      </c>
      <c r="O58" s="68">
        <f>SUM(EC:WC!O58)</f>
        <v>0</v>
      </c>
      <c r="P58" s="68">
        <f>SUM(EC:WC!P58)</f>
        <v>0</v>
      </c>
      <c r="Q58" s="69">
        <f>SUM(EC:WC!Q58)</f>
        <v>0</v>
      </c>
      <c r="R58" s="70" t="s">
        <v>83</v>
      </c>
      <c r="S58" s="71" t="s">
        <v>84</v>
      </c>
      <c r="T58" s="70" t="s">
        <v>85</v>
      </c>
      <c r="U58" s="67" t="s">
        <v>86</v>
      </c>
      <c r="V58" s="66"/>
      <c r="W58" s="68"/>
    </row>
    <row r="59" spans="1:23" ht="12.75">
      <c r="A59" s="72" t="str">
        <f>+A7</f>
        <v>R thousands</v>
      </c>
      <c r="B59" s="73">
        <f>SUM(EC:WC!B59)</f>
        <v>0</v>
      </c>
      <c r="C59" s="73">
        <f>SUM(EC:WC!C59)</f>
        <v>900</v>
      </c>
      <c r="D59" s="73">
        <f>SUM(EC:WC!D59)</f>
        <v>0</v>
      </c>
      <c r="E59" s="73">
        <f>SUM(EC:WC!E59)</f>
        <v>0</v>
      </c>
      <c r="F59" s="73">
        <f>SUM(EC:WC!F59)</f>
        <v>0</v>
      </c>
      <c r="G59" s="73">
        <f>SUM(EC:WC!G59)</f>
        <v>0</v>
      </c>
      <c r="H59" s="73">
        <f>SUM(EC:WC!H59)</f>
        <v>0</v>
      </c>
      <c r="I59" s="73">
        <f>SUM(EC:WC!I59)</f>
        <v>0</v>
      </c>
      <c r="J59" s="73">
        <f>SUM(EC:WC!J59)</f>
        <v>0</v>
      </c>
      <c r="K59" s="73">
        <f>SUM(EC:WC!K59)</f>
        <v>0</v>
      </c>
      <c r="L59" s="73">
        <f>SUM(EC:WC!L59)</f>
        <v>0</v>
      </c>
      <c r="M59" s="74">
        <f>SUM(EC:WC!M59)</f>
        <v>0</v>
      </c>
      <c r="N59" s="73">
        <f>SUM(EC:WC!N59)</f>
        <v>0</v>
      </c>
      <c r="O59" s="74">
        <f>SUM(EC:WC!O59)</f>
        <v>0</v>
      </c>
      <c r="P59" s="73">
        <f>SUM(EC:WC!P59)</f>
        <v>0</v>
      </c>
      <c r="Q59" s="74">
        <f>SUM(EC:WC!Q59)</f>
        <v>0</v>
      </c>
      <c r="R59" s="73"/>
      <c r="S59" s="74"/>
      <c r="T59" s="73"/>
      <c r="U59" s="73"/>
      <c r="V59" s="73"/>
      <c r="W59" s="73"/>
    </row>
    <row r="60" spans="1:23" ht="12.75">
      <c r="A60" s="75"/>
      <c r="B60" s="76">
        <f>SUM(EC:WC!B60)</f>
        <v>0</v>
      </c>
      <c r="C60" s="76">
        <f>SUM(EC:WC!C60)</f>
        <v>0</v>
      </c>
      <c r="D60" s="76">
        <f>SUM(EC:WC!D60)</f>
        <v>0</v>
      </c>
      <c r="E60" s="76">
        <f>SUM(EC:WC!E60)</f>
        <v>0</v>
      </c>
      <c r="F60" s="76">
        <f>SUM(EC:WC!F60)</f>
        <v>0</v>
      </c>
      <c r="G60" s="76">
        <f>SUM(EC:WC!G60)</f>
        <v>0</v>
      </c>
      <c r="H60" s="76">
        <f>SUM(EC:WC!H60)</f>
        <v>0</v>
      </c>
      <c r="I60" s="76">
        <f>SUM(EC:WC!I60)</f>
        <v>0</v>
      </c>
      <c r="J60" s="76">
        <f>SUM(EC:WC!J60)</f>
        <v>0</v>
      </c>
      <c r="K60" s="76">
        <f>SUM(EC:WC!K60)</f>
        <v>0</v>
      </c>
      <c r="L60" s="76">
        <f>SUM(EC:WC!L60)</f>
        <v>0</v>
      </c>
      <c r="M60" s="77">
        <f>SUM(EC:WC!M60)</f>
        <v>0</v>
      </c>
      <c r="N60" s="76">
        <f>SUM(EC:WC!N60)</f>
        <v>0</v>
      </c>
      <c r="O60" s="77">
        <f>SUM(EC:WC!O60)</f>
        <v>0</v>
      </c>
      <c r="P60" s="76">
        <f>SUM(EC:WC!P60)</f>
        <v>0</v>
      </c>
      <c r="Q60" s="77">
        <f>SUM(EC:WC!Q60)</f>
        <v>0</v>
      </c>
      <c r="R60" s="76"/>
      <c r="S60" s="77"/>
      <c r="T60" s="76"/>
      <c r="U60" s="76"/>
      <c r="V60" s="76"/>
      <c r="W60" s="76"/>
    </row>
    <row r="61" spans="1:23" ht="12.75" hidden="1">
      <c r="A61" s="78" t="s">
        <v>87</v>
      </c>
      <c r="B61" s="79">
        <f>SUM(EC:WC!B61)</f>
        <v>0</v>
      </c>
      <c r="C61" s="79">
        <f>SUM(EC:WC!C61)</f>
        <v>0</v>
      </c>
      <c r="D61" s="79">
        <f>SUM(EC:WC!D61)</f>
        <v>0</v>
      </c>
      <c r="E61" s="79">
        <f>SUM(EC:WC!E61)</f>
        <v>0</v>
      </c>
      <c r="F61" s="79">
        <f>SUM(EC:WC!F61)</f>
        <v>0</v>
      </c>
      <c r="G61" s="79">
        <f>SUM(EC:WC!G61)</f>
        <v>0</v>
      </c>
      <c r="H61" s="79">
        <f>SUM(EC:WC!H61)</f>
        <v>0</v>
      </c>
      <c r="I61" s="79">
        <f>SUM(EC:WC!I61)</f>
        <v>0</v>
      </c>
      <c r="J61" s="79">
        <f>SUM(EC:WC!J61)</f>
        <v>0</v>
      </c>
      <c r="K61" s="79">
        <f>SUM(EC:WC!K61)</f>
        <v>0</v>
      </c>
      <c r="L61" s="79">
        <f>SUM(EC:WC!L61)</f>
        <v>0</v>
      </c>
      <c r="M61" s="80">
        <f>SUM(EC:WC!M61)</f>
        <v>0</v>
      </c>
      <c r="N61" s="79">
        <f>SUM(EC:WC!N61)</f>
        <v>0</v>
      </c>
      <c r="O61" s="80">
        <f>SUM(EC:WC!O61)</f>
        <v>0</v>
      </c>
      <c r="P61" s="79">
        <f>SUM(EC:WC!P61)</f>
        <v>0</v>
      </c>
      <c r="Q61" s="80">
        <f>SUM(EC:WC!Q61)</f>
        <v>0</v>
      </c>
      <c r="R61" s="79"/>
      <c r="S61" s="80"/>
      <c r="T61" s="79"/>
      <c r="U61" s="79"/>
      <c r="V61" s="79"/>
      <c r="W61" s="79"/>
    </row>
    <row r="62" spans="1:23" ht="12.75" hidden="1">
      <c r="A62" s="81" t="s">
        <v>88</v>
      </c>
      <c r="B62" s="82">
        <f>SUM(EC:WC!B62)</f>
        <v>0</v>
      </c>
      <c r="C62" s="82">
        <f>SUM(EC:WC!C62)</f>
        <v>0</v>
      </c>
      <c r="D62" s="82">
        <f>SUM(EC:WC!D62)</f>
        <v>0</v>
      </c>
      <c r="E62" s="82">
        <f>SUM(EC:WC!E62)</f>
        <v>0</v>
      </c>
      <c r="F62" s="82">
        <f>SUM(EC:WC!F62)</f>
        <v>0</v>
      </c>
      <c r="G62" s="82">
        <f>SUM(EC:WC!G62)</f>
        <v>0</v>
      </c>
      <c r="H62" s="82">
        <f>SUM(EC:WC!H62)</f>
        <v>0</v>
      </c>
      <c r="I62" s="82">
        <f>SUM(EC:WC!I62)</f>
        <v>0</v>
      </c>
      <c r="J62" s="82">
        <f>SUM(EC:WC!J62)</f>
        <v>0</v>
      </c>
      <c r="K62" s="82">
        <f>SUM(EC:WC!K62)</f>
        <v>0</v>
      </c>
      <c r="L62" s="82">
        <f>SUM(EC:WC!L62)</f>
        <v>0</v>
      </c>
      <c r="M62" s="83">
        <f>SUM(EC:WC!M62)</f>
        <v>0</v>
      </c>
      <c r="N62" s="82">
        <f>SUM(EC:WC!N62)</f>
        <v>0</v>
      </c>
      <c r="O62" s="83">
        <f>SUM(EC:WC!O62)</f>
        <v>0</v>
      </c>
      <c r="P62" s="82">
        <f>SUM(EC:WC!P62)</f>
        <v>0</v>
      </c>
      <c r="Q62" s="83">
        <f>SUM(EC:WC!Q62)</f>
        <v>0</v>
      </c>
      <c r="R62" s="82"/>
      <c r="S62" s="83"/>
      <c r="T62" s="82"/>
      <c r="U62" s="82"/>
      <c r="V62" s="82"/>
      <c r="W62" s="82"/>
    </row>
    <row r="63" spans="1:23" ht="12.75" hidden="1">
      <c r="A63" s="57" t="s">
        <v>89</v>
      </c>
      <c r="B63" s="84">
        <f>SUM(EC:WC!B63)</f>
        <v>0</v>
      </c>
      <c r="C63" s="84">
        <f>SUM(EC:WC!C63)</f>
        <v>0</v>
      </c>
      <c r="D63" s="84">
        <f>SUM(EC:WC!D63)</f>
        <v>0</v>
      </c>
      <c r="E63" s="84">
        <f>SUM(EC:WC!E63)</f>
        <v>0</v>
      </c>
      <c r="F63" s="84">
        <f>SUM(EC:WC!F63)</f>
        <v>0</v>
      </c>
      <c r="G63" s="84">
        <f>SUM(EC:WC!G63)</f>
        <v>0</v>
      </c>
      <c r="H63" s="84">
        <f>SUM(EC:WC!H63)</f>
        <v>0</v>
      </c>
      <c r="I63" s="85">
        <f>SUM(EC:WC!I63)</f>
        <v>0</v>
      </c>
      <c r="J63" s="84">
        <f>SUM(EC:WC!J63)</f>
        <v>0</v>
      </c>
      <c r="K63" s="85">
        <f>SUM(EC:WC!K63)</f>
        <v>0</v>
      </c>
      <c r="L63" s="84">
        <f>SUM(EC:WC!L63)</f>
        <v>0</v>
      </c>
      <c r="M63" s="86">
        <f>SUM(EC:WC!M63)</f>
        <v>0</v>
      </c>
      <c r="N63" s="84">
        <f>SUM(EC:WC!N63)</f>
        <v>0</v>
      </c>
      <c r="O63" s="86">
        <f>SUM(EC:WC!O63)</f>
        <v>0</v>
      </c>
      <c r="P63" s="84">
        <f>SUM(EC:WC!P63)</f>
        <v>0</v>
      </c>
      <c r="Q63" s="86">
        <f>SUM(EC:WC!Q63)</f>
        <v>0</v>
      </c>
      <c r="R63" s="84"/>
      <c r="S63" s="86"/>
      <c r="T63" s="84"/>
      <c r="U63" s="84"/>
      <c r="V63" s="84"/>
      <c r="W63" s="84"/>
    </row>
    <row r="64" spans="1:23" ht="12.75" hidden="1">
      <c r="A64" s="57" t="s">
        <v>90</v>
      </c>
      <c r="B64" s="84">
        <f>SUM(EC:WC!B64)</f>
        <v>0</v>
      </c>
      <c r="C64" s="84">
        <f>SUM(EC:WC!C64)</f>
        <v>0</v>
      </c>
      <c r="D64" s="84">
        <f>SUM(EC:WC!D64)</f>
        <v>0</v>
      </c>
      <c r="E64" s="84">
        <f>SUM(EC:WC!E64)</f>
        <v>0</v>
      </c>
      <c r="F64" s="84">
        <f>SUM(EC:WC!F64)</f>
        <v>0</v>
      </c>
      <c r="G64" s="84">
        <f>SUM(EC:WC!G64)</f>
        <v>0</v>
      </c>
      <c r="H64" s="84">
        <f>SUM(EC:WC!H64)</f>
        <v>0</v>
      </c>
      <c r="I64" s="85">
        <f>SUM(EC:WC!I64)</f>
        <v>0</v>
      </c>
      <c r="J64" s="84">
        <f>SUM(EC:WC!J64)</f>
        <v>0</v>
      </c>
      <c r="K64" s="85">
        <f>SUM(EC:WC!K64)</f>
        <v>0</v>
      </c>
      <c r="L64" s="84">
        <f>SUM(EC:WC!L64)</f>
        <v>0</v>
      </c>
      <c r="M64" s="86">
        <f>SUM(EC:WC!M64)</f>
        <v>0</v>
      </c>
      <c r="N64" s="84">
        <f>SUM(EC:WC!N64)</f>
        <v>0</v>
      </c>
      <c r="O64" s="86">
        <f>SUM(EC:WC!O64)</f>
        <v>0</v>
      </c>
      <c r="P64" s="84">
        <f>SUM(EC:WC!P64)</f>
        <v>0</v>
      </c>
      <c r="Q64" s="86">
        <f>SUM(EC:WC!Q64)</f>
        <v>0</v>
      </c>
      <c r="R64" s="84"/>
      <c r="S64" s="86"/>
      <c r="T64" s="84"/>
      <c r="U64" s="84"/>
      <c r="V64" s="84"/>
      <c r="W64" s="84"/>
    </row>
    <row r="65" spans="1:23" ht="12.75" hidden="1">
      <c r="A65" s="57" t="s">
        <v>91</v>
      </c>
      <c r="B65" s="84">
        <f>SUM(EC:WC!B65)</f>
        <v>0</v>
      </c>
      <c r="C65" s="84">
        <f>SUM(EC:WC!C65)</f>
        <v>0</v>
      </c>
      <c r="D65" s="84">
        <f>SUM(EC:WC!D65)</f>
        <v>0</v>
      </c>
      <c r="E65" s="84">
        <f>SUM(EC:WC!E65)</f>
        <v>0</v>
      </c>
      <c r="F65" s="84">
        <f>SUM(EC:WC!F65)</f>
        <v>0</v>
      </c>
      <c r="G65" s="84">
        <f>SUM(EC:WC!G65)</f>
        <v>0</v>
      </c>
      <c r="H65" s="84">
        <f>SUM(EC:WC!H65)</f>
        <v>0</v>
      </c>
      <c r="I65" s="85">
        <f>SUM(EC:WC!I65)</f>
        <v>0</v>
      </c>
      <c r="J65" s="84">
        <f>SUM(EC:WC!J65)</f>
        <v>0</v>
      </c>
      <c r="K65" s="85">
        <f>SUM(EC:WC!K65)</f>
        <v>0</v>
      </c>
      <c r="L65" s="84">
        <f>SUM(EC:WC!L65)</f>
        <v>0</v>
      </c>
      <c r="M65" s="86">
        <f>SUM(EC:WC!M65)</f>
        <v>0</v>
      </c>
      <c r="N65" s="84">
        <f>SUM(EC:WC!N65)</f>
        <v>0</v>
      </c>
      <c r="O65" s="86">
        <f>SUM(EC:WC!O65)</f>
        <v>0</v>
      </c>
      <c r="P65" s="84">
        <f>SUM(EC:WC!P65)</f>
        <v>0</v>
      </c>
      <c r="Q65" s="86">
        <f>SUM(EC:WC!Q65)</f>
        <v>0</v>
      </c>
      <c r="R65" s="84"/>
      <c r="S65" s="86"/>
      <c r="T65" s="84"/>
      <c r="U65" s="84"/>
      <c r="V65" s="84"/>
      <c r="W65" s="84"/>
    </row>
    <row r="66" spans="1:23" ht="12.75" hidden="1">
      <c r="A66" s="57" t="s">
        <v>92</v>
      </c>
      <c r="B66" s="84">
        <f>SUM(EC:WC!B66)</f>
        <v>0</v>
      </c>
      <c r="C66" s="84">
        <f>SUM(EC:WC!C66)</f>
        <v>0</v>
      </c>
      <c r="D66" s="84">
        <f>SUM(EC:WC!D66)</f>
        <v>0</v>
      </c>
      <c r="E66" s="84">
        <f>SUM(EC:WC!E66)</f>
        <v>0</v>
      </c>
      <c r="F66" s="84">
        <f>SUM(EC:WC!F66)</f>
        <v>0</v>
      </c>
      <c r="G66" s="84">
        <f>SUM(EC:WC!G66)</f>
        <v>0</v>
      </c>
      <c r="H66" s="84">
        <f>SUM(EC:WC!H66)</f>
        <v>0</v>
      </c>
      <c r="I66" s="85">
        <f>SUM(EC:WC!I66)</f>
        <v>0</v>
      </c>
      <c r="J66" s="84">
        <f>SUM(EC:WC!J66)</f>
        <v>0</v>
      </c>
      <c r="K66" s="85">
        <f>SUM(EC:WC!K66)</f>
        <v>0</v>
      </c>
      <c r="L66" s="84">
        <f>SUM(EC:WC!L66)</f>
        <v>0</v>
      </c>
      <c r="M66" s="86">
        <f>SUM(EC:WC!M66)</f>
        <v>0</v>
      </c>
      <c r="N66" s="84">
        <f>SUM(EC:WC!N66)</f>
        <v>0</v>
      </c>
      <c r="O66" s="86">
        <f>SUM(EC:WC!O66)</f>
        <v>0</v>
      </c>
      <c r="P66" s="84">
        <f>SUM(EC:WC!P66)</f>
        <v>0</v>
      </c>
      <c r="Q66" s="86">
        <f>SUM(EC:WC!Q66)</f>
        <v>0</v>
      </c>
      <c r="R66" s="84"/>
      <c r="S66" s="86"/>
      <c r="T66" s="84"/>
      <c r="U66" s="84"/>
      <c r="V66" s="84"/>
      <c r="W66" s="84"/>
    </row>
    <row r="67" spans="1:23" ht="12.75" hidden="1">
      <c r="A67" s="57"/>
      <c r="B67" s="84">
        <f>SUM(EC:WC!B67)</f>
        <v>0</v>
      </c>
      <c r="C67" s="84">
        <f>SUM(EC:WC!C67)</f>
        <v>0</v>
      </c>
      <c r="D67" s="84">
        <f>SUM(EC:WC!D67)</f>
        <v>0</v>
      </c>
      <c r="E67" s="84">
        <f>SUM(EC:WC!E67)</f>
        <v>0</v>
      </c>
      <c r="F67" s="84">
        <f>SUM(EC:WC!F67)</f>
        <v>0</v>
      </c>
      <c r="G67" s="84">
        <f>SUM(EC:WC!G67)</f>
        <v>0</v>
      </c>
      <c r="H67" s="84">
        <f>SUM(EC:WC!H67)</f>
        <v>0</v>
      </c>
      <c r="I67" s="84">
        <f>SUM(EC:WC!I67)</f>
        <v>0</v>
      </c>
      <c r="J67" s="84">
        <f>SUM(EC:WC!J67)</f>
        <v>0</v>
      </c>
      <c r="K67" s="84">
        <f>SUM(EC:WC!K67)</f>
        <v>0</v>
      </c>
      <c r="L67" s="84">
        <f>SUM(EC:WC!L67)</f>
        <v>0</v>
      </c>
      <c r="M67" s="86">
        <f>SUM(EC:WC!M67)</f>
        <v>0</v>
      </c>
      <c r="N67" s="84">
        <f>SUM(EC:WC!N67)</f>
        <v>0</v>
      </c>
      <c r="O67" s="86">
        <f>SUM(EC:WC!O67)</f>
        <v>0</v>
      </c>
      <c r="P67" s="84">
        <f>SUM(EC:WC!P67)</f>
        <v>0</v>
      </c>
      <c r="Q67" s="86">
        <f>SUM(EC:WC!Q67)</f>
        <v>0</v>
      </c>
      <c r="R67" s="84"/>
      <c r="S67" s="86"/>
      <c r="T67" s="84"/>
      <c r="U67" s="84"/>
      <c r="V67" s="84"/>
      <c r="W67" s="84"/>
    </row>
    <row r="68" spans="1:23" ht="12.75">
      <c r="A68" s="87" t="s">
        <v>93</v>
      </c>
      <c r="B68" s="88">
        <f>SUM(EC:WC!B68)</f>
        <v>3607940000</v>
      </c>
      <c r="C68" s="88">
        <f>SUM(EC:WC!C68)</f>
        <v>9904000</v>
      </c>
      <c r="D68" s="88">
        <f>SUM(EC:WC!D68)</f>
        <v>0</v>
      </c>
      <c r="E68" s="88">
        <f>SUM(EC:WC!E68)</f>
        <v>3617844000</v>
      </c>
      <c r="F68" s="88">
        <f>SUM(EC:WC!F68)</f>
        <v>0</v>
      </c>
      <c r="G68" s="88">
        <f>SUM(EC:WC!G68)</f>
        <v>0</v>
      </c>
      <c r="H68" s="88">
        <f>SUM(EC:WC!H68)</f>
        <v>2442798000</v>
      </c>
      <c r="I68" s="88">
        <f>SUM(EC:WC!I68)</f>
        <v>0</v>
      </c>
      <c r="J68" s="88">
        <f>SUM(EC:WC!J68)</f>
        <v>0</v>
      </c>
      <c r="K68" s="88">
        <f>SUM(EC:WC!K68)</f>
        <v>0</v>
      </c>
      <c r="L68" s="88">
        <f>SUM(EC:WC!L68)</f>
        <v>0</v>
      </c>
      <c r="M68" s="88">
        <f>SUM(EC:WC!M68)</f>
        <v>0</v>
      </c>
      <c r="N68" s="88">
        <f>SUM(EC:WC!N68)</f>
        <v>0</v>
      </c>
      <c r="O68" s="88">
        <f>SUM(EC:WC!O68)</f>
        <v>0</v>
      </c>
      <c r="P68" s="88">
        <f>SUM(EC:WC!P68)</f>
        <v>2442798000</v>
      </c>
      <c r="Q68" s="88">
        <f>SUM(EC:WC!Q68)</f>
        <v>0</v>
      </c>
      <c r="R68" s="89"/>
      <c r="S68" s="90"/>
      <c r="T68" s="89"/>
      <c r="U68" s="90"/>
      <c r="V68" s="88"/>
      <c r="W68" s="88"/>
    </row>
    <row r="69" spans="1:23" ht="12.75">
      <c r="A69" s="91" t="s">
        <v>93</v>
      </c>
      <c r="B69" s="92">
        <f>SUM(EC:WC!B69)</f>
        <v>0</v>
      </c>
      <c r="C69" s="92">
        <f>SUM(EC:WC!C69)</f>
        <v>0</v>
      </c>
      <c r="D69" s="92">
        <f>SUM(EC:WC!D69)</f>
        <v>0</v>
      </c>
      <c r="E69" s="92">
        <f>SUM(EC:WC!E69)</f>
        <v>0</v>
      </c>
      <c r="F69" s="92">
        <f>SUM(EC:WC!F69)</f>
        <v>0</v>
      </c>
      <c r="G69" s="92">
        <f>SUM(EC:WC!G69)</f>
        <v>0</v>
      </c>
      <c r="H69" s="92">
        <f>SUM(EC:WC!H69)</f>
        <v>0</v>
      </c>
      <c r="I69" s="92">
        <f>SUM(EC:WC!I69)</f>
        <v>0</v>
      </c>
      <c r="J69" s="92">
        <f>SUM(EC:WC!J69)</f>
        <v>0</v>
      </c>
      <c r="K69" s="92">
        <f>SUM(EC:WC!K69)</f>
        <v>0</v>
      </c>
      <c r="L69" s="92">
        <f>SUM(EC:WC!L69)</f>
        <v>0</v>
      </c>
      <c r="M69" s="92">
        <f>SUM(EC:WC!M69)</f>
        <v>0</v>
      </c>
      <c r="N69" s="92">
        <f>SUM(EC:WC!N69)</f>
        <v>0</v>
      </c>
      <c r="O69" s="92">
        <f>SUM(EC:WC!O69)</f>
        <v>0</v>
      </c>
      <c r="P69" s="92">
        <f>SUM(EC:WC!P69)</f>
        <v>0</v>
      </c>
      <c r="Q69" s="92">
        <f>SUM(EC:WC!Q69)</f>
        <v>0</v>
      </c>
      <c r="R69" s="93"/>
      <c r="S69" s="94"/>
      <c r="T69" s="93"/>
      <c r="U69" s="94"/>
      <c r="V69" s="92"/>
      <c r="W69" s="92"/>
    </row>
    <row r="70" spans="1:23" ht="12.75">
      <c r="A70" s="95" t="s">
        <v>94</v>
      </c>
      <c r="B70" s="96">
        <f>SUM(EC:WC!B70)</f>
        <v>0</v>
      </c>
      <c r="C70" s="96">
        <f>SUM(EC:WC!C70)</f>
        <v>0</v>
      </c>
      <c r="D70" s="96">
        <f>SUM(EC:WC!D70)</f>
        <v>0</v>
      </c>
      <c r="E70" s="96">
        <f>SUM(EC:WC!E70)</f>
        <v>0</v>
      </c>
      <c r="F70" s="96">
        <f>SUM(EC:WC!F70)</f>
        <v>0</v>
      </c>
      <c r="G70" s="96">
        <f>SUM(EC:WC!G70)</f>
        <v>0</v>
      </c>
      <c r="H70" s="96">
        <f>SUM(EC:WC!H70)</f>
        <v>0</v>
      </c>
      <c r="I70" s="96">
        <f>SUM(EC:WC!I70)</f>
        <v>0</v>
      </c>
      <c r="J70" s="96">
        <f>SUM(EC:WC!J70)</f>
        <v>0</v>
      </c>
      <c r="K70" s="96">
        <f>SUM(EC:WC!K70)</f>
        <v>0</v>
      </c>
      <c r="L70" s="96">
        <f>SUM(EC:WC!L70)</f>
        <v>0</v>
      </c>
      <c r="M70" s="96">
        <f>SUM(EC:WC!M70)</f>
        <v>0</v>
      </c>
      <c r="N70" s="96">
        <f>SUM(EC:WC!N70)</f>
        <v>0</v>
      </c>
      <c r="O70" s="96">
        <f>SUM(EC:WC!O70)</f>
        <v>0</v>
      </c>
      <c r="P70" s="97">
        <f>SUM(EC:WC!P70)</f>
        <v>0</v>
      </c>
      <c r="Q70" s="97">
        <f>SUM(EC:WC!Q70)</f>
        <v>0</v>
      </c>
      <c r="R70" s="93">
        <f aca="true" t="shared" si="6" ref="R70:R77">IF($H70=0,0,(($H70-$H70)/$H70)*100)</f>
        <v>0</v>
      </c>
      <c r="S70" s="94">
        <f aca="true" t="shared" si="7" ref="S70:S77">IF($I70=0,0,(($I70-$I70)/$I70)*100)</f>
        <v>0</v>
      </c>
      <c r="T70" s="93">
        <f aca="true" t="shared" si="8" ref="T70:T77">IF($E70=0,0,($P70/$E70)*100)</f>
        <v>0</v>
      </c>
      <c r="U70" s="94">
        <f aca="true" t="shared" si="9" ref="U70:U77">IF($E70=0,0,($Q70/$E70)*100)</f>
        <v>0</v>
      </c>
      <c r="V70" s="96"/>
      <c r="W70" s="96"/>
    </row>
    <row r="71" spans="1:23" ht="12.75">
      <c r="A71" s="95" t="s">
        <v>95</v>
      </c>
      <c r="B71" s="96">
        <f>SUM(EC:WC!B71)</f>
        <v>1040780000</v>
      </c>
      <c r="C71" s="96">
        <f>SUM(EC:WC!C71)</f>
        <v>0</v>
      </c>
      <c r="D71" s="96">
        <f>SUM(EC:WC!D71)</f>
        <v>0</v>
      </c>
      <c r="E71" s="96">
        <f>SUM(EC:WC!E71)</f>
        <v>1040780000</v>
      </c>
      <c r="F71" s="96">
        <f>SUM(EC:WC!F71)</f>
        <v>0</v>
      </c>
      <c r="G71" s="96">
        <f>SUM(EC:WC!G71)</f>
        <v>0</v>
      </c>
      <c r="H71" s="96">
        <f>SUM(EC:WC!H71)</f>
        <v>916314000</v>
      </c>
      <c r="I71" s="96">
        <f>SUM(EC:WC!I71)</f>
        <v>0</v>
      </c>
      <c r="J71" s="96">
        <f>SUM(EC:WC!J71)</f>
        <v>0</v>
      </c>
      <c r="K71" s="96">
        <f>SUM(EC:WC!K71)</f>
        <v>0</v>
      </c>
      <c r="L71" s="96">
        <f>SUM(EC:WC!L71)</f>
        <v>0</v>
      </c>
      <c r="M71" s="96">
        <f>SUM(EC:WC!M71)</f>
        <v>0</v>
      </c>
      <c r="N71" s="96">
        <f>SUM(EC:WC!N71)</f>
        <v>0</v>
      </c>
      <c r="O71" s="96">
        <f>SUM(EC:WC!O71)</f>
        <v>0</v>
      </c>
      <c r="P71" s="97">
        <f>SUM(EC:WC!P71)</f>
        <v>916314000</v>
      </c>
      <c r="Q71" s="97">
        <f>SUM(EC:WC!Q71)</f>
        <v>0</v>
      </c>
      <c r="R71" s="93">
        <f t="shared" si="6"/>
        <v>0</v>
      </c>
      <c r="S71" s="94">
        <f t="shared" si="7"/>
        <v>0</v>
      </c>
      <c r="T71" s="93">
        <f t="shared" si="8"/>
        <v>88.04108457118699</v>
      </c>
      <c r="U71" s="94">
        <f t="shared" si="9"/>
        <v>0</v>
      </c>
      <c r="V71" s="96"/>
      <c r="W71" s="96"/>
    </row>
    <row r="72" spans="1:23" ht="12.75">
      <c r="A72" s="95" t="s">
        <v>96</v>
      </c>
      <c r="B72" s="96">
        <f>SUM(EC:WC!B72)</f>
        <v>75000</v>
      </c>
      <c r="C72" s="96">
        <f>SUM(EC:WC!C72)</f>
        <v>2800000</v>
      </c>
      <c r="D72" s="96">
        <f>SUM(EC:WC!D72)</f>
        <v>0</v>
      </c>
      <c r="E72" s="96">
        <f>SUM(EC:WC!E72)</f>
        <v>2875000</v>
      </c>
      <c r="F72" s="96">
        <f>SUM(EC:WC!F72)</f>
        <v>0</v>
      </c>
      <c r="G72" s="96">
        <f>SUM(EC:WC!G72)</f>
        <v>0</v>
      </c>
      <c r="H72" s="96">
        <f>SUM(EC:WC!H72)</f>
        <v>2827000</v>
      </c>
      <c r="I72" s="96">
        <f>SUM(EC:WC!I72)</f>
        <v>0</v>
      </c>
      <c r="J72" s="96">
        <f>SUM(EC:WC!J72)</f>
        <v>0</v>
      </c>
      <c r="K72" s="96">
        <f>SUM(EC:WC!K72)</f>
        <v>0</v>
      </c>
      <c r="L72" s="96">
        <f>SUM(EC:WC!L72)</f>
        <v>0</v>
      </c>
      <c r="M72" s="96">
        <f>SUM(EC:WC!M72)</f>
        <v>0</v>
      </c>
      <c r="N72" s="96">
        <f>SUM(EC:WC!N72)</f>
        <v>0</v>
      </c>
      <c r="O72" s="96">
        <f>SUM(EC:WC!O72)</f>
        <v>0</v>
      </c>
      <c r="P72" s="97">
        <f>SUM(EC:WC!P72)</f>
        <v>2827000</v>
      </c>
      <c r="Q72" s="97">
        <f>SUM(EC:WC!Q72)</f>
        <v>0</v>
      </c>
      <c r="R72" s="93">
        <f t="shared" si="6"/>
        <v>0</v>
      </c>
      <c r="S72" s="94">
        <f t="shared" si="7"/>
        <v>0</v>
      </c>
      <c r="T72" s="93">
        <f t="shared" si="8"/>
        <v>98.3304347826087</v>
      </c>
      <c r="U72" s="94">
        <f t="shared" si="9"/>
        <v>0</v>
      </c>
      <c r="V72" s="96"/>
      <c r="W72" s="96"/>
    </row>
    <row r="73" spans="1:23" ht="12.75">
      <c r="A73" s="95" t="s">
        <v>97</v>
      </c>
      <c r="B73" s="96">
        <f>SUM(EC:WC!B73)</f>
        <v>1371604000</v>
      </c>
      <c r="C73" s="96">
        <f>SUM(EC:WC!C73)</f>
        <v>29000</v>
      </c>
      <c r="D73" s="96">
        <f>SUM(EC:WC!D73)</f>
        <v>0</v>
      </c>
      <c r="E73" s="96">
        <f>SUM(EC:WC!E73)</f>
        <v>1371633000</v>
      </c>
      <c r="F73" s="96">
        <f>SUM(EC:WC!F73)</f>
        <v>0</v>
      </c>
      <c r="G73" s="96">
        <f>SUM(EC:WC!G73)</f>
        <v>0</v>
      </c>
      <c r="H73" s="96">
        <f>SUM(EC:WC!H73)</f>
        <v>1001353000</v>
      </c>
      <c r="I73" s="96">
        <f>SUM(EC:WC!I73)</f>
        <v>0</v>
      </c>
      <c r="J73" s="96">
        <f>SUM(EC:WC!J73)</f>
        <v>0</v>
      </c>
      <c r="K73" s="96">
        <f>SUM(EC:WC!K73)</f>
        <v>0</v>
      </c>
      <c r="L73" s="96">
        <f>SUM(EC:WC!L73)</f>
        <v>0</v>
      </c>
      <c r="M73" s="96">
        <f>SUM(EC:WC!M73)</f>
        <v>0</v>
      </c>
      <c r="N73" s="96">
        <f>SUM(EC:WC!N73)</f>
        <v>0</v>
      </c>
      <c r="O73" s="96">
        <f>SUM(EC:WC!O73)</f>
        <v>0</v>
      </c>
      <c r="P73" s="97">
        <f>SUM(EC:WC!P73)</f>
        <v>1001353000</v>
      </c>
      <c r="Q73" s="97">
        <f>SUM(EC:WC!Q73)</f>
        <v>0</v>
      </c>
      <c r="R73" s="93">
        <f t="shared" si="6"/>
        <v>0</v>
      </c>
      <c r="S73" s="94">
        <f t="shared" si="7"/>
        <v>0</v>
      </c>
      <c r="T73" s="93">
        <f t="shared" si="8"/>
        <v>73.00444069222598</v>
      </c>
      <c r="U73" s="94">
        <f t="shared" si="9"/>
        <v>0</v>
      </c>
      <c r="V73" s="96"/>
      <c r="W73" s="96"/>
    </row>
    <row r="74" spans="1:23" ht="12.75">
      <c r="A74" s="95" t="s">
        <v>98</v>
      </c>
      <c r="B74" s="96">
        <f>SUM(EC:WC!B74)</f>
        <v>4821000</v>
      </c>
      <c r="C74" s="96">
        <f>SUM(EC:WC!C74)</f>
        <v>0</v>
      </c>
      <c r="D74" s="96">
        <f>SUM(EC:WC!D74)</f>
        <v>0</v>
      </c>
      <c r="E74" s="96">
        <f>SUM(EC:WC!E74)</f>
        <v>4821000</v>
      </c>
      <c r="F74" s="96">
        <f>SUM(EC:WC!F74)</f>
        <v>0</v>
      </c>
      <c r="G74" s="96">
        <f>SUM(EC:WC!G74)</f>
        <v>0</v>
      </c>
      <c r="H74" s="96">
        <f>SUM(EC:WC!H74)</f>
        <v>695000</v>
      </c>
      <c r="I74" s="96">
        <f>SUM(EC:WC!I74)</f>
        <v>0</v>
      </c>
      <c r="J74" s="96">
        <f>SUM(EC:WC!J74)</f>
        <v>0</v>
      </c>
      <c r="K74" s="96">
        <f>SUM(EC:WC!K74)</f>
        <v>0</v>
      </c>
      <c r="L74" s="96">
        <f>SUM(EC:WC!L74)</f>
        <v>0</v>
      </c>
      <c r="M74" s="96">
        <f>SUM(EC:WC!M74)</f>
        <v>0</v>
      </c>
      <c r="N74" s="96">
        <f>SUM(EC:WC!N74)</f>
        <v>0</v>
      </c>
      <c r="O74" s="96">
        <f>SUM(EC:WC!O74)</f>
        <v>0</v>
      </c>
      <c r="P74" s="97">
        <f>SUM(EC:WC!P74)</f>
        <v>695000</v>
      </c>
      <c r="Q74" s="97">
        <f>SUM(EC:WC!Q74)</f>
        <v>0</v>
      </c>
      <c r="R74" s="93">
        <f t="shared" si="6"/>
        <v>0</v>
      </c>
      <c r="S74" s="94">
        <f t="shared" si="7"/>
        <v>0</v>
      </c>
      <c r="T74" s="93">
        <f t="shared" si="8"/>
        <v>14.4160962455922</v>
      </c>
      <c r="U74" s="94">
        <f t="shared" si="9"/>
        <v>0</v>
      </c>
      <c r="V74" s="96"/>
      <c r="W74" s="96"/>
    </row>
    <row r="75" spans="1:23" ht="12.75">
      <c r="A75" s="95" t="s">
        <v>99</v>
      </c>
      <c r="B75" s="96">
        <f>SUM(EC:WC!B75)</f>
        <v>378385000</v>
      </c>
      <c r="C75" s="96">
        <f>SUM(EC:WC!C75)</f>
        <v>2984000</v>
      </c>
      <c r="D75" s="96">
        <f>SUM(EC:WC!D75)</f>
        <v>0</v>
      </c>
      <c r="E75" s="96">
        <f>SUM(EC:WC!E75)</f>
        <v>381369000</v>
      </c>
      <c r="F75" s="96">
        <f>SUM(EC:WC!F75)</f>
        <v>0</v>
      </c>
      <c r="G75" s="96">
        <f>SUM(EC:WC!G75)</f>
        <v>0</v>
      </c>
      <c r="H75" s="96">
        <f>SUM(EC:WC!H75)</f>
        <v>220853000</v>
      </c>
      <c r="I75" s="96">
        <f>SUM(EC:WC!I75)</f>
        <v>0</v>
      </c>
      <c r="J75" s="96">
        <f>SUM(EC:WC!J75)</f>
        <v>0</v>
      </c>
      <c r="K75" s="96">
        <f>SUM(EC:WC!K75)</f>
        <v>0</v>
      </c>
      <c r="L75" s="96">
        <f>SUM(EC:WC!L75)</f>
        <v>0</v>
      </c>
      <c r="M75" s="96">
        <f>SUM(EC:WC!M75)</f>
        <v>0</v>
      </c>
      <c r="N75" s="96">
        <f>SUM(EC:WC!N75)</f>
        <v>0</v>
      </c>
      <c r="O75" s="96">
        <f>SUM(EC:WC!O75)</f>
        <v>0</v>
      </c>
      <c r="P75" s="97">
        <f>SUM(EC:WC!P75)</f>
        <v>220853000</v>
      </c>
      <c r="Q75" s="97">
        <f>SUM(EC:WC!Q75)</f>
        <v>0</v>
      </c>
      <c r="R75" s="93">
        <f t="shared" si="6"/>
        <v>0</v>
      </c>
      <c r="S75" s="94">
        <f t="shared" si="7"/>
        <v>0</v>
      </c>
      <c r="T75" s="93">
        <f t="shared" si="8"/>
        <v>57.910580041901675</v>
      </c>
      <c r="U75" s="94">
        <f t="shared" si="9"/>
        <v>0</v>
      </c>
      <c r="V75" s="96"/>
      <c r="W75" s="96"/>
    </row>
    <row r="76" spans="1:23" ht="12.75">
      <c r="A76" s="95" t="s">
        <v>100</v>
      </c>
      <c r="B76" s="96">
        <f>SUM(EC:WC!B76)</f>
        <v>793475000</v>
      </c>
      <c r="C76" s="96">
        <f>SUM(EC:WC!C76)</f>
        <v>4091000</v>
      </c>
      <c r="D76" s="96">
        <f>SUM(EC:WC!D76)</f>
        <v>0</v>
      </c>
      <c r="E76" s="96">
        <f>SUM(EC:WC!E76)</f>
        <v>797566000</v>
      </c>
      <c r="F76" s="96">
        <f>SUM(EC:WC!F76)</f>
        <v>0</v>
      </c>
      <c r="G76" s="96">
        <f>SUM(EC:WC!G76)</f>
        <v>0</v>
      </c>
      <c r="H76" s="96">
        <f>SUM(EC:WC!H76)</f>
        <v>300454000</v>
      </c>
      <c r="I76" s="96">
        <f>SUM(EC:WC!I76)</f>
        <v>0</v>
      </c>
      <c r="J76" s="96">
        <f>SUM(EC:WC!J76)</f>
        <v>0</v>
      </c>
      <c r="K76" s="96">
        <f>SUM(EC:WC!K76)</f>
        <v>0</v>
      </c>
      <c r="L76" s="96">
        <f>SUM(EC:WC!L76)</f>
        <v>0</v>
      </c>
      <c r="M76" s="96">
        <f>SUM(EC:WC!M76)</f>
        <v>0</v>
      </c>
      <c r="N76" s="96">
        <f>SUM(EC:WC!N76)</f>
        <v>0</v>
      </c>
      <c r="O76" s="96">
        <f>SUM(EC:WC!O76)</f>
        <v>0</v>
      </c>
      <c r="P76" s="97">
        <f>SUM(EC:WC!P76)</f>
        <v>300454000</v>
      </c>
      <c r="Q76" s="97">
        <f>SUM(EC:WC!Q76)</f>
        <v>0</v>
      </c>
      <c r="R76" s="93">
        <f t="shared" si="6"/>
        <v>0</v>
      </c>
      <c r="S76" s="94">
        <f t="shared" si="7"/>
        <v>0</v>
      </c>
      <c r="T76" s="93">
        <f t="shared" si="8"/>
        <v>37.67136512840317</v>
      </c>
      <c r="U76" s="94">
        <f t="shared" si="9"/>
        <v>0</v>
      </c>
      <c r="V76" s="96"/>
      <c r="W76" s="96"/>
    </row>
    <row r="77" spans="1:23" ht="12.75">
      <c r="A77" s="95" t="s">
        <v>101</v>
      </c>
      <c r="B77" s="96">
        <f>SUM(EC:WC!B77)</f>
        <v>18800000</v>
      </c>
      <c r="C77" s="96">
        <f>SUM(EC:WC!C77)</f>
        <v>0</v>
      </c>
      <c r="D77" s="96">
        <f>SUM(EC:WC!D77)</f>
        <v>0</v>
      </c>
      <c r="E77" s="96">
        <f>SUM(EC:WC!E77)</f>
        <v>18800000</v>
      </c>
      <c r="F77" s="96">
        <f>SUM(EC:WC!F77)</f>
        <v>0</v>
      </c>
      <c r="G77" s="96">
        <f>SUM(EC:WC!G77)</f>
        <v>0</v>
      </c>
      <c r="H77" s="96">
        <f>SUM(EC:WC!H77)</f>
        <v>302000</v>
      </c>
      <c r="I77" s="96">
        <f>SUM(EC:WC!I77)</f>
        <v>0</v>
      </c>
      <c r="J77" s="96">
        <f>SUM(EC:WC!J77)</f>
        <v>0</v>
      </c>
      <c r="K77" s="96">
        <f>SUM(EC:WC!K77)</f>
        <v>0</v>
      </c>
      <c r="L77" s="96">
        <f>SUM(EC:WC!L77)</f>
        <v>0</v>
      </c>
      <c r="M77" s="96">
        <f>SUM(EC:WC!M77)</f>
        <v>0</v>
      </c>
      <c r="N77" s="96">
        <f>SUM(EC:WC!N77)</f>
        <v>0</v>
      </c>
      <c r="O77" s="96">
        <f>SUM(EC:WC!O77)</f>
        <v>0</v>
      </c>
      <c r="P77" s="97">
        <f>SUM(EC:WC!P77)</f>
        <v>302000</v>
      </c>
      <c r="Q77" s="97">
        <f>SUM(EC:WC!Q77)</f>
        <v>0</v>
      </c>
      <c r="R77" s="93">
        <f t="shared" si="6"/>
        <v>0</v>
      </c>
      <c r="S77" s="94">
        <f t="shared" si="7"/>
        <v>0</v>
      </c>
      <c r="T77" s="93">
        <f t="shared" si="8"/>
        <v>1.6063829787234043</v>
      </c>
      <c r="U77" s="94">
        <f t="shared" si="9"/>
        <v>0</v>
      </c>
      <c r="V77" s="96"/>
      <c r="W77" s="96"/>
    </row>
    <row r="78" spans="1:23" ht="22.5" hidden="1">
      <c r="A78" s="98" t="s">
        <v>102</v>
      </c>
      <c r="B78" s="99">
        <f>SUM(EC:WC!B78)</f>
        <v>0</v>
      </c>
      <c r="C78" s="99">
        <f>SUM(EC:WC!C78)</f>
        <v>0</v>
      </c>
      <c r="D78" s="99">
        <f>SUM(EC:WC!D78)</f>
        <v>0</v>
      </c>
      <c r="E78" s="99">
        <f>SUM(EC:WC!E78)</f>
        <v>0</v>
      </c>
      <c r="F78" s="99">
        <f>SUM(EC:WC!F78)</f>
        <v>0</v>
      </c>
      <c r="G78" s="99">
        <f>SUM(EC:WC!G78)</f>
        <v>0</v>
      </c>
      <c r="H78" s="99">
        <f>SUM(EC:WC!H78)</f>
        <v>0</v>
      </c>
      <c r="I78" s="99">
        <f>SUM(EC:WC!I78)</f>
        <v>0</v>
      </c>
      <c r="J78" s="99">
        <f>SUM(EC:WC!J78)</f>
        <v>0</v>
      </c>
      <c r="K78" s="99">
        <f>SUM(EC:WC!K78)</f>
        <v>0</v>
      </c>
      <c r="L78" s="99">
        <f>SUM(EC:WC!L78)</f>
        <v>0</v>
      </c>
      <c r="M78" s="100">
        <f>SUM(EC:WC!M78)</f>
        <v>0</v>
      </c>
      <c r="N78" s="99">
        <f>SUM(EC:WC!N78)</f>
        <v>0</v>
      </c>
      <c r="O78" s="100">
        <f>SUM(EC:WC!O78)</f>
        <v>0</v>
      </c>
      <c r="P78" s="99">
        <f>SUM(EC:WC!P78)</f>
        <v>0</v>
      </c>
      <c r="Q78" s="100">
        <f>SUM(EC:WC!Q78)</f>
        <v>0</v>
      </c>
      <c r="R78" s="101" t="str">
        <f aca="true" t="shared" si="10" ref="R78:S93">IF(L78=0," ",(N78-L78)/L78)</f>
        <v> </v>
      </c>
      <c r="S78" s="101" t="str">
        <f t="shared" si="10"/>
        <v> </v>
      </c>
      <c r="T78" s="101" t="str">
        <f aca="true" t="shared" si="11" ref="T78:T96">IF(E78=0," ",(P78/E78))</f>
        <v> </v>
      </c>
      <c r="U78" s="102" t="str">
        <f aca="true" t="shared" si="12" ref="U78:U96">IF(E78=0," ",(Q78/E78))</f>
        <v> </v>
      </c>
      <c r="V78" s="99"/>
      <c r="W78" s="99"/>
    </row>
    <row r="79" spans="1:23" ht="12.75" hidden="1">
      <c r="A79" s="103"/>
      <c r="B79" s="104">
        <f>SUM(EC:WC!B79)</f>
        <v>0</v>
      </c>
      <c r="C79" s="104">
        <f>SUM(EC:WC!C79)</f>
        <v>0</v>
      </c>
      <c r="D79" s="104">
        <f>SUM(EC:WC!D79)</f>
        <v>0</v>
      </c>
      <c r="E79" s="105">
        <f>SUM(EC:WC!E79)</f>
        <v>0</v>
      </c>
      <c r="F79" s="104">
        <f>SUM(EC:WC!F79)</f>
        <v>0</v>
      </c>
      <c r="G79" s="104">
        <f>SUM(EC:WC!G79)</f>
        <v>0</v>
      </c>
      <c r="H79" s="104">
        <f>SUM(EC:WC!H79)</f>
        <v>0</v>
      </c>
      <c r="I79" s="104">
        <f>SUM(EC:WC!I79)</f>
        <v>0</v>
      </c>
      <c r="J79" s="104">
        <f>SUM(EC:WC!J79)</f>
        <v>0</v>
      </c>
      <c r="K79" s="104">
        <f>SUM(EC:WC!K79)</f>
        <v>0</v>
      </c>
      <c r="L79" s="104">
        <f>SUM(EC:WC!L79)</f>
        <v>0</v>
      </c>
      <c r="M79" s="106">
        <f>SUM(EC:WC!M79)</f>
        <v>0</v>
      </c>
      <c r="N79" s="104">
        <f>SUM(EC:WC!N79)</f>
        <v>0</v>
      </c>
      <c r="O79" s="106">
        <f>SUM(EC:WC!O79)</f>
        <v>0</v>
      </c>
      <c r="P79" s="104">
        <f>SUM(EC:WC!P79)</f>
        <v>0</v>
      </c>
      <c r="Q79" s="106">
        <f>SUM(EC:WC!Q79)</f>
        <v>0</v>
      </c>
      <c r="R79" s="101" t="str">
        <f t="shared" si="10"/>
        <v> </v>
      </c>
      <c r="S79" s="101" t="str">
        <f t="shared" si="10"/>
        <v> </v>
      </c>
      <c r="T79" s="101" t="str">
        <f t="shared" si="11"/>
        <v> </v>
      </c>
      <c r="U79" s="102" t="str">
        <f t="shared" si="12"/>
        <v> </v>
      </c>
      <c r="V79" s="104"/>
      <c r="W79" s="104"/>
    </row>
    <row r="80" spans="1:23" ht="12.75" hidden="1">
      <c r="A80" s="103"/>
      <c r="B80" s="104">
        <f>SUM(EC:WC!B80)</f>
        <v>0</v>
      </c>
      <c r="C80" s="104">
        <f>SUM(EC:WC!C80)</f>
        <v>0</v>
      </c>
      <c r="D80" s="104">
        <f>SUM(EC:WC!D80)</f>
        <v>0</v>
      </c>
      <c r="E80" s="105">
        <f>SUM(EC:WC!E80)</f>
        <v>0</v>
      </c>
      <c r="F80" s="104">
        <f>SUM(EC:WC!F80)</f>
        <v>0</v>
      </c>
      <c r="G80" s="104">
        <f>SUM(EC:WC!G80)</f>
        <v>0</v>
      </c>
      <c r="H80" s="104">
        <f>SUM(EC:WC!H80)</f>
        <v>0</v>
      </c>
      <c r="I80" s="104">
        <f>SUM(EC:WC!I80)</f>
        <v>0</v>
      </c>
      <c r="J80" s="104">
        <f>SUM(EC:WC!J80)</f>
        <v>0</v>
      </c>
      <c r="K80" s="104">
        <f>SUM(EC:WC!K80)</f>
        <v>0</v>
      </c>
      <c r="L80" s="104">
        <f>SUM(EC:WC!L80)</f>
        <v>0</v>
      </c>
      <c r="M80" s="106">
        <f>SUM(EC:WC!M80)</f>
        <v>0</v>
      </c>
      <c r="N80" s="104">
        <f>SUM(EC:WC!N80)</f>
        <v>0</v>
      </c>
      <c r="O80" s="106">
        <f>SUM(EC:WC!O80)</f>
        <v>0</v>
      </c>
      <c r="P80" s="104">
        <f>SUM(EC:WC!P80)</f>
        <v>0</v>
      </c>
      <c r="Q80" s="106">
        <f>SUM(EC:WC!Q80)</f>
        <v>0</v>
      </c>
      <c r="R80" s="101" t="str">
        <f t="shared" si="10"/>
        <v> </v>
      </c>
      <c r="S80" s="101" t="str">
        <f t="shared" si="10"/>
        <v> </v>
      </c>
      <c r="T80" s="101" t="str">
        <f t="shared" si="11"/>
        <v> </v>
      </c>
      <c r="U80" s="102" t="str">
        <f t="shared" si="12"/>
        <v> </v>
      </c>
      <c r="V80" s="104"/>
      <c r="W80" s="104"/>
    </row>
    <row r="81" spans="1:23" ht="12.75" hidden="1">
      <c r="A81" s="103"/>
      <c r="B81" s="104">
        <f>SUM(EC:WC!B81)</f>
        <v>0</v>
      </c>
      <c r="C81" s="104">
        <f>SUM(EC:WC!C81)</f>
        <v>0</v>
      </c>
      <c r="D81" s="104">
        <f>SUM(EC:WC!D81)</f>
        <v>0</v>
      </c>
      <c r="E81" s="105">
        <f>SUM(EC:WC!E81)</f>
        <v>0</v>
      </c>
      <c r="F81" s="104">
        <f>SUM(EC:WC!F81)</f>
        <v>0</v>
      </c>
      <c r="G81" s="104">
        <f>SUM(EC:WC!G81)</f>
        <v>0</v>
      </c>
      <c r="H81" s="104">
        <f>SUM(EC:WC!H81)</f>
        <v>0</v>
      </c>
      <c r="I81" s="104">
        <f>SUM(EC:WC!I81)</f>
        <v>0</v>
      </c>
      <c r="J81" s="104">
        <f>SUM(EC:WC!J81)</f>
        <v>0</v>
      </c>
      <c r="K81" s="104">
        <f>SUM(EC:WC!K81)</f>
        <v>0</v>
      </c>
      <c r="L81" s="104">
        <f>SUM(EC:WC!L81)</f>
        <v>0</v>
      </c>
      <c r="M81" s="106">
        <f>SUM(EC:WC!M81)</f>
        <v>0</v>
      </c>
      <c r="N81" s="104">
        <f>SUM(EC:WC!N81)</f>
        <v>0</v>
      </c>
      <c r="O81" s="106">
        <f>SUM(EC:WC!O81)</f>
        <v>0</v>
      </c>
      <c r="P81" s="104">
        <f>SUM(EC:WC!P81)</f>
        <v>0</v>
      </c>
      <c r="Q81" s="106">
        <f>SUM(EC:WC!Q81)</f>
        <v>0</v>
      </c>
      <c r="R81" s="101" t="str">
        <f t="shared" si="10"/>
        <v> </v>
      </c>
      <c r="S81" s="101" t="str">
        <f t="shared" si="10"/>
        <v> </v>
      </c>
      <c r="T81" s="101" t="str">
        <f t="shared" si="11"/>
        <v> </v>
      </c>
      <c r="U81" s="102" t="str">
        <f t="shared" si="12"/>
        <v> </v>
      </c>
      <c r="V81" s="104"/>
      <c r="W81" s="104"/>
    </row>
    <row r="82" spans="1:23" ht="12.75" hidden="1">
      <c r="A82" s="103"/>
      <c r="B82" s="104">
        <f>SUM(EC:WC!B82)</f>
        <v>0</v>
      </c>
      <c r="C82" s="104">
        <f>SUM(EC:WC!C82)</f>
        <v>0</v>
      </c>
      <c r="D82" s="104">
        <f>SUM(EC:WC!D82)</f>
        <v>0</v>
      </c>
      <c r="E82" s="105">
        <f>SUM(EC:WC!E82)</f>
        <v>0</v>
      </c>
      <c r="F82" s="104">
        <f>SUM(EC:WC!F82)</f>
        <v>0</v>
      </c>
      <c r="G82" s="104">
        <f>SUM(EC:WC!G82)</f>
        <v>0</v>
      </c>
      <c r="H82" s="104">
        <f>SUM(EC:WC!H82)</f>
        <v>0</v>
      </c>
      <c r="I82" s="104">
        <f>SUM(EC:WC!I82)</f>
        <v>0</v>
      </c>
      <c r="J82" s="104">
        <f>SUM(EC:WC!J82)</f>
        <v>0</v>
      </c>
      <c r="K82" s="104">
        <f>SUM(EC:WC!K82)</f>
        <v>0</v>
      </c>
      <c r="L82" s="104">
        <f>SUM(EC:WC!L82)</f>
        <v>0</v>
      </c>
      <c r="M82" s="106">
        <f>SUM(EC:WC!M82)</f>
        <v>0</v>
      </c>
      <c r="N82" s="104">
        <f>SUM(EC:WC!N82)</f>
        <v>0</v>
      </c>
      <c r="O82" s="106">
        <f>SUM(EC:WC!O82)</f>
        <v>0</v>
      </c>
      <c r="P82" s="104">
        <f>SUM(EC:WC!P82)</f>
        <v>0</v>
      </c>
      <c r="Q82" s="106">
        <f>SUM(EC:WC!Q82)</f>
        <v>0</v>
      </c>
      <c r="R82" s="101" t="str">
        <f t="shared" si="10"/>
        <v> </v>
      </c>
      <c r="S82" s="101" t="str">
        <f t="shared" si="10"/>
        <v> </v>
      </c>
      <c r="T82" s="101" t="str">
        <f t="shared" si="11"/>
        <v> </v>
      </c>
      <c r="U82" s="102" t="str">
        <f t="shared" si="12"/>
        <v> </v>
      </c>
      <c r="V82" s="104"/>
      <c r="W82" s="104"/>
    </row>
    <row r="83" spans="1:23" ht="12.75" hidden="1">
      <c r="A83" s="103"/>
      <c r="B83" s="104">
        <f>SUM(EC:WC!B83)</f>
        <v>0</v>
      </c>
      <c r="C83" s="104">
        <f>SUM(EC:WC!C83)</f>
        <v>0</v>
      </c>
      <c r="D83" s="104">
        <f>SUM(EC:WC!D83)</f>
        <v>0</v>
      </c>
      <c r="E83" s="105">
        <f>SUM(EC:WC!E83)</f>
        <v>0</v>
      </c>
      <c r="F83" s="104">
        <f>SUM(EC:WC!F83)</f>
        <v>0</v>
      </c>
      <c r="G83" s="104">
        <f>SUM(EC:WC!G83)</f>
        <v>0</v>
      </c>
      <c r="H83" s="104">
        <f>SUM(EC:WC!H83)</f>
        <v>0</v>
      </c>
      <c r="I83" s="104">
        <f>SUM(EC:WC!I83)</f>
        <v>0</v>
      </c>
      <c r="J83" s="104">
        <f>SUM(EC:WC!J83)</f>
        <v>0</v>
      </c>
      <c r="K83" s="104">
        <f>SUM(EC:WC!K83)</f>
        <v>0</v>
      </c>
      <c r="L83" s="104">
        <f>SUM(EC:WC!L83)</f>
        <v>0</v>
      </c>
      <c r="M83" s="106">
        <f>SUM(EC:WC!M83)</f>
        <v>0</v>
      </c>
      <c r="N83" s="104">
        <f>SUM(EC:WC!N83)</f>
        <v>0</v>
      </c>
      <c r="O83" s="106">
        <f>SUM(EC:WC!O83)</f>
        <v>0</v>
      </c>
      <c r="P83" s="104">
        <f>SUM(EC:WC!P83)</f>
        <v>0</v>
      </c>
      <c r="Q83" s="106">
        <f>SUM(EC:WC!Q83)</f>
        <v>0</v>
      </c>
      <c r="R83" s="101" t="str">
        <f t="shared" si="10"/>
        <v> </v>
      </c>
      <c r="S83" s="101" t="str">
        <f t="shared" si="10"/>
        <v> </v>
      </c>
      <c r="T83" s="101" t="str">
        <f t="shared" si="11"/>
        <v> </v>
      </c>
      <c r="U83" s="102" t="str">
        <f t="shared" si="12"/>
        <v> </v>
      </c>
      <c r="V83" s="104"/>
      <c r="W83" s="104"/>
    </row>
    <row r="84" spans="1:23" ht="12.75" hidden="1">
      <c r="A84" s="103"/>
      <c r="B84" s="104">
        <f>SUM(EC:WC!B84)</f>
        <v>0</v>
      </c>
      <c r="C84" s="104">
        <f>SUM(EC:WC!C84)</f>
        <v>0</v>
      </c>
      <c r="D84" s="104">
        <f>SUM(EC:WC!D84)</f>
        <v>0</v>
      </c>
      <c r="E84" s="105">
        <f>SUM(EC:WC!E84)</f>
        <v>0</v>
      </c>
      <c r="F84" s="104">
        <f>SUM(EC:WC!F84)</f>
        <v>0</v>
      </c>
      <c r="G84" s="104">
        <f>SUM(EC:WC!G84)</f>
        <v>0</v>
      </c>
      <c r="H84" s="104">
        <f>SUM(EC:WC!H84)</f>
        <v>0</v>
      </c>
      <c r="I84" s="104">
        <f>SUM(EC:WC!I84)</f>
        <v>0</v>
      </c>
      <c r="J84" s="104">
        <f>SUM(EC:WC!J84)</f>
        <v>0</v>
      </c>
      <c r="K84" s="104">
        <f>SUM(EC:WC!K84)</f>
        <v>0</v>
      </c>
      <c r="L84" s="104">
        <f>SUM(EC:WC!L84)</f>
        <v>0</v>
      </c>
      <c r="M84" s="106">
        <f>SUM(EC:WC!M84)</f>
        <v>0</v>
      </c>
      <c r="N84" s="104">
        <f>SUM(EC:WC!N84)</f>
        <v>0</v>
      </c>
      <c r="O84" s="106">
        <f>SUM(EC:WC!O84)</f>
        <v>0</v>
      </c>
      <c r="P84" s="104">
        <f>SUM(EC:WC!P84)</f>
        <v>0</v>
      </c>
      <c r="Q84" s="106">
        <f>SUM(EC:WC!Q84)</f>
        <v>0</v>
      </c>
      <c r="R84" s="101" t="str">
        <f t="shared" si="10"/>
        <v> </v>
      </c>
      <c r="S84" s="101" t="str">
        <f t="shared" si="10"/>
        <v> </v>
      </c>
      <c r="T84" s="101" t="str">
        <f t="shared" si="11"/>
        <v> </v>
      </c>
      <c r="U84" s="102" t="str">
        <f t="shared" si="12"/>
        <v> </v>
      </c>
      <c r="V84" s="104"/>
      <c r="W84" s="104"/>
    </row>
    <row r="85" spans="1:23" ht="12.75" hidden="1">
      <c r="A85" s="103"/>
      <c r="B85" s="104">
        <f>SUM(EC:WC!B85)</f>
        <v>0</v>
      </c>
      <c r="C85" s="104">
        <f>SUM(EC:WC!C85)</f>
        <v>0</v>
      </c>
      <c r="D85" s="104">
        <f>SUM(EC:WC!D85)</f>
        <v>0</v>
      </c>
      <c r="E85" s="105">
        <f>SUM(EC:WC!E85)</f>
        <v>0</v>
      </c>
      <c r="F85" s="104">
        <f>SUM(EC:WC!F85)</f>
        <v>0</v>
      </c>
      <c r="G85" s="104">
        <f>SUM(EC:WC!G85)</f>
        <v>0</v>
      </c>
      <c r="H85" s="104">
        <f>SUM(EC:WC!H85)</f>
        <v>0</v>
      </c>
      <c r="I85" s="104">
        <f>SUM(EC:WC!I85)</f>
        <v>0</v>
      </c>
      <c r="J85" s="104">
        <f>SUM(EC:WC!J85)</f>
        <v>0</v>
      </c>
      <c r="K85" s="104">
        <f>SUM(EC:WC!K85)</f>
        <v>0</v>
      </c>
      <c r="L85" s="104">
        <f>SUM(EC:WC!L85)</f>
        <v>0</v>
      </c>
      <c r="M85" s="106">
        <f>SUM(EC:WC!M85)</f>
        <v>0</v>
      </c>
      <c r="N85" s="104">
        <f>SUM(EC:WC!N85)</f>
        <v>0</v>
      </c>
      <c r="O85" s="106">
        <f>SUM(EC:WC!O85)</f>
        <v>0</v>
      </c>
      <c r="P85" s="104">
        <f>SUM(EC:WC!P85)</f>
        <v>0</v>
      </c>
      <c r="Q85" s="106">
        <f>SUM(EC:WC!Q85)</f>
        <v>0</v>
      </c>
      <c r="R85" s="101" t="str">
        <f t="shared" si="10"/>
        <v> </v>
      </c>
      <c r="S85" s="101" t="str">
        <f t="shared" si="10"/>
        <v> </v>
      </c>
      <c r="T85" s="101" t="str">
        <f t="shared" si="11"/>
        <v> </v>
      </c>
      <c r="U85" s="102" t="str">
        <f t="shared" si="12"/>
        <v> </v>
      </c>
      <c r="V85" s="104"/>
      <c r="W85" s="104"/>
    </row>
    <row r="86" spans="1:23" ht="12.75" hidden="1">
      <c r="A86" s="103"/>
      <c r="B86" s="104">
        <f>SUM(EC:WC!B86)</f>
        <v>0</v>
      </c>
      <c r="C86" s="104">
        <f>SUM(EC:WC!C86)</f>
        <v>0</v>
      </c>
      <c r="D86" s="104">
        <f>SUM(EC:WC!D86)</f>
        <v>0</v>
      </c>
      <c r="E86" s="105">
        <f>SUM(EC:WC!E86)</f>
        <v>0</v>
      </c>
      <c r="F86" s="104">
        <f>SUM(EC:WC!F86)</f>
        <v>0</v>
      </c>
      <c r="G86" s="104">
        <f>SUM(EC:WC!G86)</f>
        <v>0</v>
      </c>
      <c r="H86" s="104">
        <f>SUM(EC:WC!H86)</f>
        <v>0</v>
      </c>
      <c r="I86" s="104">
        <f>SUM(EC:WC!I86)</f>
        <v>0</v>
      </c>
      <c r="J86" s="104">
        <f>SUM(EC:WC!J86)</f>
        <v>0</v>
      </c>
      <c r="K86" s="104">
        <f>SUM(EC:WC!K86)</f>
        <v>0</v>
      </c>
      <c r="L86" s="104">
        <f>SUM(EC:WC!L86)</f>
        <v>0</v>
      </c>
      <c r="M86" s="106">
        <f>SUM(EC:WC!M86)</f>
        <v>0</v>
      </c>
      <c r="N86" s="104">
        <f>SUM(EC:WC!N86)</f>
        <v>0</v>
      </c>
      <c r="O86" s="106">
        <f>SUM(EC:WC!O86)</f>
        <v>0</v>
      </c>
      <c r="P86" s="104">
        <f>SUM(EC:WC!P86)</f>
        <v>0</v>
      </c>
      <c r="Q86" s="106">
        <f>SUM(EC:WC!Q86)</f>
        <v>0</v>
      </c>
      <c r="R86" s="101" t="str">
        <f t="shared" si="10"/>
        <v> </v>
      </c>
      <c r="S86" s="101" t="str">
        <f t="shared" si="10"/>
        <v> </v>
      </c>
      <c r="T86" s="101" t="str">
        <f t="shared" si="11"/>
        <v> </v>
      </c>
      <c r="U86" s="102" t="str">
        <f t="shared" si="12"/>
        <v> </v>
      </c>
      <c r="V86" s="104"/>
      <c r="W86" s="104"/>
    </row>
    <row r="87" spans="1:23" ht="12.75" hidden="1">
      <c r="A87" s="103"/>
      <c r="B87" s="104">
        <f>SUM(EC:WC!B87)</f>
        <v>0</v>
      </c>
      <c r="C87" s="104">
        <f>SUM(EC:WC!C87)</f>
        <v>0</v>
      </c>
      <c r="D87" s="104">
        <f>SUM(EC:WC!D87)</f>
        <v>0</v>
      </c>
      <c r="E87" s="105">
        <f>SUM(EC:WC!E87)</f>
        <v>0</v>
      </c>
      <c r="F87" s="104">
        <f>SUM(EC:WC!F87)</f>
        <v>0</v>
      </c>
      <c r="G87" s="104">
        <f>SUM(EC:WC!G87)</f>
        <v>0</v>
      </c>
      <c r="H87" s="104">
        <f>SUM(EC:WC!H87)</f>
        <v>0</v>
      </c>
      <c r="I87" s="104">
        <f>SUM(EC:WC!I87)</f>
        <v>0</v>
      </c>
      <c r="J87" s="104">
        <f>SUM(EC:WC!J87)</f>
        <v>0</v>
      </c>
      <c r="K87" s="104">
        <f>SUM(EC:WC!K87)</f>
        <v>0</v>
      </c>
      <c r="L87" s="104">
        <f>SUM(EC:WC!L87)</f>
        <v>0</v>
      </c>
      <c r="M87" s="106">
        <f>SUM(EC:WC!M87)</f>
        <v>0</v>
      </c>
      <c r="N87" s="104">
        <f>SUM(EC:WC!N87)</f>
        <v>0</v>
      </c>
      <c r="O87" s="106">
        <f>SUM(EC:WC!O87)</f>
        <v>0</v>
      </c>
      <c r="P87" s="104">
        <f>SUM(EC:WC!P87)</f>
        <v>0</v>
      </c>
      <c r="Q87" s="106">
        <f>SUM(EC:WC!Q87)</f>
        <v>0</v>
      </c>
      <c r="R87" s="101" t="str">
        <f t="shared" si="10"/>
        <v> </v>
      </c>
      <c r="S87" s="101" t="str">
        <f t="shared" si="10"/>
        <v> </v>
      </c>
      <c r="T87" s="101" t="str">
        <f t="shared" si="11"/>
        <v> </v>
      </c>
      <c r="U87" s="102" t="str">
        <f t="shared" si="12"/>
        <v> </v>
      </c>
      <c r="V87" s="104"/>
      <c r="W87" s="104"/>
    </row>
    <row r="88" spans="1:23" ht="12.75" hidden="1">
      <c r="A88" s="103"/>
      <c r="B88" s="104">
        <f>SUM(EC:WC!B88)</f>
        <v>0</v>
      </c>
      <c r="C88" s="104">
        <f>SUM(EC:WC!C88)</f>
        <v>0</v>
      </c>
      <c r="D88" s="104">
        <f>SUM(EC:WC!D88)</f>
        <v>0</v>
      </c>
      <c r="E88" s="105">
        <f>SUM(EC:WC!E88)</f>
        <v>0</v>
      </c>
      <c r="F88" s="104">
        <f>SUM(EC:WC!F88)</f>
        <v>0</v>
      </c>
      <c r="G88" s="104">
        <f>SUM(EC:WC!G88)</f>
        <v>0</v>
      </c>
      <c r="H88" s="104">
        <f>SUM(EC:WC!H88)</f>
        <v>0</v>
      </c>
      <c r="I88" s="104">
        <f>SUM(EC:WC!I88)</f>
        <v>0</v>
      </c>
      <c r="J88" s="104">
        <f>SUM(EC:WC!J88)</f>
        <v>0</v>
      </c>
      <c r="K88" s="104">
        <f>SUM(EC:WC!K88)</f>
        <v>0</v>
      </c>
      <c r="L88" s="104">
        <f>SUM(EC:WC!L88)</f>
        <v>0</v>
      </c>
      <c r="M88" s="106">
        <f>SUM(EC:WC!M88)</f>
        <v>0</v>
      </c>
      <c r="N88" s="104">
        <f>SUM(EC:WC!N88)</f>
        <v>0</v>
      </c>
      <c r="O88" s="106">
        <f>SUM(EC:WC!O88)</f>
        <v>0</v>
      </c>
      <c r="P88" s="104">
        <f>SUM(EC:WC!P88)</f>
        <v>0</v>
      </c>
      <c r="Q88" s="106">
        <f>SUM(EC:WC!Q88)</f>
        <v>0</v>
      </c>
      <c r="R88" s="101" t="str">
        <f t="shared" si="10"/>
        <v> </v>
      </c>
      <c r="S88" s="101" t="str">
        <f t="shared" si="10"/>
        <v> </v>
      </c>
      <c r="T88" s="101" t="str">
        <f t="shared" si="11"/>
        <v> </v>
      </c>
      <c r="U88" s="102" t="str">
        <f t="shared" si="12"/>
        <v> </v>
      </c>
      <c r="V88" s="104"/>
      <c r="W88" s="104"/>
    </row>
    <row r="89" spans="1:23" ht="12.75" hidden="1">
      <c r="A89" s="103"/>
      <c r="B89" s="104">
        <f>SUM(EC:WC!B89)</f>
        <v>0</v>
      </c>
      <c r="C89" s="104">
        <f>SUM(EC:WC!C89)</f>
        <v>0</v>
      </c>
      <c r="D89" s="104">
        <f>SUM(EC:WC!D89)</f>
        <v>0</v>
      </c>
      <c r="E89" s="105">
        <f>SUM(EC:WC!E89)</f>
        <v>0</v>
      </c>
      <c r="F89" s="104">
        <f>SUM(EC:WC!F89)</f>
        <v>0</v>
      </c>
      <c r="G89" s="104">
        <f>SUM(EC:WC!G89)</f>
        <v>0</v>
      </c>
      <c r="H89" s="104">
        <f>SUM(EC:WC!H89)</f>
        <v>0</v>
      </c>
      <c r="I89" s="104">
        <f>SUM(EC:WC!I89)</f>
        <v>0</v>
      </c>
      <c r="J89" s="104">
        <f>SUM(EC:WC!J89)</f>
        <v>0</v>
      </c>
      <c r="K89" s="104">
        <f>SUM(EC:WC!K89)</f>
        <v>0</v>
      </c>
      <c r="L89" s="104">
        <f>SUM(EC:WC!L89)</f>
        <v>0</v>
      </c>
      <c r="M89" s="106">
        <f>SUM(EC:WC!M89)</f>
        <v>0</v>
      </c>
      <c r="N89" s="104">
        <f>SUM(EC:WC!N89)</f>
        <v>0</v>
      </c>
      <c r="O89" s="106">
        <f>SUM(EC:WC!O89)</f>
        <v>0</v>
      </c>
      <c r="P89" s="104">
        <f>SUM(EC:WC!P89)</f>
        <v>0</v>
      </c>
      <c r="Q89" s="106">
        <f>SUM(EC:WC!Q89)</f>
        <v>0</v>
      </c>
      <c r="R89" s="101" t="str">
        <f t="shared" si="10"/>
        <v> </v>
      </c>
      <c r="S89" s="101" t="str">
        <f t="shared" si="10"/>
        <v> </v>
      </c>
      <c r="T89" s="101" t="str">
        <f t="shared" si="11"/>
        <v> </v>
      </c>
      <c r="U89" s="102" t="str">
        <f t="shared" si="12"/>
        <v> </v>
      </c>
      <c r="V89" s="104"/>
      <c r="W89" s="104"/>
    </row>
    <row r="90" spans="1:23" ht="12.75" hidden="1">
      <c r="A90" s="103"/>
      <c r="B90" s="104">
        <f>SUM(EC:WC!B90)</f>
        <v>0</v>
      </c>
      <c r="C90" s="104">
        <f>SUM(EC:WC!C90)</f>
        <v>0</v>
      </c>
      <c r="D90" s="104">
        <f>SUM(EC:WC!D90)</f>
        <v>0</v>
      </c>
      <c r="E90" s="105">
        <f>SUM(EC:WC!E90)</f>
        <v>0</v>
      </c>
      <c r="F90" s="104">
        <f>SUM(EC:WC!F90)</f>
        <v>0</v>
      </c>
      <c r="G90" s="104">
        <f>SUM(EC:WC!G90)</f>
        <v>0</v>
      </c>
      <c r="H90" s="104">
        <f>SUM(EC:WC!H90)</f>
        <v>0</v>
      </c>
      <c r="I90" s="104">
        <f>SUM(EC:WC!I90)</f>
        <v>0</v>
      </c>
      <c r="J90" s="104">
        <f>SUM(EC:WC!J90)</f>
        <v>0</v>
      </c>
      <c r="K90" s="104">
        <f>SUM(EC:WC!K90)</f>
        <v>0</v>
      </c>
      <c r="L90" s="104">
        <f>SUM(EC:WC!L90)</f>
        <v>0</v>
      </c>
      <c r="M90" s="106">
        <f>SUM(EC:WC!M90)</f>
        <v>0</v>
      </c>
      <c r="N90" s="104">
        <f>SUM(EC:WC!N90)</f>
        <v>0</v>
      </c>
      <c r="O90" s="106">
        <f>SUM(EC:WC!O90)</f>
        <v>0</v>
      </c>
      <c r="P90" s="104">
        <f>SUM(EC:WC!P90)</f>
        <v>0</v>
      </c>
      <c r="Q90" s="106">
        <f>SUM(EC:WC!Q90)</f>
        <v>0</v>
      </c>
      <c r="R90" s="101" t="str">
        <f t="shared" si="10"/>
        <v> </v>
      </c>
      <c r="S90" s="101" t="str">
        <f t="shared" si="10"/>
        <v> </v>
      </c>
      <c r="T90" s="101" t="str">
        <f t="shared" si="11"/>
        <v> </v>
      </c>
      <c r="U90" s="102" t="str">
        <f t="shared" si="12"/>
        <v> </v>
      </c>
      <c r="V90" s="104"/>
      <c r="W90" s="104"/>
    </row>
    <row r="91" spans="1:23" ht="12.75" hidden="1">
      <c r="A91" s="103"/>
      <c r="B91" s="104">
        <f>SUM(EC:WC!B91)</f>
        <v>0</v>
      </c>
      <c r="C91" s="104">
        <f>SUM(EC:WC!C91)</f>
        <v>0</v>
      </c>
      <c r="D91" s="104">
        <f>SUM(EC:WC!D91)</f>
        <v>0</v>
      </c>
      <c r="E91" s="105">
        <f>SUM(EC:WC!E91)</f>
        <v>0</v>
      </c>
      <c r="F91" s="104">
        <f>SUM(EC:WC!F91)</f>
        <v>0</v>
      </c>
      <c r="G91" s="104">
        <f>SUM(EC:WC!G91)</f>
        <v>0</v>
      </c>
      <c r="H91" s="106">
        <f>SUM(EC:WC!H91)</f>
        <v>0</v>
      </c>
      <c r="I91" s="104">
        <f>SUM(EC:WC!I91)</f>
        <v>0</v>
      </c>
      <c r="J91" s="106">
        <f>SUM(EC:WC!J91)</f>
        <v>0</v>
      </c>
      <c r="K91" s="104">
        <f>SUM(EC:WC!K91)</f>
        <v>0</v>
      </c>
      <c r="L91" s="106">
        <f>SUM(EC:WC!L91)</f>
        <v>0</v>
      </c>
      <c r="M91" s="106">
        <f>SUM(EC:WC!M91)</f>
        <v>0</v>
      </c>
      <c r="N91" s="106">
        <f>SUM(EC:WC!N91)</f>
        <v>0</v>
      </c>
      <c r="O91" s="106">
        <f>SUM(EC:WC!O91)</f>
        <v>0</v>
      </c>
      <c r="P91" s="106">
        <f>SUM(EC:WC!P91)</f>
        <v>0</v>
      </c>
      <c r="Q91" s="106">
        <f>SUM(EC:WC!Q91)</f>
        <v>0</v>
      </c>
      <c r="R91" s="101" t="str">
        <f t="shared" si="10"/>
        <v> </v>
      </c>
      <c r="S91" s="101" t="str">
        <f t="shared" si="10"/>
        <v> </v>
      </c>
      <c r="T91" s="101" t="str">
        <f t="shared" si="11"/>
        <v> </v>
      </c>
      <c r="U91" s="102" t="str">
        <f t="shared" si="12"/>
        <v> </v>
      </c>
      <c r="V91" s="104"/>
      <c r="W91" s="104"/>
    </row>
    <row r="92" spans="1:23" ht="12.75" hidden="1">
      <c r="A92" s="103"/>
      <c r="B92" s="104">
        <f>SUM(EC:WC!B92)</f>
        <v>0</v>
      </c>
      <c r="C92" s="104">
        <f>SUM(EC:WC!C92)</f>
        <v>0</v>
      </c>
      <c r="D92" s="104">
        <f>SUM(EC:WC!D92)</f>
        <v>0</v>
      </c>
      <c r="E92" s="105">
        <f>SUM(EC:WC!E92)</f>
        <v>0</v>
      </c>
      <c r="F92" s="104">
        <f>SUM(EC:WC!F92)</f>
        <v>0</v>
      </c>
      <c r="G92" s="104">
        <f>SUM(EC:WC!G92)</f>
        <v>0</v>
      </c>
      <c r="H92" s="106">
        <f>SUM(EC:WC!H92)</f>
        <v>0</v>
      </c>
      <c r="I92" s="104">
        <f>SUM(EC:WC!I92)</f>
        <v>0</v>
      </c>
      <c r="J92" s="106">
        <f>SUM(EC:WC!J92)</f>
        <v>0</v>
      </c>
      <c r="K92" s="104">
        <f>SUM(EC:WC!K92)</f>
        <v>0</v>
      </c>
      <c r="L92" s="106">
        <f>SUM(EC:WC!L92)</f>
        <v>0</v>
      </c>
      <c r="M92" s="106">
        <f>SUM(EC:WC!M92)</f>
        <v>0</v>
      </c>
      <c r="N92" s="106">
        <f>SUM(EC:WC!N92)</f>
        <v>0</v>
      </c>
      <c r="O92" s="106">
        <f>SUM(EC:WC!O92)</f>
        <v>0</v>
      </c>
      <c r="P92" s="106">
        <f>SUM(EC:WC!P92)</f>
        <v>0</v>
      </c>
      <c r="Q92" s="106">
        <f>SUM(EC:WC!Q92)</f>
        <v>0</v>
      </c>
      <c r="R92" s="101" t="str">
        <f t="shared" si="10"/>
        <v> </v>
      </c>
      <c r="S92" s="101" t="str">
        <f t="shared" si="10"/>
        <v> </v>
      </c>
      <c r="T92" s="101" t="str">
        <f t="shared" si="11"/>
        <v> </v>
      </c>
      <c r="U92" s="102" t="str">
        <f t="shared" si="12"/>
        <v> </v>
      </c>
      <c r="V92" s="104"/>
      <c r="W92" s="104"/>
    </row>
    <row r="93" spans="1:23" ht="12.75" hidden="1">
      <c r="A93" s="103"/>
      <c r="B93" s="104">
        <f>SUM(EC:WC!B93)</f>
        <v>0</v>
      </c>
      <c r="C93" s="104">
        <f>SUM(EC:WC!C93)</f>
        <v>0</v>
      </c>
      <c r="D93" s="104">
        <f>SUM(EC:WC!D93)</f>
        <v>0</v>
      </c>
      <c r="E93" s="105">
        <f>SUM(EC:WC!E93)</f>
        <v>0</v>
      </c>
      <c r="F93" s="104">
        <f>SUM(EC:WC!F93)</f>
        <v>0</v>
      </c>
      <c r="G93" s="104">
        <f>SUM(EC:WC!G93)</f>
        <v>0</v>
      </c>
      <c r="H93" s="106">
        <f>SUM(EC:WC!H93)</f>
        <v>0</v>
      </c>
      <c r="I93" s="104">
        <f>SUM(EC:WC!I93)</f>
        <v>0</v>
      </c>
      <c r="J93" s="106">
        <f>SUM(EC:WC!J93)</f>
        <v>0</v>
      </c>
      <c r="K93" s="104">
        <f>SUM(EC:WC!K93)</f>
        <v>0</v>
      </c>
      <c r="L93" s="106">
        <f>SUM(EC:WC!L93)</f>
        <v>0</v>
      </c>
      <c r="M93" s="106">
        <f>SUM(EC:WC!M93)</f>
        <v>0</v>
      </c>
      <c r="N93" s="106">
        <f>SUM(EC:WC!N93)</f>
        <v>0</v>
      </c>
      <c r="O93" s="106">
        <f>SUM(EC:WC!O93)</f>
        <v>0</v>
      </c>
      <c r="P93" s="106">
        <f>SUM(EC:WC!P93)</f>
        <v>0</v>
      </c>
      <c r="Q93" s="106">
        <f>SUM(EC:WC!Q93)</f>
        <v>0</v>
      </c>
      <c r="R93" s="101" t="str">
        <f t="shared" si="10"/>
        <v> </v>
      </c>
      <c r="S93" s="101" t="str">
        <f t="shared" si="10"/>
        <v> </v>
      </c>
      <c r="T93" s="101" t="str">
        <f t="shared" si="11"/>
        <v> </v>
      </c>
      <c r="U93" s="102" t="str">
        <f t="shared" si="12"/>
        <v> </v>
      </c>
      <c r="V93" s="104"/>
      <c r="W93" s="104"/>
    </row>
    <row r="94" spans="1:23" ht="12.75" hidden="1">
      <c r="A94" s="107"/>
      <c r="B94" s="108">
        <f>SUM(EC:WC!B94)</f>
        <v>0</v>
      </c>
      <c r="C94" s="109">
        <f>SUM(EC:WC!C94)</f>
        <v>0</v>
      </c>
      <c r="D94" s="109">
        <f>SUM(EC:WC!D94)</f>
        <v>0</v>
      </c>
      <c r="E94" s="109">
        <f>SUM(EC:WC!E94)</f>
        <v>0</v>
      </c>
      <c r="F94" s="108">
        <f>SUM(EC:WC!F94)</f>
        <v>0</v>
      </c>
      <c r="G94" s="109">
        <f>SUM(EC:WC!G94)</f>
        <v>0</v>
      </c>
      <c r="H94" s="108">
        <f>SUM(EC:WC!H94)</f>
        <v>0</v>
      </c>
      <c r="I94" s="109">
        <f>SUM(EC:WC!I94)</f>
        <v>0</v>
      </c>
      <c r="J94" s="108">
        <f>SUM(EC:WC!J94)</f>
        <v>0</v>
      </c>
      <c r="K94" s="109">
        <f>SUM(EC:WC!K94)</f>
        <v>0</v>
      </c>
      <c r="L94" s="108">
        <f>SUM(EC:WC!L94)</f>
        <v>0</v>
      </c>
      <c r="M94" s="108">
        <f>SUM(EC:WC!M94)</f>
        <v>0</v>
      </c>
      <c r="N94" s="108">
        <f>SUM(EC:WC!N94)</f>
        <v>0</v>
      </c>
      <c r="O94" s="108">
        <f>SUM(EC:WC!O94)</f>
        <v>0</v>
      </c>
      <c r="P94" s="108">
        <f>SUM(EC:WC!P94)</f>
        <v>0</v>
      </c>
      <c r="Q94" s="108">
        <f>SUM(EC:WC!Q94)</f>
        <v>0</v>
      </c>
      <c r="R94" s="110" t="str">
        <f aca="true" t="shared" si="13" ref="R94:S96">IF(L94=0," ",(N94-L94)/L94)</f>
        <v> </v>
      </c>
      <c r="S94" s="111" t="str">
        <f t="shared" si="13"/>
        <v> </v>
      </c>
      <c r="T94" s="110" t="str">
        <f t="shared" si="11"/>
        <v> </v>
      </c>
      <c r="U94" s="111" t="str">
        <f t="shared" si="12"/>
        <v> </v>
      </c>
      <c r="V94" s="108"/>
      <c r="W94" s="109"/>
    </row>
    <row r="95" spans="1:23" ht="12.75" hidden="1">
      <c r="A95" s="107" t="s">
        <v>66</v>
      </c>
      <c r="B95" s="108">
        <f>SUM(EC:WC!B95)</f>
        <v>3607940000</v>
      </c>
      <c r="C95" s="108">
        <f>SUM(EC:WC!C95)</f>
        <v>9904000</v>
      </c>
      <c r="D95" s="108">
        <f>SUM(EC:WC!D95)</f>
        <v>0</v>
      </c>
      <c r="E95" s="108">
        <f>SUM(EC:WC!E95)</f>
        <v>3617844000</v>
      </c>
      <c r="F95" s="108">
        <f>SUM(EC:WC!F95)</f>
        <v>0</v>
      </c>
      <c r="G95" s="108">
        <f>SUM(EC:WC!G95)</f>
        <v>0</v>
      </c>
      <c r="H95" s="108">
        <f>SUM(EC:WC!H95)</f>
        <v>2442798000</v>
      </c>
      <c r="I95" s="108">
        <f>SUM(EC:WC!I95)</f>
        <v>0</v>
      </c>
      <c r="J95" s="108">
        <f>SUM(EC:WC!J95)</f>
        <v>0</v>
      </c>
      <c r="K95" s="108">
        <f>SUM(EC:WC!K95)</f>
        <v>0</v>
      </c>
      <c r="L95" s="108">
        <f>SUM(EC:WC!L95)</f>
        <v>0</v>
      </c>
      <c r="M95" s="108">
        <f>SUM(EC:WC!M95)</f>
        <v>0</v>
      </c>
      <c r="N95" s="108">
        <f>SUM(EC:WC!N95)</f>
        <v>0</v>
      </c>
      <c r="O95" s="108">
        <f>SUM(EC:WC!O95)</f>
        <v>0</v>
      </c>
      <c r="P95" s="108">
        <f>SUM(EC:WC!P95)</f>
        <v>2442798000</v>
      </c>
      <c r="Q95" s="108">
        <f>SUM(EC:WC!Q95)</f>
        <v>0</v>
      </c>
      <c r="R95" s="110" t="str">
        <f t="shared" si="13"/>
        <v> </v>
      </c>
      <c r="S95" s="111" t="str">
        <f t="shared" si="13"/>
        <v> </v>
      </c>
      <c r="T95" s="110">
        <f t="shared" si="11"/>
        <v>0.6752082179331116</v>
      </c>
      <c r="U95" s="111">
        <f t="shared" si="12"/>
        <v>0</v>
      </c>
      <c r="V95" s="108"/>
      <c r="W95" s="108"/>
    </row>
    <row r="96" spans="1:23" ht="12.75">
      <c r="A96" s="112" t="s">
        <v>103</v>
      </c>
      <c r="B96" s="113">
        <f>SUM(EC:WC!B96)</f>
        <v>3607940000</v>
      </c>
      <c r="C96" s="113">
        <f>SUM(EC:WC!C96)</f>
        <v>9904000</v>
      </c>
      <c r="D96" s="113">
        <f>SUM(EC:WC!D96)</f>
        <v>0</v>
      </c>
      <c r="E96" s="113">
        <f>SUM(EC:WC!E96)</f>
        <v>3617844000</v>
      </c>
      <c r="F96" s="113">
        <f>SUM(EC:WC!F96)</f>
        <v>0</v>
      </c>
      <c r="G96" s="113">
        <f>SUM(EC:WC!G96)</f>
        <v>0</v>
      </c>
      <c r="H96" s="113">
        <f>SUM(EC:WC!H96)</f>
        <v>2442798000</v>
      </c>
      <c r="I96" s="113">
        <f>SUM(EC:WC!I96)</f>
        <v>0</v>
      </c>
      <c r="J96" s="113">
        <f>SUM(EC:WC!J96)</f>
        <v>0</v>
      </c>
      <c r="K96" s="113">
        <f>SUM(EC:WC!K96)</f>
        <v>0</v>
      </c>
      <c r="L96" s="113">
        <f>SUM(EC:WC!L96)</f>
        <v>0</v>
      </c>
      <c r="M96" s="113">
        <f>SUM(EC:WC!M96)</f>
        <v>0</v>
      </c>
      <c r="N96" s="113">
        <f>SUM(EC:WC!N96)</f>
        <v>0</v>
      </c>
      <c r="O96" s="113">
        <f>SUM(EC:WC!O96)</f>
        <v>0</v>
      </c>
      <c r="P96" s="113">
        <f>SUM(EC:WC!P96)</f>
        <v>2442798000</v>
      </c>
      <c r="Q96" s="113">
        <f>SUM(EC:WC!Q96)</f>
        <v>0</v>
      </c>
      <c r="R96" s="110" t="str">
        <f t="shared" si="13"/>
        <v> </v>
      </c>
      <c r="S96" s="111" t="str">
        <f t="shared" si="13"/>
        <v> </v>
      </c>
      <c r="T96" s="110">
        <f t="shared" si="11"/>
        <v>0.6752082179331116</v>
      </c>
      <c r="U96" s="111">
        <f t="shared" si="12"/>
        <v>0</v>
      </c>
      <c r="V96" s="113"/>
      <c r="W96" s="113"/>
    </row>
    <row r="97" spans="1:23" ht="12.75">
      <c r="A97" s="114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6"/>
      <c r="S97" s="116"/>
      <c r="T97" s="116"/>
      <c r="U97" s="116"/>
      <c r="V97" s="115"/>
      <c r="W97" s="115"/>
    </row>
    <row r="98" ht="12.75">
      <c r="A98" s="117" t="s">
        <v>104</v>
      </c>
    </row>
    <row r="99" ht="12.75">
      <c r="A99" s="117" t="s">
        <v>105</v>
      </c>
    </row>
    <row r="100" spans="1:22" ht="12.75">
      <c r="A100" s="117" t="s">
        <v>106</v>
      </c>
      <c r="B100" s="118"/>
      <c r="C100" s="118"/>
      <c r="D100" s="118"/>
      <c r="E100" s="118"/>
      <c r="F100" s="118"/>
      <c r="H100" s="118"/>
      <c r="I100" s="118"/>
      <c r="J100" s="118"/>
      <c r="K100" s="118"/>
      <c r="V100" s="118"/>
    </row>
    <row r="101" spans="1:22" ht="12.75">
      <c r="A101" s="117" t="s">
        <v>107</v>
      </c>
      <c r="B101" s="118"/>
      <c r="C101" s="118"/>
      <c r="D101" s="118"/>
      <c r="E101" s="118"/>
      <c r="F101" s="118"/>
      <c r="H101" s="118"/>
      <c r="I101" s="118"/>
      <c r="J101" s="118"/>
      <c r="K101" s="118"/>
      <c r="V101" s="118"/>
    </row>
    <row r="102" spans="1:22" ht="12.75">
      <c r="A102" s="117" t="s">
        <v>108</v>
      </c>
      <c r="B102" s="118"/>
      <c r="C102" s="118"/>
      <c r="D102" s="118"/>
      <c r="E102" s="118"/>
      <c r="F102" s="118"/>
      <c r="H102" s="118"/>
      <c r="I102" s="118"/>
      <c r="J102" s="118"/>
      <c r="K102" s="118"/>
      <c r="V102" s="118"/>
    </row>
    <row r="103" ht="12.75">
      <c r="A103" s="117" t="s">
        <v>109</v>
      </c>
    </row>
    <row r="106" spans="1:23" ht="12.75">
      <c r="A106" s="118"/>
      <c r="G106" s="118"/>
      <c r="W106" s="118"/>
    </row>
    <row r="107" spans="1:23" ht="12.75">
      <c r="A107" s="118"/>
      <c r="G107" s="118"/>
      <c r="W107" s="118"/>
    </row>
    <row r="108" spans="1:23" ht="12.75">
      <c r="A108" s="118"/>
      <c r="G108" s="118"/>
      <c r="W108" s="118"/>
    </row>
  </sheetData>
  <sheetProtection password="F954" sheet="1" objects="1" scenarios="1"/>
  <mergeCells count="17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R57:S57"/>
    <mergeCell ref="T57:U57"/>
    <mergeCell ref="V57:W57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8"/>
  <sheetViews>
    <sheetView showGridLines="0" zoomScalePageLayoutView="0" workbookViewId="0" topLeftCell="A1">
      <selection activeCell="A1" sqref="A1:U1"/>
    </sheetView>
  </sheetViews>
  <sheetFormatPr defaultColWidth="9.140625" defaultRowHeight="12.75"/>
  <cols>
    <col min="1" max="1" width="48.00390625" style="0" customWidth="1"/>
    <col min="2" max="9" width="13.7109375" style="0" customWidth="1"/>
    <col min="10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"/>
      <c r="W1" s="1"/>
    </row>
    <row r="2" spans="1:23" ht="18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2"/>
      <c r="W2" s="2"/>
    </row>
    <row r="3" spans="1:23" ht="18" customHeight="1">
      <c r="A3" s="125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2"/>
      <c r="W3" s="2"/>
    </row>
    <row r="4" spans="1:23" ht="18" customHeight="1">
      <c r="A4" s="125" t="s">
        <v>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2"/>
      <c r="W4" s="2"/>
    </row>
    <row r="5" spans="1:23" ht="15" customHeight="1">
      <c r="A5" s="126" t="s">
        <v>113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3"/>
      <c r="W5" s="3"/>
    </row>
    <row r="6" spans="1:23" ht="12.75" customHeight="1">
      <c r="A6" s="4"/>
      <c r="B6" s="4"/>
      <c r="C6" s="4"/>
      <c r="D6" s="4"/>
      <c r="E6" s="5"/>
      <c r="F6" s="119" t="s">
        <v>3</v>
      </c>
      <c r="G6" s="120"/>
      <c r="H6" s="119" t="s">
        <v>4</v>
      </c>
      <c r="I6" s="120"/>
      <c r="J6" s="119" t="s">
        <v>5</v>
      </c>
      <c r="K6" s="120"/>
      <c r="L6" s="119" t="s">
        <v>6</v>
      </c>
      <c r="M6" s="120"/>
      <c r="N6" s="119" t="s">
        <v>7</v>
      </c>
      <c r="O6" s="120"/>
      <c r="P6" s="119" t="s">
        <v>8</v>
      </c>
      <c r="Q6" s="120"/>
      <c r="R6" s="119" t="s">
        <v>9</v>
      </c>
      <c r="S6" s="120"/>
      <c r="T6" s="119" t="s">
        <v>10</v>
      </c>
      <c r="U6" s="120"/>
      <c r="V6" s="119" t="s">
        <v>11</v>
      </c>
      <c r="W6" s="120"/>
    </row>
    <row r="7" spans="1:23" ht="76.5">
      <c r="A7" s="6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hidden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>
        <v>0</v>
      </c>
      <c r="I9" s="20">
        <v>0</v>
      </c>
      <c r="J9" s="19"/>
      <c r="K9" s="20"/>
      <c r="L9" s="19"/>
      <c r="M9" s="20"/>
      <c r="N9" s="19"/>
      <c r="O9" s="20"/>
      <c r="P9" s="19">
        <f>$H9+$J9+$L9+$N9</f>
        <v>0</v>
      </c>
      <c r="Q9" s="20">
        <f>$I9+$K9+$M9+$O9</f>
        <v>0</v>
      </c>
      <c r="R9" s="21">
        <f>IF($H9=0,0,(($H9-$H9)/$H9)*100)</f>
        <v>0</v>
      </c>
      <c r="S9" s="22">
        <f>IF($I9=0,0,(($I9-$I9)/$I9)*100)</f>
        <v>0</v>
      </c>
      <c r="T9" s="21">
        <f>IF($E9=0,0,($P9/$E9)*100)</f>
        <v>0</v>
      </c>
      <c r="U9" s="23">
        <f>IF($E9=0,0,($Q9/$E9)*100)</f>
        <v>0</v>
      </c>
      <c r="V9" s="19"/>
      <c r="W9" s="20"/>
    </row>
    <row r="10" spans="1:23" ht="12.75">
      <c r="A10" s="17" t="s">
        <v>34</v>
      </c>
      <c r="B10" s="18">
        <v>38000000</v>
      </c>
      <c r="C10" s="18">
        <v>0</v>
      </c>
      <c r="D10" s="18"/>
      <c r="E10" s="18">
        <f>$B10+$C10+$D10</f>
        <v>38000000</v>
      </c>
      <c r="F10" s="19">
        <v>38000000</v>
      </c>
      <c r="G10" s="20">
        <v>38000000</v>
      </c>
      <c r="H10" s="19">
        <v>15286000</v>
      </c>
      <c r="I10" s="20">
        <v>10295716</v>
      </c>
      <c r="J10" s="19"/>
      <c r="K10" s="20"/>
      <c r="L10" s="19"/>
      <c r="M10" s="20"/>
      <c r="N10" s="19"/>
      <c r="O10" s="20"/>
      <c r="P10" s="19">
        <f>$H10+$J10+$L10+$N10</f>
        <v>15286000</v>
      </c>
      <c r="Q10" s="20">
        <f>$I10+$K10+$M10+$O10</f>
        <v>10295716</v>
      </c>
      <c r="R10" s="21">
        <f>IF($H10=0,0,(($H10-$H10)/$H10)*100)</f>
        <v>0</v>
      </c>
      <c r="S10" s="22">
        <f>IF($I10=0,0,(($I10-$I10)/$I10)*100)</f>
        <v>0</v>
      </c>
      <c r="T10" s="21">
        <f>IF($E10=0,0,($P10/$E10)*100)</f>
        <v>40.22631578947368</v>
      </c>
      <c r="U10" s="23">
        <f>IF($E10=0,0,($Q10/$E10)*100)</f>
        <v>27.09398947368421</v>
      </c>
      <c r="V10" s="19"/>
      <c r="W10" s="20"/>
    </row>
    <row r="11" spans="1:23" ht="12.75">
      <c r="A11" s="17" t="s">
        <v>35</v>
      </c>
      <c r="B11" s="18">
        <v>3000000</v>
      </c>
      <c r="C11" s="18">
        <v>0</v>
      </c>
      <c r="D11" s="18"/>
      <c r="E11" s="18">
        <f>$B11+$C11+$D11</f>
        <v>3000000</v>
      </c>
      <c r="F11" s="19">
        <v>500000</v>
      </c>
      <c r="G11" s="20">
        <v>500000</v>
      </c>
      <c r="H11" s="19">
        <v>47000</v>
      </c>
      <c r="I11" s="20">
        <v>46692</v>
      </c>
      <c r="J11" s="19"/>
      <c r="K11" s="20"/>
      <c r="L11" s="19"/>
      <c r="M11" s="20"/>
      <c r="N11" s="19"/>
      <c r="O11" s="20"/>
      <c r="P11" s="19">
        <f>$H11+$J11+$L11+$N11</f>
        <v>47000</v>
      </c>
      <c r="Q11" s="20">
        <f>$I11+$K11+$M11+$O11</f>
        <v>46692</v>
      </c>
      <c r="R11" s="21">
        <f>IF($H11=0,0,(($H11-$H11)/$H11)*100)</f>
        <v>0</v>
      </c>
      <c r="S11" s="22">
        <f>IF($I11=0,0,(($I11-$I11)/$I11)*100)</f>
        <v>0</v>
      </c>
      <c r="T11" s="21">
        <f>IF($E11=0,0,($P11/$E11)*100)</f>
        <v>1.5666666666666667</v>
      </c>
      <c r="U11" s="23">
        <f>IF($E11=0,0,($Q11/$E11)*100)</f>
        <v>1.5564</v>
      </c>
      <c r="V11" s="19"/>
      <c r="W11" s="20"/>
    </row>
    <row r="12" spans="1:23" ht="12.75">
      <c r="A12" s="17" t="s">
        <v>36</v>
      </c>
      <c r="B12" s="18">
        <v>74286000</v>
      </c>
      <c r="C12" s="18">
        <v>0</v>
      </c>
      <c r="D12" s="18"/>
      <c r="E12" s="18">
        <f>$B12+$C12+$D12</f>
        <v>74286000</v>
      </c>
      <c r="F12" s="19">
        <v>40328000</v>
      </c>
      <c r="G12" s="20">
        <v>24341000</v>
      </c>
      <c r="H12" s="19">
        <v>17918000</v>
      </c>
      <c r="I12" s="20">
        <v>7665126</v>
      </c>
      <c r="J12" s="19"/>
      <c r="K12" s="20"/>
      <c r="L12" s="19"/>
      <c r="M12" s="20"/>
      <c r="N12" s="19"/>
      <c r="O12" s="20"/>
      <c r="P12" s="19">
        <f>$H12+$J12+$L12+$N12</f>
        <v>17918000</v>
      </c>
      <c r="Q12" s="20">
        <f>$I12+$K12+$M12+$O12</f>
        <v>7665126</v>
      </c>
      <c r="R12" s="21">
        <f>IF($H12=0,0,(($H12-$H12)/$H12)*100)</f>
        <v>0</v>
      </c>
      <c r="S12" s="22">
        <f>IF($I12=0,0,(($I12-$I12)/$I12)*100)</f>
        <v>0</v>
      </c>
      <c r="T12" s="21">
        <f>IF($E12=0,0,($P12/$E12)*100)</f>
        <v>24.120291845031367</v>
      </c>
      <c r="U12" s="23">
        <f>IF($E12=0,0,($Q12/$E12)*100)</f>
        <v>10.31839916000323</v>
      </c>
      <c r="V12" s="19"/>
      <c r="W12" s="20"/>
    </row>
    <row r="13" spans="1:23" ht="12.75">
      <c r="A13" s="17" t="s">
        <v>37</v>
      </c>
      <c r="B13" s="18">
        <v>9435000</v>
      </c>
      <c r="C13" s="18">
        <v>0</v>
      </c>
      <c r="D13" s="18"/>
      <c r="E13" s="18">
        <f>$B13+$C13+$D13</f>
        <v>9435000</v>
      </c>
      <c r="F13" s="19">
        <v>3480000</v>
      </c>
      <c r="G13" s="20">
        <v>0</v>
      </c>
      <c r="H13" s="19">
        <v>0</v>
      </c>
      <c r="I13" s="20">
        <v>0</v>
      </c>
      <c r="J13" s="19"/>
      <c r="K13" s="20"/>
      <c r="L13" s="19"/>
      <c r="M13" s="20"/>
      <c r="N13" s="19"/>
      <c r="O13" s="20"/>
      <c r="P13" s="19">
        <f>$H13+$J13+$L13+$N13</f>
        <v>0</v>
      </c>
      <c r="Q13" s="20">
        <f>$I13+$K13+$M13+$O13</f>
        <v>0</v>
      </c>
      <c r="R13" s="21">
        <f>IF($H13=0,0,(($H13-$H13)/$H13)*100)</f>
        <v>0</v>
      </c>
      <c r="S13" s="22">
        <f>IF($I13=0,0,(($I13-$I13)/$I13)*100)</f>
        <v>0</v>
      </c>
      <c r="T13" s="21">
        <f>IF($E13=0,0,($P13/$E13)*100)</f>
        <v>0</v>
      </c>
      <c r="U13" s="23">
        <f>IF($E13=0,0,($Q13/$E13)*100)</f>
        <v>0</v>
      </c>
      <c r="V13" s="19"/>
      <c r="W13" s="20"/>
    </row>
    <row r="14" spans="1:23" ht="12.75">
      <c r="A14" s="24" t="s">
        <v>38</v>
      </c>
      <c r="B14" s="25">
        <f>SUM(B9:B13)</f>
        <v>124721000</v>
      </c>
      <c r="C14" s="25">
        <f>SUM(C9:C13)</f>
        <v>0</v>
      </c>
      <c r="D14" s="25">
        <f>SUM(D9:D13)</f>
        <v>0</v>
      </c>
      <c r="E14" s="25">
        <f>$B14+$C14+$D14</f>
        <v>124721000</v>
      </c>
      <c r="F14" s="26">
        <f aca="true" t="shared" si="0" ref="F14:O14">SUM(F9:F13)</f>
        <v>82308000</v>
      </c>
      <c r="G14" s="27">
        <f t="shared" si="0"/>
        <v>62841000</v>
      </c>
      <c r="H14" s="26">
        <f t="shared" si="0"/>
        <v>33251000</v>
      </c>
      <c r="I14" s="27">
        <f t="shared" si="0"/>
        <v>18007534</v>
      </c>
      <c r="J14" s="26">
        <f t="shared" si="0"/>
        <v>0</v>
      </c>
      <c r="K14" s="27">
        <f t="shared" si="0"/>
        <v>0</v>
      </c>
      <c r="L14" s="26">
        <f t="shared" si="0"/>
        <v>0</v>
      </c>
      <c r="M14" s="27">
        <f t="shared" si="0"/>
        <v>0</v>
      </c>
      <c r="N14" s="26">
        <f t="shared" si="0"/>
        <v>0</v>
      </c>
      <c r="O14" s="27">
        <f t="shared" si="0"/>
        <v>0</v>
      </c>
      <c r="P14" s="26">
        <f>$H14+$J14+$L14+$N14</f>
        <v>33251000</v>
      </c>
      <c r="Q14" s="27">
        <f>$I14+$K14+$M14+$O14</f>
        <v>18007534</v>
      </c>
      <c r="R14" s="28">
        <f>IF($H14=0,0,(($H14-$H14)/$H14)*100)</f>
        <v>0</v>
      </c>
      <c r="S14" s="29">
        <f>IF($I14=0,0,(($I14-$I14)/$I14)*100)</f>
        <v>0</v>
      </c>
      <c r="T14" s="28">
        <f>IF(SUM($E9:$E12)=0,0,(P14/SUM($E9:$E12))*100)</f>
        <v>28.842183786409453</v>
      </c>
      <c r="U14" s="30">
        <f>IF(SUM($E9:$E12)=0,0,(Q14/SUM($E9:$E12))*100)</f>
        <v>15.619879256804817</v>
      </c>
      <c r="V14" s="26">
        <f>SUM(V9:V13)</f>
        <v>0</v>
      </c>
      <c r="W14" s="27">
        <f>SUM(W9:W13)</f>
        <v>0</v>
      </c>
    </row>
    <row r="15" spans="1:23" ht="12.75" customHeight="1">
      <c r="A15" s="10" t="s">
        <v>39</v>
      </c>
      <c r="B15" s="31"/>
      <c r="C15" s="31"/>
      <c r="D15" s="31"/>
      <c r="E15" s="31"/>
      <c r="F15" s="32"/>
      <c r="G15" s="33"/>
      <c r="H15" s="32"/>
      <c r="I15" s="33"/>
      <c r="J15" s="32"/>
      <c r="K15" s="33"/>
      <c r="L15" s="32"/>
      <c r="M15" s="33"/>
      <c r="N15" s="32"/>
      <c r="O15" s="33"/>
      <c r="P15" s="32"/>
      <c r="Q15" s="33"/>
      <c r="R15" s="14"/>
      <c r="S15" s="15"/>
      <c r="T15" s="14"/>
      <c r="U15" s="16"/>
      <c r="V15" s="32"/>
      <c r="W15" s="33"/>
    </row>
    <row r="16" spans="1:23" ht="12.75">
      <c r="A16" s="17" t="s">
        <v>40</v>
      </c>
      <c r="B16" s="18">
        <v>24900000</v>
      </c>
      <c r="C16" s="18">
        <v>0</v>
      </c>
      <c r="D16" s="18"/>
      <c r="E16" s="18">
        <f>$B16+$C16+$D16</f>
        <v>24900000</v>
      </c>
      <c r="F16" s="19">
        <v>24900000</v>
      </c>
      <c r="G16" s="20">
        <v>24900000</v>
      </c>
      <c r="H16" s="19">
        <v>2031000</v>
      </c>
      <c r="I16" s="20">
        <v>4837873</v>
      </c>
      <c r="J16" s="19"/>
      <c r="K16" s="20"/>
      <c r="L16" s="19"/>
      <c r="M16" s="20"/>
      <c r="N16" s="19"/>
      <c r="O16" s="20"/>
      <c r="P16" s="19">
        <f>$H16+$J16+$L16+$N16</f>
        <v>2031000</v>
      </c>
      <c r="Q16" s="20">
        <f>$I16+$K16+$M16+$O16</f>
        <v>4837873</v>
      </c>
      <c r="R16" s="21">
        <f>IF($H16=0,0,(($H16-$H16)/$H16)*100)</f>
        <v>0</v>
      </c>
      <c r="S16" s="22">
        <f>IF($I16=0,0,(($I16-$I16)/$I16)*100)</f>
        <v>0</v>
      </c>
      <c r="T16" s="21">
        <f>IF($E16=0,0,($P16/$E16)*100)</f>
        <v>8.156626506024097</v>
      </c>
      <c r="U16" s="23">
        <f>IF($E16=0,0,($Q16/$E16)*100)</f>
        <v>19.429208835341367</v>
      </c>
      <c r="V16" s="19"/>
      <c r="W16" s="20"/>
    </row>
    <row r="17" spans="1:23" ht="12.75">
      <c r="A17" s="17" t="s">
        <v>41</v>
      </c>
      <c r="B17" s="18">
        <v>0</v>
      </c>
      <c r="C17" s="18">
        <v>0</v>
      </c>
      <c r="D17" s="18"/>
      <c r="E17" s="18">
        <f>$B17+$C17+$D17</f>
        <v>0</v>
      </c>
      <c r="F17" s="19">
        <v>0</v>
      </c>
      <c r="G17" s="20">
        <v>0</v>
      </c>
      <c r="H17" s="19">
        <v>0</v>
      </c>
      <c r="I17" s="20">
        <v>0</v>
      </c>
      <c r="J17" s="19"/>
      <c r="K17" s="20"/>
      <c r="L17" s="19"/>
      <c r="M17" s="20"/>
      <c r="N17" s="19"/>
      <c r="O17" s="20"/>
      <c r="P17" s="19">
        <f>$H17+$J17+$L17+$N17</f>
        <v>0</v>
      </c>
      <c r="Q17" s="20">
        <f>$I17+$K17+$M17+$O17</f>
        <v>0</v>
      </c>
      <c r="R17" s="21">
        <f>IF($H17=0,0,(($H17-$H17)/$H17)*100)</f>
        <v>0</v>
      </c>
      <c r="S17" s="22">
        <f>IF($I17=0,0,(($I17-$I17)/$I17)*100)</f>
        <v>0</v>
      </c>
      <c r="T17" s="21">
        <f>IF($E17=0,0,($P17/$E17)*100)</f>
        <v>0</v>
      </c>
      <c r="U17" s="23">
        <f>IF($E17=0,0,($Q17/$E17)*100)</f>
        <v>0</v>
      </c>
      <c r="V17" s="19"/>
      <c r="W17" s="20"/>
    </row>
    <row r="18" spans="1:23" ht="12.75">
      <c r="A18" s="17" t="s">
        <v>42</v>
      </c>
      <c r="B18" s="18">
        <v>0</v>
      </c>
      <c r="C18" s="18">
        <v>0</v>
      </c>
      <c r="D18" s="18"/>
      <c r="E18" s="18">
        <f>$B18+$C18+$D18</f>
        <v>0</v>
      </c>
      <c r="F18" s="19">
        <v>0</v>
      </c>
      <c r="G18" s="20">
        <v>0</v>
      </c>
      <c r="H18" s="19">
        <v>0</v>
      </c>
      <c r="I18" s="20">
        <v>0</v>
      </c>
      <c r="J18" s="19"/>
      <c r="K18" s="20"/>
      <c r="L18" s="19"/>
      <c r="M18" s="20"/>
      <c r="N18" s="19"/>
      <c r="O18" s="20"/>
      <c r="P18" s="19">
        <f>$H18+$J18+$L18+$N18</f>
        <v>0</v>
      </c>
      <c r="Q18" s="20">
        <f>$I18+$K18+$M18+$O18</f>
        <v>0</v>
      </c>
      <c r="R18" s="21">
        <f>IF($H18=0,0,(($H18-$H18)/$H18)*100)</f>
        <v>0</v>
      </c>
      <c r="S18" s="22">
        <f>IF($I18=0,0,(($I18-$I18)/$I18)*100)</f>
        <v>0</v>
      </c>
      <c r="T18" s="21">
        <f>IF($E18=0,0,($P18/$E18)*100)</f>
        <v>0</v>
      </c>
      <c r="U18" s="23">
        <f>IF($E18=0,0,($Q18/$E18)*100)</f>
        <v>0</v>
      </c>
      <c r="V18" s="19"/>
      <c r="W18" s="20"/>
    </row>
    <row r="19" spans="1:23" ht="12.75">
      <c r="A19" s="24" t="s">
        <v>38</v>
      </c>
      <c r="B19" s="25">
        <f>SUM(B16:B18)</f>
        <v>24900000</v>
      </c>
      <c r="C19" s="25">
        <f>SUM(C16:C18)</f>
        <v>0</v>
      </c>
      <c r="D19" s="25">
        <f>SUM(D16:D18)</f>
        <v>0</v>
      </c>
      <c r="E19" s="25">
        <f>$B19+$C19+$D19</f>
        <v>24900000</v>
      </c>
      <c r="F19" s="26">
        <f aca="true" t="shared" si="1" ref="F19:O19">SUM(F16:F18)</f>
        <v>24900000</v>
      </c>
      <c r="G19" s="27">
        <f t="shared" si="1"/>
        <v>24900000</v>
      </c>
      <c r="H19" s="26">
        <f t="shared" si="1"/>
        <v>2031000</v>
      </c>
      <c r="I19" s="27">
        <f t="shared" si="1"/>
        <v>4837873</v>
      </c>
      <c r="J19" s="26">
        <f t="shared" si="1"/>
        <v>0</v>
      </c>
      <c r="K19" s="27">
        <f t="shared" si="1"/>
        <v>0</v>
      </c>
      <c r="L19" s="26">
        <f t="shared" si="1"/>
        <v>0</v>
      </c>
      <c r="M19" s="27">
        <f t="shared" si="1"/>
        <v>0</v>
      </c>
      <c r="N19" s="26">
        <f t="shared" si="1"/>
        <v>0</v>
      </c>
      <c r="O19" s="27">
        <f t="shared" si="1"/>
        <v>0</v>
      </c>
      <c r="P19" s="26">
        <f>$H19+$J19+$L19+$N19</f>
        <v>2031000</v>
      </c>
      <c r="Q19" s="27">
        <f>$I19+$K19+$M19+$O19</f>
        <v>4837873</v>
      </c>
      <c r="R19" s="28">
        <f>IF($H19=0,0,(($H19-$H19)/$H19)*100)</f>
        <v>0</v>
      </c>
      <c r="S19" s="29">
        <f>IF($I19=0,0,(($I19-$I19)/$I19)*100)</f>
        <v>0</v>
      </c>
      <c r="T19" s="28">
        <f>IF(SUM($E16:$E17)=0,0,(P19/SUM($E16:$E17))*100)</f>
        <v>8.156626506024097</v>
      </c>
      <c r="U19" s="30">
        <f>IF(SUM($E16:$E17)=0,0,(Q19/SUM($E16:$E17))*100)</f>
        <v>19.429208835341367</v>
      </c>
      <c r="V19" s="26">
        <f>SUM(V16:V18)</f>
        <v>0</v>
      </c>
      <c r="W19" s="27">
        <f>SUM(W16:W18)</f>
        <v>0</v>
      </c>
    </row>
    <row r="20" spans="1:23" ht="12.75" customHeight="1">
      <c r="A20" s="10" t="s">
        <v>43</v>
      </c>
      <c r="B20" s="31"/>
      <c r="C20" s="31"/>
      <c r="D20" s="31"/>
      <c r="E20" s="31"/>
      <c r="F20" s="32"/>
      <c r="G20" s="33"/>
      <c r="H20" s="32"/>
      <c r="I20" s="33"/>
      <c r="J20" s="32"/>
      <c r="K20" s="33"/>
      <c r="L20" s="32"/>
      <c r="M20" s="33"/>
      <c r="N20" s="32"/>
      <c r="O20" s="33"/>
      <c r="P20" s="32"/>
      <c r="Q20" s="33"/>
      <c r="R20" s="14"/>
      <c r="S20" s="15"/>
      <c r="T20" s="14"/>
      <c r="U20" s="16"/>
      <c r="V20" s="32"/>
      <c r="W20" s="33"/>
    </row>
    <row r="21" spans="1:23" ht="12.75">
      <c r="A21" s="17" t="s">
        <v>44</v>
      </c>
      <c r="B21" s="18">
        <v>1348702000</v>
      </c>
      <c r="C21" s="18">
        <v>0</v>
      </c>
      <c r="D21" s="18"/>
      <c r="E21" s="18">
        <f>$B21+$C21+$D21</f>
        <v>1348702000</v>
      </c>
      <c r="F21" s="19">
        <v>0</v>
      </c>
      <c r="G21" s="20">
        <v>0</v>
      </c>
      <c r="H21" s="19">
        <v>242651000</v>
      </c>
      <c r="I21" s="20">
        <v>239110604</v>
      </c>
      <c r="J21" s="19"/>
      <c r="K21" s="20"/>
      <c r="L21" s="19"/>
      <c r="M21" s="20"/>
      <c r="N21" s="19"/>
      <c r="O21" s="20"/>
      <c r="P21" s="19">
        <f>$H21+$J21+$L21+$N21</f>
        <v>242651000</v>
      </c>
      <c r="Q21" s="20">
        <f>$I21+$K21+$M21+$O21</f>
        <v>239110604</v>
      </c>
      <c r="R21" s="21">
        <f>IF($H21=0,0,(($H21-$H21)/$H21)*100)</f>
        <v>0</v>
      </c>
      <c r="S21" s="22">
        <f>IF($I21=0,0,(($I21-$I21)/$I21)*100)</f>
        <v>0</v>
      </c>
      <c r="T21" s="21">
        <f>IF($E21=0,0,($P21/$E21)*100)</f>
        <v>17.991446590870332</v>
      </c>
      <c r="U21" s="23">
        <f>IF($E21=0,0,($Q21/$E21)*100)</f>
        <v>17.72894264262973</v>
      </c>
      <c r="V21" s="19"/>
      <c r="W21" s="20"/>
    </row>
    <row r="22" spans="1:23" ht="12.75">
      <c r="A22" s="17" t="s">
        <v>45</v>
      </c>
      <c r="B22" s="18">
        <v>0</v>
      </c>
      <c r="C22" s="18">
        <v>0</v>
      </c>
      <c r="D22" s="18"/>
      <c r="E22" s="18">
        <f>$B22+$C22+$D22</f>
        <v>0</v>
      </c>
      <c r="F22" s="19">
        <v>0</v>
      </c>
      <c r="G22" s="20">
        <v>0</v>
      </c>
      <c r="H22" s="19">
        <v>0</v>
      </c>
      <c r="I22" s="20">
        <v>0</v>
      </c>
      <c r="J22" s="19"/>
      <c r="K22" s="20"/>
      <c r="L22" s="19"/>
      <c r="M22" s="20"/>
      <c r="N22" s="19"/>
      <c r="O22" s="20"/>
      <c r="P22" s="19">
        <f>$H22+$J22+$L22+$N22</f>
        <v>0</v>
      </c>
      <c r="Q22" s="20">
        <f>$I22+$K22+$M22+$O22</f>
        <v>0</v>
      </c>
      <c r="R22" s="21">
        <f>IF($H22=0,0,(($H22-$H22)/$H22)*100)</f>
        <v>0</v>
      </c>
      <c r="S22" s="22">
        <f>IF($I22=0,0,(($I22-$I22)/$I22)*100)</f>
        <v>0</v>
      </c>
      <c r="T22" s="21">
        <f>IF($E22=0,0,($P22/$E22)*100)</f>
        <v>0</v>
      </c>
      <c r="U22" s="23">
        <f>IF($E22=0,0,($Q22/$E22)*100)</f>
        <v>0</v>
      </c>
      <c r="V22" s="19"/>
      <c r="W22" s="20"/>
    </row>
    <row r="23" spans="1:23" ht="12.75">
      <c r="A23" s="24" t="s">
        <v>38</v>
      </c>
      <c r="B23" s="25">
        <f>SUM(B21:B22)</f>
        <v>1348702000</v>
      </c>
      <c r="C23" s="25">
        <f>SUM(C21:C22)</f>
        <v>0</v>
      </c>
      <c r="D23" s="25">
        <f>SUM(D21:D22)</f>
        <v>0</v>
      </c>
      <c r="E23" s="25">
        <f>$B23+$C23+$D23</f>
        <v>1348702000</v>
      </c>
      <c r="F23" s="26">
        <f aca="true" t="shared" si="2" ref="F23:O23">SUM(F21:F22)</f>
        <v>0</v>
      </c>
      <c r="G23" s="27">
        <f t="shared" si="2"/>
        <v>0</v>
      </c>
      <c r="H23" s="26">
        <f t="shared" si="2"/>
        <v>242651000</v>
      </c>
      <c r="I23" s="27">
        <f t="shared" si="2"/>
        <v>239110604</v>
      </c>
      <c r="J23" s="26">
        <f t="shared" si="2"/>
        <v>0</v>
      </c>
      <c r="K23" s="27">
        <f t="shared" si="2"/>
        <v>0</v>
      </c>
      <c r="L23" s="26">
        <f t="shared" si="2"/>
        <v>0</v>
      </c>
      <c r="M23" s="27">
        <f t="shared" si="2"/>
        <v>0</v>
      </c>
      <c r="N23" s="26">
        <f t="shared" si="2"/>
        <v>0</v>
      </c>
      <c r="O23" s="27">
        <f t="shared" si="2"/>
        <v>0</v>
      </c>
      <c r="P23" s="26">
        <f>$H23+$J23+$L23+$N23</f>
        <v>242651000</v>
      </c>
      <c r="Q23" s="27">
        <f>$I23+$K23+$M23+$O23</f>
        <v>239110604</v>
      </c>
      <c r="R23" s="28">
        <f>IF($H23=0,0,(($H23-$H23)/$H23)*100)</f>
        <v>0</v>
      </c>
      <c r="S23" s="29">
        <f>IF($I23=0,0,(($I23-$I23)/$I23)*100)</f>
        <v>0</v>
      </c>
      <c r="T23" s="28">
        <f>IF($E23=0,0,($P23/$E23)*100)</f>
        <v>17.991446590870332</v>
      </c>
      <c r="U23" s="30">
        <f>IF($E23=0,0,($Q23/$E23)*100)</f>
        <v>17.72894264262973</v>
      </c>
      <c r="V23" s="26">
        <f>SUM(V21:V22)</f>
        <v>0</v>
      </c>
      <c r="W23" s="27">
        <f>SUM(W21:W22)</f>
        <v>0</v>
      </c>
    </row>
    <row r="24" spans="1:23" ht="12.75" customHeight="1">
      <c r="A24" s="10" t="s">
        <v>46</v>
      </c>
      <c r="B24" s="31"/>
      <c r="C24" s="31"/>
      <c r="D24" s="31"/>
      <c r="E24" s="31"/>
      <c r="F24" s="32"/>
      <c r="G24" s="33"/>
      <c r="H24" s="32"/>
      <c r="I24" s="33"/>
      <c r="J24" s="32"/>
      <c r="K24" s="33"/>
      <c r="L24" s="32"/>
      <c r="M24" s="33"/>
      <c r="N24" s="32"/>
      <c r="O24" s="33"/>
      <c r="P24" s="32"/>
      <c r="Q24" s="33"/>
      <c r="R24" s="14"/>
      <c r="S24" s="15"/>
      <c r="T24" s="14"/>
      <c r="U24" s="16"/>
      <c r="V24" s="32"/>
      <c r="W24" s="33"/>
    </row>
    <row r="25" spans="1:23" ht="12.75">
      <c r="A25" s="17" t="s">
        <v>47</v>
      </c>
      <c r="B25" s="18">
        <v>53952000</v>
      </c>
      <c r="C25" s="18">
        <v>0</v>
      </c>
      <c r="D25" s="18"/>
      <c r="E25" s="18">
        <f>$B25+$C25+$D25</f>
        <v>53952000</v>
      </c>
      <c r="F25" s="19">
        <v>21581000</v>
      </c>
      <c r="G25" s="20">
        <v>33530000</v>
      </c>
      <c r="H25" s="19">
        <v>17821000</v>
      </c>
      <c r="I25" s="20">
        <v>23102915</v>
      </c>
      <c r="J25" s="19"/>
      <c r="K25" s="20"/>
      <c r="L25" s="19"/>
      <c r="M25" s="20"/>
      <c r="N25" s="19"/>
      <c r="O25" s="20"/>
      <c r="P25" s="19">
        <f>$H25+$J25+$L25+$N25</f>
        <v>17821000</v>
      </c>
      <c r="Q25" s="20">
        <f>$I25+$K25+$M25+$O25</f>
        <v>23102915</v>
      </c>
      <c r="R25" s="21">
        <f>IF($H25=0,0,(($H25-$H25)/$H25)*100)</f>
        <v>0</v>
      </c>
      <c r="S25" s="22">
        <f>IF($I25=0,0,(($I25-$I25)/$I25)*100)</f>
        <v>0</v>
      </c>
      <c r="T25" s="21">
        <f>IF($E25=0,0,($P25/$E25)*100)</f>
        <v>33.03121293001186</v>
      </c>
      <c r="U25" s="23">
        <f>IF($E25=0,0,($Q25/$E25)*100)</f>
        <v>42.82123924970344</v>
      </c>
      <c r="V25" s="19"/>
      <c r="W25" s="20"/>
    </row>
    <row r="26" spans="1:23" ht="12.75">
      <c r="A26" s="24" t="s">
        <v>38</v>
      </c>
      <c r="B26" s="25">
        <f>B25</f>
        <v>53952000</v>
      </c>
      <c r="C26" s="25">
        <f>C25</f>
        <v>0</v>
      </c>
      <c r="D26" s="25">
        <f>D25</f>
        <v>0</v>
      </c>
      <c r="E26" s="25">
        <f>$B26+$C26+$D26</f>
        <v>53952000</v>
      </c>
      <c r="F26" s="26">
        <f aca="true" t="shared" si="3" ref="F26:O26">F25</f>
        <v>21581000</v>
      </c>
      <c r="G26" s="27">
        <f t="shared" si="3"/>
        <v>33530000</v>
      </c>
      <c r="H26" s="26">
        <f t="shared" si="3"/>
        <v>17821000</v>
      </c>
      <c r="I26" s="27">
        <f t="shared" si="3"/>
        <v>23102915</v>
      </c>
      <c r="J26" s="26">
        <f t="shared" si="3"/>
        <v>0</v>
      </c>
      <c r="K26" s="27">
        <f t="shared" si="3"/>
        <v>0</v>
      </c>
      <c r="L26" s="26">
        <f t="shared" si="3"/>
        <v>0</v>
      </c>
      <c r="M26" s="27">
        <f t="shared" si="3"/>
        <v>0</v>
      </c>
      <c r="N26" s="26">
        <f t="shared" si="3"/>
        <v>0</v>
      </c>
      <c r="O26" s="27">
        <f t="shared" si="3"/>
        <v>0</v>
      </c>
      <c r="P26" s="26">
        <f>$H26+$J26+$L26+$N26</f>
        <v>17821000</v>
      </c>
      <c r="Q26" s="27">
        <f>$I26+$K26+$M26+$O26</f>
        <v>23102915</v>
      </c>
      <c r="R26" s="28">
        <f>IF($H26=0,0,(($H26-$H26)/$H26)*100)</f>
        <v>0</v>
      </c>
      <c r="S26" s="29">
        <f>IF($I26=0,0,(($I26-$I26)/$I26)*100)</f>
        <v>0</v>
      </c>
      <c r="T26" s="28">
        <v>0</v>
      </c>
      <c r="U26" s="30">
        <v>0</v>
      </c>
      <c r="V26" s="26">
        <f>V25</f>
        <v>0</v>
      </c>
      <c r="W26" s="27">
        <f>W25</f>
        <v>0</v>
      </c>
    </row>
    <row r="27" spans="1:23" ht="12.75" customHeight="1">
      <c r="A27" s="10" t="s">
        <v>48</v>
      </c>
      <c r="B27" s="31"/>
      <c r="C27" s="31"/>
      <c r="D27" s="31"/>
      <c r="E27" s="31"/>
      <c r="F27" s="32"/>
      <c r="G27" s="33"/>
      <c r="H27" s="32"/>
      <c r="I27" s="33"/>
      <c r="J27" s="32"/>
      <c r="K27" s="33"/>
      <c r="L27" s="32"/>
      <c r="M27" s="33"/>
      <c r="N27" s="32"/>
      <c r="O27" s="33"/>
      <c r="P27" s="32"/>
      <c r="Q27" s="33"/>
      <c r="R27" s="14"/>
      <c r="S27" s="15"/>
      <c r="T27" s="14"/>
      <c r="U27" s="16"/>
      <c r="V27" s="32"/>
      <c r="W27" s="33"/>
    </row>
    <row r="28" spans="1:23" ht="12.75">
      <c r="A28" s="17" t="s">
        <v>49</v>
      </c>
      <c r="B28" s="18">
        <v>61300000</v>
      </c>
      <c r="C28" s="18">
        <v>0</v>
      </c>
      <c r="D28" s="18"/>
      <c r="E28" s="18">
        <f aca="true" t="shared" si="4" ref="E28:E33">$B28+$C28+$D28</f>
        <v>61300000</v>
      </c>
      <c r="F28" s="19">
        <v>56150000</v>
      </c>
      <c r="G28" s="20">
        <v>56150000</v>
      </c>
      <c r="H28" s="19">
        <v>6068000</v>
      </c>
      <c r="I28" s="20">
        <v>14473591</v>
      </c>
      <c r="J28" s="19"/>
      <c r="K28" s="20"/>
      <c r="L28" s="19"/>
      <c r="M28" s="20"/>
      <c r="N28" s="19"/>
      <c r="O28" s="20"/>
      <c r="P28" s="19">
        <f aca="true" t="shared" si="5" ref="P28:P33">$H28+$J28+$L28+$N28</f>
        <v>6068000</v>
      </c>
      <c r="Q28" s="20">
        <f aca="true" t="shared" si="6" ref="Q28:Q33">$I28+$K28+$M28+$O28</f>
        <v>14473591</v>
      </c>
      <c r="R28" s="21">
        <f aca="true" t="shared" si="7" ref="R28:R33">IF($H28=0,0,(($H28-$H28)/$H28)*100)</f>
        <v>0</v>
      </c>
      <c r="S28" s="22">
        <f aca="true" t="shared" si="8" ref="S28:S33">IF($I28=0,0,(($I28-$I28)/$I28)*100)</f>
        <v>0</v>
      </c>
      <c r="T28" s="21">
        <f>IF($E28=0,0,($P28/$E28)*100)</f>
        <v>9.898858075040783</v>
      </c>
      <c r="U28" s="23">
        <f>IF($E28=0,0,($Q28/$E28)*100)</f>
        <v>23.611078303425774</v>
      </c>
      <c r="V28" s="19"/>
      <c r="W28" s="20"/>
    </row>
    <row r="29" spans="1:23" ht="12.75">
      <c r="A29" s="17" t="s">
        <v>50</v>
      </c>
      <c r="B29" s="18">
        <v>110046000</v>
      </c>
      <c r="C29" s="18">
        <v>0</v>
      </c>
      <c r="D29" s="18"/>
      <c r="E29" s="18">
        <f t="shared" si="4"/>
        <v>110046000</v>
      </c>
      <c r="F29" s="19">
        <v>46040000</v>
      </c>
      <c r="G29" s="20">
        <v>0</v>
      </c>
      <c r="H29" s="19">
        <v>0</v>
      </c>
      <c r="I29" s="20">
        <v>0</v>
      </c>
      <c r="J29" s="19"/>
      <c r="K29" s="20"/>
      <c r="L29" s="19"/>
      <c r="M29" s="20"/>
      <c r="N29" s="19"/>
      <c r="O29" s="20"/>
      <c r="P29" s="19">
        <f t="shared" si="5"/>
        <v>0</v>
      </c>
      <c r="Q29" s="20">
        <f t="shared" si="6"/>
        <v>0</v>
      </c>
      <c r="R29" s="21">
        <f t="shared" si="7"/>
        <v>0</v>
      </c>
      <c r="S29" s="22">
        <f t="shared" si="8"/>
        <v>0</v>
      </c>
      <c r="T29" s="21">
        <f>IF($E29=0,0,($P29/$E29)*100)</f>
        <v>0</v>
      </c>
      <c r="U29" s="23">
        <f>IF($E29=0,0,($Q29/$E29)*100)</f>
        <v>0</v>
      </c>
      <c r="V29" s="19"/>
      <c r="W29" s="20"/>
    </row>
    <row r="30" spans="1:23" ht="25.5">
      <c r="A30" s="17" t="s">
        <v>51</v>
      </c>
      <c r="B30" s="18">
        <v>0</v>
      </c>
      <c r="C30" s="18">
        <v>0</v>
      </c>
      <c r="D30" s="18"/>
      <c r="E30" s="18">
        <f t="shared" si="4"/>
        <v>0</v>
      </c>
      <c r="F30" s="19">
        <v>0</v>
      </c>
      <c r="G30" s="20">
        <v>0</v>
      </c>
      <c r="H30" s="19">
        <v>0</v>
      </c>
      <c r="I30" s="20">
        <v>0</v>
      </c>
      <c r="J30" s="19"/>
      <c r="K30" s="20"/>
      <c r="L30" s="19"/>
      <c r="M30" s="20"/>
      <c r="N30" s="19"/>
      <c r="O30" s="20"/>
      <c r="P30" s="19">
        <f t="shared" si="5"/>
        <v>0</v>
      </c>
      <c r="Q30" s="20">
        <f t="shared" si="6"/>
        <v>0</v>
      </c>
      <c r="R30" s="21">
        <f t="shared" si="7"/>
        <v>0</v>
      </c>
      <c r="S30" s="22">
        <f t="shared" si="8"/>
        <v>0</v>
      </c>
      <c r="T30" s="21">
        <f>IF($E30=0,0,($P30/$E30)*100)</f>
        <v>0</v>
      </c>
      <c r="U30" s="23">
        <f>IF($E30=0,0,($Q30/$E30)*100)</f>
        <v>0</v>
      </c>
      <c r="V30" s="19"/>
      <c r="W30" s="20"/>
    </row>
    <row r="31" spans="1:23" ht="12.75">
      <c r="A31" s="17" t="s">
        <v>52</v>
      </c>
      <c r="B31" s="18">
        <v>8000000</v>
      </c>
      <c r="C31" s="18">
        <v>0</v>
      </c>
      <c r="D31" s="18"/>
      <c r="E31" s="18">
        <f t="shared" si="4"/>
        <v>8000000</v>
      </c>
      <c r="F31" s="19">
        <v>3000000</v>
      </c>
      <c r="G31" s="20">
        <v>0</v>
      </c>
      <c r="H31" s="19">
        <v>0</v>
      </c>
      <c r="I31" s="20">
        <v>0</v>
      </c>
      <c r="J31" s="19"/>
      <c r="K31" s="20"/>
      <c r="L31" s="19"/>
      <c r="M31" s="20"/>
      <c r="N31" s="19"/>
      <c r="O31" s="20"/>
      <c r="P31" s="19">
        <f t="shared" si="5"/>
        <v>0</v>
      </c>
      <c r="Q31" s="20">
        <f t="shared" si="6"/>
        <v>0</v>
      </c>
      <c r="R31" s="21">
        <f t="shared" si="7"/>
        <v>0</v>
      </c>
      <c r="S31" s="22">
        <f t="shared" si="8"/>
        <v>0</v>
      </c>
      <c r="T31" s="21">
        <f>IF($E31=0,0,($P31/$E31)*100)</f>
        <v>0</v>
      </c>
      <c r="U31" s="23">
        <f>IF($E31=0,0,($Q31/$E31)*100)</f>
        <v>0</v>
      </c>
      <c r="V31" s="19"/>
      <c r="W31" s="20"/>
    </row>
    <row r="32" spans="1:23" ht="12.75">
      <c r="A32" s="17" t="s">
        <v>53</v>
      </c>
      <c r="B32" s="18">
        <v>0</v>
      </c>
      <c r="C32" s="18">
        <v>0</v>
      </c>
      <c r="D32" s="18"/>
      <c r="E32" s="18">
        <f t="shared" si="4"/>
        <v>0</v>
      </c>
      <c r="F32" s="19">
        <v>0</v>
      </c>
      <c r="G32" s="20">
        <v>0</v>
      </c>
      <c r="H32" s="19">
        <v>0</v>
      </c>
      <c r="I32" s="20">
        <v>0</v>
      </c>
      <c r="J32" s="19"/>
      <c r="K32" s="20"/>
      <c r="L32" s="19"/>
      <c r="M32" s="20"/>
      <c r="N32" s="19"/>
      <c r="O32" s="20"/>
      <c r="P32" s="19">
        <f t="shared" si="5"/>
        <v>0</v>
      </c>
      <c r="Q32" s="20">
        <f t="shared" si="6"/>
        <v>0</v>
      </c>
      <c r="R32" s="21">
        <f t="shared" si="7"/>
        <v>0</v>
      </c>
      <c r="S32" s="22">
        <f t="shared" si="8"/>
        <v>0</v>
      </c>
      <c r="T32" s="21">
        <f>IF($E32=0,0,($P32/$E32)*100)</f>
        <v>0</v>
      </c>
      <c r="U32" s="23">
        <f>IF($E32=0,0,($Q32/$E32)*100)</f>
        <v>0</v>
      </c>
      <c r="V32" s="19"/>
      <c r="W32" s="20"/>
    </row>
    <row r="33" spans="1:23" ht="12.75">
      <c r="A33" s="24" t="s">
        <v>38</v>
      </c>
      <c r="B33" s="25">
        <f>SUM(B28:B32)</f>
        <v>179346000</v>
      </c>
      <c r="C33" s="25">
        <f>SUM(C28:C32)</f>
        <v>0</v>
      </c>
      <c r="D33" s="25">
        <f>SUM(D28:D32)</f>
        <v>0</v>
      </c>
      <c r="E33" s="25">
        <f t="shared" si="4"/>
        <v>179346000</v>
      </c>
      <c r="F33" s="26">
        <f aca="true" t="shared" si="9" ref="F33:O33">SUM(F28:F32)</f>
        <v>105190000</v>
      </c>
      <c r="G33" s="27">
        <f t="shared" si="9"/>
        <v>56150000</v>
      </c>
      <c r="H33" s="26">
        <f t="shared" si="9"/>
        <v>6068000</v>
      </c>
      <c r="I33" s="27">
        <f t="shared" si="9"/>
        <v>14473591</v>
      </c>
      <c r="J33" s="26">
        <f t="shared" si="9"/>
        <v>0</v>
      </c>
      <c r="K33" s="27">
        <f t="shared" si="9"/>
        <v>0</v>
      </c>
      <c r="L33" s="26">
        <f t="shared" si="9"/>
        <v>0</v>
      </c>
      <c r="M33" s="27">
        <f t="shared" si="9"/>
        <v>0</v>
      </c>
      <c r="N33" s="26">
        <f t="shared" si="9"/>
        <v>0</v>
      </c>
      <c r="O33" s="27">
        <f t="shared" si="9"/>
        <v>0</v>
      </c>
      <c r="P33" s="26">
        <f t="shared" si="5"/>
        <v>6068000</v>
      </c>
      <c r="Q33" s="27">
        <f t="shared" si="6"/>
        <v>14473591</v>
      </c>
      <c r="R33" s="28">
        <f t="shared" si="7"/>
        <v>0</v>
      </c>
      <c r="S33" s="29">
        <f t="shared" si="8"/>
        <v>0</v>
      </c>
      <c r="T33" s="28">
        <f>IF((+$E28+$E31)=0,0,(P33/(+$E28+$E31))*100)</f>
        <v>8.756132756132756</v>
      </c>
      <c r="U33" s="30">
        <f>IF((+$E28+$E31)=0,0,(Q33/(+$E28+$E31))*100)</f>
        <v>20.885412698412697</v>
      </c>
      <c r="V33" s="26">
        <f>SUM(V28:V32)</f>
        <v>0</v>
      </c>
      <c r="W33" s="27">
        <f>SUM(W28:W32)</f>
        <v>0</v>
      </c>
    </row>
    <row r="34" spans="1:23" ht="12.75" customHeight="1">
      <c r="A34" s="10" t="s">
        <v>54</v>
      </c>
      <c r="B34" s="31"/>
      <c r="C34" s="31"/>
      <c r="D34" s="31"/>
      <c r="E34" s="31"/>
      <c r="F34" s="32"/>
      <c r="G34" s="33"/>
      <c r="H34" s="32"/>
      <c r="I34" s="33"/>
      <c r="J34" s="32"/>
      <c r="K34" s="33"/>
      <c r="L34" s="32"/>
      <c r="M34" s="33"/>
      <c r="N34" s="32"/>
      <c r="O34" s="33"/>
      <c r="P34" s="32"/>
      <c r="Q34" s="33"/>
      <c r="R34" s="14"/>
      <c r="S34" s="15"/>
      <c r="T34" s="14"/>
      <c r="U34" s="16"/>
      <c r="V34" s="32"/>
      <c r="W34" s="33"/>
    </row>
    <row r="35" spans="1:23" ht="12.75">
      <c r="A35" s="17" t="s">
        <v>55</v>
      </c>
      <c r="B35" s="18">
        <v>0</v>
      </c>
      <c r="C35" s="18">
        <v>0</v>
      </c>
      <c r="D35" s="18"/>
      <c r="E35" s="18">
        <f aca="true" t="shared" si="10" ref="E35:E41">$B35+$C35+$D35</f>
        <v>0</v>
      </c>
      <c r="F35" s="19">
        <v>0</v>
      </c>
      <c r="G35" s="20">
        <v>0</v>
      </c>
      <c r="H35" s="19">
        <v>0</v>
      </c>
      <c r="I35" s="20">
        <v>0</v>
      </c>
      <c r="J35" s="19"/>
      <c r="K35" s="20"/>
      <c r="L35" s="19"/>
      <c r="M35" s="20"/>
      <c r="N35" s="19"/>
      <c r="O35" s="20"/>
      <c r="P35" s="19">
        <f aca="true" t="shared" si="11" ref="P35:P41">$H35+$J35+$L35+$N35</f>
        <v>0</v>
      </c>
      <c r="Q35" s="20">
        <f aca="true" t="shared" si="12" ref="Q35:Q41">$I35+$K35+$M35+$O35</f>
        <v>0</v>
      </c>
      <c r="R35" s="21">
        <f aca="true" t="shared" si="13" ref="R35:R41">IF($H35=0,0,(($H35-$H35)/$H35)*100)</f>
        <v>0</v>
      </c>
      <c r="S35" s="22">
        <f aca="true" t="shared" si="14" ref="S35:S41">IF($I35=0,0,(($I35-$I35)/$I35)*100)</f>
        <v>0</v>
      </c>
      <c r="T35" s="21">
        <f aca="true" t="shared" si="15" ref="T35:T40">IF($E35=0,0,($P35/$E35)*100)</f>
        <v>0</v>
      </c>
      <c r="U35" s="23">
        <f aca="true" t="shared" si="16" ref="U35:U40">IF($E35=0,0,($Q35/$E35)*100)</f>
        <v>0</v>
      </c>
      <c r="V35" s="19"/>
      <c r="W35" s="20"/>
    </row>
    <row r="36" spans="1:23" ht="12.75">
      <c r="A36" s="17" t="s">
        <v>56</v>
      </c>
      <c r="B36" s="18">
        <v>0</v>
      </c>
      <c r="C36" s="18">
        <v>0</v>
      </c>
      <c r="D36" s="18"/>
      <c r="E36" s="18">
        <f t="shared" si="10"/>
        <v>0</v>
      </c>
      <c r="F36" s="19">
        <v>0</v>
      </c>
      <c r="G36" s="20">
        <v>0</v>
      </c>
      <c r="H36" s="19">
        <v>0</v>
      </c>
      <c r="I36" s="20">
        <v>0</v>
      </c>
      <c r="J36" s="19"/>
      <c r="K36" s="20"/>
      <c r="L36" s="19"/>
      <c r="M36" s="20"/>
      <c r="N36" s="19"/>
      <c r="O36" s="20"/>
      <c r="P36" s="19">
        <f t="shared" si="11"/>
        <v>0</v>
      </c>
      <c r="Q36" s="20">
        <f t="shared" si="12"/>
        <v>0</v>
      </c>
      <c r="R36" s="21">
        <f t="shared" si="13"/>
        <v>0</v>
      </c>
      <c r="S36" s="22">
        <f t="shared" si="14"/>
        <v>0</v>
      </c>
      <c r="T36" s="21">
        <f t="shared" si="15"/>
        <v>0</v>
      </c>
      <c r="U36" s="23">
        <f t="shared" si="16"/>
        <v>0</v>
      </c>
      <c r="V36" s="19"/>
      <c r="W36" s="20"/>
    </row>
    <row r="37" spans="1:23" ht="12.75">
      <c r="A37" s="17" t="s">
        <v>57</v>
      </c>
      <c r="B37" s="18">
        <v>131350000</v>
      </c>
      <c r="C37" s="18">
        <v>0</v>
      </c>
      <c r="D37" s="18"/>
      <c r="E37" s="18">
        <f t="shared" si="10"/>
        <v>131350000</v>
      </c>
      <c r="F37" s="19">
        <v>81313000</v>
      </c>
      <c r="G37" s="20">
        <v>0</v>
      </c>
      <c r="H37" s="19">
        <v>0</v>
      </c>
      <c r="I37" s="20">
        <v>0</v>
      </c>
      <c r="J37" s="19"/>
      <c r="K37" s="20"/>
      <c r="L37" s="19"/>
      <c r="M37" s="20"/>
      <c r="N37" s="19"/>
      <c r="O37" s="20"/>
      <c r="P37" s="19">
        <f t="shared" si="11"/>
        <v>0</v>
      </c>
      <c r="Q37" s="20">
        <f t="shared" si="12"/>
        <v>0</v>
      </c>
      <c r="R37" s="21">
        <f t="shared" si="13"/>
        <v>0</v>
      </c>
      <c r="S37" s="22">
        <f t="shared" si="14"/>
        <v>0</v>
      </c>
      <c r="T37" s="21">
        <f t="shared" si="15"/>
        <v>0</v>
      </c>
      <c r="U37" s="23">
        <f t="shared" si="16"/>
        <v>0</v>
      </c>
      <c r="V37" s="19"/>
      <c r="W37" s="20"/>
    </row>
    <row r="38" spans="1:23" ht="12.75">
      <c r="A38" s="17" t="s">
        <v>58</v>
      </c>
      <c r="B38" s="18">
        <v>2890000</v>
      </c>
      <c r="C38" s="18">
        <v>0</v>
      </c>
      <c r="D38" s="18"/>
      <c r="E38" s="18">
        <f t="shared" si="10"/>
        <v>2890000</v>
      </c>
      <c r="F38" s="19">
        <v>796000</v>
      </c>
      <c r="G38" s="20">
        <v>796000</v>
      </c>
      <c r="H38" s="19">
        <v>571000</v>
      </c>
      <c r="I38" s="20">
        <v>9720235</v>
      </c>
      <c r="J38" s="19"/>
      <c r="K38" s="20"/>
      <c r="L38" s="19"/>
      <c r="M38" s="20"/>
      <c r="N38" s="19"/>
      <c r="O38" s="20"/>
      <c r="P38" s="19">
        <f t="shared" si="11"/>
        <v>571000</v>
      </c>
      <c r="Q38" s="20">
        <f t="shared" si="12"/>
        <v>9720235</v>
      </c>
      <c r="R38" s="21">
        <f t="shared" si="13"/>
        <v>0</v>
      </c>
      <c r="S38" s="22">
        <f t="shared" si="14"/>
        <v>0</v>
      </c>
      <c r="T38" s="21">
        <f t="shared" si="15"/>
        <v>19.757785467128027</v>
      </c>
      <c r="U38" s="23">
        <f t="shared" si="16"/>
        <v>336.3403114186851</v>
      </c>
      <c r="V38" s="19"/>
      <c r="W38" s="20"/>
    </row>
    <row r="39" spans="1:23" ht="12.75">
      <c r="A39" s="17" t="s">
        <v>59</v>
      </c>
      <c r="B39" s="18">
        <v>1500000</v>
      </c>
      <c r="C39" s="18">
        <v>0</v>
      </c>
      <c r="D39" s="18"/>
      <c r="E39" s="18">
        <f t="shared" si="10"/>
        <v>1500000</v>
      </c>
      <c r="F39" s="19">
        <v>750000</v>
      </c>
      <c r="G39" s="20">
        <v>0</v>
      </c>
      <c r="H39" s="19">
        <v>0</v>
      </c>
      <c r="I39" s="20">
        <v>0</v>
      </c>
      <c r="J39" s="19"/>
      <c r="K39" s="20"/>
      <c r="L39" s="19"/>
      <c r="M39" s="20"/>
      <c r="N39" s="19"/>
      <c r="O39" s="20"/>
      <c r="P39" s="19">
        <f t="shared" si="11"/>
        <v>0</v>
      </c>
      <c r="Q39" s="20">
        <f t="shared" si="12"/>
        <v>0</v>
      </c>
      <c r="R39" s="21">
        <f t="shared" si="13"/>
        <v>0</v>
      </c>
      <c r="S39" s="22">
        <f t="shared" si="14"/>
        <v>0</v>
      </c>
      <c r="T39" s="21">
        <f t="shared" si="15"/>
        <v>0</v>
      </c>
      <c r="U39" s="23">
        <f t="shared" si="16"/>
        <v>0</v>
      </c>
      <c r="V39" s="19"/>
      <c r="W39" s="20"/>
    </row>
    <row r="40" spans="1:23" ht="12.75">
      <c r="A40" s="17" t="s">
        <v>60</v>
      </c>
      <c r="B40" s="18">
        <v>0</v>
      </c>
      <c r="C40" s="18">
        <v>0</v>
      </c>
      <c r="D40" s="18"/>
      <c r="E40" s="18">
        <f t="shared" si="10"/>
        <v>0</v>
      </c>
      <c r="F40" s="19">
        <v>0</v>
      </c>
      <c r="G40" s="20">
        <v>0</v>
      </c>
      <c r="H40" s="19">
        <v>0</v>
      </c>
      <c r="I40" s="20">
        <v>0</v>
      </c>
      <c r="J40" s="19"/>
      <c r="K40" s="20"/>
      <c r="L40" s="19"/>
      <c r="M40" s="20"/>
      <c r="N40" s="19"/>
      <c r="O40" s="20"/>
      <c r="P40" s="19">
        <f t="shared" si="11"/>
        <v>0</v>
      </c>
      <c r="Q40" s="20">
        <f t="shared" si="12"/>
        <v>0</v>
      </c>
      <c r="R40" s="21">
        <f t="shared" si="13"/>
        <v>0</v>
      </c>
      <c r="S40" s="22">
        <f t="shared" si="14"/>
        <v>0</v>
      </c>
      <c r="T40" s="21">
        <f t="shared" si="15"/>
        <v>0</v>
      </c>
      <c r="U40" s="23">
        <f t="shared" si="16"/>
        <v>0</v>
      </c>
      <c r="V40" s="19"/>
      <c r="W40" s="20"/>
    </row>
    <row r="41" spans="1:23" ht="12.75">
      <c r="A41" s="24" t="s">
        <v>38</v>
      </c>
      <c r="B41" s="25">
        <f>SUM(B35:B40)</f>
        <v>135740000</v>
      </c>
      <c r="C41" s="25">
        <f>SUM(C35:C40)</f>
        <v>0</v>
      </c>
      <c r="D41" s="25">
        <f>SUM(D35:D40)</f>
        <v>0</v>
      </c>
      <c r="E41" s="25">
        <f t="shared" si="10"/>
        <v>135740000</v>
      </c>
      <c r="F41" s="26">
        <f aca="true" t="shared" si="17" ref="F41:O41">SUM(F35:F40)</f>
        <v>82859000</v>
      </c>
      <c r="G41" s="27">
        <f t="shared" si="17"/>
        <v>796000</v>
      </c>
      <c r="H41" s="26">
        <f t="shared" si="17"/>
        <v>571000</v>
      </c>
      <c r="I41" s="27">
        <f t="shared" si="17"/>
        <v>9720235</v>
      </c>
      <c r="J41" s="26">
        <f t="shared" si="17"/>
        <v>0</v>
      </c>
      <c r="K41" s="27">
        <f t="shared" si="17"/>
        <v>0</v>
      </c>
      <c r="L41" s="26">
        <f t="shared" si="17"/>
        <v>0</v>
      </c>
      <c r="M41" s="27">
        <f t="shared" si="17"/>
        <v>0</v>
      </c>
      <c r="N41" s="26">
        <f t="shared" si="17"/>
        <v>0</v>
      </c>
      <c r="O41" s="27">
        <f t="shared" si="17"/>
        <v>0</v>
      </c>
      <c r="P41" s="26">
        <f t="shared" si="11"/>
        <v>571000</v>
      </c>
      <c r="Q41" s="27">
        <f t="shared" si="12"/>
        <v>9720235</v>
      </c>
      <c r="R41" s="28">
        <f t="shared" si="13"/>
        <v>0</v>
      </c>
      <c r="S41" s="29">
        <f t="shared" si="14"/>
        <v>0</v>
      </c>
      <c r="T41" s="28">
        <f>IF((+$E38+$E40)=0,0,(P41/(+$E38+$E40))*100)</f>
        <v>19.757785467128027</v>
      </c>
      <c r="U41" s="30">
        <f>IF((+$E38+$E40)=0,0,(Q41/(+$E38+$E40))*100)</f>
        <v>336.3403114186851</v>
      </c>
      <c r="V41" s="26">
        <f>SUM(V35:V40)</f>
        <v>0</v>
      </c>
      <c r="W41" s="27">
        <f>SUM(W35:W40)</f>
        <v>0</v>
      </c>
    </row>
    <row r="42" spans="1:23" ht="12.75">
      <c r="A42" s="10" t="s">
        <v>61</v>
      </c>
      <c r="B42" s="31"/>
      <c r="C42" s="31"/>
      <c r="D42" s="31"/>
      <c r="E42" s="31"/>
      <c r="F42" s="32"/>
      <c r="G42" s="33"/>
      <c r="H42" s="32"/>
      <c r="I42" s="33"/>
      <c r="J42" s="32"/>
      <c r="K42" s="33"/>
      <c r="L42" s="32"/>
      <c r="M42" s="33"/>
      <c r="N42" s="32"/>
      <c r="O42" s="33"/>
      <c r="P42" s="32"/>
      <c r="Q42" s="33"/>
      <c r="R42" s="14"/>
      <c r="S42" s="15"/>
      <c r="T42" s="14"/>
      <c r="U42" s="16"/>
      <c r="V42" s="32"/>
      <c r="W42" s="33"/>
    </row>
    <row r="43" spans="1:23" ht="12.75">
      <c r="A43" s="34" t="s">
        <v>62</v>
      </c>
      <c r="B43" s="18">
        <v>0</v>
      </c>
      <c r="C43" s="18">
        <v>0</v>
      </c>
      <c r="D43" s="18"/>
      <c r="E43" s="18">
        <f>$B43+$C43+$D43</f>
        <v>0</v>
      </c>
      <c r="F43" s="19">
        <v>0</v>
      </c>
      <c r="G43" s="20">
        <v>0</v>
      </c>
      <c r="H43" s="19">
        <v>0</v>
      </c>
      <c r="I43" s="20">
        <v>0</v>
      </c>
      <c r="J43" s="19"/>
      <c r="K43" s="20"/>
      <c r="L43" s="19"/>
      <c r="M43" s="20"/>
      <c r="N43" s="19"/>
      <c r="O43" s="20"/>
      <c r="P43" s="19">
        <f>$H43+$J43+$L43+$N43</f>
        <v>0</v>
      </c>
      <c r="Q43" s="20">
        <f>$I43+$K43+$M43+$O43</f>
        <v>0</v>
      </c>
      <c r="R43" s="21">
        <f>IF($H43=0,0,(($H43-$H43)/$H43)*100)</f>
        <v>0</v>
      </c>
      <c r="S43" s="22">
        <f>IF($I43=0,0,(($I43-$I43)/$I43)*100)</f>
        <v>0</v>
      </c>
      <c r="T43" s="21">
        <f>IF($E43=0,0,($P43/$E43)*100)</f>
        <v>0</v>
      </c>
      <c r="U43" s="23">
        <f>IF($E43=0,0,($Q43/$E43)*100)</f>
        <v>0</v>
      </c>
      <c r="V43" s="19"/>
      <c r="W43" s="20"/>
    </row>
    <row r="44" spans="1:23" ht="12.75">
      <c r="A44" s="17" t="s">
        <v>63</v>
      </c>
      <c r="B44" s="18">
        <v>0</v>
      </c>
      <c r="C44" s="18">
        <v>0</v>
      </c>
      <c r="D44" s="18"/>
      <c r="E44" s="18">
        <f>$B44+$C44+$D44</f>
        <v>0</v>
      </c>
      <c r="F44" s="19">
        <v>0</v>
      </c>
      <c r="G44" s="20">
        <v>0</v>
      </c>
      <c r="H44" s="19">
        <v>0</v>
      </c>
      <c r="I44" s="20">
        <v>0</v>
      </c>
      <c r="J44" s="19"/>
      <c r="K44" s="20"/>
      <c r="L44" s="19"/>
      <c r="M44" s="20"/>
      <c r="N44" s="19"/>
      <c r="O44" s="20"/>
      <c r="P44" s="19">
        <f>$H44+$J44+$L44+$N44</f>
        <v>0</v>
      </c>
      <c r="Q44" s="20">
        <f>$I44+$K44+$M44+$O44</f>
        <v>0</v>
      </c>
      <c r="R44" s="21">
        <f>IF($H44=0,0,(($H44-$H44)/$H44)*100)</f>
        <v>0</v>
      </c>
      <c r="S44" s="22">
        <f>IF($I44=0,0,(($I44-$I44)/$I44)*100)</f>
        <v>0</v>
      </c>
      <c r="T44" s="21">
        <f>IF($E44=0,0,($P44/$E44)*100)</f>
        <v>0</v>
      </c>
      <c r="U44" s="23">
        <f>IF($E44=0,0,($Q44/$E44)*100)</f>
        <v>0</v>
      </c>
      <c r="V44" s="19"/>
      <c r="W44" s="20"/>
    </row>
    <row r="45" spans="1:23" ht="12.75">
      <c r="A45" s="35" t="s">
        <v>38</v>
      </c>
      <c r="B45" s="36">
        <f>SUM(B43:B44)</f>
        <v>0</v>
      </c>
      <c r="C45" s="36">
        <f>SUM(C43:C44)</f>
        <v>0</v>
      </c>
      <c r="D45" s="36">
        <f>SUM(D43:D44)</f>
        <v>0</v>
      </c>
      <c r="E45" s="36">
        <f>$B45+$C45+$D45</f>
        <v>0</v>
      </c>
      <c r="F45" s="37">
        <f aca="true" t="shared" si="18" ref="F45:O45">SUM(F43:F44)</f>
        <v>0</v>
      </c>
      <c r="G45" s="38">
        <f t="shared" si="18"/>
        <v>0</v>
      </c>
      <c r="H45" s="37">
        <f t="shared" si="18"/>
        <v>0</v>
      </c>
      <c r="I45" s="38">
        <f t="shared" si="18"/>
        <v>0</v>
      </c>
      <c r="J45" s="37">
        <f t="shared" si="18"/>
        <v>0</v>
      </c>
      <c r="K45" s="38">
        <f t="shared" si="18"/>
        <v>0</v>
      </c>
      <c r="L45" s="37">
        <f t="shared" si="18"/>
        <v>0</v>
      </c>
      <c r="M45" s="38">
        <f t="shared" si="18"/>
        <v>0</v>
      </c>
      <c r="N45" s="37">
        <f t="shared" si="18"/>
        <v>0</v>
      </c>
      <c r="O45" s="38">
        <f t="shared" si="18"/>
        <v>0</v>
      </c>
      <c r="P45" s="37">
        <f>$H45+$J45+$L45+$N45</f>
        <v>0</v>
      </c>
      <c r="Q45" s="38">
        <f>$I45+$K45+$M45+$O45</f>
        <v>0</v>
      </c>
      <c r="R45" s="39">
        <f>IF($H45=0,0,(($H45-$H45)/$H45)*100)</f>
        <v>0</v>
      </c>
      <c r="S45" s="40">
        <f>IF($I45=0,0,(($I45-$I45)/$I45)*100)</f>
        <v>0</v>
      </c>
      <c r="T45" s="39">
        <f>IF($E45=0,0,($P45/$E45)*100)</f>
        <v>0</v>
      </c>
      <c r="U45" s="41">
        <f>IF($E45=0,0,($Q45/$E45)*100)</f>
        <v>0</v>
      </c>
      <c r="V45" s="37">
        <f>SUM(V43:V44)</f>
        <v>0</v>
      </c>
      <c r="W45" s="38">
        <f>SUM(W43:W44)</f>
        <v>0</v>
      </c>
    </row>
    <row r="46" spans="1:23" ht="12.75" customHeight="1">
      <c r="A46" s="10" t="s">
        <v>64</v>
      </c>
      <c r="B46" s="31"/>
      <c r="C46" s="31"/>
      <c r="D46" s="31"/>
      <c r="E46" s="31"/>
      <c r="F46" s="32"/>
      <c r="G46" s="33"/>
      <c r="H46" s="32"/>
      <c r="I46" s="33"/>
      <c r="J46" s="32"/>
      <c r="K46" s="33"/>
      <c r="L46" s="32"/>
      <c r="M46" s="33"/>
      <c r="N46" s="32"/>
      <c r="O46" s="33"/>
      <c r="P46" s="32"/>
      <c r="Q46" s="33"/>
      <c r="R46" s="14"/>
      <c r="S46" s="15"/>
      <c r="T46" s="14"/>
      <c r="U46" s="16"/>
      <c r="V46" s="32"/>
      <c r="W46" s="33"/>
    </row>
    <row r="47" spans="1:23" ht="12.75">
      <c r="A47" s="17" t="s">
        <v>65</v>
      </c>
      <c r="B47" s="18">
        <v>0</v>
      </c>
      <c r="C47" s="18">
        <v>0</v>
      </c>
      <c r="D47" s="18"/>
      <c r="E47" s="18">
        <f>$B47+$C47+$D47</f>
        <v>0</v>
      </c>
      <c r="F47" s="19">
        <v>0</v>
      </c>
      <c r="G47" s="20">
        <v>0</v>
      </c>
      <c r="H47" s="19">
        <v>0</v>
      </c>
      <c r="I47" s="20">
        <v>0</v>
      </c>
      <c r="J47" s="19"/>
      <c r="K47" s="20"/>
      <c r="L47" s="19"/>
      <c r="M47" s="20"/>
      <c r="N47" s="19"/>
      <c r="O47" s="20"/>
      <c r="P47" s="19">
        <f>$H47+$J47+$L47+$N47</f>
        <v>0</v>
      </c>
      <c r="Q47" s="20">
        <f>$I47+$K47+$M47+$O47</f>
        <v>0</v>
      </c>
      <c r="R47" s="21">
        <f>IF($H47=0,0,(($H47-$H47)/$H47)*100)</f>
        <v>0</v>
      </c>
      <c r="S47" s="22">
        <f>IF($I47=0,0,(($I47-$I47)/$I47)*100)</f>
        <v>0</v>
      </c>
      <c r="T47" s="21">
        <f>IF($E47=0,0,($P47/$E47)*100)</f>
        <v>0</v>
      </c>
      <c r="U47" s="23">
        <f>IF($E47=0,0,($Q47/$E47)*100)</f>
        <v>0</v>
      </c>
      <c r="V47" s="19"/>
      <c r="W47" s="20"/>
    </row>
    <row r="48" spans="1:23" ht="12.75">
      <c r="A48" s="24" t="s">
        <v>38</v>
      </c>
      <c r="B48" s="25">
        <f>B47</f>
        <v>0</v>
      </c>
      <c r="C48" s="25">
        <f>C47</f>
        <v>0</v>
      </c>
      <c r="D48" s="25">
        <f>D47</f>
        <v>0</v>
      </c>
      <c r="E48" s="25">
        <f>$B48+$C48+$D48</f>
        <v>0</v>
      </c>
      <c r="F48" s="26">
        <f aca="true" t="shared" si="19" ref="F48:O48">F47</f>
        <v>0</v>
      </c>
      <c r="G48" s="27">
        <f t="shared" si="19"/>
        <v>0</v>
      </c>
      <c r="H48" s="26">
        <f t="shared" si="19"/>
        <v>0</v>
      </c>
      <c r="I48" s="27">
        <f t="shared" si="19"/>
        <v>0</v>
      </c>
      <c r="J48" s="26">
        <f t="shared" si="19"/>
        <v>0</v>
      </c>
      <c r="K48" s="27">
        <f t="shared" si="19"/>
        <v>0</v>
      </c>
      <c r="L48" s="26">
        <f t="shared" si="19"/>
        <v>0</v>
      </c>
      <c r="M48" s="27">
        <f t="shared" si="19"/>
        <v>0</v>
      </c>
      <c r="N48" s="26">
        <f t="shared" si="19"/>
        <v>0</v>
      </c>
      <c r="O48" s="27">
        <f t="shared" si="19"/>
        <v>0</v>
      </c>
      <c r="P48" s="26">
        <f>$H48+$J48+$L48+$N48</f>
        <v>0</v>
      </c>
      <c r="Q48" s="27">
        <f>$I48+$K48+$M48+$O48</f>
        <v>0</v>
      </c>
      <c r="R48" s="28">
        <f>IF($H48=0,0,(($H48-$H48)/$H48)*100)</f>
        <v>0</v>
      </c>
      <c r="S48" s="29">
        <f>IF($I48=0,0,(($I48-$I48)/$I48)*100)</f>
        <v>0</v>
      </c>
      <c r="T48" s="28">
        <v>0</v>
      </c>
      <c r="U48" s="30">
        <v>0</v>
      </c>
      <c r="V48" s="26">
        <f>V47</f>
        <v>0</v>
      </c>
      <c r="W48" s="27">
        <f>W47</f>
        <v>0</v>
      </c>
    </row>
    <row r="49" spans="1:23" ht="12.75">
      <c r="A49" s="42" t="s">
        <v>66</v>
      </c>
      <c r="B49" s="43">
        <f>SUM(B9:B13,B16:B18,B21:B22,B25,B28:B32,B35:B40,B43:B44,B47)</f>
        <v>1867361000</v>
      </c>
      <c r="C49" s="43">
        <f>SUM(C9:C13,C16:C18,C21:C22,C25,C28:C32,C35:C40,C43:C44,C47)</f>
        <v>0</v>
      </c>
      <c r="D49" s="43">
        <f>SUM(D9:D13,D16:D18,D21:D22,D25,D28:D32,D35:D40,D43:D44,D47)</f>
        <v>0</v>
      </c>
      <c r="E49" s="43">
        <f>$B49+$C49+$D49</f>
        <v>1867361000</v>
      </c>
      <c r="F49" s="44">
        <f aca="true" t="shared" si="20" ref="F49:O49">SUM(F9:F13,F16:F18,F21:F22,F25,F28:F32,F35:F40,F43:F44,F47)</f>
        <v>316838000</v>
      </c>
      <c r="G49" s="45">
        <f t="shared" si="20"/>
        <v>178217000</v>
      </c>
      <c r="H49" s="44">
        <f t="shared" si="20"/>
        <v>302393000</v>
      </c>
      <c r="I49" s="45">
        <f t="shared" si="20"/>
        <v>309252752</v>
      </c>
      <c r="J49" s="44">
        <f t="shared" si="20"/>
        <v>0</v>
      </c>
      <c r="K49" s="45">
        <f t="shared" si="20"/>
        <v>0</v>
      </c>
      <c r="L49" s="44">
        <f t="shared" si="20"/>
        <v>0</v>
      </c>
      <c r="M49" s="45">
        <f t="shared" si="20"/>
        <v>0</v>
      </c>
      <c r="N49" s="44">
        <f t="shared" si="20"/>
        <v>0</v>
      </c>
      <c r="O49" s="45">
        <f t="shared" si="20"/>
        <v>0</v>
      </c>
      <c r="P49" s="44">
        <f>$H49+$J49+$L49+$N49</f>
        <v>302393000</v>
      </c>
      <c r="Q49" s="45">
        <f>$I49+$K49+$M49+$O49</f>
        <v>309252752</v>
      </c>
      <c r="R49" s="46">
        <f>IF($H49=0,0,(($H49-$H49)/$H49)*100)</f>
        <v>0</v>
      </c>
      <c r="S49" s="47">
        <f>IF($I49=0,0,(($I49-$I49)/$I49)*100)</f>
        <v>0</v>
      </c>
      <c r="T49" s="46">
        <f>IF((+$E9+$E10+$E12+$E16+$E17+$E21+$E22+$E28+$E31+$E38+$E40+$E43+$E44)=0,0,(P49/(+$E9+$E10+$E12+$E16+$E17+$E21+$E22+$E28+$E31+$E38+$E40+$E43+$E44)*100))</f>
        <v>19.408078414559476</v>
      </c>
      <c r="U49" s="48">
        <f>IF((+$E9+$E10+$E12+$E16+$E17+$E21+$E22+$E28+$E31+$E38+$E40+$E43+$E44)=0,0,(Q49/(+$E9+$E10+$E12+$E16+$E17+$E21+$E22+$E28+$E31+$E38+$E40+$E43+$E44)*100))</f>
        <v>19.84834854224243</v>
      </c>
      <c r="V49" s="44">
        <f>SUM(V9:V13,V16:V18,V21:V22,V25,V28:V32,V35:V40,V43:V44,V47)</f>
        <v>0</v>
      </c>
      <c r="W49" s="45">
        <f>SUM(W9:W13,W16:W18,W21:W22,W25,W28:W32,W35:W40,W43:W44,W47)</f>
        <v>0</v>
      </c>
    </row>
    <row r="50" spans="1:23" ht="12.75" customHeight="1">
      <c r="A50" s="10" t="s">
        <v>39</v>
      </c>
      <c r="B50" s="31"/>
      <c r="C50" s="31"/>
      <c r="D50" s="31"/>
      <c r="E50" s="31"/>
      <c r="F50" s="32"/>
      <c r="G50" s="33"/>
      <c r="H50" s="32"/>
      <c r="I50" s="33"/>
      <c r="J50" s="32"/>
      <c r="K50" s="33"/>
      <c r="L50" s="32"/>
      <c r="M50" s="33"/>
      <c r="N50" s="32"/>
      <c r="O50" s="33"/>
      <c r="P50" s="32"/>
      <c r="Q50" s="33"/>
      <c r="R50" s="14"/>
      <c r="S50" s="15"/>
      <c r="T50" s="14"/>
      <c r="U50" s="16"/>
      <c r="V50" s="32"/>
      <c r="W50" s="33"/>
    </row>
    <row r="51" spans="1:23" ht="12.75">
      <c r="A51" s="17" t="s">
        <v>67</v>
      </c>
      <c r="B51" s="18">
        <v>455320000</v>
      </c>
      <c r="C51" s="18">
        <v>0</v>
      </c>
      <c r="D51" s="18"/>
      <c r="E51" s="18">
        <f>$B51+$C51+$D51</f>
        <v>455320000</v>
      </c>
      <c r="F51" s="19">
        <v>187105000</v>
      </c>
      <c r="G51" s="20">
        <v>187105000</v>
      </c>
      <c r="H51" s="19">
        <v>80015000</v>
      </c>
      <c r="I51" s="20">
        <v>72344411</v>
      </c>
      <c r="J51" s="19"/>
      <c r="K51" s="20"/>
      <c r="L51" s="19"/>
      <c r="M51" s="20"/>
      <c r="N51" s="19"/>
      <c r="O51" s="20"/>
      <c r="P51" s="19">
        <f>$H51+$J51+$L51+$N51</f>
        <v>80015000</v>
      </c>
      <c r="Q51" s="20">
        <f>$I51+$K51+$M51+$O51</f>
        <v>72344411</v>
      </c>
      <c r="R51" s="21">
        <f>IF($H51=0,0,(($H51-$H51)/$H51)*100)</f>
        <v>0</v>
      </c>
      <c r="S51" s="22">
        <f>IF($I51=0,0,(($I51-$I51)/$I51)*100)</f>
        <v>0</v>
      </c>
      <c r="T51" s="21">
        <f>IF($E51=0,0,($P51/$E51)*100)</f>
        <v>17.573355003074763</v>
      </c>
      <c r="U51" s="23">
        <f>IF($E51=0,0,($Q51/$E51)*100)</f>
        <v>15.888696081876482</v>
      </c>
      <c r="V51" s="19"/>
      <c r="W51" s="20"/>
    </row>
    <row r="52" spans="1:23" s="50" customFormat="1" ht="12.75">
      <c r="A52" s="49" t="s">
        <v>38</v>
      </c>
      <c r="B52" s="18">
        <f>B51</f>
        <v>455320000</v>
      </c>
      <c r="C52" s="18">
        <f>C51</f>
        <v>0</v>
      </c>
      <c r="D52" s="18">
        <f>D51</f>
        <v>0</v>
      </c>
      <c r="E52" s="18">
        <f>$B52+$C52+$D52</f>
        <v>455320000</v>
      </c>
      <c r="F52" s="19">
        <f aca="true" t="shared" si="21" ref="F52:O52">F51</f>
        <v>187105000</v>
      </c>
      <c r="G52" s="20">
        <f t="shared" si="21"/>
        <v>187105000</v>
      </c>
      <c r="H52" s="19">
        <f t="shared" si="21"/>
        <v>80015000</v>
      </c>
      <c r="I52" s="20">
        <f t="shared" si="21"/>
        <v>72344411</v>
      </c>
      <c r="J52" s="19">
        <f t="shared" si="21"/>
        <v>0</v>
      </c>
      <c r="K52" s="20">
        <f t="shared" si="21"/>
        <v>0</v>
      </c>
      <c r="L52" s="19">
        <f t="shared" si="21"/>
        <v>0</v>
      </c>
      <c r="M52" s="20">
        <f t="shared" si="21"/>
        <v>0</v>
      </c>
      <c r="N52" s="19">
        <f t="shared" si="21"/>
        <v>0</v>
      </c>
      <c r="O52" s="20">
        <f t="shared" si="21"/>
        <v>0</v>
      </c>
      <c r="P52" s="19">
        <f>$H52+$J52+$L52+$N52</f>
        <v>80015000</v>
      </c>
      <c r="Q52" s="20">
        <f>$I52+$K52+$M52+$O52</f>
        <v>72344411</v>
      </c>
      <c r="R52" s="21">
        <f>IF($H52=0,0,(($H52-$H52)/$H52)*100)</f>
        <v>0</v>
      </c>
      <c r="S52" s="22">
        <f>IF($I52=0,0,(($I52-$I52)/$I52)*100)</f>
        <v>0</v>
      </c>
      <c r="T52" s="21">
        <f>IF($E52=0,0,($P52/$E52)*100)</f>
        <v>17.573355003074763</v>
      </c>
      <c r="U52" s="23">
        <f>IF($E52=0,0,($Q52/$E52)*100)</f>
        <v>15.888696081876482</v>
      </c>
      <c r="V52" s="19">
        <f>V51</f>
        <v>0</v>
      </c>
      <c r="W52" s="20">
        <f>W51</f>
        <v>0</v>
      </c>
    </row>
    <row r="53" spans="1:23" ht="12.75">
      <c r="A53" s="35" t="s">
        <v>66</v>
      </c>
      <c r="B53" s="36">
        <f>B51</f>
        <v>455320000</v>
      </c>
      <c r="C53" s="36">
        <f>C51</f>
        <v>0</v>
      </c>
      <c r="D53" s="36">
        <f>D51</f>
        <v>0</v>
      </c>
      <c r="E53" s="36">
        <f>$B53+$C53+$D53</f>
        <v>455320000</v>
      </c>
      <c r="F53" s="37">
        <f aca="true" t="shared" si="22" ref="F53:O53">F51</f>
        <v>187105000</v>
      </c>
      <c r="G53" s="38">
        <f t="shared" si="22"/>
        <v>187105000</v>
      </c>
      <c r="H53" s="37">
        <f t="shared" si="22"/>
        <v>80015000</v>
      </c>
      <c r="I53" s="38">
        <f t="shared" si="22"/>
        <v>72344411</v>
      </c>
      <c r="J53" s="37">
        <f t="shared" si="22"/>
        <v>0</v>
      </c>
      <c r="K53" s="38">
        <f t="shared" si="22"/>
        <v>0</v>
      </c>
      <c r="L53" s="37">
        <f t="shared" si="22"/>
        <v>0</v>
      </c>
      <c r="M53" s="38">
        <f t="shared" si="22"/>
        <v>0</v>
      </c>
      <c r="N53" s="37">
        <f t="shared" si="22"/>
        <v>0</v>
      </c>
      <c r="O53" s="38">
        <f t="shared" si="22"/>
        <v>0</v>
      </c>
      <c r="P53" s="37">
        <f>$H53+$J53+$L53+$N53</f>
        <v>80015000</v>
      </c>
      <c r="Q53" s="38">
        <f>$I53+$K53+$M53+$O53</f>
        <v>72344411</v>
      </c>
      <c r="R53" s="39">
        <f>IF($H53=0,0,(($H53-$H53)/$H53)*100)</f>
        <v>0</v>
      </c>
      <c r="S53" s="40">
        <f>IF($I53=0,0,(($I53-$I53)/$I53)*100)</f>
        <v>0</v>
      </c>
      <c r="T53" s="39">
        <f>IF($E53=0,0,($P53/$E53)*100)</f>
        <v>17.573355003074763</v>
      </c>
      <c r="U53" s="41">
        <f>IF($E53=0,0,($Q53/$E53)*100)</f>
        <v>15.888696081876482</v>
      </c>
      <c r="V53" s="37">
        <f>V51</f>
        <v>0</v>
      </c>
      <c r="W53" s="38">
        <f>W51</f>
        <v>0</v>
      </c>
    </row>
    <row r="54" spans="1:23" ht="12.75">
      <c r="A54" s="42" t="s">
        <v>68</v>
      </c>
      <c r="B54" s="43">
        <f>SUM(B9:B13,B16:B18,B21:B22,B25,B28:B32,B35:B40,B43:B44,B47,B51)</f>
        <v>2322681000</v>
      </c>
      <c r="C54" s="43">
        <f>SUM(C9:C13,C16:C18,C21:C22,C25,C28:C32,C35:C40,C43:C44,C47,C51)</f>
        <v>0</v>
      </c>
      <c r="D54" s="43">
        <f>SUM(D9:D13,D16:D18,D21:D22,D25,D28:D32,D35:D40,D43:D44,D47,D51)</f>
        <v>0</v>
      </c>
      <c r="E54" s="43">
        <f>$B54+$C54+$D54</f>
        <v>2322681000</v>
      </c>
      <c r="F54" s="44">
        <f aca="true" t="shared" si="23" ref="F54:O54">SUM(F9:F13,F16:F18,F21:F22,F25,F28:F32,F35:F40,F43:F44,F47,F51)</f>
        <v>503943000</v>
      </c>
      <c r="G54" s="45">
        <f t="shared" si="23"/>
        <v>365322000</v>
      </c>
      <c r="H54" s="44">
        <f t="shared" si="23"/>
        <v>382408000</v>
      </c>
      <c r="I54" s="45">
        <f t="shared" si="23"/>
        <v>381597163</v>
      </c>
      <c r="J54" s="44">
        <f t="shared" si="23"/>
        <v>0</v>
      </c>
      <c r="K54" s="45">
        <f t="shared" si="23"/>
        <v>0</v>
      </c>
      <c r="L54" s="44">
        <f t="shared" si="23"/>
        <v>0</v>
      </c>
      <c r="M54" s="45">
        <f t="shared" si="23"/>
        <v>0</v>
      </c>
      <c r="N54" s="44">
        <f t="shared" si="23"/>
        <v>0</v>
      </c>
      <c r="O54" s="45">
        <f t="shared" si="23"/>
        <v>0</v>
      </c>
      <c r="P54" s="44">
        <f>$H54+$J54+$L54+$N54</f>
        <v>382408000</v>
      </c>
      <c r="Q54" s="45">
        <f>$I54+$K54+$M54+$O54</f>
        <v>381597163</v>
      </c>
      <c r="R54" s="46">
        <f>IF($H54=0,0,(($H54-$H54)/$H54)*100)</f>
        <v>0</v>
      </c>
      <c r="S54" s="47">
        <f>IF($I54=0,0,(($I54-$I54)/$I54)*100)</f>
        <v>0</v>
      </c>
      <c r="T54" s="46">
        <f>IF((+$E9+$E10+$E12+$E16+$E17+$E21+$E22+$E28+$E31+$E38+$E40+$E43+$E44+$E51)=0,0,(P54/(+$E9+$E10+$E12+$E16+$E17+$E21+$E22+$E28+$E31+$E38+$E40+$E43+$E44+$E51)*100))</f>
        <v>18.993164789077966</v>
      </c>
      <c r="U54" s="48">
        <f>IF((+$E9+$E10+$E12+$E16+$E17+$E21+$E22+$E28+$E31+$E38+$E40+$E43+$E44+$E51)=0,0,(Q54/(+$E9+$E10+$E12+$E16+$E17+$E21+$E22+$E28+$E31+$E38+$E40+$E43+$E44+$E51)*100))</f>
        <v>18.952892721657616</v>
      </c>
      <c r="V54" s="44">
        <f>SUM(V9:V13,V16:V18,V21:V22,V25,V28:V32,V35:V40,V43:V44,V47,V51)</f>
        <v>0</v>
      </c>
      <c r="W54" s="45">
        <f>SUM(W9:W13,W16:W18,W21:W22,W25,W28:W32,W35:W40,W43:W44,W47,W51)</f>
        <v>0</v>
      </c>
    </row>
    <row r="55" spans="1:23" ht="13.5" thickBot="1">
      <c r="A55" s="42"/>
      <c r="B55" s="43"/>
      <c r="C55" s="43"/>
      <c r="D55" s="43"/>
      <c r="E55" s="43"/>
      <c r="F55" s="44"/>
      <c r="G55" s="45"/>
      <c r="H55" s="44"/>
      <c r="I55" s="45"/>
      <c r="J55" s="44"/>
      <c r="K55" s="45"/>
      <c r="L55" s="44"/>
      <c r="M55" s="45"/>
      <c r="N55" s="44"/>
      <c r="O55" s="45"/>
      <c r="P55" s="44"/>
      <c r="Q55" s="45"/>
      <c r="R55" s="46"/>
      <c r="S55" s="47"/>
      <c r="T55" s="46"/>
      <c r="U55" s="48"/>
      <c r="V55" s="44"/>
      <c r="W55" s="45"/>
    </row>
    <row r="56" spans="1:23" ht="13.5" thickTop="1">
      <c r="A56" s="51"/>
      <c r="B56" s="52">
        <v>0</v>
      </c>
      <c r="C56" s="53">
        <v>0</v>
      </c>
      <c r="D56" s="53"/>
      <c r="E56" s="54">
        <f>$B56+$C56+$D56</f>
        <v>0</v>
      </c>
      <c r="F56" s="52">
        <v>0</v>
      </c>
      <c r="G56" s="53">
        <v>0</v>
      </c>
      <c r="H56" s="53">
        <v>0</v>
      </c>
      <c r="I56" s="54">
        <v>0</v>
      </c>
      <c r="J56" s="53"/>
      <c r="K56" s="54"/>
      <c r="L56" s="53"/>
      <c r="M56" s="53"/>
      <c r="N56" s="53"/>
      <c r="O56" s="53"/>
      <c r="P56" s="53">
        <f>$H56+$J56+$L56+$N56</f>
        <v>0</v>
      </c>
      <c r="Q56" s="53">
        <f>$I56+$K56+$M56+$O56</f>
        <v>0</v>
      </c>
      <c r="R56" s="55">
        <f>IF($H56=0,0,(($H56-$H56)/$H56)*100)</f>
        <v>0</v>
      </c>
      <c r="S56" s="55">
        <f>IF($I56=0,0,(($I56-$I56)/$I56)*100)</f>
        <v>0</v>
      </c>
      <c r="T56" s="55">
        <f>IF($E56=0,0,($P56/$E56)*100)</f>
        <v>0</v>
      </c>
      <c r="U56" s="56">
        <f>IF($E56=0,0,($Q56/$E56)*100)</f>
        <v>0</v>
      </c>
      <c r="V56" s="52"/>
      <c r="W56" s="54"/>
    </row>
    <row r="57" spans="1:23" ht="12.75">
      <c r="A57" s="57"/>
      <c r="B57" s="58"/>
      <c r="C57" s="59"/>
      <c r="D57" s="59"/>
      <c r="E57" s="60"/>
      <c r="F57" s="61" t="s">
        <v>3</v>
      </c>
      <c r="G57" s="62"/>
      <c r="H57" s="61" t="s">
        <v>4</v>
      </c>
      <c r="I57" s="63"/>
      <c r="J57" s="61" t="s">
        <v>5</v>
      </c>
      <c r="K57" s="63"/>
      <c r="L57" s="61" t="s">
        <v>6</v>
      </c>
      <c r="M57" s="61"/>
      <c r="N57" s="64" t="s">
        <v>7</v>
      </c>
      <c r="O57" s="61"/>
      <c r="P57" s="64" t="s">
        <v>8</v>
      </c>
      <c r="Q57" s="61"/>
      <c r="R57" s="121" t="s">
        <v>9</v>
      </c>
      <c r="S57" s="122"/>
      <c r="T57" s="121" t="s">
        <v>10</v>
      </c>
      <c r="U57" s="122"/>
      <c r="V57" s="123"/>
      <c r="W57" s="122"/>
    </row>
    <row r="58" spans="1:23" ht="67.5">
      <c r="A58" s="65" t="s">
        <v>69</v>
      </c>
      <c r="B58" s="66" t="s">
        <v>70</v>
      </c>
      <c r="C58" s="66" t="s">
        <v>71</v>
      </c>
      <c r="D58" s="67" t="s">
        <v>72</v>
      </c>
      <c r="E58" s="66" t="s">
        <v>73</v>
      </c>
      <c r="F58" s="66" t="s">
        <v>74</v>
      </c>
      <c r="G58" s="66" t="s">
        <v>75</v>
      </c>
      <c r="H58" s="66" t="s">
        <v>76</v>
      </c>
      <c r="I58" s="68" t="s">
        <v>77</v>
      </c>
      <c r="J58" s="66" t="s">
        <v>76</v>
      </c>
      <c r="K58" s="68" t="s">
        <v>78</v>
      </c>
      <c r="L58" s="66" t="s">
        <v>76</v>
      </c>
      <c r="M58" s="68" t="s">
        <v>79</v>
      </c>
      <c r="N58" s="66" t="s">
        <v>76</v>
      </c>
      <c r="O58" s="68" t="s">
        <v>80</v>
      </c>
      <c r="P58" s="68" t="s">
        <v>81</v>
      </c>
      <c r="Q58" s="69" t="s">
        <v>82</v>
      </c>
      <c r="R58" s="70" t="s">
        <v>83</v>
      </c>
      <c r="S58" s="71" t="s">
        <v>84</v>
      </c>
      <c r="T58" s="70" t="s">
        <v>85</v>
      </c>
      <c r="U58" s="67" t="s">
        <v>86</v>
      </c>
      <c r="V58" s="66"/>
      <c r="W58" s="68"/>
    </row>
    <row r="59" spans="1:23" ht="12.75">
      <c r="A59" s="72" t="str">
        <f>+A7</f>
        <v>R thousands</v>
      </c>
      <c r="B59" s="73"/>
      <c r="C59" s="73">
        <v>100</v>
      </c>
      <c r="D59" s="73"/>
      <c r="E59" s="73"/>
      <c r="F59" s="73"/>
      <c r="G59" s="73"/>
      <c r="H59" s="73"/>
      <c r="I59" s="73"/>
      <c r="J59" s="73"/>
      <c r="K59" s="73"/>
      <c r="L59" s="73"/>
      <c r="M59" s="74"/>
      <c r="N59" s="73"/>
      <c r="O59" s="74"/>
      <c r="P59" s="73"/>
      <c r="Q59" s="74"/>
      <c r="R59" s="73"/>
      <c r="S59" s="74"/>
      <c r="T59" s="73"/>
      <c r="U59" s="73"/>
      <c r="V59" s="73"/>
      <c r="W59" s="73"/>
    </row>
    <row r="60" spans="1:23" ht="12.75">
      <c r="A60" s="75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7"/>
      <c r="N60" s="76"/>
      <c r="O60" s="77"/>
      <c r="P60" s="76"/>
      <c r="Q60" s="77"/>
      <c r="R60" s="76"/>
      <c r="S60" s="77"/>
      <c r="T60" s="76"/>
      <c r="U60" s="76"/>
      <c r="V60" s="76"/>
      <c r="W60" s="76"/>
    </row>
    <row r="61" spans="1:23" ht="12.75" hidden="1">
      <c r="A61" s="78" t="s">
        <v>87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80"/>
      <c r="N61" s="79"/>
      <c r="O61" s="80"/>
      <c r="P61" s="79"/>
      <c r="Q61" s="80"/>
      <c r="R61" s="79"/>
      <c r="S61" s="80"/>
      <c r="T61" s="79"/>
      <c r="U61" s="79"/>
      <c r="V61" s="79"/>
      <c r="W61" s="79"/>
    </row>
    <row r="62" spans="1:23" ht="12.75" hidden="1">
      <c r="A62" s="81" t="s">
        <v>88</v>
      </c>
      <c r="B62" s="82">
        <f>SUM(B63:B66)</f>
        <v>0</v>
      </c>
      <c r="C62" s="82">
        <f aca="true" t="shared" si="24" ref="C62:I62">SUM(C63:C66)</f>
        <v>0</v>
      </c>
      <c r="D62" s="82">
        <f t="shared" si="24"/>
        <v>0</v>
      </c>
      <c r="E62" s="82">
        <f t="shared" si="24"/>
        <v>0</v>
      </c>
      <c r="F62" s="82">
        <f t="shared" si="24"/>
        <v>0</v>
      </c>
      <c r="G62" s="82">
        <f t="shared" si="24"/>
        <v>0</v>
      </c>
      <c r="H62" s="82">
        <f t="shared" si="24"/>
        <v>0</v>
      </c>
      <c r="I62" s="82">
        <f t="shared" si="24"/>
        <v>0</v>
      </c>
      <c r="J62" s="82">
        <f>SUM(J63:J66)</f>
        <v>0</v>
      </c>
      <c r="K62" s="82">
        <f>SUM(K63:K66)</f>
        <v>0</v>
      </c>
      <c r="L62" s="82">
        <f>SUM(L63:L66)</f>
        <v>0</v>
      </c>
      <c r="M62" s="83">
        <f>SUM(M63:M66)</f>
        <v>0</v>
      </c>
      <c r="N62" s="82"/>
      <c r="O62" s="83"/>
      <c r="P62" s="82"/>
      <c r="Q62" s="83"/>
      <c r="R62" s="82"/>
      <c r="S62" s="83"/>
      <c r="T62" s="82"/>
      <c r="U62" s="82"/>
      <c r="V62" s="82"/>
      <c r="W62" s="82"/>
    </row>
    <row r="63" spans="1:23" ht="12.75" hidden="1">
      <c r="A63" s="57" t="s">
        <v>89</v>
      </c>
      <c r="B63" s="84"/>
      <c r="C63" s="84"/>
      <c r="D63" s="84"/>
      <c r="E63" s="84">
        <f>SUM(B63:D63)</f>
        <v>0</v>
      </c>
      <c r="F63" s="84"/>
      <c r="G63" s="84"/>
      <c r="H63" s="84"/>
      <c r="I63" s="85"/>
      <c r="J63" s="84"/>
      <c r="K63" s="85"/>
      <c r="L63" s="84"/>
      <c r="M63" s="86"/>
      <c r="N63" s="84"/>
      <c r="O63" s="86"/>
      <c r="P63" s="84"/>
      <c r="Q63" s="86"/>
      <c r="R63" s="84"/>
      <c r="S63" s="86"/>
      <c r="T63" s="84"/>
      <c r="U63" s="84"/>
      <c r="V63" s="84"/>
      <c r="W63" s="84"/>
    </row>
    <row r="64" spans="1:23" ht="12.75" hidden="1">
      <c r="A64" s="57" t="s">
        <v>90</v>
      </c>
      <c r="B64" s="84"/>
      <c r="C64" s="84"/>
      <c r="D64" s="84"/>
      <c r="E64" s="84">
        <f>SUM(B64:D64)</f>
        <v>0</v>
      </c>
      <c r="F64" s="84"/>
      <c r="G64" s="84"/>
      <c r="H64" s="84"/>
      <c r="I64" s="85"/>
      <c r="J64" s="84"/>
      <c r="K64" s="85"/>
      <c r="L64" s="84"/>
      <c r="M64" s="86"/>
      <c r="N64" s="84"/>
      <c r="O64" s="86"/>
      <c r="P64" s="84"/>
      <c r="Q64" s="86"/>
      <c r="R64" s="84"/>
      <c r="S64" s="86"/>
      <c r="T64" s="84"/>
      <c r="U64" s="84"/>
      <c r="V64" s="84"/>
      <c r="W64" s="84"/>
    </row>
    <row r="65" spans="1:23" ht="12.75" hidden="1">
      <c r="A65" s="57" t="s">
        <v>91</v>
      </c>
      <c r="B65" s="84"/>
      <c r="C65" s="84"/>
      <c r="D65" s="84"/>
      <c r="E65" s="84">
        <f>SUM(B65:D65)</f>
        <v>0</v>
      </c>
      <c r="F65" s="84"/>
      <c r="G65" s="84"/>
      <c r="H65" s="84"/>
      <c r="I65" s="85"/>
      <c r="J65" s="84"/>
      <c r="K65" s="85"/>
      <c r="L65" s="84"/>
      <c r="M65" s="86"/>
      <c r="N65" s="84"/>
      <c r="O65" s="86"/>
      <c r="P65" s="84"/>
      <c r="Q65" s="86"/>
      <c r="R65" s="84"/>
      <c r="S65" s="86"/>
      <c r="T65" s="84"/>
      <c r="U65" s="84"/>
      <c r="V65" s="84"/>
      <c r="W65" s="84"/>
    </row>
    <row r="66" spans="1:23" ht="12.75" hidden="1">
      <c r="A66" s="57" t="s">
        <v>92</v>
      </c>
      <c r="B66" s="84"/>
      <c r="C66" s="84"/>
      <c r="D66" s="84"/>
      <c r="E66" s="84">
        <f>SUM(B66:D66)</f>
        <v>0</v>
      </c>
      <c r="F66" s="84"/>
      <c r="G66" s="84"/>
      <c r="H66" s="84"/>
      <c r="I66" s="85"/>
      <c r="J66" s="84"/>
      <c r="K66" s="85"/>
      <c r="L66" s="84"/>
      <c r="M66" s="86"/>
      <c r="N66" s="84"/>
      <c r="O66" s="86"/>
      <c r="P66" s="84"/>
      <c r="Q66" s="86"/>
      <c r="R66" s="84"/>
      <c r="S66" s="86"/>
      <c r="T66" s="84"/>
      <c r="U66" s="84"/>
      <c r="V66" s="84"/>
      <c r="W66" s="84"/>
    </row>
    <row r="67" spans="1:23" ht="12.75" hidden="1">
      <c r="A67" s="57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6"/>
      <c r="N67" s="84"/>
      <c r="O67" s="86"/>
      <c r="P67" s="84"/>
      <c r="Q67" s="86"/>
      <c r="R67" s="84"/>
      <c r="S67" s="86"/>
      <c r="T67" s="84"/>
      <c r="U67" s="84"/>
      <c r="V67" s="84"/>
      <c r="W67" s="84"/>
    </row>
    <row r="68" spans="1:23" ht="12.75">
      <c r="A68" s="87" t="s">
        <v>93</v>
      </c>
      <c r="B68" s="88">
        <f aca="true" t="shared" si="25" ref="B68:Q68">+B69+B70+B71+B72+B73+B74+B75+B76+B77</f>
        <v>552220000</v>
      </c>
      <c r="C68" s="88">
        <f t="shared" si="25"/>
        <v>29000</v>
      </c>
      <c r="D68" s="88">
        <f t="shared" si="25"/>
        <v>0</v>
      </c>
      <c r="E68" s="88">
        <f t="shared" si="25"/>
        <v>552249000</v>
      </c>
      <c r="F68" s="88">
        <f t="shared" si="25"/>
        <v>0</v>
      </c>
      <c r="G68" s="88">
        <f t="shared" si="25"/>
        <v>0</v>
      </c>
      <c r="H68" s="88">
        <f t="shared" si="25"/>
        <v>514165000</v>
      </c>
      <c r="I68" s="88">
        <f t="shared" si="25"/>
        <v>0</v>
      </c>
      <c r="J68" s="88">
        <f t="shared" si="25"/>
        <v>0</v>
      </c>
      <c r="K68" s="88">
        <f t="shared" si="25"/>
        <v>0</v>
      </c>
      <c r="L68" s="88">
        <f t="shared" si="25"/>
        <v>0</v>
      </c>
      <c r="M68" s="88">
        <f t="shared" si="25"/>
        <v>0</v>
      </c>
      <c r="N68" s="88">
        <f t="shared" si="25"/>
        <v>0</v>
      </c>
      <c r="O68" s="88">
        <f t="shared" si="25"/>
        <v>0</v>
      </c>
      <c r="P68" s="88">
        <f t="shared" si="25"/>
        <v>514165000</v>
      </c>
      <c r="Q68" s="88">
        <f t="shared" si="25"/>
        <v>0</v>
      </c>
      <c r="R68" s="89"/>
      <c r="S68" s="90"/>
      <c r="T68" s="89"/>
      <c r="U68" s="90"/>
      <c r="V68" s="88"/>
      <c r="W68" s="88"/>
    </row>
    <row r="69" spans="1:23" ht="12.75">
      <c r="A69" s="91" t="s">
        <v>93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3"/>
      <c r="S69" s="94"/>
      <c r="T69" s="93"/>
      <c r="U69" s="94"/>
      <c r="V69" s="92"/>
      <c r="W69" s="92"/>
    </row>
    <row r="70" spans="1:23" ht="12.75">
      <c r="A70" s="95" t="s">
        <v>94</v>
      </c>
      <c r="B70" s="96">
        <v>0</v>
      </c>
      <c r="C70" s="96">
        <v>0</v>
      </c>
      <c r="D70" s="96"/>
      <c r="E70" s="96">
        <f aca="true" t="shared" si="26" ref="E70:E77">$B70+$C70+$D70</f>
        <v>0</v>
      </c>
      <c r="F70" s="96">
        <v>0</v>
      </c>
      <c r="G70" s="96">
        <v>0</v>
      </c>
      <c r="H70" s="96">
        <v>0</v>
      </c>
      <c r="I70" s="96">
        <v>0</v>
      </c>
      <c r="J70" s="96"/>
      <c r="K70" s="96"/>
      <c r="L70" s="96"/>
      <c r="M70" s="96"/>
      <c r="N70" s="96"/>
      <c r="O70" s="96"/>
      <c r="P70" s="97">
        <f aca="true" t="shared" si="27" ref="P70:P77">$H70+$J70+$L70+$N70</f>
        <v>0</v>
      </c>
      <c r="Q70" s="97">
        <f aca="true" t="shared" si="28" ref="Q70:Q77">$I70+$K70+$M70+$O70</f>
        <v>0</v>
      </c>
      <c r="R70" s="93">
        <f aca="true" t="shared" si="29" ref="R70:R77">IF($H70=0,0,(($H70-$H70)/$H70)*100)</f>
        <v>0</v>
      </c>
      <c r="S70" s="94">
        <f aca="true" t="shared" si="30" ref="S70:S77">IF($I70=0,0,(($I70-$I70)/$I70)*100)</f>
        <v>0</v>
      </c>
      <c r="T70" s="93">
        <f aca="true" t="shared" si="31" ref="T70:T77">IF($E70=0,0,($P70/$E70)*100)</f>
        <v>0</v>
      </c>
      <c r="U70" s="94">
        <f aca="true" t="shared" si="32" ref="U70:U77">IF($E70=0,0,($Q70/$E70)*100)</f>
        <v>0</v>
      </c>
      <c r="V70" s="96"/>
      <c r="W70" s="96"/>
    </row>
    <row r="71" spans="1:23" ht="12.75">
      <c r="A71" s="95" t="s">
        <v>95</v>
      </c>
      <c r="B71" s="96">
        <v>340354000</v>
      </c>
      <c r="C71" s="96">
        <v>0</v>
      </c>
      <c r="D71" s="96"/>
      <c r="E71" s="96">
        <f t="shared" si="26"/>
        <v>340354000</v>
      </c>
      <c r="F71" s="96">
        <v>0</v>
      </c>
      <c r="G71" s="96">
        <v>0</v>
      </c>
      <c r="H71" s="96">
        <v>160743000</v>
      </c>
      <c r="I71" s="96">
        <v>0</v>
      </c>
      <c r="J71" s="96"/>
      <c r="K71" s="96"/>
      <c r="L71" s="96"/>
      <c r="M71" s="96"/>
      <c r="N71" s="96"/>
      <c r="O71" s="96"/>
      <c r="P71" s="97">
        <f t="shared" si="27"/>
        <v>160743000</v>
      </c>
      <c r="Q71" s="97">
        <f t="shared" si="28"/>
        <v>0</v>
      </c>
      <c r="R71" s="93">
        <f t="shared" si="29"/>
        <v>0</v>
      </c>
      <c r="S71" s="94">
        <f t="shared" si="30"/>
        <v>0</v>
      </c>
      <c r="T71" s="93">
        <f t="shared" si="31"/>
        <v>47.22818007133749</v>
      </c>
      <c r="U71" s="94">
        <f t="shared" si="32"/>
        <v>0</v>
      </c>
      <c r="V71" s="96"/>
      <c r="W71" s="96"/>
    </row>
    <row r="72" spans="1:23" ht="12.75">
      <c r="A72" s="95" t="s">
        <v>96</v>
      </c>
      <c r="B72" s="96">
        <v>0</v>
      </c>
      <c r="C72" s="96">
        <v>0</v>
      </c>
      <c r="D72" s="96"/>
      <c r="E72" s="96">
        <f t="shared" si="26"/>
        <v>0</v>
      </c>
      <c r="F72" s="96">
        <v>0</v>
      </c>
      <c r="G72" s="96">
        <v>0</v>
      </c>
      <c r="H72" s="96">
        <v>0</v>
      </c>
      <c r="I72" s="96">
        <v>0</v>
      </c>
      <c r="J72" s="96"/>
      <c r="K72" s="96"/>
      <c r="L72" s="96"/>
      <c r="M72" s="96"/>
      <c r="N72" s="96"/>
      <c r="O72" s="96"/>
      <c r="P72" s="97">
        <f t="shared" si="27"/>
        <v>0</v>
      </c>
      <c r="Q72" s="97">
        <f t="shared" si="28"/>
        <v>0</v>
      </c>
      <c r="R72" s="93">
        <f t="shared" si="29"/>
        <v>0</v>
      </c>
      <c r="S72" s="94">
        <f t="shared" si="30"/>
        <v>0</v>
      </c>
      <c r="T72" s="93">
        <f t="shared" si="31"/>
        <v>0</v>
      </c>
      <c r="U72" s="94">
        <f t="shared" si="32"/>
        <v>0</v>
      </c>
      <c r="V72" s="96"/>
      <c r="W72" s="96"/>
    </row>
    <row r="73" spans="1:23" ht="12.75">
      <c r="A73" s="95" t="s">
        <v>97</v>
      </c>
      <c r="B73" s="96">
        <v>61317000</v>
      </c>
      <c r="C73" s="96">
        <v>29000</v>
      </c>
      <c r="D73" s="96"/>
      <c r="E73" s="96">
        <f t="shared" si="26"/>
        <v>61346000</v>
      </c>
      <c r="F73" s="96">
        <v>0</v>
      </c>
      <c r="G73" s="96">
        <v>0</v>
      </c>
      <c r="H73" s="96">
        <v>292495000</v>
      </c>
      <c r="I73" s="96">
        <v>0</v>
      </c>
      <c r="J73" s="96"/>
      <c r="K73" s="96"/>
      <c r="L73" s="96"/>
      <c r="M73" s="96"/>
      <c r="N73" s="96"/>
      <c r="O73" s="96"/>
      <c r="P73" s="97">
        <f t="shared" si="27"/>
        <v>292495000</v>
      </c>
      <c r="Q73" s="97">
        <f t="shared" si="28"/>
        <v>0</v>
      </c>
      <c r="R73" s="93">
        <f t="shared" si="29"/>
        <v>0</v>
      </c>
      <c r="S73" s="94">
        <f t="shared" si="30"/>
        <v>0</v>
      </c>
      <c r="T73" s="93">
        <f t="shared" si="31"/>
        <v>476.79555309229613</v>
      </c>
      <c r="U73" s="94">
        <f t="shared" si="32"/>
        <v>0</v>
      </c>
      <c r="V73" s="96"/>
      <c r="W73" s="96"/>
    </row>
    <row r="74" spans="1:23" ht="12.75">
      <c r="A74" s="95" t="s">
        <v>98</v>
      </c>
      <c r="B74" s="96">
        <v>35000</v>
      </c>
      <c r="C74" s="96">
        <v>0</v>
      </c>
      <c r="D74" s="96"/>
      <c r="E74" s="96">
        <f t="shared" si="26"/>
        <v>35000</v>
      </c>
      <c r="F74" s="96">
        <v>0</v>
      </c>
      <c r="G74" s="96">
        <v>0</v>
      </c>
      <c r="H74" s="96">
        <v>175000</v>
      </c>
      <c r="I74" s="96">
        <v>0</v>
      </c>
      <c r="J74" s="96"/>
      <c r="K74" s="96"/>
      <c r="L74" s="96"/>
      <c r="M74" s="96"/>
      <c r="N74" s="96"/>
      <c r="O74" s="96"/>
      <c r="P74" s="97">
        <f t="shared" si="27"/>
        <v>175000</v>
      </c>
      <c r="Q74" s="97">
        <f t="shared" si="28"/>
        <v>0</v>
      </c>
      <c r="R74" s="93">
        <f t="shared" si="29"/>
        <v>0</v>
      </c>
      <c r="S74" s="94">
        <f t="shared" si="30"/>
        <v>0</v>
      </c>
      <c r="T74" s="93">
        <f t="shared" si="31"/>
        <v>500</v>
      </c>
      <c r="U74" s="94">
        <f t="shared" si="32"/>
        <v>0</v>
      </c>
      <c r="V74" s="96"/>
      <c r="W74" s="96"/>
    </row>
    <row r="75" spans="1:23" ht="12.75">
      <c r="A75" s="95" t="s">
        <v>99</v>
      </c>
      <c r="B75" s="96">
        <v>93221000</v>
      </c>
      <c r="C75" s="96">
        <v>0</v>
      </c>
      <c r="D75" s="96"/>
      <c r="E75" s="96">
        <f t="shared" si="26"/>
        <v>93221000</v>
      </c>
      <c r="F75" s="96">
        <v>0</v>
      </c>
      <c r="G75" s="96">
        <v>0</v>
      </c>
      <c r="H75" s="96">
        <v>40149000</v>
      </c>
      <c r="I75" s="96">
        <v>0</v>
      </c>
      <c r="J75" s="96"/>
      <c r="K75" s="96"/>
      <c r="L75" s="96"/>
      <c r="M75" s="96"/>
      <c r="N75" s="96"/>
      <c r="O75" s="96"/>
      <c r="P75" s="97">
        <f t="shared" si="27"/>
        <v>40149000</v>
      </c>
      <c r="Q75" s="97">
        <f t="shared" si="28"/>
        <v>0</v>
      </c>
      <c r="R75" s="93">
        <f t="shared" si="29"/>
        <v>0</v>
      </c>
      <c r="S75" s="94">
        <f t="shared" si="30"/>
        <v>0</v>
      </c>
      <c r="T75" s="93">
        <f t="shared" si="31"/>
        <v>43.06862187704487</v>
      </c>
      <c r="U75" s="94">
        <f t="shared" si="32"/>
        <v>0</v>
      </c>
      <c r="V75" s="96"/>
      <c r="W75" s="96"/>
    </row>
    <row r="76" spans="1:23" ht="12.75">
      <c r="A76" s="95" t="s">
        <v>100</v>
      </c>
      <c r="B76" s="96">
        <v>38793000</v>
      </c>
      <c r="C76" s="96">
        <v>0</v>
      </c>
      <c r="D76" s="96"/>
      <c r="E76" s="96">
        <f t="shared" si="26"/>
        <v>38793000</v>
      </c>
      <c r="F76" s="96">
        <v>0</v>
      </c>
      <c r="G76" s="96">
        <v>0</v>
      </c>
      <c r="H76" s="96">
        <v>20603000</v>
      </c>
      <c r="I76" s="96">
        <v>0</v>
      </c>
      <c r="J76" s="96"/>
      <c r="K76" s="96"/>
      <c r="L76" s="96"/>
      <c r="M76" s="96"/>
      <c r="N76" s="96"/>
      <c r="O76" s="96"/>
      <c r="P76" s="97">
        <f t="shared" si="27"/>
        <v>20603000</v>
      </c>
      <c r="Q76" s="97">
        <f t="shared" si="28"/>
        <v>0</v>
      </c>
      <c r="R76" s="93">
        <f t="shared" si="29"/>
        <v>0</v>
      </c>
      <c r="S76" s="94">
        <f t="shared" si="30"/>
        <v>0</v>
      </c>
      <c r="T76" s="93">
        <f t="shared" si="31"/>
        <v>53.110097182481375</v>
      </c>
      <c r="U76" s="94">
        <f t="shared" si="32"/>
        <v>0</v>
      </c>
      <c r="V76" s="96"/>
      <c r="W76" s="96"/>
    </row>
    <row r="77" spans="1:23" ht="12.75">
      <c r="A77" s="95" t="s">
        <v>101</v>
      </c>
      <c r="B77" s="96">
        <v>18500000</v>
      </c>
      <c r="C77" s="96">
        <v>0</v>
      </c>
      <c r="D77" s="96"/>
      <c r="E77" s="96">
        <f t="shared" si="26"/>
        <v>18500000</v>
      </c>
      <c r="F77" s="96">
        <v>0</v>
      </c>
      <c r="G77" s="96">
        <v>0</v>
      </c>
      <c r="H77" s="96">
        <v>0</v>
      </c>
      <c r="I77" s="96">
        <v>0</v>
      </c>
      <c r="J77" s="96"/>
      <c r="K77" s="96"/>
      <c r="L77" s="96"/>
      <c r="M77" s="96"/>
      <c r="N77" s="96"/>
      <c r="O77" s="96"/>
      <c r="P77" s="97">
        <f t="shared" si="27"/>
        <v>0</v>
      </c>
      <c r="Q77" s="97">
        <f t="shared" si="28"/>
        <v>0</v>
      </c>
      <c r="R77" s="93">
        <f t="shared" si="29"/>
        <v>0</v>
      </c>
      <c r="S77" s="94">
        <f t="shared" si="30"/>
        <v>0</v>
      </c>
      <c r="T77" s="93">
        <f t="shared" si="31"/>
        <v>0</v>
      </c>
      <c r="U77" s="94">
        <f t="shared" si="32"/>
        <v>0</v>
      </c>
      <c r="V77" s="96"/>
      <c r="W77" s="96"/>
    </row>
    <row r="78" spans="1:23" ht="22.5" hidden="1">
      <c r="A78" s="98" t="s">
        <v>102</v>
      </c>
      <c r="B78" s="99">
        <f aca="true" t="shared" si="33" ref="B78:I78">SUM(B79:B93)</f>
        <v>0</v>
      </c>
      <c r="C78" s="99">
        <f t="shared" si="33"/>
        <v>0</v>
      </c>
      <c r="D78" s="99">
        <f t="shared" si="33"/>
        <v>0</v>
      </c>
      <c r="E78" s="99">
        <f t="shared" si="33"/>
        <v>0</v>
      </c>
      <c r="F78" s="99">
        <f t="shared" si="33"/>
        <v>0</v>
      </c>
      <c r="G78" s="99">
        <f t="shared" si="33"/>
        <v>0</v>
      </c>
      <c r="H78" s="99">
        <f t="shared" si="33"/>
        <v>0</v>
      </c>
      <c r="I78" s="99">
        <f t="shared" si="33"/>
        <v>0</v>
      </c>
      <c r="J78" s="99">
        <f>SUM(J79:J93)</f>
        <v>0</v>
      </c>
      <c r="K78" s="99">
        <f>SUM(K79:K93)</f>
        <v>0</v>
      </c>
      <c r="L78" s="99">
        <f>SUM(L79:L93)</f>
        <v>0</v>
      </c>
      <c r="M78" s="100">
        <f>SUM(M79:M93)</f>
        <v>0</v>
      </c>
      <c r="N78" s="99"/>
      <c r="O78" s="100"/>
      <c r="P78" s="99"/>
      <c r="Q78" s="100"/>
      <c r="R78" s="101" t="str">
        <f aca="true" t="shared" si="34" ref="R78:S93">IF(L78=0," ",(N78-L78)/L78)</f>
        <v> </v>
      </c>
      <c r="S78" s="101" t="str">
        <f t="shared" si="34"/>
        <v> </v>
      </c>
      <c r="T78" s="101" t="str">
        <f aca="true" t="shared" si="35" ref="T78:T96">IF(E78=0," ",(P78/E78))</f>
        <v> </v>
      </c>
      <c r="U78" s="102" t="str">
        <f aca="true" t="shared" si="36" ref="U78:U96">IF(E78=0," ",(Q78/E78))</f>
        <v> </v>
      </c>
      <c r="V78" s="99"/>
      <c r="W78" s="99"/>
    </row>
    <row r="79" spans="1:23" ht="12.75" hidden="1">
      <c r="A79" s="103"/>
      <c r="B79" s="104"/>
      <c r="C79" s="104"/>
      <c r="D79" s="104"/>
      <c r="E79" s="105">
        <f>SUM(B79:D79)</f>
        <v>0</v>
      </c>
      <c r="F79" s="104"/>
      <c r="G79" s="104"/>
      <c r="H79" s="104"/>
      <c r="I79" s="104"/>
      <c r="J79" s="104"/>
      <c r="K79" s="104"/>
      <c r="L79" s="104"/>
      <c r="M79" s="106"/>
      <c r="N79" s="104"/>
      <c r="O79" s="106"/>
      <c r="P79" s="104"/>
      <c r="Q79" s="106"/>
      <c r="R79" s="101" t="str">
        <f t="shared" si="34"/>
        <v> </v>
      </c>
      <c r="S79" s="101" t="str">
        <f t="shared" si="34"/>
        <v> </v>
      </c>
      <c r="T79" s="101" t="str">
        <f t="shared" si="35"/>
        <v> </v>
      </c>
      <c r="U79" s="102" t="str">
        <f t="shared" si="36"/>
        <v> </v>
      </c>
      <c r="V79" s="104"/>
      <c r="W79" s="104"/>
    </row>
    <row r="80" spans="1:23" ht="12.75" hidden="1">
      <c r="A80" s="103"/>
      <c r="B80" s="104"/>
      <c r="C80" s="104"/>
      <c r="D80" s="104"/>
      <c r="E80" s="105">
        <f aca="true" t="shared" si="37" ref="E80:E93">SUM(B80:D80)</f>
        <v>0</v>
      </c>
      <c r="F80" s="104"/>
      <c r="G80" s="104"/>
      <c r="H80" s="104"/>
      <c r="I80" s="104"/>
      <c r="J80" s="104"/>
      <c r="K80" s="104"/>
      <c r="L80" s="104"/>
      <c r="M80" s="106"/>
      <c r="N80" s="104"/>
      <c r="O80" s="106"/>
      <c r="P80" s="104"/>
      <c r="Q80" s="106"/>
      <c r="R80" s="101" t="str">
        <f t="shared" si="34"/>
        <v> </v>
      </c>
      <c r="S80" s="101" t="str">
        <f t="shared" si="34"/>
        <v> </v>
      </c>
      <c r="T80" s="101" t="str">
        <f t="shared" si="35"/>
        <v> </v>
      </c>
      <c r="U80" s="102" t="str">
        <f t="shared" si="36"/>
        <v> </v>
      </c>
      <c r="V80" s="104"/>
      <c r="W80" s="104"/>
    </row>
    <row r="81" spans="1:23" ht="12.75" hidden="1">
      <c r="A81" s="103"/>
      <c r="B81" s="104"/>
      <c r="C81" s="104"/>
      <c r="D81" s="104"/>
      <c r="E81" s="105">
        <f t="shared" si="37"/>
        <v>0</v>
      </c>
      <c r="F81" s="104"/>
      <c r="G81" s="104"/>
      <c r="H81" s="104"/>
      <c r="I81" s="104"/>
      <c r="J81" s="104"/>
      <c r="K81" s="104"/>
      <c r="L81" s="104"/>
      <c r="M81" s="106"/>
      <c r="N81" s="104"/>
      <c r="O81" s="106"/>
      <c r="P81" s="104"/>
      <c r="Q81" s="106"/>
      <c r="R81" s="101" t="str">
        <f t="shared" si="34"/>
        <v> </v>
      </c>
      <c r="S81" s="101" t="str">
        <f t="shared" si="34"/>
        <v> </v>
      </c>
      <c r="T81" s="101" t="str">
        <f t="shared" si="35"/>
        <v> </v>
      </c>
      <c r="U81" s="102" t="str">
        <f t="shared" si="36"/>
        <v> </v>
      </c>
      <c r="V81" s="104"/>
      <c r="W81" s="104"/>
    </row>
    <row r="82" spans="1:23" ht="12.75" hidden="1">
      <c r="A82" s="103"/>
      <c r="B82" s="104"/>
      <c r="C82" s="104"/>
      <c r="D82" s="104"/>
      <c r="E82" s="105">
        <f t="shared" si="37"/>
        <v>0</v>
      </c>
      <c r="F82" s="104"/>
      <c r="G82" s="104"/>
      <c r="H82" s="104"/>
      <c r="I82" s="104"/>
      <c r="J82" s="104"/>
      <c r="K82" s="104"/>
      <c r="L82" s="104"/>
      <c r="M82" s="106"/>
      <c r="N82" s="104"/>
      <c r="O82" s="106"/>
      <c r="P82" s="104"/>
      <c r="Q82" s="106"/>
      <c r="R82" s="101" t="str">
        <f t="shared" si="34"/>
        <v> </v>
      </c>
      <c r="S82" s="101" t="str">
        <f t="shared" si="34"/>
        <v> </v>
      </c>
      <c r="T82" s="101" t="str">
        <f t="shared" si="35"/>
        <v> </v>
      </c>
      <c r="U82" s="102" t="str">
        <f t="shared" si="36"/>
        <v> </v>
      </c>
      <c r="V82" s="104"/>
      <c r="W82" s="104"/>
    </row>
    <row r="83" spans="1:23" ht="12.75" hidden="1">
      <c r="A83" s="103"/>
      <c r="B83" s="104"/>
      <c r="C83" s="104"/>
      <c r="D83" s="104"/>
      <c r="E83" s="105">
        <f t="shared" si="37"/>
        <v>0</v>
      </c>
      <c r="F83" s="104"/>
      <c r="G83" s="104"/>
      <c r="H83" s="104"/>
      <c r="I83" s="104"/>
      <c r="J83" s="104"/>
      <c r="K83" s="104"/>
      <c r="L83" s="104"/>
      <c r="M83" s="106"/>
      <c r="N83" s="104"/>
      <c r="O83" s="106"/>
      <c r="P83" s="104"/>
      <c r="Q83" s="106"/>
      <c r="R83" s="101" t="str">
        <f t="shared" si="34"/>
        <v> </v>
      </c>
      <c r="S83" s="101" t="str">
        <f t="shared" si="34"/>
        <v> </v>
      </c>
      <c r="T83" s="101" t="str">
        <f t="shared" si="35"/>
        <v> </v>
      </c>
      <c r="U83" s="102" t="str">
        <f t="shared" si="36"/>
        <v> </v>
      </c>
      <c r="V83" s="104"/>
      <c r="W83" s="104"/>
    </row>
    <row r="84" spans="1:23" ht="12.75" hidden="1">
      <c r="A84" s="103"/>
      <c r="B84" s="104"/>
      <c r="C84" s="104"/>
      <c r="D84" s="104"/>
      <c r="E84" s="105">
        <f t="shared" si="37"/>
        <v>0</v>
      </c>
      <c r="F84" s="104"/>
      <c r="G84" s="104"/>
      <c r="H84" s="104"/>
      <c r="I84" s="104"/>
      <c r="J84" s="104"/>
      <c r="K84" s="104"/>
      <c r="L84" s="104"/>
      <c r="M84" s="106"/>
      <c r="N84" s="104"/>
      <c r="O84" s="106"/>
      <c r="P84" s="104"/>
      <c r="Q84" s="106"/>
      <c r="R84" s="101" t="str">
        <f t="shared" si="34"/>
        <v> </v>
      </c>
      <c r="S84" s="101" t="str">
        <f t="shared" si="34"/>
        <v> </v>
      </c>
      <c r="T84" s="101" t="str">
        <f t="shared" si="35"/>
        <v> </v>
      </c>
      <c r="U84" s="102" t="str">
        <f t="shared" si="36"/>
        <v> </v>
      </c>
      <c r="V84" s="104"/>
      <c r="W84" s="104"/>
    </row>
    <row r="85" spans="1:23" ht="12.75" hidden="1">
      <c r="A85" s="103"/>
      <c r="B85" s="104"/>
      <c r="C85" s="104"/>
      <c r="D85" s="104"/>
      <c r="E85" s="105">
        <f t="shared" si="37"/>
        <v>0</v>
      </c>
      <c r="F85" s="104"/>
      <c r="G85" s="104"/>
      <c r="H85" s="104"/>
      <c r="I85" s="104"/>
      <c r="J85" s="104"/>
      <c r="K85" s="104"/>
      <c r="L85" s="104"/>
      <c r="M85" s="106"/>
      <c r="N85" s="104"/>
      <c r="O85" s="106"/>
      <c r="P85" s="104"/>
      <c r="Q85" s="106"/>
      <c r="R85" s="101" t="str">
        <f t="shared" si="34"/>
        <v> </v>
      </c>
      <c r="S85" s="101" t="str">
        <f t="shared" si="34"/>
        <v> </v>
      </c>
      <c r="T85" s="101" t="str">
        <f t="shared" si="35"/>
        <v> </v>
      </c>
      <c r="U85" s="102" t="str">
        <f t="shared" si="36"/>
        <v> </v>
      </c>
      <c r="V85" s="104"/>
      <c r="W85" s="104"/>
    </row>
    <row r="86" spans="1:23" ht="12.75" hidden="1">
      <c r="A86" s="103"/>
      <c r="B86" s="104"/>
      <c r="C86" s="104"/>
      <c r="D86" s="104"/>
      <c r="E86" s="105">
        <f t="shared" si="37"/>
        <v>0</v>
      </c>
      <c r="F86" s="104"/>
      <c r="G86" s="104"/>
      <c r="H86" s="104"/>
      <c r="I86" s="104"/>
      <c r="J86" s="104"/>
      <c r="K86" s="104"/>
      <c r="L86" s="104"/>
      <c r="M86" s="106"/>
      <c r="N86" s="104"/>
      <c r="O86" s="106"/>
      <c r="P86" s="104"/>
      <c r="Q86" s="106"/>
      <c r="R86" s="101" t="str">
        <f t="shared" si="34"/>
        <v> </v>
      </c>
      <c r="S86" s="101" t="str">
        <f t="shared" si="34"/>
        <v> </v>
      </c>
      <c r="T86" s="101" t="str">
        <f t="shared" si="35"/>
        <v> </v>
      </c>
      <c r="U86" s="102" t="str">
        <f t="shared" si="36"/>
        <v> </v>
      </c>
      <c r="V86" s="104"/>
      <c r="W86" s="104"/>
    </row>
    <row r="87" spans="1:23" ht="12.75" hidden="1">
      <c r="A87" s="103"/>
      <c r="B87" s="104"/>
      <c r="C87" s="104"/>
      <c r="D87" s="104"/>
      <c r="E87" s="105">
        <f t="shared" si="37"/>
        <v>0</v>
      </c>
      <c r="F87" s="104"/>
      <c r="G87" s="104"/>
      <c r="H87" s="104"/>
      <c r="I87" s="104"/>
      <c r="J87" s="104"/>
      <c r="K87" s="104"/>
      <c r="L87" s="104"/>
      <c r="M87" s="106"/>
      <c r="N87" s="104"/>
      <c r="O87" s="106"/>
      <c r="P87" s="104"/>
      <c r="Q87" s="106"/>
      <c r="R87" s="101" t="str">
        <f t="shared" si="34"/>
        <v> </v>
      </c>
      <c r="S87" s="101" t="str">
        <f t="shared" si="34"/>
        <v> </v>
      </c>
      <c r="T87" s="101" t="str">
        <f t="shared" si="35"/>
        <v> </v>
      </c>
      <c r="U87" s="102" t="str">
        <f t="shared" si="36"/>
        <v> </v>
      </c>
      <c r="V87" s="104"/>
      <c r="W87" s="104"/>
    </row>
    <row r="88" spans="1:23" ht="12.75" hidden="1">
      <c r="A88" s="103"/>
      <c r="B88" s="104"/>
      <c r="C88" s="104"/>
      <c r="D88" s="104"/>
      <c r="E88" s="105">
        <f t="shared" si="37"/>
        <v>0</v>
      </c>
      <c r="F88" s="104"/>
      <c r="G88" s="104"/>
      <c r="H88" s="104"/>
      <c r="I88" s="104"/>
      <c r="J88" s="104"/>
      <c r="K88" s="104"/>
      <c r="L88" s="104"/>
      <c r="M88" s="106"/>
      <c r="N88" s="104"/>
      <c r="O88" s="106"/>
      <c r="P88" s="104"/>
      <c r="Q88" s="106"/>
      <c r="R88" s="101" t="str">
        <f t="shared" si="34"/>
        <v> </v>
      </c>
      <c r="S88" s="101" t="str">
        <f t="shared" si="34"/>
        <v> </v>
      </c>
      <c r="T88" s="101" t="str">
        <f t="shared" si="35"/>
        <v> </v>
      </c>
      <c r="U88" s="102" t="str">
        <f t="shared" si="36"/>
        <v> </v>
      </c>
      <c r="V88" s="104"/>
      <c r="W88" s="104"/>
    </row>
    <row r="89" spans="1:23" ht="12.75" hidden="1">
      <c r="A89" s="103"/>
      <c r="B89" s="104"/>
      <c r="C89" s="104"/>
      <c r="D89" s="104"/>
      <c r="E89" s="105">
        <f t="shared" si="37"/>
        <v>0</v>
      </c>
      <c r="F89" s="104"/>
      <c r="G89" s="104"/>
      <c r="H89" s="104"/>
      <c r="I89" s="104"/>
      <c r="J89" s="104"/>
      <c r="K89" s="104"/>
      <c r="L89" s="104"/>
      <c r="M89" s="106"/>
      <c r="N89" s="104"/>
      <c r="O89" s="106"/>
      <c r="P89" s="104"/>
      <c r="Q89" s="106"/>
      <c r="R89" s="101" t="str">
        <f t="shared" si="34"/>
        <v> </v>
      </c>
      <c r="S89" s="101" t="str">
        <f t="shared" si="34"/>
        <v> </v>
      </c>
      <c r="T89" s="101" t="str">
        <f t="shared" si="35"/>
        <v> </v>
      </c>
      <c r="U89" s="102" t="str">
        <f t="shared" si="36"/>
        <v> </v>
      </c>
      <c r="V89" s="104"/>
      <c r="W89" s="104"/>
    </row>
    <row r="90" spans="1:23" ht="12.75" hidden="1">
      <c r="A90" s="103"/>
      <c r="B90" s="104"/>
      <c r="C90" s="104"/>
      <c r="D90" s="104"/>
      <c r="E90" s="105">
        <f t="shared" si="37"/>
        <v>0</v>
      </c>
      <c r="F90" s="104"/>
      <c r="G90" s="104"/>
      <c r="H90" s="104"/>
      <c r="I90" s="104"/>
      <c r="J90" s="104"/>
      <c r="K90" s="104"/>
      <c r="L90" s="104"/>
      <c r="M90" s="106"/>
      <c r="N90" s="104"/>
      <c r="O90" s="106"/>
      <c r="P90" s="104"/>
      <c r="Q90" s="106"/>
      <c r="R90" s="101" t="str">
        <f t="shared" si="34"/>
        <v> </v>
      </c>
      <c r="S90" s="101" t="str">
        <f t="shared" si="34"/>
        <v> </v>
      </c>
      <c r="T90" s="101" t="str">
        <f t="shared" si="35"/>
        <v> </v>
      </c>
      <c r="U90" s="102" t="str">
        <f t="shared" si="36"/>
        <v> </v>
      </c>
      <c r="V90" s="104"/>
      <c r="W90" s="104"/>
    </row>
    <row r="91" spans="1:23" ht="12.75" hidden="1">
      <c r="A91" s="103"/>
      <c r="B91" s="104"/>
      <c r="C91" s="104"/>
      <c r="D91" s="104"/>
      <c r="E91" s="105">
        <f t="shared" si="37"/>
        <v>0</v>
      </c>
      <c r="F91" s="104"/>
      <c r="G91" s="104"/>
      <c r="H91" s="106"/>
      <c r="I91" s="104"/>
      <c r="J91" s="106"/>
      <c r="K91" s="104"/>
      <c r="L91" s="106"/>
      <c r="M91" s="106"/>
      <c r="N91" s="106"/>
      <c r="O91" s="106"/>
      <c r="P91" s="106"/>
      <c r="Q91" s="106"/>
      <c r="R91" s="101" t="str">
        <f t="shared" si="34"/>
        <v> </v>
      </c>
      <c r="S91" s="101" t="str">
        <f t="shared" si="34"/>
        <v> </v>
      </c>
      <c r="T91" s="101" t="str">
        <f t="shared" si="35"/>
        <v> </v>
      </c>
      <c r="U91" s="102" t="str">
        <f t="shared" si="36"/>
        <v> </v>
      </c>
      <c r="V91" s="104"/>
      <c r="W91" s="104"/>
    </row>
    <row r="92" spans="1:23" ht="12.75" hidden="1">
      <c r="A92" s="103"/>
      <c r="B92" s="104"/>
      <c r="C92" s="104"/>
      <c r="D92" s="104"/>
      <c r="E92" s="105">
        <f t="shared" si="37"/>
        <v>0</v>
      </c>
      <c r="F92" s="104"/>
      <c r="G92" s="104"/>
      <c r="H92" s="106"/>
      <c r="I92" s="104"/>
      <c r="J92" s="106"/>
      <c r="K92" s="104"/>
      <c r="L92" s="106"/>
      <c r="M92" s="106"/>
      <c r="N92" s="106"/>
      <c r="O92" s="106"/>
      <c r="P92" s="106"/>
      <c r="Q92" s="106"/>
      <c r="R92" s="101" t="str">
        <f t="shared" si="34"/>
        <v> </v>
      </c>
      <c r="S92" s="101" t="str">
        <f t="shared" si="34"/>
        <v> </v>
      </c>
      <c r="T92" s="101" t="str">
        <f t="shared" si="35"/>
        <v> </v>
      </c>
      <c r="U92" s="102" t="str">
        <f t="shared" si="36"/>
        <v> </v>
      </c>
      <c r="V92" s="104"/>
      <c r="W92" s="104"/>
    </row>
    <row r="93" spans="1:23" ht="12.75" hidden="1">
      <c r="A93" s="103"/>
      <c r="B93" s="104"/>
      <c r="C93" s="104"/>
      <c r="D93" s="104"/>
      <c r="E93" s="105">
        <f t="shared" si="37"/>
        <v>0</v>
      </c>
      <c r="F93" s="104"/>
      <c r="G93" s="104"/>
      <c r="H93" s="106"/>
      <c r="I93" s="104"/>
      <c r="J93" s="106"/>
      <c r="K93" s="104"/>
      <c r="L93" s="106"/>
      <c r="M93" s="106"/>
      <c r="N93" s="106"/>
      <c r="O93" s="106"/>
      <c r="P93" s="106"/>
      <c r="Q93" s="106"/>
      <c r="R93" s="101" t="str">
        <f t="shared" si="34"/>
        <v> </v>
      </c>
      <c r="S93" s="101" t="str">
        <f t="shared" si="34"/>
        <v> </v>
      </c>
      <c r="T93" s="101" t="str">
        <f t="shared" si="35"/>
        <v> </v>
      </c>
      <c r="U93" s="102" t="str">
        <f t="shared" si="36"/>
        <v> </v>
      </c>
      <c r="V93" s="104"/>
      <c r="W93" s="104"/>
    </row>
    <row r="94" spans="1:23" ht="12.75" hidden="1">
      <c r="A94" s="107"/>
      <c r="B94" s="108"/>
      <c r="C94" s="109"/>
      <c r="D94" s="109"/>
      <c r="E94" s="109"/>
      <c r="F94" s="108"/>
      <c r="G94" s="109"/>
      <c r="H94" s="108"/>
      <c r="I94" s="109"/>
      <c r="J94" s="108"/>
      <c r="K94" s="109"/>
      <c r="L94" s="108"/>
      <c r="M94" s="108"/>
      <c r="N94" s="108"/>
      <c r="O94" s="108"/>
      <c r="P94" s="108"/>
      <c r="Q94" s="108"/>
      <c r="R94" s="110" t="str">
        <f aca="true" t="shared" si="38" ref="R94:S96">IF(L94=0," ",(N94-L94)/L94)</f>
        <v> </v>
      </c>
      <c r="S94" s="111" t="str">
        <f t="shared" si="38"/>
        <v> </v>
      </c>
      <c r="T94" s="110" t="str">
        <f t="shared" si="35"/>
        <v> </v>
      </c>
      <c r="U94" s="111" t="str">
        <f t="shared" si="36"/>
        <v> </v>
      </c>
      <c r="V94" s="108"/>
      <c r="W94" s="109"/>
    </row>
    <row r="95" spans="1:23" ht="12.75" hidden="1">
      <c r="A95" s="107" t="s">
        <v>66</v>
      </c>
      <c r="B95" s="108">
        <f aca="true" t="shared" si="39" ref="B95:Q95">B78+B68</f>
        <v>552220000</v>
      </c>
      <c r="C95" s="108">
        <f t="shared" si="39"/>
        <v>29000</v>
      </c>
      <c r="D95" s="108">
        <f t="shared" si="39"/>
        <v>0</v>
      </c>
      <c r="E95" s="108">
        <f t="shared" si="39"/>
        <v>552249000</v>
      </c>
      <c r="F95" s="108">
        <f t="shared" si="39"/>
        <v>0</v>
      </c>
      <c r="G95" s="108">
        <f t="shared" si="39"/>
        <v>0</v>
      </c>
      <c r="H95" s="108">
        <f t="shared" si="39"/>
        <v>514165000</v>
      </c>
      <c r="I95" s="108">
        <f t="shared" si="39"/>
        <v>0</v>
      </c>
      <c r="J95" s="108">
        <f t="shared" si="39"/>
        <v>0</v>
      </c>
      <c r="K95" s="108">
        <f t="shared" si="39"/>
        <v>0</v>
      </c>
      <c r="L95" s="108">
        <f t="shared" si="39"/>
        <v>0</v>
      </c>
      <c r="M95" s="108">
        <f t="shared" si="39"/>
        <v>0</v>
      </c>
      <c r="N95" s="108">
        <f t="shared" si="39"/>
        <v>0</v>
      </c>
      <c r="O95" s="108">
        <f t="shared" si="39"/>
        <v>0</v>
      </c>
      <c r="P95" s="108">
        <f t="shared" si="39"/>
        <v>514165000</v>
      </c>
      <c r="Q95" s="108">
        <f t="shared" si="39"/>
        <v>0</v>
      </c>
      <c r="R95" s="110" t="str">
        <f t="shared" si="38"/>
        <v> </v>
      </c>
      <c r="S95" s="111" t="str">
        <f t="shared" si="38"/>
        <v> </v>
      </c>
      <c r="T95" s="110">
        <f t="shared" si="35"/>
        <v>0.9310383540757883</v>
      </c>
      <c r="U95" s="111">
        <f t="shared" si="36"/>
        <v>0</v>
      </c>
      <c r="V95" s="108"/>
      <c r="W95" s="108"/>
    </row>
    <row r="96" spans="1:23" ht="12.75">
      <c r="A96" s="112" t="s">
        <v>103</v>
      </c>
      <c r="B96" s="113">
        <f>B68</f>
        <v>552220000</v>
      </c>
      <c r="C96" s="113">
        <f aca="true" t="shared" si="40" ref="C96:Q96">C68</f>
        <v>29000</v>
      </c>
      <c r="D96" s="113">
        <f t="shared" si="40"/>
        <v>0</v>
      </c>
      <c r="E96" s="113">
        <f t="shared" si="40"/>
        <v>552249000</v>
      </c>
      <c r="F96" s="113">
        <f t="shared" si="40"/>
        <v>0</v>
      </c>
      <c r="G96" s="113">
        <f t="shared" si="40"/>
        <v>0</v>
      </c>
      <c r="H96" s="113">
        <f t="shared" si="40"/>
        <v>514165000</v>
      </c>
      <c r="I96" s="113">
        <f t="shared" si="40"/>
        <v>0</v>
      </c>
      <c r="J96" s="113">
        <f t="shared" si="40"/>
        <v>0</v>
      </c>
      <c r="K96" s="113">
        <f t="shared" si="40"/>
        <v>0</v>
      </c>
      <c r="L96" s="113">
        <f t="shared" si="40"/>
        <v>0</v>
      </c>
      <c r="M96" s="113">
        <f t="shared" si="40"/>
        <v>0</v>
      </c>
      <c r="N96" s="113">
        <f t="shared" si="40"/>
        <v>0</v>
      </c>
      <c r="O96" s="113">
        <f t="shared" si="40"/>
        <v>0</v>
      </c>
      <c r="P96" s="113">
        <f t="shared" si="40"/>
        <v>514165000</v>
      </c>
      <c r="Q96" s="113">
        <f t="shared" si="40"/>
        <v>0</v>
      </c>
      <c r="R96" s="110" t="str">
        <f t="shared" si="38"/>
        <v> </v>
      </c>
      <c r="S96" s="111" t="str">
        <f t="shared" si="38"/>
        <v> </v>
      </c>
      <c r="T96" s="110">
        <f t="shared" si="35"/>
        <v>0.9310383540757883</v>
      </c>
      <c r="U96" s="111">
        <f t="shared" si="36"/>
        <v>0</v>
      </c>
      <c r="V96" s="113"/>
      <c r="W96" s="113"/>
    </row>
    <row r="97" spans="1:23" ht="12.75">
      <c r="A97" s="114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6"/>
      <c r="S97" s="116"/>
      <c r="T97" s="116"/>
      <c r="U97" s="116"/>
      <c r="V97" s="115"/>
      <c r="W97" s="115"/>
    </row>
    <row r="98" ht="12.75">
      <c r="A98" s="117" t="s">
        <v>104</v>
      </c>
    </row>
    <row r="99" ht="12.75">
      <c r="A99" s="117" t="s">
        <v>105</v>
      </c>
    </row>
    <row r="100" spans="1:22" ht="12.75">
      <c r="A100" s="117" t="s">
        <v>106</v>
      </c>
      <c r="B100" s="118"/>
      <c r="C100" s="118"/>
      <c r="D100" s="118"/>
      <c r="E100" s="118"/>
      <c r="F100" s="118"/>
      <c r="H100" s="118"/>
      <c r="I100" s="118"/>
      <c r="J100" s="118"/>
      <c r="K100" s="118"/>
      <c r="V100" s="118"/>
    </row>
    <row r="101" spans="1:22" ht="12.75">
      <c r="A101" s="117" t="s">
        <v>107</v>
      </c>
      <c r="B101" s="118"/>
      <c r="C101" s="118"/>
      <c r="D101" s="118"/>
      <c r="E101" s="118"/>
      <c r="F101" s="118"/>
      <c r="H101" s="118"/>
      <c r="I101" s="118"/>
      <c r="J101" s="118"/>
      <c r="K101" s="118"/>
      <c r="V101" s="118"/>
    </row>
    <row r="102" spans="1:22" ht="12.75">
      <c r="A102" s="117" t="s">
        <v>108</v>
      </c>
      <c r="B102" s="118"/>
      <c r="C102" s="118"/>
      <c r="D102" s="118"/>
      <c r="E102" s="118"/>
      <c r="F102" s="118"/>
      <c r="H102" s="118"/>
      <c r="I102" s="118"/>
      <c r="J102" s="118"/>
      <c r="K102" s="118"/>
      <c r="V102" s="118"/>
    </row>
    <row r="103" ht="12.75">
      <c r="A103" s="117" t="s">
        <v>109</v>
      </c>
    </row>
    <row r="106" spans="1:23" ht="12.75">
      <c r="A106" s="118"/>
      <c r="G106" s="118"/>
      <c r="W106" s="118"/>
    </row>
    <row r="107" spans="1:23" ht="12.75">
      <c r="A107" s="118"/>
      <c r="G107" s="118"/>
      <c r="W107" s="118"/>
    </row>
    <row r="108" spans="1:23" ht="12.75">
      <c r="A108" s="118"/>
      <c r="G108" s="118"/>
      <c r="W108" s="118"/>
    </row>
  </sheetData>
  <sheetProtection password="F954" sheet="1" objects="1" scenarios="1"/>
  <mergeCells count="17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R57:S57"/>
    <mergeCell ref="T57:U57"/>
    <mergeCell ref="V57:W57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8"/>
  <sheetViews>
    <sheetView showGridLines="0" zoomScalePageLayoutView="0" workbookViewId="0" topLeftCell="A1">
      <selection activeCell="A1" sqref="A1:U1"/>
    </sheetView>
  </sheetViews>
  <sheetFormatPr defaultColWidth="9.140625" defaultRowHeight="12.75"/>
  <cols>
    <col min="1" max="1" width="48.00390625" style="0" customWidth="1"/>
    <col min="2" max="9" width="13.7109375" style="0" customWidth="1"/>
    <col min="10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"/>
      <c r="W1" s="1"/>
    </row>
    <row r="2" spans="1:23" ht="18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2"/>
      <c r="W2" s="2"/>
    </row>
    <row r="3" spans="1:23" ht="18" customHeight="1">
      <c r="A3" s="125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2"/>
      <c r="W3" s="2"/>
    </row>
    <row r="4" spans="1:23" ht="18" customHeight="1">
      <c r="A4" s="125" t="s">
        <v>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2"/>
      <c r="W4" s="2"/>
    </row>
    <row r="5" spans="1:23" ht="15" customHeight="1">
      <c r="A5" s="126" t="s">
        <v>114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3"/>
      <c r="W5" s="3"/>
    </row>
    <row r="6" spans="1:23" ht="12.75" customHeight="1">
      <c r="A6" s="4"/>
      <c r="B6" s="4"/>
      <c r="C6" s="4"/>
      <c r="D6" s="4"/>
      <c r="E6" s="5"/>
      <c r="F6" s="119" t="s">
        <v>3</v>
      </c>
      <c r="G6" s="120"/>
      <c r="H6" s="119" t="s">
        <v>4</v>
      </c>
      <c r="I6" s="120"/>
      <c r="J6" s="119" t="s">
        <v>5</v>
      </c>
      <c r="K6" s="120"/>
      <c r="L6" s="119" t="s">
        <v>6</v>
      </c>
      <c r="M6" s="120"/>
      <c r="N6" s="119" t="s">
        <v>7</v>
      </c>
      <c r="O6" s="120"/>
      <c r="P6" s="119" t="s">
        <v>8</v>
      </c>
      <c r="Q6" s="120"/>
      <c r="R6" s="119" t="s">
        <v>9</v>
      </c>
      <c r="S6" s="120"/>
      <c r="T6" s="119" t="s">
        <v>10</v>
      </c>
      <c r="U6" s="120"/>
      <c r="V6" s="119" t="s">
        <v>11</v>
      </c>
      <c r="W6" s="120"/>
    </row>
    <row r="7" spans="1:23" ht="76.5">
      <c r="A7" s="6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hidden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>
        <v>0</v>
      </c>
      <c r="I9" s="20">
        <v>0</v>
      </c>
      <c r="J9" s="19"/>
      <c r="K9" s="20"/>
      <c r="L9" s="19"/>
      <c r="M9" s="20"/>
      <c r="N9" s="19"/>
      <c r="O9" s="20"/>
      <c r="P9" s="19">
        <f>$H9+$J9+$L9+$N9</f>
        <v>0</v>
      </c>
      <c r="Q9" s="20">
        <f>$I9+$K9+$M9+$O9</f>
        <v>0</v>
      </c>
      <c r="R9" s="21">
        <f>IF($H9=0,0,(($H9-$H9)/$H9)*100)</f>
        <v>0</v>
      </c>
      <c r="S9" s="22">
        <f>IF($I9=0,0,(($I9-$I9)/$I9)*100)</f>
        <v>0</v>
      </c>
      <c r="T9" s="21">
        <f>IF($E9=0,0,($P9/$E9)*100)</f>
        <v>0</v>
      </c>
      <c r="U9" s="23">
        <f>IF($E9=0,0,($Q9/$E9)*100)</f>
        <v>0</v>
      </c>
      <c r="V9" s="19"/>
      <c r="W9" s="20"/>
    </row>
    <row r="10" spans="1:23" ht="12.75">
      <c r="A10" s="17" t="s">
        <v>34</v>
      </c>
      <c r="B10" s="18">
        <v>66503000</v>
      </c>
      <c r="C10" s="18">
        <v>0</v>
      </c>
      <c r="D10" s="18"/>
      <c r="E10" s="18">
        <f>$B10+$C10+$D10</f>
        <v>66503000</v>
      </c>
      <c r="F10" s="19">
        <v>66503000</v>
      </c>
      <c r="G10" s="20">
        <v>66503000</v>
      </c>
      <c r="H10" s="19">
        <v>13030000</v>
      </c>
      <c r="I10" s="20">
        <v>13569940</v>
      </c>
      <c r="J10" s="19"/>
      <c r="K10" s="20"/>
      <c r="L10" s="19"/>
      <c r="M10" s="20"/>
      <c r="N10" s="19"/>
      <c r="O10" s="20"/>
      <c r="P10" s="19">
        <f>$H10+$J10+$L10+$N10</f>
        <v>13030000</v>
      </c>
      <c r="Q10" s="20">
        <f>$I10+$K10+$M10+$O10</f>
        <v>13569940</v>
      </c>
      <c r="R10" s="21">
        <f>IF($H10=0,0,(($H10-$H10)/$H10)*100)</f>
        <v>0</v>
      </c>
      <c r="S10" s="22">
        <f>IF($I10=0,0,(($I10-$I10)/$I10)*100)</f>
        <v>0</v>
      </c>
      <c r="T10" s="21">
        <f>IF($E10=0,0,($P10/$E10)*100)</f>
        <v>19.593101063109934</v>
      </c>
      <c r="U10" s="23">
        <f>IF($E10=0,0,($Q10/$E10)*100)</f>
        <v>20.405004285520953</v>
      </c>
      <c r="V10" s="19"/>
      <c r="W10" s="20"/>
    </row>
    <row r="11" spans="1:23" ht="12.75">
      <c r="A11" s="17" t="s">
        <v>35</v>
      </c>
      <c r="B11" s="18">
        <v>10300000</v>
      </c>
      <c r="C11" s="18">
        <v>0</v>
      </c>
      <c r="D11" s="18"/>
      <c r="E11" s="18">
        <f>$B11+$C11+$D11</f>
        <v>10300000</v>
      </c>
      <c r="F11" s="19">
        <v>2000000</v>
      </c>
      <c r="G11" s="20">
        <v>2000000</v>
      </c>
      <c r="H11" s="19">
        <v>0</v>
      </c>
      <c r="I11" s="20">
        <v>0</v>
      </c>
      <c r="J11" s="19"/>
      <c r="K11" s="20"/>
      <c r="L11" s="19"/>
      <c r="M11" s="20"/>
      <c r="N11" s="19"/>
      <c r="O11" s="20"/>
      <c r="P11" s="19">
        <f>$H11+$J11+$L11+$N11</f>
        <v>0</v>
      </c>
      <c r="Q11" s="20">
        <f>$I11+$K11+$M11+$O11</f>
        <v>0</v>
      </c>
      <c r="R11" s="21">
        <f>IF($H11=0,0,(($H11-$H11)/$H11)*100)</f>
        <v>0</v>
      </c>
      <c r="S11" s="22">
        <f>IF($I11=0,0,(($I11-$I11)/$I11)*100)</f>
        <v>0</v>
      </c>
      <c r="T11" s="21">
        <f>IF($E11=0,0,($P11/$E11)*100)</f>
        <v>0</v>
      </c>
      <c r="U11" s="23">
        <f>IF($E11=0,0,($Q11/$E11)*100)</f>
        <v>0</v>
      </c>
      <c r="V11" s="19"/>
      <c r="W11" s="20"/>
    </row>
    <row r="12" spans="1:23" ht="12.75">
      <c r="A12" s="17" t="s">
        <v>36</v>
      </c>
      <c r="B12" s="18">
        <v>155518000</v>
      </c>
      <c r="C12" s="18">
        <v>0</v>
      </c>
      <c r="D12" s="18"/>
      <c r="E12" s="18">
        <f>$B12+$C12+$D12</f>
        <v>155518000</v>
      </c>
      <c r="F12" s="19">
        <v>83300000</v>
      </c>
      <c r="G12" s="20">
        <v>62300000</v>
      </c>
      <c r="H12" s="19">
        <v>31146000</v>
      </c>
      <c r="I12" s="20">
        <v>29955495</v>
      </c>
      <c r="J12" s="19"/>
      <c r="K12" s="20"/>
      <c r="L12" s="19"/>
      <c r="M12" s="20"/>
      <c r="N12" s="19"/>
      <c r="O12" s="20"/>
      <c r="P12" s="19">
        <f>$H12+$J12+$L12+$N12</f>
        <v>31146000</v>
      </c>
      <c r="Q12" s="20">
        <f>$I12+$K12+$M12+$O12</f>
        <v>29955495</v>
      </c>
      <c r="R12" s="21">
        <f>IF($H12=0,0,(($H12-$H12)/$H12)*100)</f>
        <v>0</v>
      </c>
      <c r="S12" s="22">
        <f>IF($I12=0,0,(($I12-$I12)/$I12)*100)</f>
        <v>0</v>
      </c>
      <c r="T12" s="21">
        <f>IF($E12=0,0,($P12/$E12)*100)</f>
        <v>20.027263725099345</v>
      </c>
      <c r="U12" s="23">
        <f>IF($E12=0,0,($Q12/$E12)*100)</f>
        <v>19.26175426638717</v>
      </c>
      <c r="V12" s="19"/>
      <c r="W12" s="20"/>
    </row>
    <row r="13" spans="1:23" ht="12.75">
      <c r="A13" s="17" t="s">
        <v>37</v>
      </c>
      <c r="B13" s="18">
        <v>12400000</v>
      </c>
      <c r="C13" s="18">
        <v>0</v>
      </c>
      <c r="D13" s="18"/>
      <c r="E13" s="18">
        <f>$B13+$C13+$D13</f>
        <v>12400000</v>
      </c>
      <c r="F13" s="19">
        <v>3724000</v>
      </c>
      <c r="G13" s="20">
        <v>0</v>
      </c>
      <c r="H13" s="19">
        <v>0</v>
      </c>
      <c r="I13" s="20">
        <v>0</v>
      </c>
      <c r="J13" s="19"/>
      <c r="K13" s="20"/>
      <c r="L13" s="19"/>
      <c r="M13" s="20"/>
      <c r="N13" s="19"/>
      <c r="O13" s="20"/>
      <c r="P13" s="19">
        <f>$H13+$J13+$L13+$N13</f>
        <v>0</v>
      </c>
      <c r="Q13" s="20">
        <f>$I13+$K13+$M13+$O13</f>
        <v>0</v>
      </c>
      <c r="R13" s="21">
        <f>IF($H13=0,0,(($H13-$H13)/$H13)*100)</f>
        <v>0</v>
      </c>
      <c r="S13" s="22">
        <f>IF($I13=0,0,(($I13-$I13)/$I13)*100)</f>
        <v>0</v>
      </c>
      <c r="T13" s="21">
        <f>IF($E13=0,0,($P13/$E13)*100)</f>
        <v>0</v>
      </c>
      <c r="U13" s="23">
        <f>IF($E13=0,0,($Q13/$E13)*100)</f>
        <v>0</v>
      </c>
      <c r="V13" s="19"/>
      <c r="W13" s="20"/>
    </row>
    <row r="14" spans="1:23" ht="12.75">
      <c r="A14" s="24" t="s">
        <v>38</v>
      </c>
      <c r="B14" s="25">
        <f>SUM(B9:B13)</f>
        <v>244721000</v>
      </c>
      <c r="C14" s="25">
        <f>SUM(C9:C13)</f>
        <v>0</v>
      </c>
      <c r="D14" s="25">
        <f>SUM(D9:D13)</f>
        <v>0</v>
      </c>
      <c r="E14" s="25">
        <f>$B14+$C14+$D14</f>
        <v>244721000</v>
      </c>
      <c r="F14" s="26">
        <f aca="true" t="shared" si="0" ref="F14:O14">SUM(F9:F13)</f>
        <v>155527000</v>
      </c>
      <c r="G14" s="27">
        <f t="shared" si="0"/>
        <v>130803000</v>
      </c>
      <c r="H14" s="26">
        <f t="shared" si="0"/>
        <v>44176000</v>
      </c>
      <c r="I14" s="27">
        <f t="shared" si="0"/>
        <v>43525435</v>
      </c>
      <c r="J14" s="26">
        <f t="shared" si="0"/>
        <v>0</v>
      </c>
      <c r="K14" s="27">
        <f t="shared" si="0"/>
        <v>0</v>
      </c>
      <c r="L14" s="26">
        <f t="shared" si="0"/>
        <v>0</v>
      </c>
      <c r="M14" s="27">
        <f t="shared" si="0"/>
        <v>0</v>
      </c>
      <c r="N14" s="26">
        <f t="shared" si="0"/>
        <v>0</v>
      </c>
      <c r="O14" s="27">
        <f t="shared" si="0"/>
        <v>0</v>
      </c>
      <c r="P14" s="26">
        <f>$H14+$J14+$L14+$N14</f>
        <v>44176000</v>
      </c>
      <c r="Q14" s="27">
        <f>$I14+$K14+$M14+$O14</f>
        <v>43525435</v>
      </c>
      <c r="R14" s="28">
        <f>IF($H14=0,0,(($H14-$H14)/$H14)*100)</f>
        <v>0</v>
      </c>
      <c r="S14" s="29">
        <f>IF($I14=0,0,(($I14-$I14)/$I14)*100)</f>
        <v>0</v>
      </c>
      <c r="T14" s="28">
        <f>IF(SUM($E9:$E12)=0,0,(P14/SUM($E9:$E12))*100)</f>
        <v>19.01506966653897</v>
      </c>
      <c r="U14" s="30">
        <f>IF(SUM($E9:$E12)=0,0,(Q14/SUM($E9:$E12))*100)</f>
        <v>18.73504117148256</v>
      </c>
      <c r="V14" s="26">
        <f>SUM(V9:V13)</f>
        <v>0</v>
      </c>
      <c r="W14" s="27">
        <f>SUM(W9:W13)</f>
        <v>0</v>
      </c>
    </row>
    <row r="15" spans="1:23" ht="12.75" customHeight="1">
      <c r="A15" s="10" t="s">
        <v>39</v>
      </c>
      <c r="B15" s="31"/>
      <c r="C15" s="31"/>
      <c r="D15" s="31"/>
      <c r="E15" s="31"/>
      <c r="F15" s="32"/>
      <c r="G15" s="33"/>
      <c r="H15" s="32"/>
      <c r="I15" s="33"/>
      <c r="J15" s="32"/>
      <c r="K15" s="33"/>
      <c r="L15" s="32"/>
      <c r="M15" s="33"/>
      <c r="N15" s="32"/>
      <c r="O15" s="33"/>
      <c r="P15" s="32"/>
      <c r="Q15" s="33"/>
      <c r="R15" s="14"/>
      <c r="S15" s="15"/>
      <c r="T15" s="14"/>
      <c r="U15" s="16"/>
      <c r="V15" s="32"/>
      <c r="W15" s="33"/>
    </row>
    <row r="16" spans="1:23" ht="12.75">
      <c r="A16" s="17" t="s">
        <v>40</v>
      </c>
      <c r="B16" s="18">
        <v>35680000</v>
      </c>
      <c r="C16" s="18">
        <v>0</v>
      </c>
      <c r="D16" s="18"/>
      <c r="E16" s="18">
        <f>$B16+$C16+$D16</f>
        <v>35680000</v>
      </c>
      <c r="F16" s="19">
        <v>35680000</v>
      </c>
      <c r="G16" s="20">
        <v>35680000</v>
      </c>
      <c r="H16" s="19">
        <v>1850000</v>
      </c>
      <c r="I16" s="20">
        <v>7139706</v>
      </c>
      <c r="J16" s="19"/>
      <c r="K16" s="20"/>
      <c r="L16" s="19"/>
      <c r="M16" s="20"/>
      <c r="N16" s="19"/>
      <c r="O16" s="20"/>
      <c r="P16" s="19">
        <f>$H16+$J16+$L16+$N16</f>
        <v>1850000</v>
      </c>
      <c r="Q16" s="20">
        <f>$I16+$K16+$M16+$O16</f>
        <v>7139706</v>
      </c>
      <c r="R16" s="21">
        <f>IF($H16=0,0,(($H16-$H16)/$H16)*100)</f>
        <v>0</v>
      </c>
      <c r="S16" s="22">
        <f>IF($I16=0,0,(($I16-$I16)/$I16)*100)</f>
        <v>0</v>
      </c>
      <c r="T16" s="21">
        <f>IF($E16=0,0,($P16/$E16)*100)</f>
        <v>5.184977578475336</v>
      </c>
      <c r="U16" s="23">
        <f>IF($E16=0,0,($Q16/$E16)*100)</f>
        <v>20.010386771300446</v>
      </c>
      <c r="V16" s="19"/>
      <c r="W16" s="20"/>
    </row>
    <row r="17" spans="1:23" ht="12.75">
      <c r="A17" s="17" t="s">
        <v>41</v>
      </c>
      <c r="B17" s="18">
        <v>0</v>
      </c>
      <c r="C17" s="18">
        <v>0</v>
      </c>
      <c r="D17" s="18"/>
      <c r="E17" s="18">
        <f>$B17+$C17+$D17</f>
        <v>0</v>
      </c>
      <c r="F17" s="19">
        <v>0</v>
      </c>
      <c r="G17" s="20">
        <v>0</v>
      </c>
      <c r="H17" s="19">
        <v>0</v>
      </c>
      <c r="I17" s="20">
        <v>0</v>
      </c>
      <c r="J17" s="19"/>
      <c r="K17" s="20"/>
      <c r="L17" s="19"/>
      <c r="M17" s="20"/>
      <c r="N17" s="19"/>
      <c r="O17" s="20"/>
      <c r="P17" s="19">
        <f>$H17+$J17+$L17+$N17</f>
        <v>0</v>
      </c>
      <c r="Q17" s="20">
        <f>$I17+$K17+$M17+$O17</f>
        <v>0</v>
      </c>
      <c r="R17" s="21">
        <f>IF($H17=0,0,(($H17-$H17)/$H17)*100)</f>
        <v>0</v>
      </c>
      <c r="S17" s="22">
        <f>IF($I17=0,0,(($I17-$I17)/$I17)*100)</f>
        <v>0</v>
      </c>
      <c r="T17" s="21">
        <f>IF($E17=0,0,($P17/$E17)*100)</f>
        <v>0</v>
      </c>
      <c r="U17" s="23">
        <f>IF($E17=0,0,($Q17/$E17)*100)</f>
        <v>0</v>
      </c>
      <c r="V17" s="19"/>
      <c r="W17" s="20"/>
    </row>
    <row r="18" spans="1:23" ht="12.75">
      <c r="A18" s="17" t="s">
        <v>42</v>
      </c>
      <c r="B18" s="18">
        <v>0</v>
      </c>
      <c r="C18" s="18">
        <v>0</v>
      </c>
      <c r="D18" s="18"/>
      <c r="E18" s="18">
        <f>$B18+$C18+$D18</f>
        <v>0</v>
      </c>
      <c r="F18" s="19">
        <v>0</v>
      </c>
      <c r="G18" s="20">
        <v>0</v>
      </c>
      <c r="H18" s="19">
        <v>0</v>
      </c>
      <c r="I18" s="20">
        <v>0</v>
      </c>
      <c r="J18" s="19"/>
      <c r="K18" s="20"/>
      <c r="L18" s="19"/>
      <c r="M18" s="20"/>
      <c r="N18" s="19"/>
      <c r="O18" s="20"/>
      <c r="P18" s="19">
        <f>$H18+$J18+$L18+$N18</f>
        <v>0</v>
      </c>
      <c r="Q18" s="20">
        <f>$I18+$K18+$M18+$O18</f>
        <v>0</v>
      </c>
      <c r="R18" s="21">
        <f>IF($H18=0,0,(($H18-$H18)/$H18)*100)</f>
        <v>0</v>
      </c>
      <c r="S18" s="22">
        <f>IF($I18=0,0,(($I18-$I18)/$I18)*100)</f>
        <v>0</v>
      </c>
      <c r="T18" s="21">
        <f>IF($E18=0,0,($P18/$E18)*100)</f>
        <v>0</v>
      </c>
      <c r="U18" s="23">
        <f>IF($E18=0,0,($Q18/$E18)*100)</f>
        <v>0</v>
      </c>
      <c r="V18" s="19"/>
      <c r="W18" s="20"/>
    </row>
    <row r="19" spans="1:23" ht="12.75">
      <c r="A19" s="24" t="s">
        <v>38</v>
      </c>
      <c r="B19" s="25">
        <f>SUM(B16:B18)</f>
        <v>35680000</v>
      </c>
      <c r="C19" s="25">
        <f>SUM(C16:C18)</f>
        <v>0</v>
      </c>
      <c r="D19" s="25">
        <f>SUM(D16:D18)</f>
        <v>0</v>
      </c>
      <c r="E19" s="25">
        <f>$B19+$C19+$D19</f>
        <v>35680000</v>
      </c>
      <c r="F19" s="26">
        <f aca="true" t="shared" si="1" ref="F19:O19">SUM(F16:F18)</f>
        <v>35680000</v>
      </c>
      <c r="G19" s="27">
        <f t="shared" si="1"/>
        <v>35680000</v>
      </c>
      <c r="H19" s="26">
        <f t="shared" si="1"/>
        <v>1850000</v>
      </c>
      <c r="I19" s="27">
        <f t="shared" si="1"/>
        <v>7139706</v>
      </c>
      <c r="J19" s="26">
        <f t="shared" si="1"/>
        <v>0</v>
      </c>
      <c r="K19" s="27">
        <f t="shared" si="1"/>
        <v>0</v>
      </c>
      <c r="L19" s="26">
        <f t="shared" si="1"/>
        <v>0</v>
      </c>
      <c r="M19" s="27">
        <f t="shared" si="1"/>
        <v>0</v>
      </c>
      <c r="N19" s="26">
        <f t="shared" si="1"/>
        <v>0</v>
      </c>
      <c r="O19" s="27">
        <f t="shared" si="1"/>
        <v>0</v>
      </c>
      <c r="P19" s="26">
        <f>$H19+$J19+$L19+$N19</f>
        <v>1850000</v>
      </c>
      <c r="Q19" s="27">
        <f>$I19+$K19+$M19+$O19</f>
        <v>7139706</v>
      </c>
      <c r="R19" s="28">
        <f>IF($H19=0,0,(($H19-$H19)/$H19)*100)</f>
        <v>0</v>
      </c>
      <c r="S19" s="29">
        <f>IF($I19=0,0,(($I19-$I19)/$I19)*100)</f>
        <v>0</v>
      </c>
      <c r="T19" s="28">
        <f>IF(SUM($E16:$E17)=0,0,(P19/SUM($E16:$E17))*100)</f>
        <v>5.184977578475336</v>
      </c>
      <c r="U19" s="30">
        <f>IF(SUM($E16:$E17)=0,0,(Q19/SUM($E16:$E17))*100)</f>
        <v>20.010386771300446</v>
      </c>
      <c r="V19" s="26">
        <f>SUM(V16:V18)</f>
        <v>0</v>
      </c>
      <c r="W19" s="27">
        <f>SUM(W16:W18)</f>
        <v>0</v>
      </c>
    </row>
    <row r="20" spans="1:23" ht="12.75" customHeight="1">
      <c r="A20" s="10" t="s">
        <v>43</v>
      </c>
      <c r="B20" s="31"/>
      <c r="C20" s="31"/>
      <c r="D20" s="31"/>
      <c r="E20" s="31"/>
      <c r="F20" s="32"/>
      <c r="G20" s="33"/>
      <c r="H20" s="32"/>
      <c r="I20" s="33"/>
      <c r="J20" s="32"/>
      <c r="K20" s="33"/>
      <c r="L20" s="32"/>
      <c r="M20" s="33"/>
      <c r="N20" s="32"/>
      <c r="O20" s="33"/>
      <c r="P20" s="32"/>
      <c r="Q20" s="33"/>
      <c r="R20" s="14"/>
      <c r="S20" s="15"/>
      <c r="T20" s="14"/>
      <c r="U20" s="16"/>
      <c r="V20" s="32"/>
      <c r="W20" s="33"/>
    </row>
    <row r="21" spans="1:23" ht="12.75">
      <c r="A21" s="17" t="s">
        <v>44</v>
      </c>
      <c r="B21" s="18">
        <v>377404000</v>
      </c>
      <c r="C21" s="18">
        <v>0</v>
      </c>
      <c r="D21" s="18"/>
      <c r="E21" s="18">
        <f>$B21+$C21+$D21</f>
        <v>377404000</v>
      </c>
      <c r="F21" s="19">
        <v>43000000</v>
      </c>
      <c r="G21" s="20">
        <v>43000000</v>
      </c>
      <c r="H21" s="19">
        <v>2905000</v>
      </c>
      <c r="I21" s="20">
        <v>10111092</v>
      </c>
      <c r="J21" s="19"/>
      <c r="K21" s="20"/>
      <c r="L21" s="19"/>
      <c r="M21" s="20"/>
      <c r="N21" s="19"/>
      <c r="O21" s="20"/>
      <c r="P21" s="19">
        <f>$H21+$J21+$L21+$N21</f>
        <v>2905000</v>
      </c>
      <c r="Q21" s="20">
        <f>$I21+$K21+$M21+$O21</f>
        <v>10111092</v>
      </c>
      <c r="R21" s="21">
        <f>IF($H21=0,0,(($H21-$H21)/$H21)*100)</f>
        <v>0</v>
      </c>
      <c r="S21" s="22">
        <f>IF($I21=0,0,(($I21-$I21)/$I21)*100)</f>
        <v>0</v>
      </c>
      <c r="T21" s="21">
        <f>IF($E21=0,0,($P21/$E21)*100)</f>
        <v>0.7697321703002618</v>
      </c>
      <c r="U21" s="23">
        <f>IF($E21=0,0,($Q21/$E21)*100)</f>
        <v>2.679116278576804</v>
      </c>
      <c r="V21" s="19"/>
      <c r="W21" s="20"/>
    </row>
    <row r="22" spans="1:23" ht="12.75">
      <c r="A22" s="17" t="s">
        <v>45</v>
      </c>
      <c r="B22" s="18">
        <v>8880000</v>
      </c>
      <c r="C22" s="18">
        <v>0</v>
      </c>
      <c r="D22" s="18"/>
      <c r="E22" s="18">
        <f>$B22+$C22+$D22</f>
        <v>8880000</v>
      </c>
      <c r="F22" s="19">
        <v>8880000</v>
      </c>
      <c r="G22" s="20">
        <v>8880000</v>
      </c>
      <c r="H22" s="19">
        <v>3650000</v>
      </c>
      <c r="I22" s="20">
        <v>847869</v>
      </c>
      <c r="J22" s="19"/>
      <c r="K22" s="20"/>
      <c r="L22" s="19"/>
      <c r="M22" s="20"/>
      <c r="N22" s="19"/>
      <c r="O22" s="20"/>
      <c r="P22" s="19">
        <f>$H22+$J22+$L22+$N22</f>
        <v>3650000</v>
      </c>
      <c r="Q22" s="20">
        <f>$I22+$K22+$M22+$O22</f>
        <v>847869</v>
      </c>
      <c r="R22" s="21">
        <f>IF($H22=0,0,(($H22-$H22)/$H22)*100)</f>
        <v>0</v>
      </c>
      <c r="S22" s="22">
        <f>IF($I22=0,0,(($I22-$I22)/$I22)*100)</f>
        <v>0</v>
      </c>
      <c r="T22" s="21">
        <f>IF($E22=0,0,($P22/$E22)*100)</f>
        <v>41.1036036036036</v>
      </c>
      <c r="U22" s="23">
        <f>IF($E22=0,0,($Q22/$E22)*100)</f>
        <v>9.548074324324324</v>
      </c>
      <c r="V22" s="19"/>
      <c r="W22" s="20"/>
    </row>
    <row r="23" spans="1:23" ht="12.75">
      <c r="A23" s="24" t="s">
        <v>38</v>
      </c>
      <c r="B23" s="25">
        <f>SUM(B21:B22)</f>
        <v>386284000</v>
      </c>
      <c r="C23" s="25">
        <f>SUM(C21:C22)</f>
        <v>0</v>
      </c>
      <c r="D23" s="25">
        <f>SUM(D21:D22)</f>
        <v>0</v>
      </c>
      <c r="E23" s="25">
        <f>$B23+$C23+$D23</f>
        <v>386284000</v>
      </c>
      <c r="F23" s="26">
        <f aca="true" t="shared" si="2" ref="F23:O23">SUM(F21:F22)</f>
        <v>51880000</v>
      </c>
      <c r="G23" s="27">
        <f t="shared" si="2"/>
        <v>51880000</v>
      </c>
      <c r="H23" s="26">
        <f t="shared" si="2"/>
        <v>6555000</v>
      </c>
      <c r="I23" s="27">
        <f t="shared" si="2"/>
        <v>10958961</v>
      </c>
      <c r="J23" s="26">
        <f t="shared" si="2"/>
        <v>0</v>
      </c>
      <c r="K23" s="27">
        <f t="shared" si="2"/>
        <v>0</v>
      </c>
      <c r="L23" s="26">
        <f t="shared" si="2"/>
        <v>0</v>
      </c>
      <c r="M23" s="27">
        <f t="shared" si="2"/>
        <v>0</v>
      </c>
      <c r="N23" s="26">
        <f t="shared" si="2"/>
        <v>0</v>
      </c>
      <c r="O23" s="27">
        <f t="shared" si="2"/>
        <v>0</v>
      </c>
      <c r="P23" s="26">
        <f>$H23+$J23+$L23+$N23</f>
        <v>6555000</v>
      </c>
      <c r="Q23" s="27">
        <f>$I23+$K23+$M23+$O23</f>
        <v>10958961</v>
      </c>
      <c r="R23" s="28">
        <f>IF($H23=0,0,(($H23-$H23)/$H23)*100)</f>
        <v>0</v>
      </c>
      <c r="S23" s="29">
        <f>IF($I23=0,0,(($I23-$I23)/$I23)*100)</f>
        <v>0</v>
      </c>
      <c r="T23" s="28">
        <f>IF($E23=0,0,($P23/$E23)*100)</f>
        <v>1.6969380041627402</v>
      </c>
      <c r="U23" s="30">
        <f>IF($E23=0,0,($Q23/$E23)*100)</f>
        <v>2.8370217249484835</v>
      </c>
      <c r="V23" s="26">
        <f>SUM(V21:V22)</f>
        <v>0</v>
      </c>
      <c r="W23" s="27">
        <f>SUM(W21:W22)</f>
        <v>0</v>
      </c>
    </row>
    <row r="24" spans="1:23" ht="12.75" customHeight="1">
      <c r="A24" s="10" t="s">
        <v>46</v>
      </c>
      <c r="B24" s="31"/>
      <c r="C24" s="31"/>
      <c r="D24" s="31"/>
      <c r="E24" s="31"/>
      <c r="F24" s="32"/>
      <c r="G24" s="33"/>
      <c r="H24" s="32"/>
      <c r="I24" s="33"/>
      <c r="J24" s="32"/>
      <c r="K24" s="33"/>
      <c r="L24" s="32"/>
      <c r="M24" s="33"/>
      <c r="N24" s="32"/>
      <c r="O24" s="33"/>
      <c r="P24" s="32"/>
      <c r="Q24" s="33"/>
      <c r="R24" s="14"/>
      <c r="S24" s="15"/>
      <c r="T24" s="14"/>
      <c r="U24" s="16"/>
      <c r="V24" s="32"/>
      <c r="W24" s="33"/>
    </row>
    <row r="25" spans="1:23" ht="12.75">
      <c r="A25" s="17" t="s">
        <v>47</v>
      </c>
      <c r="B25" s="18">
        <v>98626000</v>
      </c>
      <c r="C25" s="18">
        <v>0</v>
      </c>
      <c r="D25" s="18"/>
      <c r="E25" s="18">
        <f>$B25+$C25+$D25</f>
        <v>98626000</v>
      </c>
      <c r="F25" s="19">
        <v>39449000</v>
      </c>
      <c r="G25" s="20">
        <v>56617000</v>
      </c>
      <c r="H25" s="19">
        <v>843000</v>
      </c>
      <c r="I25" s="20">
        <v>49146485</v>
      </c>
      <c r="J25" s="19"/>
      <c r="K25" s="20"/>
      <c r="L25" s="19"/>
      <c r="M25" s="20"/>
      <c r="N25" s="19"/>
      <c r="O25" s="20"/>
      <c r="P25" s="19">
        <f>$H25+$J25+$L25+$N25</f>
        <v>843000</v>
      </c>
      <c r="Q25" s="20">
        <f>$I25+$K25+$M25+$O25</f>
        <v>49146485</v>
      </c>
      <c r="R25" s="21">
        <f>IF($H25=0,0,(($H25-$H25)/$H25)*100)</f>
        <v>0</v>
      </c>
      <c r="S25" s="22">
        <f>IF($I25=0,0,(($I25-$I25)/$I25)*100)</f>
        <v>0</v>
      </c>
      <c r="T25" s="21">
        <f>IF($E25=0,0,($P25/$E25)*100)</f>
        <v>0.8547441851033196</v>
      </c>
      <c r="U25" s="23">
        <f>IF($E25=0,0,($Q25/$E25)*100)</f>
        <v>49.831165209985194</v>
      </c>
      <c r="V25" s="19"/>
      <c r="W25" s="20"/>
    </row>
    <row r="26" spans="1:23" ht="12.75">
      <c r="A26" s="24" t="s">
        <v>38</v>
      </c>
      <c r="B26" s="25">
        <f>B25</f>
        <v>98626000</v>
      </c>
      <c r="C26" s="25">
        <f>C25</f>
        <v>0</v>
      </c>
      <c r="D26" s="25">
        <f>D25</f>
        <v>0</v>
      </c>
      <c r="E26" s="25">
        <f>$B26+$C26+$D26</f>
        <v>98626000</v>
      </c>
      <c r="F26" s="26">
        <f aca="true" t="shared" si="3" ref="F26:O26">F25</f>
        <v>39449000</v>
      </c>
      <c r="G26" s="27">
        <f t="shared" si="3"/>
        <v>56617000</v>
      </c>
      <c r="H26" s="26">
        <f t="shared" si="3"/>
        <v>843000</v>
      </c>
      <c r="I26" s="27">
        <f t="shared" si="3"/>
        <v>49146485</v>
      </c>
      <c r="J26" s="26">
        <f t="shared" si="3"/>
        <v>0</v>
      </c>
      <c r="K26" s="27">
        <f t="shared" si="3"/>
        <v>0</v>
      </c>
      <c r="L26" s="26">
        <f t="shared" si="3"/>
        <v>0</v>
      </c>
      <c r="M26" s="27">
        <f t="shared" si="3"/>
        <v>0</v>
      </c>
      <c r="N26" s="26">
        <f t="shared" si="3"/>
        <v>0</v>
      </c>
      <c r="O26" s="27">
        <f t="shared" si="3"/>
        <v>0</v>
      </c>
      <c r="P26" s="26">
        <f>$H26+$J26+$L26+$N26</f>
        <v>843000</v>
      </c>
      <c r="Q26" s="27">
        <f>$I26+$K26+$M26+$O26</f>
        <v>49146485</v>
      </c>
      <c r="R26" s="28">
        <f>IF($H26=0,0,(($H26-$H26)/$H26)*100)</f>
        <v>0</v>
      </c>
      <c r="S26" s="29">
        <f>IF($I26=0,0,(($I26-$I26)/$I26)*100)</f>
        <v>0</v>
      </c>
      <c r="T26" s="28">
        <v>0</v>
      </c>
      <c r="U26" s="30">
        <v>0</v>
      </c>
      <c r="V26" s="26">
        <f>V25</f>
        <v>0</v>
      </c>
      <c r="W26" s="27">
        <f>W25</f>
        <v>0</v>
      </c>
    </row>
    <row r="27" spans="1:23" ht="12.75" customHeight="1">
      <c r="A27" s="10" t="s">
        <v>48</v>
      </c>
      <c r="B27" s="31"/>
      <c r="C27" s="31"/>
      <c r="D27" s="31"/>
      <c r="E27" s="31"/>
      <c r="F27" s="32"/>
      <c r="G27" s="33"/>
      <c r="H27" s="32"/>
      <c r="I27" s="33"/>
      <c r="J27" s="32"/>
      <c r="K27" s="33"/>
      <c r="L27" s="32"/>
      <c r="M27" s="33"/>
      <c r="N27" s="32"/>
      <c r="O27" s="33"/>
      <c r="P27" s="32"/>
      <c r="Q27" s="33"/>
      <c r="R27" s="14"/>
      <c r="S27" s="15"/>
      <c r="T27" s="14"/>
      <c r="U27" s="16"/>
      <c r="V27" s="32"/>
      <c r="W27" s="33"/>
    </row>
    <row r="28" spans="1:23" ht="12.75">
      <c r="A28" s="17" t="s">
        <v>49</v>
      </c>
      <c r="B28" s="18">
        <v>279400000</v>
      </c>
      <c r="C28" s="18">
        <v>0</v>
      </c>
      <c r="D28" s="18"/>
      <c r="E28" s="18">
        <f aca="true" t="shared" si="4" ref="E28:E33">$B28+$C28+$D28</f>
        <v>279400000</v>
      </c>
      <c r="F28" s="19">
        <v>167452000</v>
      </c>
      <c r="G28" s="20">
        <v>161652000</v>
      </c>
      <c r="H28" s="19">
        <v>6692000</v>
      </c>
      <c r="I28" s="20">
        <v>48048087</v>
      </c>
      <c r="J28" s="19"/>
      <c r="K28" s="20"/>
      <c r="L28" s="19"/>
      <c r="M28" s="20"/>
      <c r="N28" s="19"/>
      <c r="O28" s="20"/>
      <c r="P28" s="19">
        <f aca="true" t="shared" si="5" ref="P28:P33">$H28+$J28+$L28+$N28</f>
        <v>6692000</v>
      </c>
      <c r="Q28" s="20">
        <f aca="true" t="shared" si="6" ref="Q28:Q33">$I28+$K28+$M28+$O28</f>
        <v>48048087</v>
      </c>
      <c r="R28" s="21">
        <f aca="true" t="shared" si="7" ref="R28:R33">IF($H28=0,0,(($H28-$H28)/$H28)*100)</f>
        <v>0</v>
      </c>
      <c r="S28" s="22">
        <f aca="true" t="shared" si="8" ref="S28:S33">IF($I28=0,0,(($I28-$I28)/$I28)*100)</f>
        <v>0</v>
      </c>
      <c r="T28" s="21">
        <f>IF($E28=0,0,($P28/$E28)*100)</f>
        <v>2.3951324266284897</v>
      </c>
      <c r="U28" s="23">
        <f>IF($E28=0,0,($Q28/$E28)*100)</f>
        <v>17.196881531853972</v>
      </c>
      <c r="V28" s="19"/>
      <c r="W28" s="20"/>
    </row>
    <row r="29" spans="1:23" ht="12.75">
      <c r="A29" s="17" t="s">
        <v>50</v>
      </c>
      <c r="B29" s="18">
        <v>488340000</v>
      </c>
      <c r="C29" s="18">
        <v>0</v>
      </c>
      <c r="D29" s="18"/>
      <c r="E29" s="18">
        <f t="shared" si="4"/>
        <v>488340000</v>
      </c>
      <c r="F29" s="19">
        <v>283166000</v>
      </c>
      <c r="G29" s="20">
        <v>0</v>
      </c>
      <c r="H29" s="19">
        <v>0</v>
      </c>
      <c r="I29" s="20">
        <v>0</v>
      </c>
      <c r="J29" s="19"/>
      <c r="K29" s="20"/>
      <c r="L29" s="19"/>
      <c r="M29" s="20"/>
      <c r="N29" s="19"/>
      <c r="O29" s="20"/>
      <c r="P29" s="19">
        <f t="shared" si="5"/>
        <v>0</v>
      </c>
      <c r="Q29" s="20">
        <f t="shared" si="6"/>
        <v>0</v>
      </c>
      <c r="R29" s="21">
        <f t="shared" si="7"/>
        <v>0</v>
      </c>
      <c r="S29" s="22">
        <f t="shared" si="8"/>
        <v>0</v>
      </c>
      <c r="T29" s="21">
        <f>IF($E29=0,0,($P29/$E29)*100)</f>
        <v>0</v>
      </c>
      <c r="U29" s="23">
        <f>IF($E29=0,0,($Q29/$E29)*100)</f>
        <v>0</v>
      </c>
      <c r="V29" s="19"/>
      <c r="W29" s="20"/>
    </row>
    <row r="30" spans="1:23" ht="25.5">
      <c r="A30" s="17" t="s">
        <v>51</v>
      </c>
      <c r="B30" s="18">
        <v>0</v>
      </c>
      <c r="C30" s="18">
        <v>0</v>
      </c>
      <c r="D30" s="18"/>
      <c r="E30" s="18">
        <f t="shared" si="4"/>
        <v>0</v>
      </c>
      <c r="F30" s="19">
        <v>0</v>
      </c>
      <c r="G30" s="20">
        <v>0</v>
      </c>
      <c r="H30" s="19">
        <v>0</v>
      </c>
      <c r="I30" s="20">
        <v>0</v>
      </c>
      <c r="J30" s="19"/>
      <c r="K30" s="20"/>
      <c r="L30" s="19"/>
      <c r="M30" s="20"/>
      <c r="N30" s="19"/>
      <c r="O30" s="20"/>
      <c r="P30" s="19">
        <f t="shared" si="5"/>
        <v>0</v>
      </c>
      <c r="Q30" s="20">
        <f t="shared" si="6"/>
        <v>0</v>
      </c>
      <c r="R30" s="21">
        <f t="shared" si="7"/>
        <v>0</v>
      </c>
      <c r="S30" s="22">
        <f t="shared" si="8"/>
        <v>0</v>
      </c>
      <c r="T30" s="21">
        <f>IF($E30=0,0,($P30/$E30)*100)</f>
        <v>0</v>
      </c>
      <c r="U30" s="23">
        <f>IF($E30=0,0,($Q30/$E30)*100)</f>
        <v>0</v>
      </c>
      <c r="V30" s="19"/>
      <c r="W30" s="20"/>
    </row>
    <row r="31" spans="1:23" ht="12.75">
      <c r="A31" s="17" t="s">
        <v>52</v>
      </c>
      <c r="B31" s="18">
        <v>31000000</v>
      </c>
      <c r="C31" s="18">
        <v>0</v>
      </c>
      <c r="D31" s="18"/>
      <c r="E31" s="18">
        <f t="shared" si="4"/>
        <v>31000000</v>
      </c>
      <c r="F31" s="19">
        <v>11000000</v>
      </c>
      <c r="G31" s="20">
        <v>0</v>
      </c>
      <c r="H31" s="19">
        <v>0</v>
      </c>
      <c r="I31" s="20">
        <v>576790</v>
      </c>
      <c r="J31" s="19"/>
      <c r="K31" s="20"/>
      <c r="L31" s="19"/>
      <c r="M31" s="20"/>
      <c r="N31" s="19"/>
      <c r="O31" s="20"/>
      <c r="P31" s="19">
        <f t="shared" si="5"/>
        <v>0</v>
      </c>
      <c r="Q31" s="20">
        <f t="shared" si="6"/>
        <v>576790</v>
      </c>
      <c r="R31" s="21">
        <f t="shared" si="7"/>
        <v>0</v>
      </c>
      <c r="S31" s="22">
        <f t="shared" si="8"/>
        <v>0</v>
      </c>
      <c r="T31" s="21">
        <f>IF($E31=0,0,($P31/$E31)*100)</f>
        <v>0</v>
      </c>
      <c r="U31" s="23">
        <f>IF($E31=0,0,($Q31/$E31)*100)</f>
        <v>1.8606129032258063</v>
      </c>
      <c r="V31" s="19"/>
      <c r="W31" s="20"/>
    </row>
    <row r="32" spans="1:23" ht="12.75">
      <c r="A32" s="17" t="s">
        <v>53</v>
      </c>
      <c r="B32" s="18">
        <v>0</v>
      </c>
      <c r="C32" s="18">
        <v>0</v>
      </c>
      <c r="D32" s="18"/>
      <c r="E32" s="18">
        <f t="shared" si="4"/>
        <v>0</v>
      </c>
      <c r="F32" s="19">
        <v>0</v>
      </c>
      <c r="G32" s="20">
        <v>0</v>
      </c>
      <c r="H32" s="19">
        <v>0</v>
      </c>
      <c r="I32" s="20">
        <v>0</v>
      </c>
      <c r="J32" s="19"/>
      <c r="K32" s="20"/>
      <c r="L32" s="19"/>
      <c r="M32" s="20"/>
      <c r="N32" s="19"/>
      <c r="O32" s="20"/>
      <c r="P32" s="19">
        <f t="shared" si="5"/>
        <v>0</v>
      </c>
      <c r="Q32" s="20">
        <f t="shared" si="6"/>
        <v>0</v>
      </c>
      <c r="R32" s="21">
        <f t="shared" si="7"/>
        <v>0</v>
      </c>
      <c r="S32" s="22">
        <f t="shared" si="8"/>
        <v>0</v>
      </c>
      <c r="T32" s="21">
        <f>IF($E32=0,0,($P32/$E32)*100)</f>
        <v>0</v>
      </c>
      <c r="U32" s="23">
        <f>IF($E32=0,0,($Q32/$E32)*100)</f>
        <v>0</v>
      </c>
      <c r="V32" s="19"/>
      <c r="W32" s="20"/>
    </row>
    <row r="33" spans="1:23" ht="12.75">
      <c r="A33" s="24" t="s">
        <v>38</v>
      </c>
      <c r="B33" s="25">
        <f>SUM(B28:B32)</f>
        <v>798740000</v>
      </c>
      <c r="C33" s="25">
        <f>SUM(C28:C32)</f>
        <v>0</v>
      </c>
      <c r="D33" s="25">
        <f>SUM(D28:D32)</f>
        <v>0</v>
      </c>
      <c r="E33" s="25">
        <f t="shared" si="4"/>
        <v>798740000</v>
      </c>
      <c r="F33" s="26">
        <f aca="true" t="shared" si="9" ref="F33:O33">SUM(F28:F32)</f>
        <v>461618000</v>
      </c>
      <c r="G33" s="27">
        <f t="shared" si="9"/>
        <v>161652000</v>
      </c>
      <c r="H33" s="26">
        <f t="shared" si="9"/>
        <v>6692000</v>
      </c>
      <c r="I33" s="27">
        <f t="shared" si="9"/>
        <v>48624877</v>
      </c>
      <c r="J33" s="26">
        <f t="shared" si="9"/>
        <v>0</v>
      </c>
      <c r="K33" s="27">
        <f t="shared" si="9"/>
        <v>0</v>
      </c>
      <c r="L33" s="26">
        <f t="shared" si="9"/>
        <v>0</v>
      </c>
      <c r="M33" s="27">
        <f t="shared" si="9"/>
        <v>0</v>
      </c>
      <c r="N33" s="26">
        <f t="shared" si="9"/>
        <v>0</v>
      </c>
      <c r="O33" s="27">
        <f t="shared" si="9"/>
        <v>0</v>
      </c>
      <c r="P33" s="26">
        <f t="shared" si="5"/>
        <v>6692000</v>
      </c>
      <c r="Q33" s="27">
        <f t="shared" si="6"/>
        <v>48624877</v>
      </c>
      <c r="R33" s="28">
        <f t="shared" si="7"/>
        <v>0</v>
      </c>
      <c r="S33" s="29">
        <f t="shared" si="8"/>
        <v>0</v>
      </c>
      <c r="T33" s="28">
        <f>IF((+$E28+$E31)=0,0,(P33/(+$E28+$E31))*100)</f>
        <v>2.1559278350515463</v>
      </c>
      <c r="U33" s="30">
        <f>IF((+$E28+$E31)=0,0,(Q33/(+$E28+$E31))*100)</f>
        <v>15.665230992268043</v>
      </c>
      <c r="V33" s="26">
        <f>SUM(V28:V32)</f>
        <v>0</v>
      </c>
      <c r="W33" s="27">
        <f>SUM(W28:W32)</f>
        <v>0</v>
      </c>
    </row>
    <row r="34" spans="1:23" ht="12.75" customHeight="1">
      <c r="A34" s="10" t="s">
        <v>54</v>
      </c>
      <c r="B34" s="31"/>
      <c r="C34" s="31"/>
      <c r="D34" s="31"/>
      <c r="E34" s="31"/>
      <c r="F34" s="32"/>
      <c r="G34" s="33"/>
      <c r="H34" s="32"/>
      <c r="I34" s="33"/>
      <c r="J34" s="32"/>
      <c r="K34" s="33"/>
      <c r="L34" s="32"/>
      <c r="M34" s="33"/>
      <c r="N34" s="32"/>
      <c r="O34" s="33"/>
      <c r="P34" s="32"/>
      <c r="Q34" s="33"/>
      <c r="R34" s="14"/>
      <c r="S34" s="15"/>
      <c r="T34" s="14"/>
      <c r="U34" s="16"/>
      <c r="V34" s="32"/>
      <c r="W34" s="33"/>
    </row>
    <row r="35" spans="1:23" ht="12.75">
      <c r="A35" s="17" t="s">
        <v>55</v>
      </c>
      <c r="B35" s="18">
        <v>0</v>
      </c>
      <c r="C35" s="18">
        <v>0</v>
      </c>
      <c r="D35" s="18"/>
      <c r="E35" s="18">
        <f aca="true" t="shared" si="10" ref="E35:E41">$B35+$C35+$D35</f>
        <v>0</v>
      </c>
      <c r="F35" s="19">
        <v>0</v>
      </c>
      <c r="G35" s="20">
        <v>0</v>
      </c>
      <c r="H35" s="19">
        <v>0</v>
      </c>
      <c r="I35" s="20">
        <v>0</v>
      </c>
      <c r="J35" s="19"/>
      <c r="K35" s="20"/>
      <c r="L35" s="19"/>
      <c r="M35" s="20"/>
      <c r="N35" s="19"/>
      <c r="O35" s="20"/>
      <c r="P35" s="19">
        <f aca="true" t="shared" si="11" ref="P35:P41">$H35+$J35+$L35+$N35</f>
        <v>0</v>
      </c>
      <c r="Q35" s="20">
        <f aca="true" t="shared" si="12" ref="Q35:Q41">$I35+$K35+$M35+$O35</f>
        <v>0</v>
      </c>
      <c r="R35" s="21">
        <f aca="true" t="shared" si="13" ref="R35:R41">IF($H35=0,0,(($H35-$H35)/$H35)*100)</f>
        <v>0</v>
      </c>
      <c r="S35" s="22">
        <f aca="true" t="shared" si="14" ref="S35:S41">IF($I35=0,0,(($I35-$I35)/$I35)*100)</f>
        <v>0</v>
      </c>
      <c r="T35" s="21">
        <f aca="true" t="shared" si="15" ref="T35:T40">IF($E35=0,0,($P35/$E35)*100)</f>
        <v>0</v>
      </c>
      <c r="U35" s="23">
        <f aca="true" t="shared" si="16" ref="U35:U40">IF($E35=0,0,($Q35/$E35)*100)</f>
        <v>0</v>
      </c>
      <c r="V35" s="19"/>
      <c r="W35" s="20"/>
    </row>
    <row r="36" spans="1:23" ht="12.75">
      <c r="A36" s="17" t="s">
        <v>56</v>
      </c>
      <c r="B36" s="18">
        <v>0</v>
      </c>
      <c r="C36" s="18">
        <v>0</v>
      </c>
      <c r="D36" s="18"/>
      <c r="E36" s="18">
        <f t="shared" si="10"/>
        <v>0</v>
      </c>
      <c r="F36" s="19">
        <v>0</v>
      </c>
      <c r="G36" s="20">
        <v>0</v>
      </c>
      <c r="H36" s="19">
        <v>0</v>
      </c>
      <c r="I36" s="20">
        <v>0</v>
      </c>
      <c r="J36" s="19"/>
      <c r="K36" s="20"/>
      <c r="L36" s="19"/>
      <c r="M36" s="20"/>
      <c r="N36" s="19"/>
      <c r="O36" s="20"/>
      <c r="P36" s="19">
        <f t="shared" si="11"/>
        <v>0</v>
      </c>
      <c r="Q36" s="20">
        <f t="shared" si="12"/>
        <v>0</v>
      </c>
      <c r="R36" s="21">
        <f t="shared" si="13"/>
        <v>0</v>
      </c>
      <c r="S36" s="22">
        <f t="shared" si="14"/>
        <v>0</v>
      </c>
      <c r="T36" s="21">
        <f t="shared" si="15"/>
        <v>0</v>
      </c>
      <c r="U36" s="23">
        <f t="shared" si="16"/>
        <v>0</v>
      </c>
      <c r="V36" s="19"/>
      <c r="W36" s="20"/>
    </row>
    <row r="37" spans="1:23" ht="12.75">
      <c r="A37" s="17" t="s">
        <v>57</v>
      </c>
      <c r="B37" s="18">
        <v>473334000</v>
      </c>
      <c r="C37" s="18">
        <v>0</v>
      </c>
      <c r="D37" s="18"/>
      <c r="E37" s="18">
        <f t="shared" si="10"/>
        <v>473334000</v>
      </c>
      <c r="F37" s="19">
        <v>221624000</v>
      </c>
      <c r="G37" s="20">
        <v>0</v>
      </c>
      <c r="H37" s="19">
        <v>0</v>
      </c>
      <c r="I37" s="20">
        <v>0</v>
      </c>
      <c r="J37" s="19"/>
      <c r="K37" s="20"/>
      <c r="L37" s="19"/>
      <c r="M37" s="20"/>
      <c r="N37" s="19"/>
      <c r="O37" s="20"/>
      <c r="P37" s="19">
        <f t="shared" si="11"/>
        <v>0</v>
      </c>
      <c r="Q37" s="20">
        <f t="shared" si="12"/>
        <v>0</v>
      </c>
      <c r="R37" s="21">
        <f t="shared" si="13"/>
        <v>0</v>
      </c>
      <c r="S37" s="22">
        <f t="shared" si="14"/>
        <v>0</v>
      </c>
      <c r="T37" s="21">
        <f t="shared" si="15"/>
        <v>0</v>
      </c>
      <c r="U37" s="23">
        <f t="shared" si="16"/>
        <v>0</v>
      </c>
      <c r="V37" s="19"/>
      <c r="W37" s="20"/>
    </row>
    <row r="38" spans="1:23" ht="12.75">
      <c r="A38" s="17" t="s">
        <v>58</v>
      </c>
      <c r="B38" s="18">
        <v>97509000</v>
      </c>
      <c r="C38" s="18">
        <v>0</v>
      </c>
      <c r="D38" s="18"/>
      <c r="E38" s="18">
        <f t="shared" si="10"/>
        <v>97509000</v>
      </c>
      <c r="F38" s="19">
        <v>48753000</v>
      </c>
      <c r="G38" s="20">
        <v>42951000</v>
      </c>
      <c r="H38" s="19">
        <v>16007000</v>
      </c>
      <c r="I38" s="20">
        <v>16067464</v>
      </c>
      <c r="J38" s="19"/>
      <c r="K38" s="20"/>
      <c r="L38" s="19"/>
      <c r="M38" s="20"/>
      <c r="N38" s="19"/>
      <c r="O38" s="20"/>
      <c r="P38" s="19">
        <f t="shared" si="11"/>
        <v>16007000</v>
      </c>
      <c r="Q38" s="20">
        <f t="shared" si="12"/>
        <v>16067464</v>
      </c>
      <c r="R38" s="21">
        <f t="shared" si="13"/>
        <v>0</v>
      </c>
      <c r="S38" s="22">
        <f t="shared" si="14"/>
        <v>0</v>
      </c>
      <c r="T38" s="21">
        <f t="shared" si="15"/>
        <v>16.415920581689893</v>
      </c>
      <c r="U38" s="23">
        <f t="shared" si="16"/>
        <v>16.477929216790248</v>
      </c>
      <c r="V38" s="19"/>
      <c r="W38" s="20"/>
    </row>
    <row r="39" spans="1:23" ht="12.75">
      <c r="A39" s="17" t="s">
        <v>59</v>
      </c>
      <c r="B39" s="18">
        <v>1800000</v>
      </c>
      <c r="C39" s="18">
        <v>0</v>
      </c>
      <c r="D39" s="18"/>
      <c r="E39" s="18">
        <f t="shared" si="10"/>
        <v>1800000</v>
      </c>
      <c r="F39" s="19">
        <v>900000</v>
      </c>
      <c r="G39" s="20">
        <v>0</v>
      </c>
      <c r="H39" s="19">
        <v>0</v>
      </c>
      <c r="I39" s="20">
        <v>0</v>
      </c>
      <c r="J39" s="19"/>
      <c r="K39" s="20"/>
      <c r="L39" s="19"/>
      <c r="M39" s="20"/>
      <c r="N39" s="19"/>
      <c r="O39" s="20"/>
      <c r="P39" s="19">
        <f t="shared" si="11"/>
        <v>0</v>
      </c>
      <c r="Q39" s="20">
        <f t="shared" si="12"/>
        <v>0</v>
      </c>
      <c r="R39" s="21">
        <f t="shared" si="13"/>
        <v>0</v>
      </c>
      <c r="S39" s="22">
        <f t="shared" si="14"/>
        <v>0</v>
      </c>
      <c r="T39" s="21">
        <f t="shared" si="15"/>
        <v>0</v>
      </c>
      <c r="U39" s="23">
        <f t="shared" si="16"/>
        <v>0</v>
      </c>
      <c r="V39" s="19"/>
      <c r="W39" s="20"/>
    </row>
    <row r="40" spans="1:23" ht="12.75">
      <c r="A40" s="17" t="s">
        <v>60</v>
      </c>
      <c r="B40" s="18">
        <v>0</v>
      </c>
      <c r="C40" s="18">
        <v>0</v>
      </c>
      <c r="D40" s="18"/>
      <c r="E40" s="18">
        <f t="shared" si="10"/>
        <v>0</v>
      </c>
      <c r="F40" s="19">
        <v>0</v>
      </c>
      <c r="G40" s="20">
        <v>0</v>
      </c>
      <c r="H40" s="19">
        <v>0</v>
      </c>
      <c r="I40" s="20">
        <v>0</v>
      </c>
      <c r="J40" s="19"/>
      <c r="K40" s="20"/>
      <c r="L40" s="19"/>
      <c r="M40" s="20"/>
      <c r="N40" s="19"/>
      <c r="O40" s="20"/>
      <c r="P40" s="19">
        <f t="shared" si="11"/>
        <v>0</v>
      </c>
      <c r="Q40" s="20">
        <f t="shared" si="12"/>
        <v>0</v>
      </c>
      <c r="R40" s="21">
        <f t="shared" si="13"/>
        <v>0</v>
      </c>
      <c r="S40" s="22">
        <f t="shared" si="14"/>
        <v>0</v>
      </c>
      <c r="T40" s="21">
        <f t="shared" si="15"/>
        <v>0</v>
      </c>
      <c r="U40" s="23">
        <f t="shared" si="16"/>
        <v>0</v>
      </c>
      <c r="V40" s="19"/>
      <c r="W40" s="20"/>
    </row>
    <row r="41" spans="1:23" ht="12.75">
      <c r="A41" s="24" t="s">
        <v>38</v>
      </c>
      <c r="B41" s="25">
        <f>SUM(B35:B40)</f>
        <v>572643000</v>
      </c>
      <c r="C41" s="25">
        <f>SUM(C35:C40)</f>
        <v>0</v>
      </c>
      <c r="D41" s="25">
        <f>SUM(D35:D40)</f>
        <v>0</v>
      </c>
      <c r="E41" s="25">
        <f t="shared" si="10"/>
        <v>572643000</v>
      </c>
      <c r="F41" s="26">
        <f aca="true" t="shared" si="17" ref="F41:O41">SUM(F35:F40)</f>
        <v>271277000</v>
      </c>
      <c r="G41" s="27">
        <f t="shared" si="17"/>
        <v>42951000</v>
      </c>
      <c r="H41" s="26">
        <f t="shared" si="17"/>
        <v>16007000</v>
      </c>
      <c r="I41" s="27">
        <f t="shared" si="17"/>
        <v>16067464</v>
      </c>
      <c r="J41" s="26">
        <f t="shared" si="17"/>
        <v>0</v>
      </c>
      <c r="K41" s="27">
        <f t="shared" si="17"/>
        <v>0</v>
      </c>
      <c r="L41" s="26">
        <f t="shared" si="17"/>
        <v>0</v>
      </c>
      <c r="M41" s="27">
        <f t="shared" si="17"/>
        <v>0</v>
      </c>
      <c r="N41" s="26">
        <f t="shared" si="17"/>
        <v>0</v>
      </c>
      <c r="O41" s="27">
        <f t="shared" si="17"/>
        <v>0</v>
      </c>
      <c r="P41" s="26">
        <f t="shared" si="11"/>
        <v>16007000</v>
      </c>
      <c r="Q41" s="27">
        <f t="shared" si="12"/>
        <v>16067464</v>
      </c>
      <c r="R41" s="28">
        <f t="shared" si="13"/>
        <v>0</v>
      </c>
      <c r="S41" s="29">
        <f t="shared" si="14"/>
        <v>0</v>
      </c>
      <c r="T41" s="28">
        <f>IF((+$E38+$E40)=0,0,(P41/(+$E38+$E40))*100)</f>
        <v>16.415920581689893</v>
      </c>
      <c r="U41" s="30">
        <f>IF((+$E38+$E40)=0,0,(Q41/(+$E38+$E40))*100)</f>
        <v>16.477929216790248</v>
      </c>
      <c r="V41" s="26">
        <f>SUM(V35:V40)</f>
        <v>0</v>
      </c>
      <c r="W41" s="27">
        <f>SUM(W35:W40)</f>
        <v>0</v>
      </c>
    </row>
    <row r="42" spans="1:23" ht="12.75">
      <c r="A42" s="10" t="s">
        <v>61</v>
      </c>
      <c r="B42" s="31"/>
      <c r="C42" s="31"/>
      <c r="D42" s="31"/>
      <c r="E42" s="31"/>
      <c r="F42" s="32"/>
      <c r="G42" s="33"/>
      <c r="H42" s="32"/>
      <c r="I42" s="33"/>
      <c r="J42" s="32"/>
      <c r="K42" s="33"/>
      <c r="L42" s="32"/>
      <c r="M42" s="33"/>
      <c r="N42" s="32"/>
      <c r="O42" s="33"/>
      <c r="P42" s="32"/>
      <c r="Q42" s="33"/>
      <c r="R42" s="14"/>
      <c r="S42" s="15"/>
      <c r="T42" s="14"/>
      <c r="U42" s="16"/>
      <c r="V42" s="32"/>
      <c r="W42" s="33"/>
    </row>
    <row r="43" spans="1:23" ht="12.75">
      <c r="A43" s="34" t="s">
        <v>62</v>
      </c>
      <c r="B43" s="18">
        <v>0</v>
      </c>
      <c r="C43" s="18">
        <v>0</v>
      </c>
      <c r="D43" s="18"/>
      <c r="E43" s="18">
        <f>$B43+$C43+$D43</f>
        <v>0</v>
      </c>
      <c r="F43" s="19">
        <v>0</v>
      </c>
      <c r="G43" s="20">
        <v>0</v>
      </c>
      <c r="H43" s="19">
        <v>0</v>
      </c>
      <c r="I43" s="20">
        <v>0</v>
      </c>
      <c r="J43" s="19"/>
      <c r="K43" s="20"/>
      <c r="L43" s="19"/>
      <c r="M43" s="20"/>
      <c r="N43" s="19"/>
      <c r="O43" s="20"/>
      <c r="P43" s="19">
        <f>$H43+$J43+$L43+$N43</f>
        <v>0</v>
      </c>
      <c r="Q43" s="20">
        <f>$I43+$K43+$M43+$O43</f>
        <v>0</v>
      </c>
      <c r="R43" s="21">
        <f>IF($H43=0,0,(($H43-$H43)/$H43)*100)</f>
        <v>0</v>
      </c>
      <c r="S43" s="22">
        <f>IF($I43=0,0,(($I43-$I43)/$I43)*100)</f>
        <v>0</v>
      </c>
      <c r="T43" s="21">
        <f>IF($E43=0,0,($P43/$E43)*100)</f>
        <v>0</v>
      </c>
      <c r="U43" s="23">
        <f>IF($E43=0,0,($Q43/$E43)*100)</f>
        <v>0</v>
      </c>
      <c r="V43" s="19"/>
      <c r="W43" s="20"/>
    </row>
    <row r="44" spans="1:23" ht="12.75">
      <c r="A44" s="17" t="s">
        <v>63</v>
      </c>
      <c r="B44" s="18">
        <v>0</v>
      </c>
      <c r="C44" s="18">
        <v>0</v>
      </c>
      <c r="D44" s="18"/>
      <c r="E44" s="18">
        <f>$B44+$C44+$D44</f>
        <v>0</v>
      </c>
      <c r="F44" s="19">
        <v>0</v>
      </c>
      <c r="G44" s="20">
        <v>0</v>
      </c>
      <c r="H44" s="19">
        <v>0</v>
      </c>
      <c r="I44" s="20">
        <v>0</v>
      </c>
      <c r="J44" s="19"/>
      <c r="K44" s="20"/>
      <c r="L44" s="19"/>
      <c r="M44" s="20"/>
      <c r="N44" s="19"/>
      <c r="O44" s="20"/>
      <c r="P44" s="19">
        <f>$H44+$J44+$L44+$N44</f>
        <v>0</v>
      </c>
      <c r="Q44" s="20">
        <f>$I44+$K44+$M44+$O44</f>
        <v>0</v>
      </c>
      <c r="R44" s="21">
        <f>IF($H44=0,0,(($H44-$H44)/$H44)*100)</f>
        <v>0</v>
      </c>
      <c r="S44" s="22">
        <f>IF($I44=0,0,(($I44-$I44)/$I44)*100)</f>
        <v>0</v>
      </c>
      <c r="T44" s="21">
        <f>IF($E44=0,0,($P44/$E44)*100)</f>
        <v>0</v>
      </c>
      <c r="U44" s="23">
        <f>IF($E44=0,0,($Q44/$E44)*100)</f>
        <v>0</v>
      </c>
      <c r="V44" s="19"/>
      <c r="W44" s="20"/>
    </row>
    <row r="45" spans="1:23" ht="12.75">
      <c r="A45" s="35" t="s">
        <v>38</v>
      </c>
      <c r="B45" s="36">
        <f>SUM(B43:B44)</f>
        <v>0</v>
      </c>
      <c r="C45" s="36">
        <f>SUM(C43:C44)</f>
        <v>0</v>
      </c>
      <c r="D45" s="36">
        <f>SUM(D43:D44)</f>
        <v>0</v>
      </c>
      <c r="E45" s="36">
        <f>$B45+$C45+$D45</f>
        <v>0</v>
      </c>
      <c r="F45" s="37">
        <f aca="true" t="shared" si="18" ref="F45:O45">SUM(F43:F44)</f>
        <v>0</v>
      </c>
      <c r="G45" s="38">
        <f t="shared" si="18"/>
        <v>0</v>
      </c>
      <c r="H45" s="37">
        <f t="shared" si="18"/>
        <v>0</v>
      </c>
      <c r="I45" s="38">
        <f t="shared" si="18"/>
        <v>0</v>
      </c>
      <c r="J45" s="37">
        <f t="shared" si="18"/>
        <v>0</v>
      </c>
      <c r="K45" s="38">
        <f t="shared" si="18"/>
        <v>0</v>
      </c>
      <c r="L45" s="37">
        <f t="shared" si="18"/>
        <v>0</v>
      </c>
      <c r="M45" s="38">
        <f t="shared" si="18"/>
        <v>0</v>
      </c>
      <c r="N45" s="37">
        <f t="shared" si="18"/>
        <v>0</v>
      </c>
      <c r="O45" s="38">
        <f t="shared" si="18"/>
        <v>0</v>
      </c>
      <c r="P45" s="37">
        <f>$H45+$J45+$L45+$N45</f>
        <v>0</v>
      </c>
      <c r="Q45" s="38">
        <f>$I45+$K45+$M45+$O45</f>
        <v>0</v>
      </c>
      <c r="R45" s="39">
        <f>IF($H45=0,0,(($H45-$H45)/$H45)*100)</f>
        <v>0</v>
      </c>
      <c r="S45" s="40">
        <f>IF($I45=0,0,(($I45-$I45)/$I45)*100)</f>
        <v>0</v>
      </c>
      <c r="T45" s="39">
        <f>IF($E45=0,0,($P45/$E45)*100)</f>
        <v>0</v>
      </c>
      <c r="U45" s="41">
        <f>IF($E45=0,0,($Q45/$E45)*100)</f>
        <v>0</v>
      </c>
      <c r="V45" s="37">
        <f>SUM(V43:V44)</f>
        <v>0</v>
      </c>
      <c r="W45" s="38">
        <f>SUM(W43:W44)</f>
        <v>0</v>
      </c>
    </row>
    <row r="46" spans="1:23" ht="12.75" customHeight="1">
      <c r="A46" s="10" t="s">
        <v>64</v>
      </c>
      <c r="B46" s="31"/>
      <c r="C46" s="31"/>
      <c r="D46" s="31"/>
      <c r="E46" s="31"/>
      <c r="F46" s="32"/>
      <c r="G46" s="33"/>
      <c r="H46" s="32"/>
      <c r="I46" s="33"/>
      <c r="J46" s="32"/>
      <c r="K46" s="33"/>
      <c r="L46" s="32"/>
      <c r="M46" s="33"/>
      <c r="N46" s="32"/>
      <c r="O46" s="33"/>
      <c r="P46" s="32"/>
      <c r="Q46" s="33"/>
      <c r="R46" s="14"/>
      <c r="S46" s="15"/>
      <c r="T46" s="14"/>
      <c r="U46" s="16"/>
      <c r="V46" s="32"/>
      <c r="W46" s="33"/>
    </row>
    <row r="47" spans="1:23" ht="12.75">
      <c r="A47" s="17" t="s">
        <v>65</v>
      </c>
      <c r="B47" s="18">
        <v>136500000</v>
      </c>
      <c r="C47" s="18">
        <v>0</v>
      </c>
      <c r="D47" s="18"/>
      <c r="E47" s="18">
        <f>$B47+$C47+$D47</f>
        <v>136500000</v>
      </c>
      <c r="F47" s="19">
        <v>47000000</v>
      </c>
      <c r="G47" s="20">
        <v>0</v>
      </c>
      <c r="H47" s="19">
        <v>0</v>
      </c>
      <c r="I47" s="20">
        <v>0</v>
      </c>
      <c r="J47" s="19"/>
      <c r="K47" s="20"/>
      <c r="L47" s="19"/>
      <c r="M47" s="20"/>
      <c r="N47" s="19"/>
      <c r="O47" s="20"/>
      <c r="P47" s="19">
        <f>$H47+$J47+$L47+$N47</f>
        <v>0</v>
      </c>
      <c r="Q47" s="20">
        <f>$I47+$K47+$M47+$O47</f>
        <v>0</v>
      </c>
      <c r="R47" s="21">
        <f>IF($H47=0,0,(($H47-$H47)/$H47)*100)</f>
        <v>0</v>
      </c>
      <c r="S47" s="22">
        <f>IF($I47=0,0,(($I47-$I47)/$I47)*100)</f>
        <v>0</v>
      </c>
      <c r="T47" s="21">
        <f>IF($E47=0,0,($P47/$E47)*100)</f>
        <v>0</v>
      </c>
      <c r="U47" s="23">
        <f>IF($E47=0,0,($Q47/$E47)*100)</f>
        <v>0</v>
      </c>
      <c r="V47" s="19"/>
      <c r="W47" s="20"/>
    </row>
    <row r="48" spans="1:23" ht="12.75">
      <c r="A48" s="24" t="s">
        <v>38</v>
      </c>
      <c r="B48" s="25">
        <f>B47</f>
        <v>136500000</v>
      </c>
      <c r="C48" s="25">
        <f>C47</f>
        <v>0</v>
      </c>
      <c r="D48" s="25">
        <f>D47</f>
        <v>0</v>
      </c>
      <c r="E48" s="25">
        <f>$B48+$C48+$D48</f>
        <v>136500000</v>
      </c>
      <c r="F48" s="26">
        <f aca="true" t="shared" si="19" ref="F48:O48">F47</f>
        <v>47000000</v>
      </c>
      <c r="G48" s="27">
        <f t="shared" si="19"/>
        <v>0</v>
      </c>
      <c r="H48" s="26">
        <f t="shared" si="19"/>
        <v>0</v>
      </c>
      <c r="I48" s="27">
        <f t="shared" si="19"/>
        <v>0</v>
      </c>
      <c r="J48" s="26">
        <f t="shared" si="19"/>
        <v>0</v>
      </c>
      <c r="K48" s="27">
        <f t="shared" si="19"/>
        <v>0</v>
      </c>
      <c r="L48" s="26">
        <f t="shared" si="19"/>
        <v>0</v>
      </c>
      <c r="M48" s="27">
        <f t="shared" si="19"/>
        <v>0</v>
      </c>
      <c r="N48" s="26">
        <f t="shared" si="19"/>
        <v>0</v>
      </c>
      <c r="O48" s="27">
        <f t="shared" si="19"/>
        <v>0</v>
      </c>
      <c r="P48" s="26">
        <f>$H48+$J48+$L48+$N48</f>
        <v>0</v>
      </c>
      <c r="Q48" s="27">
        <f>$I48+$K48+$M48+$O48</f>
        <v>0</v>
      </c>
      <c r="R48" s="28">
        <f>IF($H48=0,0,(($H48-$H48)/$H48)*100)</f>
        <v>0</v>
      </c>
      <c r="S48" s="29">
        <f>IF($I48=0,0,(($I48-$I48)/$I48)*100)</f>
        <v>0</v>
      </c>
      <c r="T48" s="28">
        <v>0</v>
      </c>
      <c r="U48" s="30">
        <v>0</v>
      </c>
      <c r="V48" s="26">
        <f>V47</f>
        <v>0</v>
      </c>
      <c r="W48" s="27">
        <f>W47</f>
        <v>0</v>
      </c>
    </row>
    <row r="49" spans="1:23" ht="12.75">
      <c r="A49" s="42" t="s">
        <v>66</v>
      </c>
      <c r="B49" s="43">
        <f>SUM(B9:B13,B16:B18,B21:B22,B25,B28:B32,B35:B40,B43:B44,B47)</f>
        <v>2273194000</v>
      </c>
      <c r="C49" s="43">
        <f>SUM(C9:C13,C16:C18,C21:C22,C25,C28:C32,C35:C40,C43:C44,C47)</f>
        <v>0</v>
      </c>
      <c r="D49" s="43">
        <f>SUM(D9:D13,D16:D18,D21:D22,D25,D28:D32,D35:D40,D43:D44,D47)</f>
        <v>0</v>
      </c>
      <c r="E49" s="43">
        <f>$B49+$C49+$D49</f>
        <v>2273194000</v>
      </c>
      <c r="F49" s="44">
        <f aca="true" t="shared" si="20" ref="F49:O49">SUM(F9:F13,F16:F18,F21:F22,F25,F28:F32,F35:F40,F43:F44,F47)</f>
        <v>1062431000</v>
      </c>
      <c r="G49" s="45">
        <f t="shared" si="20"/>
        <v>479583000</v>
      </c>
      <c r="H49" s="44">
        <f t="shared" si="20"/>
        <v>76123000</v>
      </c>
      <c r="I49" s="45">
        <f t="shared" si="20"/>
        <v>175462928</v>
      </c>
      <c r="J49" s="44">
        <f t="shared" si="20"/>
        <v>0</v>
      </c>
      <c r="K49" s="45">
        <f t="shared" si="20"/>
        <v>0</v>
      </c>
      <c r="L49" s="44">
        <f t="shared" si="20"/>
        <v>0</v>
      </c>
      <c r="M49" s="45">
        <f t="shared" si="20"/>
        <v>0</v>
      </c>
      <c r="N49" s="44">
        <f t="shared" si="20"/>
        <v>0</v>
      </c>
      <c r="O49" s="45">
        <f t="shared" si="20"/>
        <v>0</v>
      </c>
      <c r="P49" s="44">
        <f>$H49+$J49+$L49+$N49</f>
        <v>76123000</v>
      </c>
      <c r="Q49" s="45">
        <f>$I49+$K49+$M49+$O49</f>
        <v>175462928</v>
      </c>
      <c r="R49" s="46">
        <f>IF($H49=0,0,(($H49-$H49)/$H49)*100)</f>
        <v>0</v>
      </c>
      <c r="S49" s="47">
        <f>IF($I49=0,0,(($I49-$I49)/$I49)*100)</f>
        <v>0</v>
      </c>
      <c r="T49" s="46">
        <f>IF((+$E9+$E10+$E12+$E16+$E17+$E21+$E22+$E28+$E31+$E38+$E40+$E43+$E44)=0,0,(P49/(+$E9+$E10+$E12+$E16+$E17+$E21+$E22+$E28+$E31+$E38+$E40+$E43+$E44)*100))</f>
        <v>7.236755794785406</v>
      </c>
      <c r="U49" s="48">
        <f>IF((+$E9+$E10+$E12+$E16+$E17+$E21+$E22+$E28+$E31+$E38+$E40+$E43+$E44)=0,0,(Q49/(+$E9+$E10+$E12+$E16+$E17+$E21+$E22+$E28+$E31+$E38+$E40+$E43+$E44)*100))</f>
        <v>16.68066630287843</v>
      </c>
      <c r="V49" s="44">
        <f>SUM(V9:V13,V16:V18,V21:V22,V25,V28:V32,V35:V40,V43:V44,V47)</f>
        <v>0</v>
      </c>
      <c r="W49" s="45">
        <f>SUM(W9:W13,W16:W18,W21:W22,W25,W28:W32,W35:W40,W43:W44,W47)</f>
        <v>0</v>
      </c>
    </row>
    <row r="50" spans="1:23" ht="12.75" customHeight="1">
      <c r="A50" s="10" t="s">
        <v>39</v>
      </c>
      <c r="B50" s="31"/>
      <c r="C50" s="31"/>
      <c r="D50" s="31"/>
      <c r="E50" s="31"/>
      <c r="F50" s="32"/>
      <c r="G50" s="33"/>
      <c r="H50" s="32"/>
      <c r="I50" s="33"/>
      <c r="J50" s="32"/>
      <c r="K50" s="33"/>
      <c r="L50" s="32"/>
      <c r="M50" s="33"/>
      <c r="N50" s="32"/>
      <c r="O50" s="33"/>
      <c r="P50" s="32"/>
      <c r="Q50" s="33"/>
      <c r="R50" s="14"/>
      <c r="S50" s="15"/>
      <c r="T50" s="14"/>
      <c r="U50" s="16"/>
      <c r="V50" s="32"/>
      <c r="W50" s="33"/>
    </row>
    <row r="51" spans="1:23" ht="12.75">
      <c r="A51" s="17" t="s">
        <v>67</v>
      </c>
      <c r="B51" s="18">
        <v>2918290000</v>
      </c>
      <c r="C51" s="18">
        <v>0</v>
      </c>
      <c r="D51" s="18"/>
      <c r="E51" s="18">
        <f>$B51+$C51+$D51</f>
        <v>2918290000</v>
      </c>
      <c r="F51" s="19">
        <v>1058956000</v>
      </c>
      <c r="G51" s="20">
        <v>1058956000</v>
      </c>
      <c r="H51" s="19">
        <v>733220000</v>
      </c>
      <c r="I51" s="20">
        <v>672523094</v>
      </c>
      <c r="J51" s="19"/>
      <c r="K51" s="20"/>
      <c r="L51" s="19"/>
      <c r="M51" s="20"/>
      <c r="N51" s="19"/>
      <c r="O51" s="20"/>
      <c r="P51" s="19">
        <f>$H51+$J51+$L51+$N51</f>
        <v>733220000</v>
      </c>
      <c r="Q51" s="20">
        <f>$I51+$K51+$M51+$O51</f>
        <v>672523094</v>
      </c>
      <c r="R51" s="21">
        <f>IF($H51=0,0,(($H51-$H51)/$H51)*100)</f>
        <v>0</v>
      </c>
      <c r="S51" s="22">
        <f>IF($I51=0,0,(($I51-$I51)/$I51)*100)</f>
        <v>0</v>
      </c>
      <c r="T51" s="21">
        <f>IF($E51=0,0,($P51/$E51)*100)</f>
        <v>25.12498757834211</v>
      </c>
      <c r="U51" s="23">
        <f>IF($E51=0,0,($Q51/$E51)*100)</f>
        <v>23.045108402523397</v>
      </c>
      <c r="V51" s="19"/>
      <c r="W51" s="20"/>
    </row>
    <row r="52" spans="1:23" s="50" customFormat="1" ht="12.75">
      <c r="A52" s="49" t="s">
        <v>38</v>
      </c>
      <c r="B52" s="18">
        <f>B51</f>
        <v>2918290000</v>
      </c>
      <c r="C52" s="18">
        <f>C51</f>
        <v>0</v>
      </c>
      <c r="D52" s="18">
        <f>D51</f>
        <v>0</v>
      </c>
      <c r="E52" s="18">
        <f>$B52+$C52+$D52</f>
        <v>2918290000</v>
      </c>
      <c r="F52" s="19">
        <f aca="true" t="shared" si="21" ref="F52:O52">F51</f>
        <v>1058956000</v>
      </c>
      <c r="G52" s="20">
        <f t="shared" si="21"/>
        <v>1058956000</v>
      </c>
      <c r="H52" s="19">
        <f t="shared" si="21"/>
        <v>733220000</v>
      </c>
      <c r="I52" s="20">
        <f t="shared" si="21"/>
        <v>672523094</v>
      </c>
      <c r="J52" s="19">
        <f t="shared" si="21"/>
        <v>0</v>
      </c>
      <c r="K52" s="20">
        <f t="shared" si="21"/>
        <v>0</v>
      </c>
      <c r="L52" s="19">
        <f t="shared" si="21"/>
        <v>0</v>
      </c>
      <c r="M52" s="20">
        <f t="shared" si="21"/>
        <v>0</v>
      </c>
      <c r="N52" s="19">
        <f t="shared" si="21"/>
        <v>0</v>
      </c>
      <c r="O52" s="20">
        <f t="shared" si="21"/>
        <v>0</v>
      </c>
      <c r="P52" s="19">
        <f>$H52+$J52+$L52+$N52</f>
        <v>733220000</v>
      </c>
      <c r="Q52" s="20">
        <f>$I52+$K52+$M52+$O52</f>
        <v>672523094</v>
      </c>
      <c r="R52" s="21">
        <f>IF($H52=0,0,(($H52-$H52)/$H52)*100)</f>
        <v>0</v>
      </c>
      <c r="S52" s="22">
        <f>IF($I52=0,0,(($I52-$I52)/$I52)*100)</f>
        <v>0</v>
      </c>
      <c r="T52" s="21">
        <f>IF($E52=0,0,($P52/$E52)*100)</f>
        <v>25.12498757834211</v>
      </c>
      <c r="U52" s="23">
        <f>IF($E52=0,0,($Q52/$E52)*100)</f>
        <v>23.045108402523397</v>
      </c>
      <c r="V52" s="19">
        <f>V51</f>
        <v>0</v>
      </c>
      <c r="W52" s="20">
        <f>W51</f>
        <v>0</v>
      </c>
    </row>
    <row r="53" spans="1:23" ht="12.75">
      <c r="A53" s="35" t="s">
        <v>66</v>
      </c>
      <c r="B53" s="36">
        <f>B51</f>
        <v>2918290000</v>
      </c>
      <c r="C53" s="36">
        <f>C51</f>
        <v>0</v>
      </c>
      <c r="D53" s="36">
        <f>D51</f>
        <v>0</v>
      </c>
      <c r="E53" s="36">
        <f>$B53+$C53+$D53</f>
        <v>2918290000</v>
      </c>
      <c r="F53" s="37">
        <f aca="true" t="shared" si="22" ref="F53:O53">F51</f>
        <v>1058956000</v>
      </c>
      <c r="G53" s="38">
        <f t="shared" si="22"/>
        <v>1058956000</v>
      </c>
      <c r="H53" s="37">
        <f t="shared" si="22"/>
        <v>733220000</v>
      </c>
      <c r="I53" s="38">
        <f t="shared" si="22"/>
        <v>672523094</v>
      </c>
      <c r="J53" s="37">
        <f t="shared" si="22"/>
        <v>0</v>
      </c>
      <c r="K53" s="38">
        <f t="shared" si="22"/>
        <v>0</v>
      </c>
      <c r="L53" s="37">
        <f t="shared" si="22"/>
        <v>0</v>
      </c>
      <c r="M53" s="38">
        <f t="shared" si="22"/>
        <v>0</v>
      </c>
      <c r="N53" s="37">
        <f t="shared" si="22"/>
        <v>0</v>
      </c>
      <c r="O53" s="38">
        <f t="shared" si="22"/>
        <v>0</v>
      </c>
      <c r="P53" s="37">
        <f>$H53+$J53+$L53+$N53</f>
        <v>733220000</v>
      </c>
      <c r="Q53" s="38">
        <f>$I53+$K53+$M53+$O53</f>
        <v>672523094</v>
      </c>
      <c r="R53" s="39">
        <f>IF($H53=0,0,(($H53-$H53)/$H53)*100)</f>
        <v>0</v>
      </c>
      <c r="S53" s="40">
        <f>IF($I53=0,0,(($I53-$I53)/$I53)*100)</f>
        <v>0</v>
      </c>
      <c r="T53" s="39">
        <f>IF($E53=0,0,($P53/$E53)*100)</f>
        <v>25.12498757834211</v>
      </c>
      <c r="U53" s="41">
        <f>IF($E53=0,0,($Q53/$E53)*100)</f>
        <v>23.045108402523397</v>
      </c>
      <c r="V53" s="37">
        <f>V51</f>
        <v>0</v>
      </c>
      <c r="W53" s="38">
        <f>W51</f>
        <v>0</v>
      </c>
    </row>
    <row r="54" spans="1:23" ht="12.75">
      <c r="A54" s="42" t="s">
        <v>68</v>
      </c>
      <c r="B54" s="43">
        <f>SUM(B9:B13,B16:B18,B21:B22,B25,B28:B32,B35:B40,B43:B44,B47,B51)</f>
        <v>5191484000</v>
      </c>
      <c r="C54" s="43">
        <f>SUM(C9:C13,C16:C18,C21:C22,C25,C28:C32,C35:C40,C43:C44,C47,C51)</f>
        <v>0</v>
      </c>
      <c r="D54" s="43">
        <f>SUM(D9:D13,D16:D18,D21:D22,D25,D28:D32,D35:D40,D43:D44,D47,D51)</f>
        <v>0</v>
      </c>
      <c r="E54" s="43">
        <f>$B54+$C54+$D54</f>
        <v>5191484000</v>
      </c>
      <c r="F54" s="44">
        <f aca="true" t="shared" si="23" ref="F54:O54">SUM(F9:F13,F16:F18,F21:F22,F25,F28:F32,F35:F40,F43:F44,F47,F51)</f>
        <v>2121387000</v>
      </c>
      <c r="G54" s="45">
        <f t="shared" si="23"/>
        <v>1538539000</v>
      </c>
      <c r="H54" s="44">
        <f t="shared" si="23"/>
        <v>809343000</v>
      </c>
      <c r="I54" s="45">
        <f t="shared" si="23"/>
        <v>847986022</v>
      </c>
      <c r="J54" s="44">
        <f t="shared" si="23"/>
        <v>0</v>
      </c>
      <c r="K54" s="45">
        <f t="shared" si="23"/>
        <v>0</v>
      </c>
      <c r="L54" s="44">
        <f t="shared" si="23"/>
        <v>0</v>
      </c>
      <c r="M54" s="45">
        <f t="shared" si="23"/>
        <v>0</v>
      </c>
      <c r="N54" s="44">
        <f t="shared" si="23"/>
        <v>0</v>
      </c>
      <c r="O54" s="45">
        <f t="shared" si="23"/>
        <v>0</v>
      </c>
      <c r="P54" s="44">
        <f>$H54+$J54+$L54+$N54</f>
        <v>809343000</v>
      </c>
      <c r="Q54" s="45">
        <f>$I54+$K54+$M54+$O54</f>
        <v>847986022</v>
      </c>
      <c r="R54" s="46">
        <f>IF($H54=0,0,(($H54-$H54)/$H54)*100)</f>
        <v>0</v>
      </c>
      <c r="S54" s="47">
        <f>IF($I54=0,0,(($I54-$I54)/$I54)*100)</f>
        <v>0</v>
      </c>
      <c r="T54" s="46">
        <f>IF((+$E9+$E10+$E12+$E16+$E17+$E21+$E22+$E28+$E31+$E38+$E40+$E43+$E44+$E51)=0,0,(P54/(+$E9+$E10+$E12+$E16+$E17+$E21+$E22+$E28+$E31+$E38+$E40+$E43+$E44+$E51)*100))</f>
        <v>20.38552873116208</v>
      </c>
      <c r="U54" s="48">
        <f>IF((+$E9+$E10+$E12+$E16+$E17+$E21+$E22+$E28+$E31+$E38+$E40+$E43+$E44+$E51)=0,0,(Q54/(+$E9+$E10+$E12+$E16+$E17+$E21+$E22+$E28+$E31+$E38+$E40+$E43+$E44+$E51)*100))</f>
        <v>21.358859488628234</v>
      </c>
      <c r="V54" s="44">
        <f>SUM(V9:V13,V16:V18,V21:V22,V25,V28:V32,V35:V40,V43:V44,V47,V51)</f>
        <v>0</v>
      </c>
      <c r="W54" s="45">
        <f>SUM(W9:W13,W16:W18,W21:W22,W25,W28:W32,W35:W40,W43:W44,W47,W51)</f>
        <v>0</v>
      </c>
    </row>
    <row r="55" spans="1:23" ht="13.5" thickBot="1">
      <c r="A55" s="42"/>
      <c r="B55" s="43"/>
      <c r="C55" s="43"/>
      <c r="D55" s="43"/>
      <c r="E55" s="43"/>
      <c r="F55" s="44"/>
      <c r="G55" s="45"/>
      <c r="H55" s="44"/>
      <c r="I55" s="45"/>
      <c r="J55" s="44"/>
      <c r="K55" s="45"/>
      <c r="L55" s="44"/>
      <c r="M55" s="45"/>
      <c r="N55" s="44"/>
      <c r="O55" s="45"/>
      <c r="P55" s="44"/>
      <c r="Q55" s="45"/>
      <c r="R55" s="46"/>
      <c r="S55" s="47"/>
      <c r="T55" s="46"/>
      <c r="U55" s="48"/>
      <c r="V55" s="44"/>
      <c r="W55" s="45"/>
    </row>
    <row r="56" spans="1:23" ht="13.5" thickTop="1">
      <c r="A56" s="51"/>
      <c r="B56" s="52">
        <v>0</v>
      </c>
      <c r="C56" s="53">
        <v>0</v>
      </c>
      <c r="D56" s="53"/>
      <c r="E56" s="54">
        <f>$B56+$C56+$D56</f>
        <v>0</v>
      </c>
      <c r="F56" s="52">
        <v>0</v>
      </c>
      <c r="G56" s="53">
        <v>0</v>
      </c>
      <c r="H56" s="53">
        <v>0</v>
      </c>
      <c r="I56" s="54">
        <v>0</v>
      </c>
      <c r="J56" s="53"/>
      <c r="K56" s="54"/>
      <c r="L56" s="53"/>
      <c r="M56" s="53"/>
      <c r="N56" s="53"/>
      <c r="O56" s="53"/>
      <c r="P56" s="53">
        <f>$H56+$J56+$L56+$N56</f>
        <v>0</v>
      </c>
      <c r="Q56" s="53">
        <f>$I56+$K56+$M56+$O56</f>
        <v>0</v>
      </c>
      <c r="R56" s="55">
        <f>IF($H56=0,0,(($H56-$H56)/$H56)*100)</f>
        <v>0</v>
      </c>
      <c r="S56" s="55">
        <f>IF($I56=0,0,(($I56-$I56)/$I56)*100)</f>
        <v>0</v>
      </c>
      <c r="T56" s="55">
        <f>IF($E56=0,0,($P56/$E56)*100)</f>
        <v>0</v>
      </c>
      <c r="U56" s="56">
        <f>IF($E56=0,0,($Q56/$E56)*100)</f>
        <v>0</v>
      </c>
      <c r="V56" s="52"/>
      <c r="W56" s="54"/>
    </row>
    <row r="57" spans="1:23" ht="12.75">
      <c r="A57" s="57"/>
      <c r="B57" s="58"/>
      <c r="C57" s="59"/>
      <c r="D57" s="59"/>
      <c r="E57" s="60"/>
      <c r="F57" s="61" t="s">
        <v>3</v>
      </c>
      <c r="G57" s="62"/>
      <c r="H57" s="61" t="s">
        <v>4</v>
      </c>
      <c r="I57" s="63"/>
      <c r="J57" s="61" t="s">
        <v>5</v>
      </c>
      <c r="K57" s="63"/>
      <c r="L57" s="61" t="s">
        <v>6</v>
      </c>
      <c r="M57" s="61"/>
      <c r="N57" s="64" t="s">
        <v>7</v>
      </c>
      <c r="O57" s="61"/>
      <c r="P57" s="64" t="s">
        <v>8</v>
      </c>
      <c r="Q57" s="61"/>
      <c r="R57" s="121" t="s">
        <v>9</v>
      </c>
      <c r="S57" s="122"/>
      <c r="T57" s="121" t="s">
        <v>10</v>
      </c>
      <c r="U57" s="122"/>
      <c r="V57" s="123"/>
      <c r="W57" s="122"/>
    </row>
    <row r="58" spans="1:23" ht="67.5">
      <c r="A58" s="65" t="s">
        <v>69</v>
      </c>
      <c r="B58" s="66" t="s">
        <v>70</v>
      </c>
      <c r="C58" s="66" t="s">
        <v>71</v>
      </c>
      <c r="D58" s="67" t="s">
        <v>72</v>
      </c>
      <c r="E58" s="66" t="s">
        <v>73</v>
      </c>
      <c r="F58" s="66" t="s">
        <v>74</v>
      </c>
      <c r="G58" s="66" t="s">
        <v>75</v>
      </c>
      <c r="H58" s="66" t="s">
        <v>76</v>
      </c>
      <c r="I58" s="68" t="s">
        <v>77</v>
      </c>
      <c r="J58" s="66" t="s">
        <v>76</v>
      </c>
      <c r="K58" s="68" t="s">
        <v>78</v>
      </c>
      <c r="L58" s="66" t="s">
        <v>76</v>
      </c>
      <c r="M58" s="68" t="s">
        <v>79</v>
      </c>
      <c r="N58" s="66" t="s">
        <v>76</v>
      </c>
      <c r="O58" s="68" t="s">
        <v>80</v>
      </c>
      <c r="P58" s="68" t="s">
        <v>81</v>
      </c>
      <c r="Q58" s="69" t="s">
        <v>82</v>
      </c>
      <c r="R58" s="70" t="s">
        <v>83</v>
      </c>
      <c r="S58" s="71" t="s">
        <v>84</v>
      </c>
      <c r="T58" s="70" t="s">
        <v>85</v>
      </c>
      <c r="U58" s="67" t="s">
        <v>86</v>
      </c>
      <c r="V58" s="66"/>
      <c r="W58" s="68"/>
    </row>
    <row r="59" spans="1:23" ht="12.75">
      <c r="A59" s="72" t="str">
        <f>+A7</f>
        <v>R thousands</v>
      </c>
      <c r="B59" s="73"/>
      <c r="C59" s="73">
        <v>100</v>
      </c>
      <c r="D59" s="73"/>
      <c r="E59" s="73"/>
      <c r="F59" s="73"/>
      <c r="G59" s="73"/>
      <c r="H59" s="73"/>
      <c r="I59" s="73"/>
      <c r="J59" s="73"/>
      <c r="K59" s="73"/>
      <c r="L59" s="73"/>
      <c r="M59" s="74"/>
      <c r="N59" s="73"/>
      <c r="O59" s="74"/>
      <c r="P59" s="73"/>
      <c r="Q59" s="74"/>
      <c r="R59" s="73"/>
      <c r="S59" s="74"/>
      <c r="T59" s="73"/>
      <c r="U59" s="73"/>
      <c r="V59" s="73"/>
      <c r="W59" s="73"/>
    </row>
    <row r="60" spans="1:23" ht="12.75">
      <c r="A60" s="75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7"/>
      <c r="N60" s="76"/>
      <c r="O60" s="77"/>
      <c r="P60" s="76"/>
      <c r="Q60" s="77"/>
      <c r="R60" s="76"/>
      <c r="S60" s="77"/>
      <c r="T60" s="76"/>
      <c r="U60" s="76"/>
      <c r="V60" s="76"/>
      <c r="W60" s="76"/>
    </row>
    <row r="61" spans="1:23" ht="12.75" hidden="1">
      <c r="A61" s="78" t="s">
        <v>87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80"/>
      <c r="N61" s="79"/>
      <c r="O61" s="80"/>
      <c r="P61" s="79"/>
      <c r="Q61" s="80"/>
      <c r="R61" s="79"/>
      <c r="S61" s="80"/>
      <c r="T61" s="79"/>
      <c r="U61" s="79"/>
      <c r="V61" s="79"/>
      <c r="W61" s="79"/>
    </row>
    <row r="62" spans="1:23" ht="12.75" hidden="1">
      <c r="A62" s="81" t="s">
        <v>88</v>
      </c>
      <c r="B62" s="82">
        <f>SUM(B63:B66)</f>
        <v>0</v>
      </c>
      <c r="C62" s="82">
        <f aca="true" t="shared" si="24" ref="C62:I62">SUM(C63:C66)</f>
        <v>0</v>
      </c>
      <c r="D62" s="82">
        <f t="shared" si="24"/>
        <v>0</v>
      </c>
      <c r="E62" s="82">
        <f t="shared" si="24"/>
        <v>0</v>
      </c>
      <c r="F62" s="82">
        <f t="shared" si="24"/>
        <v>0</v>
      </c>
      <c r="G62" s="82">
        <f t="shared" si="24"/>
        <v>0</v>
      </c>
      <c r="H62" s="82">
        <f t="shared" si="24"/>
        <v>0</v>
      </c>
      <c r="I62" s="82">
        <f t="shared" si="24"/>
        <v>0</v>
      </c>
      <c r="J62" s="82">
        <f>SUM(J63:J66)</f>
        <v>0</v>
      </c>
      <c r="K62" s="82">
        <f>SUM(K63:K66)</f>
        <v>0</v>
      </c>
      <c r="L62" s="82">
        <f>SUM(L63:L66)</f>
        <v>0</v>
      </c>
      <c r="M62" s="83">
        <f>SUM(M63:M66)</f>
        <v>0</v>
      </c>
      <c r="N62" s="82"/>
      <c r="O62" s="83"/>
      <c r="P62" s="82"/>
      <c r="Q62" s="83"/>
      <c r="R62" s="82"/>
      <c r="S62" s="83"/>
      <c r="T62" s="82"/>
      <c r="U62" s="82"/>
      <c r="V62" s="82"/>
      <c r="W62" s="82"/>
    </row>
    <row r="63" spans="1:23" ht="12.75" hidden="1">
      <c r="A63" s="57" t="s">
        <v>89</v>
      </c>
      <c r="B63" s="84"/>
      <c r="C63" s="84"/>
      <c r="D63" s="84"/>
      <c r="E63" s="84">
        <f>SUM(B63:D63)</f>
        <v>0</v>
      </c>
      <c r="F63" s="84"/>
      <c r="G63" s="84"/>
      <c r="H63" s="84"/>
      <c r="I63" s="85"/>
      <c r="J63" s="84"/>
      <c r="K63" s="85"/>
      <c r="L63" s="84"/>
      <c r="M63" s="86"/>
      <c r="N63" s="84"/>
      <c r="O63" s="86"/>
      <c r="P63" s="84"/>
      <c r="Q63" s="86"/>
      <c r="R63" s="84"/>
      <c r="S63" s="86"/>
      <c r="T63" s="84"/>
      <c r="U63" s="84"/>
      <c r="V63" s="84"/>
      <c r="W63" s="84"/>
    </row>
    <row r="64" spans="1:23" ht="12.75" hidden="1">
      <c r="A64" s="57" t="s">
        <v>90</v>
      </c>
      <c r="B64" s="84"/>
      <c r="C64" s="84"/>
      <c r="D64" s="84"/>
      <c r="E64" s="84">
        <f>SUM(B64:D64)</f>
        <v>0</v>
      </c>
      <c r="F64" s="84"/>
      <c r="G64" s="84"/>
      <c r="H64" s="84"/>
      <c r="I64" s="85"/>
      <c r="J64" s="84"/>
      <c r="K64" s="85"/>
      <c r="L64" s="84"/>
      <c r="M64" s="86"/>
      <c r="N64" s="84"/>
      <c r="O64" s="86"/>
      <c r="P64" s="84"/>
      <c r="Q64" s="86"/>
      <c r="R64" s="84"/>
      <c r="S64" s="86"/>
      <c r="T64" s="84"/>
      <c r="U64" s="84"/>
      <c r="V64" s="84"/>
      <c r="W64" s="84"/>
    </row>
    <row r="65" spans="1:23" ht="12.75" hidden="1">
      <c r="A65" s="57" t="s">
        <v>91</v>
      </c>
      <c r="B65" s="84"/>
      <c r="C65" s="84"/>
      <c r="D65" s="84"/>
      <c r="E65" s="84">
        <f>SUM(B65:D65)</f>
        <v>0</v>
      </c>
      <c r="F65" s="84"/>
      <c r="G65" s="84"/>
      <c r="H65" s="84"/>
      <c r="I65" s="85"/>
      <c r="J65" s="84"/>
      <c r="K65" s="85"/>
      <c r="L65" s="84"/>
      <c r="M65" s="86"/>
      <c r="N65" s="84"/>
      <c r="O65" s="86"/>
      <c r="P65" s="84"/>
      <c r="Q65" s="86"/>
      <c r="R65" s="84"/>
      <c r="S65" s="86"/>
      <c r="T65" s="84"/>
      <c r="U65" s="84"/>
      <c r="V65" s="84"/>
      <c r="W65" s="84"/>
    </row>
    <row r="66" spans="1:23" ht="12.75" hidden="1">
      <c r="A66" s="57" t="s">
        <v>92</v>
      </c>
      <c r="B66" s="84"/>
      <c r="C66" s="84"/>
      <c r="D66" s="84"/>
      <c r="E66" s="84">
        <f>SUM(B66:D66)</f>
        <v>0</v>
      </c>
      <c r="F66" s="84"/>
      <c r="G66" s="84"/>
      <c r="H66" s="84"/>
      <c r="I66" s="85"/>
      <c r="J66" s="84"/>
      <c r="K66" s="85"/>
      <c r="L66" s="84"/>
      <c r="M66" s="86"/>
      <c r="N66" s="84"/>
      <c r="O66" s="86"/>
      <c r="P66" s="84"/>
      <c r="Q66" s="86"/>
      <c r="R66" s="84"/>
      <c r="S66" s="86"/>
      <c r="T66" s="84"/>
      <c r="U66" s="84"/>
      <c r="V66" s="84"/>
      <c r="W66" s="84"/>
    </row>
    <row r="67" spans="1:23" ht="12.75" hidden="1">
      <c r="A67" s="57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6"/>
      <c r="N67" s="84"/>
      <c r="O67" s="86"/>
      <c r="P67" s="84"/>
      <c r="Q67" s="86"/>
      <c r="R67" s="84"/>
      <c r="S67" s="86"/>
      <c r="T67" s="84"/>
      <c r="U67" s="84"/>
      <c r="V67" s="84"/>
      <c r="W67" s="84"/>
    </row>
    <row r="68" spans="1:23" ht="12.75">
      <c r="A68" s="87" t="s">
        <v>93</v>
      </c>
      <c r="B68" s="88">
        <f aca="true" t="shared" si="25" ref="B68:Q68">+B69+B70+B71+B72+B73+B74+B75+B76+B77</f>
        <v>235428000</v>
      </c>
      <c r="C68" s="88">
        <f t="shared" si="25"/>
        <v>0</v>
      </c>
      <c r="D68" s="88">
        <f t="shared" si="25"/>
        <v>0</v>
      </c>
      <c r="E68" s="88">
        <f t="shared" si="25"/>
        <v>235428000</v>
      </c>
      <c r="F68" s="88">
        <f t="shared" si="25"/>
        <v>0</v>
      </c>
      <c r="G68" s="88">
        <f t="shared" si="25"/>
        <v>0</v>
      </c>
      <c r="H68" s="88">
        <f t="shared" si="25"/>
        <v>166624000</v>
      </c>
      <c r="I68" s="88">
        <f t="shared" si="25"/>
        <v>0</v>
      </c>
      <c r="J68" s="88">
        <f t="shared" si="25"/>
        <v>0</v>
      </c>
      <c r="K68" s="88">
        <f t="shared" si="25"/>
        <v>0</v>
      </c>
      <c r="L68" s="88">
        <f t="shared" si="25"/>
        <v>0</v>
      </c>
      <c r="M68" s="88">
        <f t="shared" si="25"/>
        <v>0</v>
      </c>
      <c r="N68" s="88">
        <f t="shared" si="25"/>
        <v>0</v>
      </c>
      <c r="O68" s="88">
        <f t="shared" si="25"/>
        <v>0</v>
      </c>
      <c r="P68" s="88">
        <f t="shared" si="25"/>
        <v>166624000</v>
      </c>
      <c r="Q68" s="88">
        <f t="shared" si="25"/>
        <v>0</v>
      </c>
      <c r="R68" s="89"/>
      <c r="S68" s="90"/>
      <c r="T68" s="89"/>
      <c r="U68" s="90"/>
      <c r="V68" s="88"/>
      <c r="W68" s="88"/>
    </row>
    <row r="69" spans="1:23" ht="12.75">
      <c r="A69" s="91" t="s">
        <v>93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3"/>
      <c r="S69" s="94"/>
      <c r="T69" s="93"/>
      <c r="U69" s="94"/>
      <c r="V69" s="92"/>
      <c r="W69" s="92"/>
    </row>
    <row r="70" spans="1:23" ht="12.75">
      <c r="A70" s="95" t="s">
        <v>94</v>
      </c>
      <c r="B70" s="96">
        <v>0</v>
      </c>
      <c r="C70" s="96">
        <v>0</v>
      </c>
      <c r="D70" s="96"/>
      <c r="E70" s="96">
        <f aca="true" t="shared" si="26" ref="E70:E77">$B70+$C70+$D70</f>
        <v>0</v>
      </c>
      <c r="F70" s="96">
        <v>0</v>
      </c>
      <c r="G70" s="96">
        <v>0</v>
      </c>
      <c r="H70" s="96">
        <v>0</v>
      </c>
      <c r="I70" s="96">
        <v>0</v>
      </c>
      <c r="J70" s="96"/>
      <c r="K70" s="96"/>
      <c r="L70" s="96"/>
      <c r="M70" s="96"/>
      <c r="N70" s="96"/>
      <c r="O70" s="96"/>
      <c r="P70" s="97">
        <f aca="true" t="shared" si="27" ref="P70:P77">$H70+$J70+$L70+$N70</f>
        <v>0</v>
      </c>
      <c r="Q70" s="97">
        <f aca="true" t="shared" si="28" ref="Q70:Q77">$I70+$K70+$M70+$O70</f>
        <v>0</v>
      </c>
      <c r="R70" s="93">
        <f aca="true" t="shared" si="29" ref="R70:R77">IF($H70=0,0,(($H70-$H70)/$H70)*100)</f>
        <v>0</v>
      </c>
      <c r="S70" s="94">
        <f aca="true" t="shared" si="30" ref="S70:S77">IF($I70=0,0,(($I70-$I70)/$I70)*100)</f>
        <v>0</v>
      </c>
      <c r="T70" s="93">
        <f aca="true" t="shared" si="31" ref="T70:T77">IF($E70=0,0,($P70/$E70)*100)</f>
        <v>0</v>
      </c>
      <c r="U70" s="94">
        <f aca="true" t="shared" si="32" ref="U70:U77">IF($E70=0,0,($Q70/$E70)*100)</f>
        <v>0</v>
      </c>
      <c r="V70" s="96"/>
      <c r="W70" s="96"/>
    </row>
    <row r="71" spans="1:23" ht="12.75">
      <c r="A71" s="95" t="s">
        <v>95</v>
      </c>
      <c r="B71" s="96">
        <v>0</v>
      </c>
      <c r="C71" s="96">
        <v>0</v>
      </c>
      <c r="D71" s="96"/>
      <c r="E71" s="96">
        <f t="shared" si="26"/>
        <v>0</v>
      </c>
      <c r="F71" s="96">
        <v>0</v>
      </c>
      <c r="G71" s="96">
        <v>0</v>
      </c>
      <c r="H71" s="96">
        <v>0</v>
      </c>
      <c r="I71" s="96">
        <v>0</v>
      </c>
      <c r="J71" s="96"/>
      <c r="K71" s="96"/>
      <c r="L71" s="96"/>
      <c r="M71" s="96"/>
      <c r="N71" s="96"/>
      <c r="O71" s="96"/>
      <c r="P71" s="97">
        <f t="shared" si="27"/>
        <v>0</v>
      </c>
      <c r="Q71" s="97">
        <f t="shared" si="28"/>
        <v>0</v>
      </c>
      <c r="R71" s="93">
        <f t="shared" si="29"/>
        <v>0</v>
      </c>
      <c r="S71" s="94">
        <f t="shared" si="30"/>
        <v>0</v>
      </c>
      <c r="T71" s="93">
        <f t="shared" si="31"/>
        <v>0</v>
      </c>
      <c r="U71" s="94">
        <f t="shared" si="32"/>
        <v>0</v>
      </c>
      <c r="V71" s="96"/>
      <c r="W71" s="96"/>
    </row>
    <row r="72" spans="1:23" ht="12.75">
      <c r="A72" s="95" t="s">
        <v>96</v>
      </c>
      <c r="B72" s="96">
        <v>0</v>
      </c>
      <c r="C72" s="96">
        <v>0</v>
      </c>
      <c r="D72" s="96"/>
      <c r="E72" s="96">
        <f t="shared" si="26"/>
        <v>0</v>
      </c>
      <c r="F72" s="96">
        <v>0</v>
      </c>
      <c r="G72" s="96">
        <v>0</v>
      </c>
      <c r="H72" s="96">
        <v>0</v>
      </c>
      <c r="I72" s="96">
        <v>0</v>
      </c>
      <c r="J72" s="96"/>
      <c r="K72" s="96"/>
      <c r="L72" s="96"/>
      <c r="M72" s="96"/>
      <c r="N72" s="96"/>
      <c r="O72" s="96"/>
      <c r="P72" s="97">
        <f t="shared" si="27"/>
        <v>0</v>
      </c>
      <c r="Q72" s="97">
        <f t="shared" si="28"/>
        <v>0</v>
      </c>
      <c r="R72" s="93">
        <f t="shared" si="29"/>
        <v>0</v>
      </c>
      <c r="S72" s="94">
        <f t="shared" si="30"/>
        <v>0</v>
      </c>
      <c r="T72" s="93">
        <f t="shared" si="31"/>
        <v>0</v>
      </c>
      <c r="U72" s="94">
        <f t="shared" si="32"/>
        <v>0</v>
      </c>
      <c r="V72" s="96"/>
      <c r="W72" s="96"/>
    </row>
    <row r="73" spans="1:23" ht="12.75">
      <c r="A73" s="95" t="s">
        <v>97</v>
      </c>
      <c r="B73" s="96">
        <v>187616000</v>
      </c>
      <c r="C73" s="96">
        <v>0</v>
      </c>
      <c r="D73" s="96"/>
      <c r="E73" s="96">
        <f t="shared" si="26"/>
        <v>187616000</v>
      </c>
      <c r="F73" s="96">
        <v>0</v>
      </c>
      <c r="G73" s="96">
        <v>0</v>
      </c>
      <c r="H73" s="96">
        <v>148787000</v>
      </c>
      <c r="I73" s="96">
        <v>0</v>
      </c>
      <c r="J73" s="96"/>
      <c r="K73" s="96"/>
      <c r="L73" s="96"/>
      <c r="M73" s="96"/>
      <c r="N73" s="96"/>
      <c r="O73" s="96"/>
      <c r="P73" s="97">
        <f t="shared" si="27"/>
        <v>148787000</v>
      </c>
      <c r="Q73" s="97">
        <f t="shared" si="28"/>
        <v>0</v>
      </c>
      <c r="R73" s="93">
        <f t="shared" si="29"/>
        <v>0</v>
      </c>
      <c r="S73" s="94">
        <f t="shared" si="30"/>
        <v>0</v>
      </c>
      <c r="T73" s="93">
        <f t="shared" si="31"/>
        <v>79.30400392290636</v>
      </c>
      <c r="U73" s="94">
        <f t="shared" si="32"/>
        <v>0</v>
      </c>
      <c r="V73" s="96"/>
      <c r="W73" s="96"/>
    </row>
    <row r="74" spans="1:23" ht="12.75">
      <c r="A74" s="95" t="s">
        <v>98</v>
      </c>
      <c r="B74" s="96">
        <v>0</v>
      </c>
      <c r="C74" s="96">
        <v>0</v>
      </c>
      <c r="D74" s="96"/>
      <c r="E74" s="96">
        <f t="shared" si="26"/>
        <v>0</v>
      </c>
      <c r="F74" s="96">
        <v>0</v>
      </c>
      <c r="G74" s="96">
        <v>0</v>
      </c>
      <c r="H74" s="96">
        <v>0</v>
      </c>
      <c r="I74" s="96">
        <v>0</v>
      </c>
      <c r="J74" s="96"/>
      <c r="K74" s="96"/>
      <c r="L74" s="96"/>
      <c r="M74" s="96"/>
      <c r="N74" s="96"/>
      <c r="O74" s="96"/>
      <c r="P74" s="97">
        <f t="shared" si="27"/>
        <v>0</v>
      </c>
      <c r="Q74" s="97">
        <f t="shared" si="28"/>
        <v>0</v>
      </c>
      <c r="R74" s="93">
        <f t="shared" si="29"/>
        <v>0</v>
      </c>
      <c r="S74" s="94">
        <f t="shared" si="30"/>
        <v>0</v>
      </c>
      <c r="T74" s="93">
        <f t="shared" si="31"/>
        <v>0</v>
      </c>
      <c r="U74" s="94">
        <f t="shared" si="32"/>
        <v>0</v>
      </c>
      <c r="V74" s="96"/>
      <c r="W74" s="96"/>
    </row>
    <row r="75" spans="1:23" ht="12.75">
      <c r="A75" s="95" t="s">
        <v>99</v>
      </c>
      <c r="B75" s="96">
        <v>43311000</v>
      </c>
      <c r="C75" s="96">
        <v>0</v>
      </c>
      <c r="D75" s="96"/>
      <c r="E75" s="96">
        <f t="shared" si="26"/>
        <v>43311000</v>
      </c>
      <c r="F75" s="96">
        <v>0</v>
      </c>
      <c r="G75" s="96">
        <v>0</v>
      </c>
      <c r="H75" s="96">
        <v>13336000</v>
      </c>
      <c r="I75" s="96">
        <v>0</v>
      </c>
      <c r="J75" s="96"/>
      <c r="K75" s="96"/>
      <c r="L75" s="96"/>
      <c r="M75" s="96"/>
      <c r="N75" s="96"/>
      <c r="O75" s="96"/>
      <c r="P75" s="97">
        <f t="shared" si="27"/>
        <v>13336000</v>
      </c>
      <c r="Q75" s="97">
        <f t="shared" si="28"/>
        <v>0</v>
      </c>
      <c r="R75" s="93">
        <f t="shared" si="29"/>
        <v>0</v>
      </c>
      <c r="S75" s="94">
        <f t="shared" si="30"/>
        <v>0</v>
      </c>
      <c r="T75" s="93">
        <f t="shared" si="31"/>
        <v>30.79125395396089</v>
      </c>
      <c r="U75" s="94">
        <f t="shared" si="32"/>
        <v>0</v>
      </c>
      <c r="V75" s="96"/>
      <c r="W75" s="96"/>
    </row>
    <row r="76" spans="1:23" ht="12.75">
      <c r="A76" s="95" t="s">
        <v>100</v>
      </c>
      <c r="B76" s="96">
        <v>4501000</v>
      </c>
      <c r="C76" s="96">
        <v>0</v>
      </c>
      <c r="D76" s="96"/>
      <c r="E76" s="96">
        <f t="shared" si="26"/>
        <v>4501000</v>
      </c>
      <c r="F76" s="96">
        <v>0</v>
      </c>
      <c r="G76" s="96">
        <v>0</v>
      </c>
      <c r="H76" s="96">
        <v>4501000</v>
      </c>
      <c r="I76" s="96">
        <v>0</v>
      </c>
      <c r="J76" s="96"/>
      <c r="K76" s="96"/>
      <c r="L76" s="96"/>
      <c r="M76" s="96"/>
      <c r="N76" s="96"/>
      <c r="O76" s="96"/>
      <c r="P76" s="97">
        <f t="shared" si="27"/>
        <v>4501000</v>
      </c>
      <c r="Q76" s="97">
        <f t="shared" si="28"/>
        <v>0</v>
      </c>
      <c r="R76" s="93">
        <f t="shared" si="29"/>
        <v>0</v>
      </c>
      <c r="S76" s="94">
        <f t="shared" si="30"/>
        <v>0</v>
      </c>
      <c r="T76" s="93">
        <f t="shared" si="31"/>
        <v>100</v>
      </c>
      <c r="U76" s="94">
        <f t="shared" si="32"/>
        <v>0</v>
      </c>
      <c r="V76" s="96"/>
      <c r="W76" s="96"/>
    </row>
    <row r="77" spans="1:23" ht="12.75">
      <c r="A77" s="95" t="s">
        <v>101</v>
      </c>
      <c r="B77" s="96">
        <v>0</v>
      </c>
      <c r="C77" s="96">
        <v>0</v>
      </c>
      <c r="D77" s="96"/>
      <c r="E77" s="96">
        <f t="shared" si="26"/>
        <v>0</v>
      </c>
      <c r="F77" s="96">
        <v>0</v>
      </c>
      <c r="G77" s="96">
        <v>0</v>
      </c>
      <c r="H77" s="96">
        <v>0</v>
      </c>
      <c r="I77" s="96">
        <v>0</v>
      </c>
      <c r="J77" s="96"/>
      <c r="K77" s="96"/>
      <c r="L77" s="96"/>
      <c r="M77" s="96"/>
      <c r="N77" s="96"/>
      <c r="O77" s="96"/>
      <c r="P77" s="97">
        <f t="shared" si="27"/>
        <v>0</v>
      </c>
      <c r="Q77" s="97">
        <f t="shared" si="28"/>
        <v>0</v>
      </c>
      <c r="R77" s="93">
        <f t="shared" si="29"/>
        <v>0</v>
      </c>
      <c r="S77" s="94">
        <f t="shared" si="30"/>
        <v>0</v>
      </c>
      <c r="T77" s="93">
        <f t="shared" si="31"/>
        <v>0</v>
      </c>
      <c r="U77" s="94">
        <f t="shared" si="32"/>
        <v>0</v>
      </c>
      <c r="V77" s="96"/>
      <c r="W77" s="96"/>
    </row>
    <row r="78" spans="1:23" ht="22.5" hidden="1">
      <c r="A78" s="98" t="s">
        <v>102</v>
      </c>
      <c r="B78" s="99">
        <f aca="true" t="shared" si="33" ref="B78:I78">SUM(B79:B93)</f>
        <v>0</v>
      </c>
      <c r="C78" s="99">
        <f t="shared" si="33"/>
        <v>0</v>
      </c>
      <c r="D78" s="99">
        <f t="shared" si="33"/>
        <v>0</v>
      </c>
      <c r="E78" s="99">
        <f t="shared" si="33"/>
        <v>0</v>
      </c>
      <c r="F78" s="99">
        <f t="shared" si="33"/>
        <v>0</v>
      </c>
      <c r="G78" s="99">
        <f t="shared" si="33"/>
        <v>0</v>
      </c>
      <c r="H78" s="99">
        <f t="shared" si="33"/>
        <v>0</v>
      </c>
      <c r="I78" s="99">
        <f t="shared" si="33"/>
        <v>0</v>
      </c>
      <c r="J78" s="99">
        <f>SUM(J79:J93)</f>
        <v>0</v>
      </c>
      <c r="K78" s="99">
        <f>SUM(K79:K93)</f>
        <v>0</v>
      </c>
      <c r="L78" s="99">
        <f>SUM(L79:L93)</f>
        <v>0</v>
      </c>
      <c r="M78" s="100">
        <f>SUM(M79:M93)</f>
        <v>0</v>
      </c>
      <c r="N78" s="99"/>
      <c r="O78" s="100"/>
      <c r="P78" s="99"/>
      <c r="Q78" s="100"/>
      <c r="R78" s="101" t="str">
        <f aca="true" t="shared" si="34" ref="R78:S93">IF(L78=0," ",(N78-L78)/L78)</f>
        <v> </v>
      </c>
      <c r="S78" s="101" t="str">
        <f t="shared" si="34"/>
        <v> </v>
      </c>
      <c r="T78" s="101" t="str">
        <f aca="true" t="shared" si="35" ref="T78:T96">IF(E78=0," ",(P78/E78))</f>
        <v> </v>
      </c>
      <c r="U78" s="102" t="str">
        <f aca="true" t="shared" si="36" ref="U78:U96">IF(E78=0," ",(Q78/E78))</f>
        <v> </v>
      </c>
      <c r="V78" s="99"/>
      <c r="W78" s="99"/>
    </row>
    <row r="79" spans="1:23" ht="12.75" hidden="1">
      <c r="A79" s="103"/>
      <c r="B79" s="104"/>
      <c r="C79" s="104"/>
      <c r="D79" s="104"/>
      <c r="E79" s="105">
        <f>SUM(B79:D79)</f>
        <v>0</v>
      </c>
      <c r="F79" s="104"/>
      <c r="G79" s="104"/>
      <c r="H79" s="104"/>
      <c r="I79" s="104"/>
      <c r="J79" s="104"/>
      <c r="K79" s="104"/>
      <c r="L79" s="104"/>
      <c r="M79" s="106"/>
      <c r="N79" s="104"/>
      <c r="O79" s="106"/>
      <c r="P79" s="104"/>
      <c r="Q79" s="106"/>
      <c r="R79" s="101" t="str">
        <f t="shared" si="34"/>
        <v> </v>
      </c>
      <c r="S79" s="101" t="str">
        <f t="shared" si="34"/>
        <v> </v>
      </c>
      <c r="T79" s="101" t="str">
        <f t="shared" si="35"/>
        <v> </v>
      </c>
      <c r="U79" s="102" t="str">
        <f t="shared" si="36"/>
        <v> </v>
      </c>
      <c r="V79" s="104"/>
      <c r="W79" s="104"/>
    </row>
    <row r="80" spans="1:23" ht="12.75" hidden="1">
      <c r="A80" s="103"/>
      <c r="B80" s="104"/>
      <c r="C80" s="104"/>
      <c r="D80" s="104"/>
      <c r="E80" s="105">
        <f aca="true" t="shared" si="37" ref="E80:E93">SUM(B80:D80)</f>
        <v>0</v>
      </c>
      <c r="F80" s="104"/>
      <c r="G80" s="104"/>
      <c r="H80" s="104"/>
      <c r="I80" s="104"/>
      <c r="J80" s="104"/>
      <c r="K80" s="104"/>
      <c r="L80" s="104"/>
      <c r="M80" s="106"/>
      <c r="N80" s="104"/>
      <c r="O80" s="106"/>
      <c r="P80" s="104"/>
      <c r="Q80" s="106"/>
      <c r="R80" s="101" t="str">
        <f t="shared" si="34"/>
        <v> </v>
      </c>
      <c r="S80" s="101" t="str">
        <f t="shared" si="34"/>
        <v> </v>
      </c>
      <c r="T80" s="101" t="str">
        <f t="shared" si="35"/>
        <v> </v>
      </c>
      <c r="U80" s="102" t="str">
        <f t="shared" si="36"/>
        <v> </v>
      </c>
      <c r="V80" s="104"/>
      <c r="W80" s="104"/>
    </row>
    <row r="81" spans="1:23" ht="12.75" hidden="1">
      <c r="A81" s="103"/>
      <c r="B81" s="104"/>
      <c r="C81" s="104"/>
      <c r="D81" s="104"/>
      <c r="E81" s="105">
        <f t="shared" si="37"/>
        <v>0</v>
      </c>
      <c r="F81" s="104"/>
      <c r="G81" s="104"/>
      <c r="H81" s="104"/>
      <c r="I81" s="104"/>
      <c r="J81" s="104"/>
      <c r="K81" s="104"/>
      <c r="L81" s="104"/>
      <c r="M81" s="106"/>
      <c r="N81" s="104"/>
      <c r="O81" s="106"/>
      <c r="P81" s="104"/>
      <c r="Q81" s="106"/>
      <c r="R81" s="101" t="str">
        <f t="shared" si="34"/>
        <v> </v>
      </c>
      <c r="S81" s="101" t="str">
        <f t="shared" si="34"/>
        <v> </v>
      </c>
      <c r="T81" s="101" t="str">
        <f t="shared" si="35"/>
        <v> </v>
      </c>
      <c r="U81" s="102" t="str">
        <f t="shared" si="36"/>
        <v> </v>
      </c>
      <c r="V81" s="104"/>
      <c r="W81" s="104"/>
    </row>
    <row r="82" spans="1:23" ht="12.75" hidden="1">
      <c r="A82" s="103"/>
      <c r="B82" s="104"/>
      <c r="C82" s="104"/>
      <c r="D82" s="104"/>
      <c r="E82" s="105">
        <f t="shared" si="37"/>
        <v>0</v>
      </c>
      <c r="F82" s="104"/>
      <c r="G82" s="104"/>
      <c r="H82" s="104"/>
      <c r="I82" s="104"/>
      <c r="J82" s="104"/>
      <c r="K82" s="104"/>
      <c r="L82" s="104"/>
      <c r="M82" s="106"/>
      <c r="N82" s="104"/>
      <c r="O82" s="106"/>
      <c r="P82" s="104"/>
      <c r="Q82" s="106"/>
      <c r="R82" s="101" t="str">
        <f t="shared" si="34"/>
        <v> </v>
      </c>
      <c r="S82" s="101" t="str">
        <f t="shared" si="34"/>
        <v> </v>
      </c>
      <c r="T82" s="101" t="str">
        <f t="shared" si="35"/>
        <v> </v>
      </c>
      <c r="U82" s="102" t="str">
        <f t="shared" si="36"/>
        <v> </v>
      </c>
      <c r="V82" s="104"/>
      <c r="W82" s="104"/>
    </row>
    <row r="83" spans="1:23" ht="12.75" hidden="1">
      <c r="A83" s="103"/>
      <c r="B83" s="104"/>
      <c r="C83" s="104"/>
      <c r="D83" s="104"/>
      <c r="E83" s="105">
        <f t="shared" si="37"/>
        <v>0</v>
      </c>
      <c r="F83" s="104"/>
      <c r="G83" s="104"/>
      <c r="H83" s="104"/>
      <c r="I83" s="104"/>
      <c r="J83" s="104"/>
      <c r="K83" s="104"/>
      <c r="L83" s="104"/>
      <c r="M83" s="106"/>
      <c r="N83" s="104"/>
      <c r="O83" s="106"/>
      <c r="P83" s="104"/>
      <c r="Q83" s="106"/>
      <c r="R83" s="101" t="str">
        <f t="shared" si="34"/>
        <v> </v>
      </c>
      <c r="S83" s="101" t="str">
        <f t="shared" si="34"/>
        <v> </v>
      </c>
      <c r="T83" s="101" t="str">
        <f t="shared" si="35"/>
        <v> </v>
      </c>
      <c r="U83" s="102" t="str">
        <f t="shared" si="36"/>
        <v> </v>
      </c>
      <c r="V83" s="104"/>
      <c r="W83" s="104"/>
    </row>
    <row r="84" spans="1:23" ht="12.75" hidden="1">
      <c r="A84" s="103"/>
      <c r="B84" s="104"/>
      <c r="C84" s="104"/>
      <c r="D84" s="104"/>
      <c r="E84" s="105">
        <f t="shared" si="37"/>
        <v>0</v>
      </c>
      <c r="F84" s="104"/>
      <c r="G84" s="104"/>
      <c r="H84" s="104"/>
      <c r="I84" s="104"/>
      <c r="J84" s="104"/>
      <c r="K84" s="104"/>
      <c r="L84" s="104"/>
      <c r="M84" s="106"/>
      <c r="N84" s="104"/>
      <c r="O84" s="106"/>
      <c r="P84" s="104"/>
      <c r="Q84" s="106"/>
      <c r="R84" s="101" t="str">
        <f t="shared" si="34"/>
        <v> </v>
      </c>
      <c r="S84" s="101" t="str">
        <f t="shared" si="34"/>
        <v> </v>
      </c>
      <c r="T84" s="101" t="str">
        <f t="shared" si="35"/>
        <v> </v>
      </c>
      <c r="U84" s="102" t="str">
        <f t="shared" si="36"/>
        <v> </v>
      </c>
      <c r="V84" s="104"/>
      <c r="W84" s="104"/>
    </row>
    <row r="85" spans="1:23" ht="12.75" hidden="1">
      <c r="A85" s="103"/>
      <c r="B85" s="104"/>
      <c r="C85" s="104"/>
      <c r="D85" s="104"/>
      <c r="E85" s="105">
        <f t="shared" si="37"/>
        <v>0</v>
      </c>
      <c r="F85" s="104"/>
      <c r="G85" s="104"/>
      <c r="H85" s="104"/>
      <c r="I85" s="104"/>
      <c r="J85" s="104"/>
      <c r="K85" s="104"/>
      <c r="L85" s="104"/>
      <c r="M85" s="106"/>
      <c r="N85" s="104"/>
      <c r="O85" s="106"/>
      <c r="P85" s="104"/>
      <c r="Q85" s="106"/>
      <c r="R85" s="101" t="str">
        <f t="shared" si="34"/>
        <v> </v>
      </c>
      <c r="S85" s="101" t="str">
        <f t="shared" si="34"/>
        <v> </v>
      </c>
      <c r="T85" s="101" t="str">
        <f t="shared" si="35"/>
        <v> </v>
      </c>
      <c r="U85" s="102" t="str">
        <f t="shared" si="36"/>
        <v> </v>
      </c>
      <c r="V85" s="104"/>
      <c r="W85" s="104"/>
    </row>
    <row r="86" spans="1:23" ht="12.75" hidden="1">
      <c r="A86" s="103"/>
      <c r="B86" s="104"/>
      <c r="C86" s="104"/>
      <c r="D86" s="104"/>
      <c r="E86" s="105">
        <f t="shared" si="37"/>
        <v>0</v>
      </c>
      <c r="F86" s="104"/>
      <c r="G86" s="104"/>
      <c r="H86" s="104"/>
      <c r="I86" s="104"/>
      <c r="J86" s="104"/>
      <c r="K86" s="104"/>
      <c r="L86" s="104"/>
      <c r="M86" s="106"/>
      <c r="N86" s="104"/>
      <c r="O86" s="106"/>
      <c r="P86" s="104"/>
      <c r="Q86" s="106"/>
      <c r="R86" s="101" t="str">
        <f t="shared" si="34"/>
        <v> </v>
      </c>
      <c r="S86" s="101" t="str">
        <f t="shared" si="34"/>
        <v> </v>
      </c>
      <c r="T86" s="101" t="str">
        <f t="shared" si="35"/>
        <v> </v>
      </c>
      <c r="U86" s="102" t="str">
        <f t="shared" si="36"/>
        <v> </v>
      </c>
      <c r="V86" s="104"/>
      <c r="W86" s="104"/>
    </row>
    <row r="87" spans="1:23" ht="12.75" hidden="1">
      <c r="A87" s="103"/>
      <c r="B87" s="104"/>
      <c r="C87" s="104"/>
      <c r="D87" s="104"/>
      <c r="E87" s="105">
        <f t="shared" si="37"/>
        <v>0</v>
      </c>
      <c r="F87" s="104"/>
      <c r="G87" s="104"/>
      <c r="H87" s="104"/>
      <c r="I87" s="104"/>
      <c r="J87" s="104"/>
      <c r="K87" s="104"/>
      <c r="L87" s="104"/>
      <c r="M87" s="106"/>
      <c r="N87" s="104"/>
      <c r="O87" s="106"/>
      <c r="P87" s="104"/>
      <c r="Q87" s="106"/>
      <c r="R87" s="101" t="str">
        <f t="shared" si="34"/>
        <v> </v>
      </c>
      <c r="S87" s="101" t="str">
        <f t="shared" si="34"/>
        <v> </v>
      </c>
      <c r="T87" s="101" t="str">
        <f t="shared" si="35"/>
        <v> </v>
      </c>
      <c r="U87" s="102" t="str">
        <f t="shared" si="36"/>
        <v> </v>
      </c>
      <c r="V87" s="104"/>
      <c r="W87" s="104"/>
    </row>
    <row r="88" spans="1:23" ht="12.75" hidden="1">
      <c r="A88" s="103"/>
      <c r="B88" s="104"/>
      <c r="C88" s="104"/>
      <c r="D88" s="104"/>
      <c r="E88" s="105">
        <f t="shared" si="37"/>
        <v>0</v>
      </c>
      <c r="F88" s="104"/>
      <c r="G88" s="104"/>
      <c r="H88" s="104"/>
      <c r="I88" s="104"/>
      <c r="J88" s="104"/>
      <c r="K88" s="104"/>
      <c r="L88" s="104"/>
      <c r="M88" s="106"/>
      <c r="N88" s="104"/>
      <c r="O88" s="106"/>
      <c r="P88" s="104"/>
      <c r="Q88" s="106"/>
      <c r="R88" s="101" t="str">
        <f t="shared" si="34"/>
        <v> </v>
      </c>
      <c r="S88" s="101" t="str">
        <f t="shared" si="34"/>
        <v> </v>
      </c>
      <c r="T88" s="101" t="str">
        <f t="shared" si="35"/>
        <v> </v>
      </c>
      <c r="U88" s="102" t="str">
        <f t="shared" si="36"/>
        <v> </v>
      </c>
      <c r="V88" s="104"/>
      <c r="W88" s="104"/>
    </row>
    <row r="89" spans="1:23" ht="12.75" hidden="1">
      <c r="A89" s="103"/>
      <c r="B89" s="104"/>
      <c r="C89" s="104"/>
      <c r="D89" s="104"/>
      <c r="E89" s="105">
        <f t="shared" si="37"/>
        <v>0</v>
      </c>
      <c r="F89" s="104"/>
      <c r="G89" s="104"/>
      <c r="H89" s="104"/>
      <c r="I89" s="104"/>
      <c r="J89" s="104"/>
      <c r="K89" s="104"/>
      <c r="L89" s="104"/>
      <c r="M89" s="106"/>
      <c r="N89" s="104"/>
      <c r="O89" s="106"/>
      <c r="P89" s="104"/>
      <c r="Q89" s="106"/>
      <c r="R89" s="101" t="str">
        <f t="shared" si="34"/>
        <v> </v>
      </c>
      <c r="S89" s="101" t="str">
        <f t="shared" si="34"/>
        <v> </v>
      </c>
      <c r="T89" s="101" t="str">
        <f t="shared" si="35"/>
        <v> </v>
      </c>
      <c r="U89" s="102" t="str">
        <f t="shared" si="36"/>
        <v> </v>
      </c>
      <c r="V89" s="104"/>
      <c r="W89" s="104"/>
    </row>
    <row r="90" spans="1:23" ht="12.75" hidden="1">
      <c r="A90" s="103"/>
      <c r="B90" s="104"/>
      <c r="C90" s="104"/>
      <c r="D90" s="104"/>
      <c r="E90" s="105">
        <f t="shared" si="37"/>
        <v>0</v>
      </c>
      <c r="F90" s="104"/>
      <c r="G90" s="104"/>
      <c r="H90" s="104"/>
      <c r="I90" s="104"/>
      <c r="J90" s="104"/>
      <c r="K90" s="104"/>
      <c r="L90" s="104"/>
      <c r="M90" s="106"/>
      <c r="N90" s="104"/>
      <c r="O90" s="106"/>
      <c r="P90" s="104"/>
      <c r="Q90" s="106"/>
      <c r="R90" s="101" t="str">
        <f t="shared" si="34"/>
        <v> </v>
      </c>
      <c r="S90" s="101" t="str">
        <f t="shared" si="34"/>
        <v> </v>
      </c>
      <c r="T90" s="101" t="str">
        <f t="shared" si="35"/>
        <v> </v>
      </c>
      <c r="U90" s="102" t="str">
        <f t="shared" si="36"/>
        <v> </v>
      </c>
      <c r="V90" s="104"/>
      <c r="W90" s="104"/>
    </row>
    <row r="91" spans="1:23" ht="12.75" hidden="1">
      <c r="A91" s="103"/>
      <c r="B91" s="104"/>
      <c r="C91" s="104"/>
      <c r="D91" s="104"/>
      <c r="E91" s="105">
        <f t="shared" si="37"/>
        <v>0</v>
      </c>
      <c r="F91" s="104"/>
      <c r="G91" s="104"/>
      <c r="H91" s="106"/>
      <c r="I91" s="104"/>
      <c r="J91" s="106"/>
      <c r="K91" s="104"/>
      <c r="L91" s="106"/>
      <c r="M91" s="106"/>
      <c r="N91" s="106"/>
      <c r="O91" s="106"/>
      <c r="P91" s="106"/>
      <c r="Q91" s="106"/>
      <c r="R91" s="101" t="str">
        <f t="shared" si="34"/>
        <v> </v>
      </c>
      <c r="S91" s="101" t="str">
        <f t="shared" si="34"/>
        <v> </v>
      </c>
      <c r="T91" s="101" t="str">
        <f t="shared" si="35"/>
        <v> </v>
      </c>
      <c r="U91" s="102" t="str">
        <f t="shared" si="36"/>
        <v> </v>
      </c>
      <c r="V91" s="104"/>
      <c r="W91" s="104"/>
    </row>
    <row r="92" spans="1:23" ht="12.75" hidden="1">
      <c r="A92" s="103"/>
      <c r="B92" s="104"/>
      <c r="C92" s="104"/>
      <c r="D92" s="104"/>
      <c r="E92" s="105">
        <f t="shared" si="37"/>
        <v>0</v>
      </c>
      <c r="F92" s="104"/>
      <c r="G92" s="104"/>
      <c r="H92" s="106"/>
      <c r="I92" s="104"/>
      <c r="J92" s="106"/>
      <c r="K92" s="104"/>
      <c r="L92" s="106"/>
      <c r="M92" s="106"/>
      <c r="N92" s="106"/>
      <c r="O92" s="106"/>
      <c r="P92" s="106"/>
      <c r="Q92" s="106"/>
      <c r="R92" s="101" t="str">
        <f t="shared" si="34"/>
        <v> </v>
      </c>
      <c r="S92" s="101" t="str">
        <f t="shared" si="34"/>
        <v> </v>
      </c>
      <c r="T92" s="101" t="str">
        <f t="shared" si="35"/>
        <v> </v>
      </c>
      <c r="U92" s="102" t="str">
        <f t="shared" si="36"/>
        <v> </v>
      </c>
      <c r="V92" s="104"/>
      <c r="W92" s="104"/>
    </row>
    <row r="93" spans="1:23" ht="12.75" hidden="1">
      <c r="A93" s="103"/>
      <c r="B93" s="104"/>
      <c r="C93" s="104"/>
      <c r="D93" s="104"/>
      <c r="E93" s="105">
        <f t="shared" si="37"/>
        <v>0</v>
      </c>
      <c r="F93" s="104"/>
      <c r="G93" s="104"/>
      <c r="H93" s="106"/>
      <c r="I93" s="104"/>
      <c r="J93" s="106"/>
      <c r="K93" s="104"/>
      <c r="L93" s="106"/>
      <c r="M93" s="106"/>
      <c r="N93" s="106"/>
      <c r="O93" s="106"/>
      <c r="P93" s="106"/>
      <c r="Q93" s="106"/>
      <c r="R93" s="101" t="str">
        <f t="shared" si="34"/>
        <v> </v>
      </c>
      <c r="S93" s="101" t="str">
        <f t="shared" si="34"/>
        <v> </v>
      </c>
      <c r="T93" s="101" t="str">
        <f t="shared" si="35"/>
        <v> </v>
      </c>
      <c r="U93" s="102" t="str">
        <f t="shared" si="36"/>
        <v> </v>
      </c>
      <c r="V93" s="104"/>
      <c r="W93" s="104"/>
    </row>
    <row r="94" spans="1:23" ht="12.75" hidden="1">
      <c r="A94" s="107"/>
      <c r="B94" s="108"/>
      <c r="C94" s="109"/>
      <c r="D94" s="109"/>
      <c r="E94" s="109"/>
      <c r="F94" s="108"/>
      <c r="G94" s="109"/>
      <c r="H94" s="108"/>
      <c r="I94" s="109"/>
      <c r="J94" s="108"/>
      <c r="K94" s="109"/>
      <c r="L94" s="108"/>
      <c r="M94" s="108"/>
      <c r="N94" s="108"/>
      <c r="O94" s="108"/>
      <c r="P94" s="108"/>
      <c r="Q94" s="108"/>
      <c r="R94" s="110" t="str">
        <f aca="true" t="shared" si="38" ref="R94:S96">IF(L94=0," ",(N94-L94)/L94)</f>
        <v> </v>
      </c>
      <c r="S94" s="111" t="str">
        <f t="shared" si="38"/>
        <v> </v>
      </c>
      <c r="T94" s="110" t="str">
        <f t="shared" si="35"/>
        <v> </v>
      </c>
      <c r="U94" s="111" t="str">
        <f t="shared" si="36"/>
        <v> </v>
      </c>
      <c r="V94" s="108"/>
      <c r="W94" s="109"/>
    </row>
    <row r="95" spans="1:23" ht="12.75" hidden="1">
      <c r="A95" s="107" t="s">
        <v>66</v>
      </c>
      <c r="B95" s="108">
        <f aca="true" t="shared" si="39" ref="B95:Q95">B78+B68</f>
        <v>235428000</v>
      </c>
      <c r="C95" s="108">
        <f t="shared" si="39"/>
        <v>0</v>
      </c>
      <c r="D95" s="108">
        <f t="shared" si="39"/>
        <v>0</v>
      </c>
      <c r="E95" s="108">
        <f t="shared" si="39"/>
        <v>235428000</v>
      </c>
      <c r="F95" s="108">
        <f t="shared" si="39"/>
        <v>0</v>
      </c>
      <c r="G95" s="108">
        <f t="shared" si="39"/>
        <v>0</v>
      </c>
      <c r="H95" s="108">
        <f t="shared" si="39"/>
        <v>166624000</v>
      </c>
      <c r="I95" s="108">
        <f t="shared" si="39"/>
        <v>0</v>
      </c>
      <c r="J95" s="108">
        <f t="shared" si="39"/>
        <v>0</v>
      </c>
      <c r="K95" s="108">
        <f t="shared" si="39"/>
        <v>0</v>
      </c>
      <c r="L95" s="108">
        <f t="shared" si="39"/>
        <v>0</v>
      </c>
      <c r="M95" s="108">
        <f t="shared" si="39"/>
        <v>0</v>
      </c>
      <c r="N95" s="108">
        <f t="shared" si="39"/>
        <v>0</v>
      </c>
      <c r="O95" s="108">
        <f t="shared" si="39"/>
        <v>0</v>
      </c>
      <c r="P95" s="108">
        <f t="shared" si="39"/>
        <v>166624000</v>
      </c>
      <c r="Q95" s="108">
        <f t="shared" si="39"/>
        <v>0</v>
      </c>
      <c r="R95" s="110" t="str">
        <f t="shared" si="38"/>
        <v> </v>
      </c>
      <c r="S95" s="111" t="str">
        <f t="shared" si="38"/>
        <v> </v>
      </c>
      <c r="T95" s="110">
        <f t="shared" si="35"/>
        <v>0.7077492906536181</v>
      </c>
      <c r="U95" s="111">
        <f t="shared" si="36"/>
        <v>0</v>
      </c>
      <c r="V95" s="108"/>
      <c r="W95" s="108"/>
    </row>
    <row r="96" spans="1:23" ht="12.75">
      <c r="A96" s="112" t="s">
        <v>103</v>
      </c>
      <c r="B96" s="113">
        <f>B68</f>
        <v>235428000</v>
      </c>
      <c r="C96" s="113">
        <f aca="true" t="shared" si="40" ref="C96:Q96">C68</f>
        <v>0</v>
      </c>
      <c r="D96" s="113">
        <f t="shared" si="40"/>
        <v>0</v>
      </c>
      <c r="E96" s="113">
        <f t="shared" si="40"/>
        <v>235428000</v>
      </c>
      <c r="F96" s="113">
        <f t="shared" si="40"/>
        <v>0</v>
      </c>
      <c r="G96" s="113">
        <f t="shared" si="40"/>
        <v>0</v>
      </c>
      <c r="H96" s="113">
        <f t="shared" si="40"/>
        <v>166624000</v>
      </c>
      <c r="I96" s="113">
        <f t="shared" si="40"/>
        <v>0</v>
      </c>
      <c r="J96" s="113">
        <f t="shared" si="40"/>
        <v>0</v>
      </c>
      <c r="K96" s="113">
        <f t="shared" si="40"/>
        <v>0</v>
      </c>
      <c r="L96" s="113">
        <f t="shared" si="40"/>
        <v>0</v>
      </c>
      <c r="M96" s="113">
        <f t="shared" si="40"/>
        <v>0</v>
      </c>
      <c r="N96" s="113">
        <f t="shared" si="40"/>
        <v>0</v>
      </c>
      <c r="O96" s="113">
        <f t="shared" si="40"/>
        <v>0</v>
      </c>
      <c r="P96" s="113">
        <f t="shared" si="40"/>
        <v>166624000</v>
      </c>
      <c r="Q96" s="113">
        <f t="shared" si="40"/>
        <v>0</v>
      </c>
      <c r="R96" s="110" t="str">
        <f t="shared" si="38"/>
        <v> </v>
      </c>
      <c r="S96" s="111" t="str">
        <f t="shared" si="38"/>
        <v> </v>
      </c>
      <c r="T96" s="110">
        <f t="shared" si="35"/>
        <v>0.7077492906536181</v>
      </c>
      <c r="U96" s="111">
        <f t="shared" si="36"/>
        <v>0</v>
      </c>
      <c r="V96" s="113"/>
      <c r="W96" s="113"/>
    </row>
    <row r="97" spans="1:23" ht="12.75">
      <c r="A97" s="114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6"/>
      <c r="S97" s="116"/>
      <c r="T97" s="116"/>
      <c r="U97" s="116"/>
      <c r="V97" s="115"/>
      <c r="W97" s="115"/>
    </row>
    <row r="98" ht="12.75">
      <c r="A98" s="117" t="s">
        <v>104</v>
      </c>
    </row>
    <row r="99" ht="12.75">
      <c r="A99" s="117" t="s">
        <v>105</v>
      </c>
    </row>
    <row r="100" spans="1:22" ht="12.75">
      <c r="A100" s="117" t="s">
        <v>106</v>
      </c>
      <c r="B100" s="118"/>
      <c r="C100" s="118"/>
      <c r="D100" s="118"/>
      <c r="E100" s="118"/>
      <c r="F100" s="118"/>
      <c r="H100" s="118"/>
      <c r="I100" s="118"/>
      <c r="J100" s="118"/>
      <c r="K100" s="118"/>
      <c r="V100" s="118"/>
    </row>
    <row r="101" spans="1:22" ht="12.75">
      <c r="A101" s="117" t="s">
        <v>107</v>
      </c>
      <c r="B101" s="118"/>
      <c r="C101" s="118"/>
      <c r="D101" s="118"/>
      <c r="E101" s="118"/>
      <c r="F101" s="118"/>
      <c r="H101" s="118"/>
      <c r="I101" s="118"/>
      <c r="J101" s="118"/>
      <c r="K101" s="118"/>
      <c r="V101" s="118"/>
    </row>
    <row r="102" spans="1:22" ht="12.75">
      <c r="A102" s="117" t="s">
        <v>108</v>
      </c>
      <c r="B102" s="118"/>
      <c r="C102" s="118"/>
      <c r="D102" s="118"/>
      <c r="E102" s="118"/>
      <c r="F102" s="118"/>
      <c r="H102" s="118"/>
      <c r="I102" s="118"/>
      <c r="J102" s="118"/>
      <c r="K102" s="118"/>
      <c r="V102" s="118"/>
    </row>
    <row r="103" ht="12.75">
      <c r="A103" s="117" t="s">
        <v>109</v>
      </c>
    </row>
    <row r="106" spans="1:23" ht="12.75">
      <c r="A106" s="118"/>
      <c r="G106" s="118"/>
      <c r="W106" s="118"/>
    </row>
    <row r="107" spans="1:23" ht="12.75">
      <c r="A107" s="118"/>
      <c r="G107" s="118"/>
      <c r="W107" s="118"/>
    </row>
    <row r="108" spans="1:23" ht="12.75">
      <c r="A108" s="118"/>
      <c r="G108" s="118"/>
      <c r="W108" s="118"/>
    </row>
  </sheetData>
  <sheetProtection password="F954" sheet="1" objects="1" scenarios="1"/>
  <mergeCells count="17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R57:S57"/>
    <mergeCell ref="T57:U57"/>
    <mergeCell ref="V57:W57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8"/>
  <sheetViews>
    <sheetView showGridLines="0" zoomScalePageLayoutView="0" workbookViewId="0" topLeftCell="A1">
      <selection activeCell="D11" sqref="D11"/>
    </sheetView>
  </sheetViews>
  <sheetFormatPr defaultColWidth="9.140625" defaultRowHeight="12.75"/>
  <cols>
    <col min="1" max="1" width="48.00390625" style="0" customWidth="1"/>
    <col min="2" max="9" width="13.7109375" style="0" customWidth="1"/>
    <col min="10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"/>
      <c r="W1" s="1"/>
    </row>
    <row r="2" spans="1:23" ht="18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2"/>
      <c r="W2" s="2"/>
    </row>
    <row r="3" spans="1:23" ht="18" customHeight="1">
      <c r="A3" s="125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2"/>
      <c r="W3" s="2"/>
    </row>
    <row r="4" spans="1:23" ht="18" customHeight="1">
      <c r="A4" s="125" t="s">
        <v>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2"/>
      <c r="W4" s="2"/>
    </row>
    <row r="5" spans="1:23" ht="15" customHeight="1">
      <c r="A5" s="126" t="s">
        <v>115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3"/>
      <c r="W5" s="3"/>
    </row>
    <row r="6" spans="1:23" ht="12.75" customHeight="1">
      <c r="A6" s="4"/>
      <c r="B6" s="4"/>
      <c r="C6" s="4"/>
      <c r="D6" s="4"/>
      <c r="E6" s="5"/>
      <c r="F6" s="119" t="s">
        <v>3</v>
      </c>
      <c r="G6" s="120"/>
      <c r="H6" s="119" t="s">
        <v>4</v>
      </c>
      <c r="I6" s="120"/>
      <c r="J6" s="119" t="s">
        <v>5</v>
      </c>
      <c r="K6" s="120"/>
      <c r="L6" s="119" t="s">
        <v>6</v>
      </c>
      <c r="M6" s="120"/>
      <c r="N6" s="119" t="s">
        <v>7</v>
      </c>
      <c r="O6" s="120"/>
      <c r="P6" s="119" t="s">
        <v>8</v>
      </c>
      <c r="Q6" s="120"/>
      <c r="R6" s="119" t="s">
        <v>9</v>
      </c>
      <c r="S6" s="120"/>
      <c r="T6" s="119" t="s">
        <v>10</v>
      </c>
      <c r="U6" s="120"/>
      <c r="V6" s="119" t="s">
        <v>11</v>
      </c>
      <c r="W6" s="120"/>
    </row>
    <row r="7" spans="1:23" ht="76.5">
      <c r="A7" s="6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hidden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>
        <v>0</v>
      </c>
      <c r="I9" s="20">
        <v>0</v>
      </c>
      <c r="J9" s="19"/>
      <c r="K9" s="20"/>
      <c r="L9" s="19"/>
      <c r="M9" s="20"/>
      <c r="N9" s="19"/>
      <c r="O9" s="20"/>
      <c r="P9" s="19">
        <f>$H9+$J9+$L9+$N9</f>
        <v>0</v>
      </c>
      <c r="Q9" s="20">
        <f>$I9+$K9+$M9+$O9</f>
        <v>0</v>
      </c>
      <c r="R9" s="21">
        <f>IF($H9=0,0,(($H9-$H9)/$H9)*100)</f>
        <v>0</v>
      </c>
      <c r="S9" s="22">
        <f>IF($I9=0,0,(($I9-$I9)/$I9)*100)</f>
        <v>0</v>
      </c>
      <c r="T9" s="21">
        <f>IF($E9=0,0,($P9/$E9)*100)</f>
        <v>0</v>
      </c>
      <c r="U9" s="23">
        <f>IF($E9=0,0,($Q9/$E9)*100)</f>
        <v>0</v>
      </c>
      <c r="V9" s="19"/>
      <c r="W9" s="20"/>
    </row>
    <row r="10" spans="1:23" ht="12.75">
      <c r="A10" s="17" t="s">
        <v>34</v>
      </c>
      <c r="B10" s="18">
        <v>35000000</v>
      </c>
      <c r="C10" s="18">
        <v>0</v>
      </c>
      <c r="D10" s="18"/>
      <c r="E10" s="18">
        <f>$B10+$C10+$D10</f>
        <v>35000000</v>
      </c>
      <c r="F10" s="19">
        <v>35000000</v>
      </c>
      <c r="G10" s="20">
        <v>35000000</v>
      </c>
      <c r="H10" s="19">
        <v>9034000</v>
      </c>
      <c r="I10" s="20">
        <v>6625992</v>
      </c>
      <c r="J10" s="19"/>
      <c r="K10" s="20"/>
      <c r="L10" s="19"/>
      <c r="M10" s="20"/>
      <c r="N10" s="19"/>
      <c r="O10" s="20"/>
      <c r="P10" s="19">
        <f>$H10+$J10+$L10+$N10</f>
        <v>9034000</v>
      </c>
      <c r="Q10" s="20">
        <f>$I10+$K10+$M10+$O10</f>
        <v>6625992</v>
      </c>
      <c r="R10" s="21">
        <f>IF($H10=0,0,(($H10-$H10)/$H10)*100)</f>
        <v>0</v>
      </c>
      <c r="S10" s="22">
        <f>IF($I10=0,0,(($I10-$I10)/$I10)*100)</f>
        <v>0</v>
      </c>
      <c r="T10" s="21">
        <f>IF($E10=0,0,($P10/$E10)*100)</f>
        <v>25.811428571428575</v>
      </c>
      <c r="U10" s="23">
        <f>IF($E10=0,0,($Q10/$E10)*100)</f>
        <v>18.931405714285717</v>
      </c>
      <c r="V10" s="19"/>
      <c r="W10" s="20"/>
    </row>
    <row r="11" spans="1:23" ht="12.75">
      <c r="A11" s="17" t="s">
        <v>35</v>
      </c>
      <c r="B11" s="18">
        <v>0</v>
      </c>
      <c r="C11" s="18">
        <v>0</v>
      </c>
      <c r="D11" s="18"/>
      <c r="E11" s="18">
        <f>$B11+$C11+$D11</f>
        <v>0</v>
      </c>
      <c r="F11" s="19">
        <v>0</v>
      </c>
      <c r="G11" s="20">
        <v>0</v>
      </c>
      <c r="H11" s="19">
        <v>0</v>
      </c>
      <c r="I11" s="20">
        <v>0</v>
      </c>
      <c r="J11" s="19"/>
      <c r="K11" s="20"/>
      <c r="L11" s="19"/>
      <c r="M11" s="20"/>
      <c r="N11" s="19"/>
      <c r="O11" s="20"/>
      <c r="P11" s="19">
        <f>$H11+$J11+$L11+$N11</f>
        <v>0</v>
      </c>
      <c r="Q11" s="20">
        <f>$I11+$K11+$M11+$O11</f>
        <v>0</v>
      </c>
      <c r="R11" s="21">
        <f>IF($H11=0,0,(($H11-$H11)/$H11)*100)</f>
        <v>0</v>
      </c>
      <c r="S11" s="22">
        <f>IF($I11=0,0,(($I11-$I11)/$I11)*100)</f>
        <v>0</v>
      </c>
      <c r="T11" s="21">
        <f>IF($E11=0,0,($P11/$E11)*100)</f>
        <v>0</v>
      </c>
      <c r="U11" s="23">
        <f>IF($E11=0,0,($Q11/$E11)*100)</f>
        <v>0</v>
      </c>
      <c r="V11" s="19"/>
      <c r="W11" s="20"/>
    </row>
    <row r="12" spans="1:23" ht="12.75">
      <c r="A12" s="17" t="s">
        <v>36</v>
      </c>
      <c r="B12" s="18">
        <v>715000</v>
      </c>
      <c r="C12" s="18">
        <v>0</v>
      </c>
      <c r="D12" s="18"/>
      <c r="E12" s="18">
        <f>$B12+$C12+$D12</f>
        <v>715000</v>
      </c>
      <c r="F12" s="19">
        <v>715000</v>
      </c>
      <c r="G12" s="20">
        <v>715000</v>
      </c>
      <c r="H12" s="19">
        <v>50000</v>
      </c>
      <c r="I12" s="20">
        <v>150000</v>
      </c>
      <c r="J12" s="19"/>
      <c r="K12" s="20"/>
      <c r="L12" s="19"/>
      <c r="M12" s="20"/>
      <c r="N12" s="19"/>
      <c r="O12" s="20"/>
      <c r="P12" s="19">
        <f>$H12+$J12+$L12+$N12</f>
        <v>50000</v>
      </c>
      <c r="Q12" s="20">
        <f>$I12+$K12+$M12+$O12</f>
        <v>150000</v>
      </c>
      <c r="R12" s="21">
        <f>IF($H12=0,0,(($H12-$H12)/$H12)*100)</f>
        <v>0</v>
      </c>
      <c r="S12" s="22">
        <f>IF($I12=0,0,(($I12-$I12)/$I12)*100)</f>
        <v>0</v>
      </c>
      <c r="T12" s="21">
        <f>IF($E12=0,0,($P12/$E12)*100)</f>
        <v>6.993006993006993</v>
      </c>
      <c r="U12" s="23">
        <f>IF($E12=0,0,($Q12/$E12)*100)</f>
        <v>20.97902097902098</v>
      </c>
      <c r="V12" s="19"/>
      <c r="W12" s="20"/>
    </row>
    <row r="13" spans="1:23" ht="12.75">
      <c r="A13" s="17" t="s">
        <v>37</v>
      </c>
      <c r="B13" s="18">
        <v>1000000</v>
      </c>
      <c r="C13" s="18">
        <v>0</v>
      </c>
      <c r="D13" s="18"/>
      <c r="E13" s="18">
        <f>$B13+$C13+$D13</f>
        <v>1000000</v>
      </c>
      <c r="F13" s="19">
        <v>0</v>
      </c>
      <c r="G13" s="20">
        <v>0</v>
      </c>
      <c r="H13" s="19">
        <v>0</v>
      </c>
      <c r="I13" s="20">
        <v>0</v>
      </c>
      <c r="J13" s="19"/>
      <c r="K13" s="20"/>
      <c r="L13" s="19"/>
      <c r="M13" s="20"/>
      <c r="N13" s="19"/>
      <c r="O13" s="20"/>
      <c r="P13" s="19">
        <f>$H13+$J13+$L13+$N13</f>
        <v>0</v>
      </c>
      <c r="Q13" s="20">
        <f>$I13+$K13+$M13+$O13</f>
        <v>0</v>
      </c>
      <c r="R13" s="21">
        <f>IF($H13=0,0,(($H13-$H13)/$H13)*100)</f>
        <v>0</v>
      </c>
      <c r="S13" s="22">
        <f>IF($I13=0,0,(($I13-$I13)/$I13)*100)</f>
        <v>0</v>
      </c>
      <c r="T13" s="21">
        <f>IF($E13=0,0,($P13/$E13)*100)</f>
        <v>0</v>
      </c>
      <c r="U13" s="23">
        <f>IF($E13=0,0,($Q13/$E13)*100)</f>
        <v>0</v>
      </c>
      <c r="V13" s="19"/>
      <c r="W13" s="20"/>
    </row>
    <row r="14" spans="1:23" ht="12.75">
      <c r="A14" s="24" t="s">
        <v>38</v>
      </c>
      <c r="B14" s="25">
        <f>SUM(B9:B13)</f>
        <v>36715000</v>
      </c>
      <c r="C14" s="25">
        <f>SUM(C9:C13)</f>
        <v>0</v>
      </c>
      <c r="D14" s="25">
        <f>SUM(D9:D13)</f>
        <v>0</v>
      </c>
      <c r="E14" s="25">
        <f>$B14+$C14+$D14</f>
        <v>36715000</v>
      </c>
      <c r="F14" s="26">
        <f aca="true" t="shared" si="0" ref="F14:O14">SUM(F9:F13)</f>
        <v>35715000</v>
      </c>
      <c r="G14" s="27">
        <f t="shared" si="0"/>
        <v>35715000</v>
      </c>
      <c r="H14" s="26">
        <f t="shared" si="0"/>
        <v>9084000</v>
      </c>
      <c r="I14" s="27">
        <f t="shared" si="0"/>
        <v>6775992</v>
      </c>
      <c r="J14" s="26">
        <f t="shared" si="0"/>
        <v>0</v>
      </c>
      <c r="K14" s="27">
        <f t="shared" si="0"/>
        <v>0</v>
      </c>
      <c r="L14" s="26">
        <f t="shared" si="0"/>
        <v>0</v>
      </c>
      <c r="M14" s="27">
        <f t="shared" si="0"/>
        <v>0</v>
      </c>
      <c r="N14" s="26">
        <f t="shared" si="0"/>
        <v>0</v>
      </c>
      <c r="O14" s="27">
        <f t="shared" si="0"/>
        <v>0</v>
      </c>
      <c r="P14" s="26">
        <f>$H14+$J14+$L14+$N14</f>
        <v>9084000</v>
      </c>
      <c r="Q14" s="27">
        <f>$I14+$K14+$M14+$O14</f>
        <v>6775992</v>
      </c>
      <c r="R14" s="28">
        <f>IF($H14=0,0,(($H14-$H14)/$H14)*100)</f>
        <v>0</v>
      </c>
      <c r="S14" s="29">
        <f>IF($I14=0,0,(($I14-$I14)/$I14)*100)</f>
        <v>0</v>
      </c>
      <c r="T14" s="28">
        <f>IF(SUM($E9:$E12)=0,0,(P14/SUM($E9:$E12))*100)</f>
        <v>25.434691306173878</v>
      </c>
      <c r="U14" s="30">
        <f>IF(SUM($E9:$E12)=0,0,(Q14/SUM($E9:$E12))*100)</f>
        <v>18.97239815203696</v>
      </c>
      <c r="V14" s="26">
        <f>SUM(V9:V13)</f>
        <v>0</v>
      </c>
      <c r="W14" s="27">
        <f>SUM(W9:W13)</f>
        <v>0</v>
      </c>
    </row>
    <row r="15" spans="1:23" ht="12.75" customHeight="1">
      <c r="A15" s="10" t="s">
        <v>39</v>
      </c>
      <c r="B15" s="31"/>
      <c r="C15" s="31"/>
      <c r="D15" s="31"/>
      <c r="E15" s="31"/>
      <c r="F15" s="32"/>
      <c r="G15" s="33"/>
      <c r="H15" s="32"/>
      <c r="I15" s="33"/>
      <c r="J15" s="32"/>
      <c r="K15" s="33"/>
      <c r="L15" s="32"/>
      <c r="M15" s="33"/>
      <c r="N15" s="32"/>
      <c r="O15" s="33"/>
      <c r="P15" s="32"/>
      <c r="Q15" s="33"/>
      <c r="R15" s="14"/>
      <c r="S15" s="15"/>
      <c r="T15" s="14"/>
      <c r="U15" s="16"/>
      <c r="V15" s="32"/>
      <c r="W15" s="33"/>
    </row>
    <row r="16" spans="1:23" ht="12.75">
      <c r="A16" s="17" t="s">
        <v>40</v>
      </c>
      <c r="B16" s="18">
        <v>19200000</v>
      </c>
      <c r="C16" s="18">
        <v>0</v>
      </c>
      <c r="D16" s="18"/>
      <c r="E16" s="18">
        <f>$B16+$C16+$D16</f>
        <v>19200000</v>
      </c>
      <c r="F16" s="19">
        <v>19200000</v>
      </c>
      <c r="G16" s="20">
        <v>19200000</v>
      </c>
      <c r="H16" s="19">
        <v>1662000</v>
      </c>
      <c r="I16" s="20">
        <v>2937520</v>
      </c>
      <c r="J16" s="19"/>
      <c r="K16" s="20"/>
      <c r="L16" s="19"/>
      <c r="M16" s="20"/>
      <c r="N16" s="19"/>
      <c r="O16" s="20"/>
      <c r="P16" s="19">
        <f>$H16+$J16+$L16+$N16</f>
        <v>1662000</v>
      </c>
      <c r="Q16" s="20">
        <f>$I16+$K16+$M16+$O16</f>
        <v>2937520</v>
      </c>
      <c r="R16" s="21">
        <f>IF($H16=0,0,(($H16-$H16)/$H16)*100)</f>
        <v>0</v>
      </c>
      <c r="S16" s="22">
        <f>IF($I16=0,0,(($I16-$I16)/$I16)*100)</f>
        <v>0</v>
      </c>
      <c r="T16" s="21">
        <f>IF($E16=0,0,($P16/$E16)*100)</f>
        <v>8.65625</v>
      </c>
      <c r="U16" s="23">
        <f>IF($E16=0,0,($Q16/$E16)*100)</f>
        <v>15.299583333333333</v>
      </c>
      <c r="V16" s="19"/>
      <c r="W16" s="20"/>
    </row>
    <row r="17" spans="1:23" ht="12.75">
      <c r="A17" s="17" t="s">
        <v>41</v>
      </c>
      <c r="B17" s="18">
        <v>0</v>
      </c>
      <c r="C17" s="18">
        <v>0</v>
      </c>
      <c r="D17" s="18"/>
      <c r="E17" s="18">
        <f>$B17+$C17+$D17</f>
        <v>0</v>
      </c>
      <c r="F17" s="19">
        <v>0</v>
      </c>
      <c r="G17" s="20">
        <v>0</v>
      </c>
      <c r="H17" s="19">
        <v>0</v>
      </c>
      <c r="I17" s="20">
        <v>0</v>
      </c>
      <c r="J17" s="19"/>
      <c r="K17" s="20"/>
      <c r="L17" s="19"/>
      <c r="M17" s="20"/>
      <c r="N17" s="19"/>
      <c r="O17" s="20"/>
      <c r="P17" s="19">
        <f>$H17+$J17+$L17+$N17</f>
        <v>0</v>
      </c>
      <c r="Q17" s="20">
        <f>$I17+$K17+$M17+$O17</f>
        <v>0</v>
      </c>
      <c r="R17" s="21">
        <f>IF($H17=0,0,(($H17-$H17)/$H17)*100)</f>
        <v>0</v>
      </c>
      <c r="S17" s="22">
        <f>IF($I17=0,0,(($I17-$I17)/$I17)*100)</f>
        <v>0</v>
      </c>
      <c r="T17" s="21">
        <f>IF($E17=0,0,($P17/$E17)*100)</f>
        <v>0</v>
      </c>
      <c r="U17" s="23">
        <f>IF($E17=0,0,($Q17/$E17)*100)</f>
        <v>0</v>
      </c>
      <c r="V17" s="19"/>
      <c r="W17" s="20"/>
    </row>
    <row r="18" spans="1:23" ht="12.75">
      <c r="A18" s="17" t="s">
        <v>42</v>
      </c>
      <c r="B18" s="18">
        <v>0</v>
      </c>
      <c r="C18" s="18">
        <v>0</v>
      </c>
      <c r="D18" s="18"/>
      <c r="E18" s="18">
        <f>$B18+$C18+$D18</f>
        <v>0</v>
      </c>
      <c r="F18" s="19">
        <v>0</v>
      </c>
      <c r="G18" s="20">
        <v>0</v>
      </c>
      <c r="H18" s="19">
        <v>0</v>
      </c>
      <c r="I18" s="20">
        <v>0</v>
      </c>
      <c r="J18" s="19"/>
      <c r="K18" s="20"/>
      <c r="L18" s="19"/>
      <c r="M18" s="20"/>
      <c r="N18" s="19"/>
      <c r="O18" s="20"/>
      <c r="P18" s="19">
        <f>$H18+$J18+$L18+$N18</f>
        <v>0</v>
      </c>
      <c r="Q18" s="20">
        <f>$I18+$K18+$M18+$O18</f>
        <v>0</v>
      </c>
      <c r="R18" s="21">
        <f>IF($H18=0,0,(($H18-$H18)/$H18)*100)</f>
        <v>0</v>
      </c>
      <c r="S18" s="22">
        <f>IF($I18=0,0,(($I18-$I18)/$I18)*100)</f>
        <v>0</v>
      </c>
      <c r="T18" s="21">
        <f>IF($E18=0,0,($P18/$E18)*100)</f>
        <v>0</v>
      </c>
      <c r="U18" s="23">
        <f>IF($E18=0,0,($Q18/$E18)*100)</f>
        <v>0</v>
      </c>
      <c r="V18" s="19"/>
      <c r="W18" s="20"/>
    </row>
    <row r="19" spans="1:23" ht="12.75">
      <c r="A19" s="24" t="s">
        <v>38</v>
      </c>
      <c r="B19" s="25">
        <f>SUM(B16:B18)</f>
        <v>19200000</v>
      </c>
      <c r="C19" s="25">
        <f>SUM(C16:C18)</f>
        <v>0</v>
      </c>
      <c r="D19" s="25">
        <f>SUM(D16:D18)</f>
        <v>0</v>
      </c>
      <c r="E19" s="25">
        <f>$B19+$C19+$D19</f>
        <v>19200000</v>
      </c>
      <c r="F19" s="26">
        <f aca="true" t="shared" si="1" ref="F19:O19">SUM(F16:F18)</f>
        <v>19200000</v>
      </c>
      <c r="G19" s="27">
        <f t="shared" si="1"/>
        <v>19200000</v>
      </c>
      <c r="H19" s="26">
        <f t="shared" si="1"/>
        <v>1662000</v>
      </c>
      <c r="I19" s="27">
        <f t="shared" si="1"/>
        <v>2937520</v>
      </c>
      <c r="J19" s="26">
        <f t="shared" si="1"/>
        <v>0</v>
      </c>
      <c r="K19" s="27">
        <f t="shared" si="1"/>
        <v>0</v>
      </c>
      <c r="L19" s="26">
        <f t="shared" si="1"/>
        <v>0</v>
      </c>
      <c r="M19" s="27">
        <f t="shared" si="1"/>
        <v>0</v>
      </c>
      <c r="N19" s="26">
        <f t="shared" si="1"/>
        <v>0</v>
      </c>
      <c r="O19" s="27">
        <f t="shared" si="1"/>
        <v>0</v>
      </c>
      <c r="P19" s="26">
        <f>$H19+$J19+$L19+$N19</f>
        <v>1662000</v>
      </c>
      <c r="Q19" s="27">
        <f>$I19+$K19+$M19+$O19</f>
        <v>2937520</v>
      </c>
      <c r="R19" s="28">
        <f>IF($H19=0,0,(($H19-$H19)/$H19)*100)</f>
        <v>0</v>
      </c>
      <c r="S19" s="29">
        <f>IF($I19=0,0,(($I19-$I19)/$I19)*100)</f>
        <v>0</v>
      </c>
      <c r="T19" s="28">
        <f>IF(SUM($E16:$E17)=0,0,(P19/SUM($E16:$E17))*100)</f>
        <v>8.65625</v>
      </c>
      <c r="U19" s="30">
        <f>IF(SUM($E16:$E17)=0,0,(Q19/SUM($E16:$E17))*100)</f>
        <v>15.299583333333333</v>
      </c>
      <c r="V19" s="26">
        <f>SUM(V16:V18)</f>
        <v>0</v>
      </c>
      <c r="W19" s="27">
        <f>SUM(W16:W18)</f>
        <v>0</v>
      </c>
    </row>
    <row r="20" spans="1:23" ht="12.75" customHeight="1">
      <c r="A20" s="10" t="s">
        <v>43</v>
      </c>
      <c r="B20" s="31"/>
      <c r="C20" s="31"/>
      <c r="D20" s="31"/>
      <c r="E20" s="31"/>
      <c r="F20" s="32"/>
      <c r="G20" s="33"/>
      <c r="H20" s="32"/>
      <c r="I20" s="33"/>
      <c r="J20" s="32"/>
      <c r="K20" s="33"/>
      <c r="L20" s="32"/>
      <c r="M20" s="33"/>
      <c r="N20" s="32"/>
      <c r="O20" s="33"/>
      <c r="P20" s="32"/>
      <c r="Q20" s="33"/>
      <c r="R20" s="14"/>
      <c r="S20" s="15"/>
      <c r="T20" s="14"/>
      <c r="U20" s="16"/>
      <c r="V20" s="32"/>
      <c r="W20" s="33"/>
    </row>
    <row r="21" spans="1:23" ht="12.75">
      <c r="A21" s="17" t="s">
        <v>44</v>
      </c>
      <c r="B21" s="18">
        <v>20000000</v>
      </c>
      <c r="C21" s="18">
        <v>0</v>
      </c>
      <c r="D21" s="18"/>
      <c r="E21" s="18">
        <f>$B21+$C21+$D21</f>
        <v>20000000</v>
      </c>
      <c r="F21" s="19">
        <v>5000000</v>
      </c>
      <c r="G21" s="20">
        <v>5000000</v>
      </c>
      <c r="H21" s="19">
        <v>2280000</v>
      </c>
      <c r="I21" s="20">
        <v>2279661</v>
      </c>
      <c r="J21" s="19"/>
      <c r="K21" s="20"/>
      <c r="L21" s="19"/>
      <c r="M21" s="20"/>
      <c r="N21" s="19"/>
      <c r="O21" s="20"/>
      <c r="P21" s="19">
        <f>$H21+$J21+$L21+$N21</f>
        <v>2280000</v>
      </c>
      <c r="Q21" s="20">
        <f>$I21+$K21+$M21+$O21</f>
        <v>2279661</v>
      </c>
      <c r="R21" s="21">
        <f>IF($H21=0,0,(($H21-$H21)/$H21)*100)</f>
        <v>0</v>
      </c>
      <c r="S21" s="22">
        <f>IF($I21=0,0,(($I21-$I21)/$I21)*100)</f>
        <v>0</v>
      </c>
      <c r="T21" s="21">
        <f>IF($E21=0,0,($P21/$E21)*100)</f>
        <v>11.4</v>
      </c>
      <c r="U21" s="23">
        <f>IF($E21=0,0,($Q21/$E21)*100)</f>
        <v>11.398305</v>
      </c>
      <c r="V21" s="19"/>
      <c r="W21" s="20"/>
    </row>
    <row r="22" spans="1:23" ht="12.75">
      <c r="A22" s="17" t="s">
        <v>45</v>
      </c>
      <c r="B22" s="18">
        <v>0</v>
      </c>
      <c r="C22" s="18">
        <v>0</v>
      </c>
      <c r="D22" s="18"/>
      <c r="E22" s="18">
        <f>$B22+$C22+$D22</f>
        <v>0</v>
      </c>
      <c r="F22" s="19">
        <v>0</v>
      </c>
      <c r="G22" s="20">
        <v>0</v>
      </c>
      <c r="H22" s="19">
        <v>0</v>
      </c>
      <c r="I22" s="20">
        <v>0</v>
      </c>
      <c r="J22" s="19"/>
      <c r="K22" s="20"/>
      <c r="L22" s="19"/>
      <c r="M22" s="20"/>
      <c r="N22" s="19"/>
      <c r="O22" s="20"/>
      <c r="P22" s="19">
        <f>$H22+$J22+$L22+$N22</f>
        <v>0</v>
      </c>
      <c r="Q22" s="20">
        <f>$I22+$K22+$M22+$O22</f>
        <v>0</v>
      </c>
      <c r="R22" s="21">
        <f>IF($H22=0,0,(($H22-$H22)/$H22)*100)</f>
        <v>0</v>
      </c>
      <c r="S22" s="22">
        <f>IF($I22=0,0,(($I22-$I22)/$I22)*100)</f>
        <v>0</v>
      </c>
      <c r="T22" s="21">
        <f>IF($E22=0,0,($P22/$E22)*100)</f>
        <v>0</v>
      </c>
      <c r="U22" s="23">
        <f>IF($E22=0,0,($Q22/$E22)*100)</f>
        <v>0</v>
      </c>
      <c r="V22" s="19"/>
      <c r="W22" s="20"/>
    </row>
    <row r="23" spans="1:23" ht="12.75">
      <c r="A23" s="24" t="s">
        <v>38</v>
      </c>
      <c r="B23" s="25">
        <f>SUM(B21:B22)</f>
        <v>20000000</v>
      </c>
      <c r="C23" s="25">
        <f>SUM(C21:C22)</f>
        <v>0</v>
      </c>
      <c r="D23" s="25">
        <f>SUM(D21:D22)</f>
        <v>0</v>
      </c>
      <c r="E23" s="25">
        <f>$B23+$C23+$D23</f>
        <v>20000000</v>
      </c>
      <c r="F23" s="26">
        <f aca="true" t="shared" si="2" ref="F23:O23">SUM(F21:F22)</f>
        <v>5000000</v>
      </c>
      <c r="G23" s="27">
        <f t="shared" si="2"/>
        <v>5000000</v>
      </c>
      <c r="H23" s="26">
        <f t="shared" si="2"/>
        <v>2280000</v>
      </c>
      <c r="I23" s="27">
        <f t="shared" si="2"/>
        <v>2279661</v>
      </c>
      <c r="J23" s="26">
        <f t="shared" si="2"/>
        <v>0</v>
      </c>
      <c r="K23" s="27">
        <f t="shared" si="2"/>
        <v>0</v>
      </c>
      <c r="L23" s="26">
        <f t="shared" si="2"/>
        <v>0</v>
      </c>
      <c r="M23" s="27">
        <f t="shared" si="2"/>
        <v>0</v>
      </c>
      <c r="N23" s="26">
        <f t="shared" si="2"/>
        <v>0</v>
      </c>
      <c r="O23" s="27">
        <f t="shared" si="2"/>
        <v>0</v>
      </c>
      <c r="P23" s="26">
        <f>$H23+$J23+$L23+$N23</f>
        <v>2280000</v>
      </c>
      <c r="Q23" s="27">
        <f>$I23+$K23+$M23+$O23</f>
        <v>2279661</v>
      </c>
      <c r="R23" s="28">
        <f>IF($H23=0,0,(($H23-$H23)/$H23)*100)</f>
        <v>0</v>
      </c>
      <c r="S23" s="29">
        <f>IF($I23=0,0,(($I23-$I23)/$I23)*100)</f>
        <v>0</v>
      </c>
      <c r="T23" s="28">
        <f>IF($E23=0,0,($P23/$E23)*100)</f>
        <v>11.4</v>
      </c>
      <c r="U23" s="30">
        <f>IF($E23=0,0,($Q23/$E23)*100)</f>
        <v>11.398305</v>
      </c>
      <c r="V23" s="26">
        <f>SUM(V21:V22)</f>
        <v>0</v>
      </c>
      <c r="W23" s="27">
        <f>SUM(W21:W22)</f>
        <v>0</v>
      </c>
    </row>
    <row r="24" spans="1:23" ht="12.75" customHeight="1">
      <c r="A24" s="10" t="s">
        <v>46</v>
      </c>
      <c r="B24" s="31"/>
      <c r="C24" s="31"/>
      <c r="D24" s="31"/>
      <c r="E24" s="31"/>
      <c r="F24" s="32"/>
      <c r="G24" s="33"/>
      <c r="H24" s="32"/>
      <c r="I24" s="33"/>
      <c r="J24" s="32"/>
      <c r="K24" s="33"/>
      <c r="L24" s="32"/>
      <c r="M24" s="33"/>
      <c r="N24" s="32"/>
      <c r="O24" s="33"/>
      <c r="P24" s="32"/>
      <c r="Q24" s="33"/>
      <c r="R24" s="14"/>
      <c r="S24" s="15"/>
      <c r="T24" s="14"/>
      <c r="U24" s="16"/>
      <c r="V24" s="32"/>
      <c r="W24" s="33"/>
    </row>
    <row r="25" spans="1:23" ht="12.75">
      <c r="A25" s="17" t="s">
        <v>47</v>
      </c>
      <c r="B25" s="18">
        <v>37135000</v>
      </c>
      <c r="C25" s="18">
        <v>0</v>
      </c>
      <c r="D25" s="18"/>
      <c r="E25" s="18">
        <f>$B25+$C25+$D25</f>
        <v>37135000</v>
      </c>
      <c r="F25" s="19">
        <v>14830000</v>
      </c>
      <c r="G25" s="20">
        <v>20855000</v>
      </c>
      <c r="H25" s="19">
        <v>4432000</v>
      </c>
      <c r="I25" s="20">
        <v>5978163</v>
      </c>
      <c r="J25" s="19"/>
      <c r="K25" s="20"/>
      <c r="L25" s="19"/>
      <c r="M25" s="20"/>
      <c r="N25" s="19"/>
      <c r="O25" s="20"/>
      <c r="P25" s="19">
        <f>$H25+$J25+$L25+$N25</f>
        <v>4432000</v>
      </c>
      <c r="Q25" s="20">
        <f>$I25+$K25+$M25+$O25</f>
        <v>5978163</v>
      </c>
      <c r="R25" s="21">
        <f>IF($H25=0,0,(($H25-$H25)/$H25)*100)</f>
        <v>0</v>
      </c>
      <c r="S25" s="22">
        <f>IF($I25=0,0,(($I25-$I25)/$I25)*100)</f>
        <v>0</v>
      </c>
      <c r="T25" s="21">
        <f>IF($E25=0,0,($P25/$E25)*100)</f>
        <v>11.93483236838562</v>
      </c>
      <c r="U25" s="23">
        <f>IF($E25=0,0,($Q25/$E25)*100)</f>
        <v>16.09845967416184</v>
      </c>
      <c r="V25" s="19"/>
      <c r="W25" s="20"/>
    </row>
    <row r="26" spans="1:23" ht="12.75">
      <c r="A26" s="24" t="s">
        <v>38</v>
      </c>
      <c r="B26" s="25">
        <f>B25</f>
        <v>37135000</v>
      </c>
      <c r="C26" s="25">
        <f>C25</f>
        <v>0</v>
      </c>
      <c r="D26" s="25">
        <f>D25</f>
        <v>0</v>
      </c>
      <c r="E26" s="25">
        <f>$B26+$C26+$D26</f>
        <v>37135000</v>
      </c>
      <c r="F26" s="26">
        <f aca="true" t="shared" si="3" ref="F26:O26">F25</f>
        <v>14830000</v>
      </c>
      <c r="G26" s="27">
        <f t="shared" si="3"/>
        <v>20855000</v>
      </c>
      <c r="H26" s="26">
        <f t="shared" si="3"/>
        <v>4432000</v>
      </c>
      <c r="I26" s="27">
        <f t="shared" si="3"/>
        <v>5978163</v>
      </c>
      <c r="J26" s="26">
        <f t="shared" si="3"/>
        <v>0</v>
      </c>
      <c r="K26" s="27">
        <f t="shared" si="3"/>
        <v>0</v>
      </c>
      <c r="L26" s="26">
        <f t="shared" si="3"/>
        <v>0</v>
      </c>
      <c r="M26" s="27">
        <f t="shared" si="3"/>
        <v>0</v>
      </c>
      <c r="N26" s="26">
        <f t="shared" si="3"/>
        <v>0</v>
      </c>
      <c r="O26" s="27">
        <f t="shared" si="3"/>
        <v>0</v>
      </c>
      <c r="P26" s="26">
        <f>$H26+$J26+$L26+$N26</f>
        <v>4432000</v>
      </c>
      <c r="Q26" s="27">
        <f>$I26+$K26+$M26+$O26</f>
        <v>5978163</v>
      </c>
      <c r="R26" s="28">
        <f>IF($H26=0,0,(($H26-$H26)/$H26)*100)</f>
        <v>0</v>
      </c>
      <c r="S26" s="29">
        <f>IF($I26=0,0,(($I26-$I26)/$I26)*100)</f>
        <v>0</v>
      </c>
      <c r="T26" s="28">
        <v>0</v>
      </c>
      <c r="U26" s="30">
        <v>0</v>
      </c>
      <c r="V26" s="26">
        <f>V25</f>
        <v>0</v>
      </c>
      <c r="W26" s="27">
        <f>W25</f>
        <v>0</v>
      </c>
    </row>
    <row r="27" spans="1:23" ht="12.75" customHeight="1">
      <c r="A27" s="10" t="s">
        <v>48</v>
      </c>
      <c r="B27" s="31"/>
      <c r="C27" s="31"/>
      <c r="D27" s="31"/>
      <c r="E27" s="31"/>
      <c r="F27" s="32"/>
      <c r="G27" s="33"/>
      <c r="H27" s="32"/>
      <c r="I27" s="33"/>
      <c r="J27" s="32"/>
      <c r="K27" s="33"/>
      <c r="L27" s="32"/>
      <c r="M27" s="33"/>
      <c r="N27" s="32"/>
      <c r="O27" s="33"/>
      <c r="P27" s="32"/>
      <c r="Q27" s="33"/>
      <c r="R27" s="14"/>
      <c r="S27" s="15"/>
      <c r="T27" s="14"/>
      <c r="U27" s="16"/>
      <c r="V27" s="32"/>
      <c r="W27" s="33"/>
    </row>
    <row r="28" spans="1:23" ht="12.75">
      <c r="A28" s="17" t="s">
        <v>49</v>
      </c>
      <c r="B28" s="18">
        <v>79300000</v>
      </c>
      <c r="C28" s="18">
        <v>0</v>
      </c>
      <c r="D28" s="18"/>
      <c r="E28" s="18">
        <f aca="true" t="shared" si="4" ref="E28:E33">$B28+$C28+$D28</f>
        <v>79300000</v>
      </c>
      <c r="F28" s="19">
        <v>18205000</v>
      </c>
      <c r="G28" s="20">
        <v>19755000</v>
      </c>
      <c r="H28" s="19">
        <v>8680000</v>
      </c>
      <c r="I28" s="20">
        <v>10242831</v>
      </c>
      <c r="J28" s="19"/>
      <c r="K28" s="20"/>
      <c r="L28" s="19"/>
      <c r="M28" s="20"/>
      <c r="N28" s="19"/>
      <c r="O28" s="20"/>
      <c r="P28" s="19">
        <f aca="true" t="shared" si="5" ref="P28:P33">$H28+$J28+$L28+$N28</f>
        <v>8680000</v>
      </c>
      <c r="Q28" s="20">
        <f aca="true" t="shared" si="6" ref="Q28:Q33">$I28+$K28+$M28+$O28</f>
        <v>10242831</v>
      </c>
      <c r="R28" s="21">
        <f aca="true" t="shared" si="7" ref="R28:R33">IF($H28=0,0,(($H28-$H28)/$H28)*100)</f>
        <v>0</v>
      </c>
      <c r="S28" s="22">
        <f aca="true" t="shared" si="8" ref="S28:S33">IF($I28=0,0,(($I28-$I28)/$I28)*100)</f>
        <v>0</v>
      </c>
      <c r="T28" s="21">
        <f>IF($E28=0,0,($P28/$E28)*100)</f>
        <v>10.94577553593947</v>
      </c>
      <c r="U28" s="23">
        <f>IF($E28=0,0,($Q28/$E28)*100)</f>
        <v>12.916558638083227</v>
      </c>
      <c r="V28" s="19"/>
      <c r="W28" s="20"/>
    </row>
    <row r="29" spans="1:23" ht="12.75">
      <c r="A29" s="17" t="s">
        <v>50</v>
      </c>
      <c r="B29" s="18">
        <v>39118000</v>
      </c>
      <c r="C29" s="18">
        <v>0</v>
      </c>
      <c r="D29" s="18"/>
      <c r="E29" s="18">
        <f t="shared" si="4"/>
        <v>39118000</v>
      </c>
      <c r="F29" s="19">
        <v>17260000</v>
      </c>
      <c r="G29" s="20">
        <v>0</v>
      </c>
      <c r="H29" s="19">
        <v>0</v>
      </c>
      <c r="I29" s="20">
        <v>0</v>
      </c>
      <c r="J29" s="19"/>
      <c r="K29" s="20"/>
      <c r="L29" s="19"/>
      <c r="M29" s="20"/>
      <c r="N29" s="19"/>
      <c r="O29" s="20"/>
      <c r="P29" s="19">
        <f t="shared" si="5"/>
        <v>0</v>
      </c>
      <c r="Q29" s="20">
        <f t="shared" si="6"/>
        <v>0</v>
      </c>
      <c r="R29" s="21">
        <f t="shared" si="7"/>
        <v>0</v>
      </c>
      <c r="S29" s="22">
        <f t="shared" si="8"/>
        <v>0</v>
      </c>
      <c r="T29" s="21">
        <f>IF($E29=0,0,($P29/$E29)*100)</f>
        <v>0</v>
      </c>
      <c r="U29" s="23">
        <f>IF($E29=0,0,($Q29/$E29)*100)</f>
        <v>0</v>
      </c>
      <c r="V29" s="19"/>
      <c r="W29" s="20"/>
    </row>
    <row r="30" spans="1:23" ht="25.5">
      <c r="A30" s="17" t="s">
        <v>51</v>
      </c>
      <c r="B30" s="18">
        <v>0</v>
      </c>
      <c r="C30" s="18">
        <v>0</v>
      </c>
      <c r="D30" s="18"/>
      <c r="E30" s="18">
        <f t="shared" si="4"/>
        <v>0</v>
      </c>
      <c r="F30" s="19">
        <v>0</v>
      </c>
      <c r="G30" s="20">
        <v>0</v>
      </c>
      <c r="H30" s="19">
        <v>0</v>
      </c>
      <c r="I30" s="20">
        <v>0</v>
      </c>
      <c r="J30" s="19"/>
      <c r="K30" s="20"/>
      <c r="L30" s="19"/>
      <c r="M30" s="20"/>
      <c r="N30" s="19"/>
      <c r="O30" s="20"/>
      <c r="P30" s="19">
        <f t="shared" si="5"/>
        <v>0</v>
      </c>
      <c r="Q30" s="20">
        <f t="shared" si="6"/>
        <v>0</v>
      </c>
      <c r="R30" s="21">
        <f t="shared" si="7"/>
        <v>0</v>
      </c>
      <c r="S30" s="22">
        <f t="shared" si="8"/>
        <v>0</v>
      </c>
      <c r="T30" s="21">
        <f>IF($E30=0,0,($P30/$E30)*100)</f>
        <v>0</v>
      </c>
      <c r="U30" s="23">
        <f>IF($E30=0,0,($Q30/$E30)*100)</f>
        <v>0</v>
      </c>
      <c r="V30" s="19"/>
      <c r="W30" s="20"/>
    </row>
    <row r="31" spans="1:23" ht="12.75">
      <c r="A31" s="17" t="s">
        <v>52</v>
      </c>
      <c r="B31" s="18">
        <v>19000000</v>
      </c>
      <c r="C31" s="18">
        <v>0</v>
      </c>
      <c r="D31" s="18"/>
      <c r="E31" s="18">
        <f t="shared" si="4"/>
        <v>19000000</v>
      </c>
      <c r="F31" s="19">
        <v>7000000</v>
      </c>
      <c r="G31" s="20">
        <v>0</v>
      </c>
      <c r="H31" s="19">
        <v>0</v>
      </c>
      <c r="I31" s="20">
        <v>0</v>
      </c>
      <c r="J31" s="19"/>
      <c r="K31" s="20"/>
      <c r="L31" s="19"/>
      <c r="M31" s="20"/>
      <c r="N31" s="19"/>
      <c r="O31" s="20"/>
      <c r="P31" s="19">
        <f t="shared" si="5"/>
        <v>0</v>
      </c>
      <c r="Q31" s="20">
        <f t="shared" si="6"/>
        <v>0</v>
      </c>
      <c r="R31" s="21">
        <f t="shared" si="7"/>
        <v>0</v>
      </c>
      <c r="S31" s="22">
        <f t="shared" si="8"/>
        <v>0</v>
      </c>
      <c r="T31" s="21">
        <f>IF($E31=0,0,($P31/$E31)*100)</f>
        <v>0</v>
      </c>
      <c r="U31" s="23">
        <f>IF($E31=0,0,($Q31/$E31)*100)</f>
        <v>0</v>
      </c>
      <c r="V31" s="19"/>
      <c r="W31" s="20"/>
    </row>
    <row r="32" spans="1:23" ht="12.75">
      <c r="A32" s="17" t="s">
        <v>53</v>
      </c>
      <c r="B32" s="18">
        <v>0</v>
      </c>
      <c r="C32" s="18">
        <v>0</v>
      </c>
      <c r="D32" s="18"/>
      <c r="E32" s="18">
        <f t="shared" si="4"/>
        <v>0</v>
      </c>
      <c r="F32" s="19">
        <v>0</v>
      </c>
      <c r="G32" s="20">
        <v>0</v>
      </c>
      <c r="H32" s="19">
        <v>0</v>
      </c>
      <c r="I32" s="20">
        <v>0</v>
      </c>
      <c r="J32" s="19"/>
      <c r="K32" s="20"/>
      <c r="L32" s="19"/>
      <c r="M32" s="20"/>
      <c r="N32" s="19"/>
      <c r="O32" s="20"/>
      <c r="P32" s="19">
        <f t="shared" si="5"/>
        <v>0</v>
      </c>
      <c r="Q32" s="20">
        <f t="shared" si="6"/>
        <v>0</v>
      </c>
      <c r="R32" s="21">
        <f t="shared" si="7"/>
        <v>0</v>
      </c>
      <c r="S32" s="22">
        <f t="shared" si="8"/>
        <v>0</v>
      </c>
      <c r="T32" s="21">
        <f>IF($E32=0,0,($P32/$E32)*100)</f>
        <v>0</v>
      </c>
      <c r="U32" s="23">
        <f>IF($E32=0,0,($Q32/$E32)*100)</f>
        <v>0</v>
      </c>
      <c r="V32" s="19"/>
      <c r="W32" s="20"/>
    </row>
    <row r="33" spans="1:23" ht="12.75">
      <c r="A33" s="24" t="s">
        <v>38</v>
      </c>
      <c r="B33" s="25">
        <f>SUM(B28:B32)</f>
        <v>137418000</v>
      </c>
      <c r="C33" s="25">
        <f>SUM(C28:C32)</f>
        <v>0</v>
      </c>
      <c r="D33" s="25">
        <f>SUM(D28:D32)</f>
        <v>0</v>
      </c>
      <c r="E33" s="25">
        <f t="shared" si="4"/>
        <v>137418000</v>
      </c>
      <c r="F33" s="26">
        <f aca="true" t="shared" si="9" ref="F33:O33">SUM(F28:F32)</f>
        <v>42465000</v>
      </c>
      <c r="G33" s="27">
        <f t="shared" si="9"/>
        <v>19755000</v>
      </c>
      <c r="H33" s="26">
        <f t="shared" si="9"/>
        <v>8680000</v>
      </c>
      <c r="I33" s="27">
        <f t="shared" si="9"/>
        <v>10242831</v>
      </c>
      <c r="J33" s="26">
        <f t="shared" si="9"/>
        <v>0</v>
      </c>
      <c r="K33" s="27">
        <f t="shared" si="9"/>
        <v>0</v>
      </c>
      <c r="L33" s="26">
        <f t="shared" si="9"/>
        <v>0</v>
      </c>
      <c r="M33" s="27">
        <f t="shared" si="9"/>
        <v>0</v>
      </c>
      <c r="N33" s="26">
        <f t="shared" si="9"/>
        <v>0</v>
      </c>
      <c r="O33" s="27">
        <f t="shared" si="9"/>
        <v>0</v>
      </c>
      <c r="P33" s="26">
        <f t="shared" si="5"/>
        <v>8680000</v>
      </c>
      <c r="Q33" s="27">
        <f t="shared" si="6"/>
        <v>10242831</v>
      </c>
      <c r="R33" s="28">
        <f t="shared" si="7"/>
        <v>0</v>
      </c>
      <c r="S33" s="29">
        <f t="shared" si="8"/>
        <v>0</v>
      </c>
      <c r="T33" s="28">
        <f>IF((+$E28+$E31)=0,0,(P33/(+$E28+$E31))*100)</f>
        <v>8.830111902339777</v>
      </c>
      <c r="U33" s="30">
        <f>IF((+$E28+$E31)=0,0,(Q33/(+$E28+$E31))*100)</f>
        <v>10.419970498474058</v>
      </c>
      <c r="V33" s="26">
        <f>SUM(V28:V32)</f>
        <v>0</v>
      </c>
      <c r="W33" s="27">
        <f>SUM(W28:W32)</f>
        <v>0</v>
      </c>
    </row>
    <row r="34" spans="1:23" ht="12.75" customHeight="1">
      <c r="A34" s="10" t="s">
        <v>54</v>
      </c>
      <c r="B34" s="31"/>
      <c r="C34" s="31"/>
      <c r="D34" s="31"/>
      <c r="E34" s="31"/>
      <c r="F34" s="32"/>
      <c r="G34" s="33"/>
      <c r="H34" s="32"/>
      <c r="I34" s="33"/>
      <c r="J34" s="32"/>
      <c r="K34" s="33"/>
      <c r="L34" s="32"/>
      <c r="M34" s="33"/>
      <c r="N34" s="32"/>
      <c r="O34" s="33"/>
      <c r="P34" s="32"/>
      <c r="Q34" s="33"/>
      <c r="R34" s="14"/>
      <c r="S34" s="15"/>
      <c r="T34" s="14"/>
      <c r="U34" s="16"/>
      <c r="V34" s="32"/>
      <c r="W34" s="33"/>
    </row>
    <row r="35" spans="1:23" ht="12.75">
      <c r="A35" s="17" t="s">
        <v>55</v>
      </c>
      <c r="B35" s="18">
        <v>0</v>
      </c>
      <c r="C35" s="18">
        <v>0</v>
      </c>
      <c r="D35" s="18"/>
      <c r="E35" s="18">
        <f aca="true" t="shared" si="10" ref="E35:E41">$B35+$C35+$D35</f>
        <v>0</v>
      </c>
      <c r="F35" s="19">
        <v>0</v>
      </c>
      <c r="G35" s="20">
        <v>0</v>
      </c>
      <c r="H35" s="19">
        <v>0</v>
      </c>
      <c r="I35" s="20">
        <v>0</v>
      </c>
      <c r="J35" s="19"/>
      <c r="K35" s="20"/>
      <c r="L35" s="19"/>
      <c r="M35" s="20"/>
      <c r="N35" s="19"/>
      <c r="O35" s="20"/>
      <c r="P35" s="19">
        <f aca="true" t="shared" si="11" ref="P35:P41">$H35+$J35+$L35+$N35</f>
        <v>0</v>
      </c>
      <c r="Q35" s="20">
        <f aca="true" t="shared" si="12" ref="Q35:Q41">$I35+$K35+$M35+$O35</f>
        <v>0</v>
      </c>
      <c r="R35" s="21">
        <f aca="true" t="shared" si="13" ref="R35:R41">IF($H35=0,0,(($H35-$H35)/$H35)*100)</f>
        <v>0</v>
      </c>
      <c r="S35" s="22">
        <f aca="true" t="shared" si="14" ref="S35:S41">IF($I35=0,0,(($I35-$I35)/$I35)*100)</f>
        <v>0</v>
      </c>
      <c r="T35" s="21">
        <f aca="true" t="shared" si="15" ref="T35:T40">IF($E35=0,0,($P35/$E35)*100)</f>
        <v>0</v>
      </c>
      <c r="U35" s="23">
        <f aca="true" t="shared" si="16" ref="U35:U40">IF($E35=0,0,($Q35/$E35)*100)</f>
        <v>0</v>
      </c>
      <c r="V35" s="19"/>
      <c r="W35" s="20"/>
    </row>
    <row r="36" spans="1:23" ht="12.75">
      <c r="A36" s="17" t="s">
        <v>56</v>
      </c>
      <c r="B36" s="18">
        <v>0</v>
      </c>
      <c r="C36" s="18">
        <v>0</v>
      </c>
      <c r="D36" s="18"/>
      <c r="E36" s="18">
        <f t="shared" si="10"/>
        <v>0</v>
      </c>
      <c r="F36" s="19">
        <v>0</v>
      </c>
      <c r="G36" s="20">
        <v>0</v>
      </c>
      <c r="H36" s="19">
        <v>0</v>
      </c>
      <c r="I36" s="20">
        <v>0</v>
      </c>
      <c r="J36" s="19"/>
      <c r="K36" s="20"/>
      <c r="L36" s="19"/>
      <c r="M36" s="20"/>
      <c r="N36" s="19"/>
      <c r="O36" s="20"/>
      <c r="P36" s="19">
        <f t="shared" si="11"/>
        <v>0</v>
      </c>
      <c r="Q36" s="20">
        <f t="shared" si="12"/>
        <v>0</v>
      </c>
      <c r="R36" s="21">
        <f t="shared" si="13"/>
        <v>0</v>
      </c>
      <c r="S36" s="22">
        <f t="shared" si="14"/>
        <v>0</v>
      </c>
      <c r="T36" s="21">
        <f t="shared" si="15"/>
        <v>0</v>
      </c>
      <c r="U36" s="23">
        <f t="shared" si="16"/>
        <v>0</v>
      </c>
      <c r="V36" s="19"/>
      <c r="W36" s="20"/>
    </row>
    <row r="37" spans="1:23" ht="12.75">
      <c r="A37" s="17" t="s">
        <v>57</v>
      </c>
      <c r="B37" s="18">
        <v>193620000</v>
      </c>
      <c r="C37" s="18">
        <v>0</v>
      </c>
      <c r="D37" s="18"/>
      <c r="E37" s="18">
        <f t="shared" si="10"/>
        <v>193620000</v>
      </c>
      <c r="F37" s="19">
        <v>95612000</v>
      </c>
      <c r="G37" s="20">
        <v>0</v>
      </c>
      <c r="H37" s="19">
        <v>0</v>
      </c>
      <c r="I37" s="20">
        <v>0</v>
      </c>
      <c r="J37" s="19"/>
      <c r="K37" s="20"/>
      <c r="L37" s="19"/>
      <c r="M37" s="20"/>
      <c r="N37" s="19"/>
      <c r="O37" s="20"/>
      <c r="P37" s="19">
        <f t="shared" si="11"/>
        <v>0</v>
      </c>
      <c r="Q37" s="20">
        <f t="shared" si="12"/>
        <v>0</v>
      </c>
      <c r="R37" s="21">
        <f t="shared" si="13"/>
        <v>0</v>
      </c>
      <c r="S37" s="22">
        <f t="shared" si="14"/>
        <v>0</v>
      </c>
      <c r="T37" s="21">
        <f t="shared" si="15"/>
        <v>0</v>
      </c>
      <c r="U37" s="23">
        <f t="shared" si="16"/>
        <v>0</v>
      </c>
      <c r="V37" s="19"/>
      <c r="W37" s="20"/>
    </row>
    <row r="38" spans="1:23" ht="12.75">
      <c r="A38" s="17" t="s">
        <v>58</v>
      </c>
      <c r="B38" s="18">
        <v>16070000</v>
      </c>
      <c r="C38" s="18">
        <v>0</v>
      </c>
      <c r="D38" s="18"/>
      <c r="E38" s="18">
        <f t="shared" si="10"/>
        <v>16070000</v>
      </c>
      <c r="F38" s="19">
        <v>5355000</v>
      </c>
      <c r="G38" s="20">
        <v>5355000</v>
      </c>
      <c r="H38" s="19">
        <v>2732000</v>
      </c>
      <c r="I38" s="20">
        <v>1473951</v>
      </c>
      <c r="J38" s="19"/>
      <c r="K38" s="20"/>
      <c r="L38" s="19"/>
      <c r="M38" s="20"/>
      <c r="N38" s="19"/>
      <c r="O38" s="20"/>
      <c r="P38" s="19">
        <f t="shared" si="11"/>
        <v>2732000</v>
      </c>
      <c r="Q38" s="20">
        <f t="shared" si="12"/>
        <v>1473951</v>
      </c>
      <c r="R38" s="21">
        <f t="shared" si="13"/>
        <v>0</v>
      </c>
      <c r="S38" s="22">
        <f t="shared" si="14"/>
        <v>0</v>
      </c>
      <c r="T38" s="21">
        <f t="shared" si="15"/>
        <v>17.000622277535783</v>
      </c>
      <c r="U38" s="23">
        <f t="shared" si="16"/>
        <v>9.172065961418793</v>
      </c>
      <c r="V38" s="19"/>
      <c r="W38" s="20"/>
    </row>
    <row r="39" spans="1:23" ht="12.75">
      <c r="A39" s="17" t="s">
        <v>59</v>
      </c>
      <c r="B39" s="18">
        <v>1800000</v>
      </c>
      <c r="C39" s="18">
        <v>0</v>
      </c>
      <c r="D39" s="18"/>
      <c r="E39" s="18">
        <f t="shared" si="10"/>
        <v>1800000</v>
      </c>
      <c r="F39" s="19">
        <v>900000</v>
      </c>
      <c r="G39" s="20">
        <v>0</v>
      </c>
      <c r="H39" s="19">
        <v>0</v>
      </c>
      <c r="I39" s="20">
        <v>0</v>
      </c>
      <c r="J39" s="19"/>
      <c r="K39" s="20"/>
      <c r="L39" s="19"/>
      <c r="M39" s="20"/>
      <c r="N39" s="19"/>
      <c r="O39" s="20"/>
      <c r="P39" s="19">
        <f t="shared" si="11"/>
        <v>0</v>
      </c>
      <c r="Q39" s="20">
        <f t="shared" si="12"/>
        <v>0</v>
      </c>
      <c r="R39" s="21">
        <f t="shared" si="13"/>
        <v>0</v>
      </c>
      <c r="S39" s="22">
        <f t="shared" si="14"/>
        <v>0</v>
      </c>
      <c r="T39" s="21">
        <f t="shared" si="15"/>
        <v>0</v>
      </c>
      <c r="U39" s="23">
        <f t="shared" si="16"/>
        <v>0</v>
      </c>
      <c r="V39" s="19"/>
      <c r="W39" s="20"/>
    </row>
    <row r="40" spans="1:23" ht="12.75">
      <c r="A40" s="17" t="s">
        <v>60</v>
      </c>
      <c r="B40" s="18">
        <v>0</v>
      </c>
      <c r="C40" s="18">
        <v>0</v>
      </c>
      <c r="D40" s="18"/>
      <c r="E40" s="18">
        <f t="shared" si="10"/>
        <v>0</v>
      </c>
      <c r="F40" s="19">
        <v>0</v>
      </c>
      <c r="G40" s="20">
        <v>0</v>
      </c>
      <c r="H40" s="19">
        <v>0</v>
      </c>
      <c r="I40" s="20">
        <v>0</v>
      </c>
      <c r="J40" s="19"/>
      <c r="K40" s="20"/>
      <c r="L40" s="19"/>
      <c r="M40" s="20"/>
      <c r="N40" s="19"/>
      <c r="O40" s="20"/>
      <c r="P40" s="19">
        <f t="shared" si="11"/>
        <v>0</v>
      </c>
      <c r="Q40" s="20">
        <f t="shared" si="12"/>
        <v>0</v>
      </c>
      <c r="R40" s="21">
        <f t="shared" si="13"/>
        <v>0</v>
      </c>
      <c r="S40" s="22">
        <f t="shared" si="14"/>
        <v>0</v>
      </c>
      <c r="T40" s="21">
        <f t="shared" si="15"/>
        <v>0</v>
      </c>
      <c r="U40" s="23">
        <f t="shared" si="16"/>
        <v>0</v>
      </c>
      <c r="V40" s="19"/>
      <c r="W40" s="20"/>
    </row>
    <row r="41" spans="1:23" ht="12.75">
      <c r="A41" s="24" t="s">
        <v>38</v>
      </c>
      <c r="B41" s="25">
        <f>SUM(B35:B40)</f>
        <v>211490000</v>
      </c>
      <c r="C41" s="25">
        <f>SUM(C35:C40)</f>
        <v>0</v>
      </c>
      <c r="D41" s="25">
        <f>SUM(D35:D40)</f>
        <v>0</v>
      </c>
      <c r="E41" s="25">
        <f t="shared" si="10"/>
        <v>211490000</v>
      </c>
      <c r="F41" s="26">
        <f aca="true" t="shared" si="17" ref="F41:O41">SUM(F35:F40)</f>
        <v>101867000</v>
      </c>
      <c r="G41" s="27">
        <f t="shared" si="17"/>
        <v>5355000</v>
      </c>
      <c r="H41" s="26">
        <f t="shared" si="17"/>
        <v>2732000</v>
      </c>
      <c r="I41" s="27">
        <f t="shared" si="17"/>
        <v>1473951</v>
      </c>
      <c r="J41" s="26">
        <f t="shared" si="17"/>
        <v>0</v>
      </c>
      <c r="K41" s="27">
        <f t="shared" si="17"/>
        <v>0</v>
      </c>
      <c r="L41" s="26">
        <f t="shared" si="17"/>
        <v>0</v>
      </c>
      <c r="M41" s="27">
        <f t="shared" si="17"/>
        <v>0</v>
      </c>
      <c r="N41" s="26">
        <f t="shared" si="17"/>
        <v>0</v>
      </c>
      <c r="O41" s="27">
        <f t="shared" si="17"/>
        <v>0</v>
      </c>
      <c r="P41" s="26">
        <f t="shared" si="11"/>
        <v>2732000</v>
      </c>
      <c r="Q41" s="27">
        <f t="shared" si="12"/>
        <v>1473951</v>
      </c>
      <c r="R41" s="28">
        <f t="shared" si="13"/>
        <v>0</v>
      </c>
      <c r="S41" s="29">
        <f t="shared" si="14"/>
        <v>0</v>
      </c>
      <c r="T41" s="28">
        <f>IF((+$E38+$E40)=0,0,(P41/(+$E38+$E40))*100)</f>
        <v>17.000622277535783</v>
      </c>
      <c r="U41" s="30">
        <f>IF((+$E38+$E40)=0,0,(Q41/(+$E38+$E40))*100)</f>
        <v>9.172065961418793</v>
      </c>
      <c r="V41" s="26">
        <f>SUM(V35:V40)</f>
        <v>0</v>
      </c>
      <c r="W41" s="27">
        <f>SUM(W35:W40)</f>
        <v>0</v>
      </c>
    </row>
    <row r="42" spans="1:23" ht="12.75">
      <c r="A42" s="10" t="s">
        <v>61</v>
      </c>
      <c r="B42" s="31"/>
      <c r="C42" s="31"/>
      <c r="D42" s="31"/>
      <c r="E42" s="31"/>
      <c r="F42" s="32"/>
      <c r="G42" s="33"/>
      <c r="H42" s="32"/>
      <c r="I42" s="33"/>
      <c r="J42" s="32"/>
      <c r="K42" s="33"/>
      <c r="L42" s="32"/>
      <c r="M42" s="33"/>
      <c r="N42" s="32"/>
      <c r="O42" s="33"/>
      <c r="P42" s="32"/>
      <c r="Q42" s="33"/>
      <c r="R42" s="14"/>
      <c r="S42" s="15"/>
      <c r="T42" s="14"/>
      <c r="U42" s="16"/>
      <c r="V42" s="32"/>
      <c r="W42" s="33"/>
    </row>
    <row r="43" spans="1:23" ht="12.75">
      <c r="A43" s="34" t="s">
        <v>62</v>
      </c>
      <c r="B43" s="18">
        <v>0</v>
      </c>
      <c r="C43" s="18">
        <v>0</v>
      </c>
      <c r="D43" s="18"/>
      <c r="E43" s="18">
        <f>$B43+$C43+$D43</f>
        <v>0</v>
      </c>
      <c r="F43" s="19">
        <v>0</v>
      </c>
      <c r="G43" s="20">
        <v>0</v>
      </c>
      <c r="H43" s="19">
        <v>0</v>
      </c>
      <c r="I43" s="20">
        <v>0</v>
      </c>
      <c r="J43" s="19"/>
      <c r="K43" s="20"/>
      <c r="L43" s="19"/>
      <c r="M43" s="20"/>
      <c r="N43" s="19"/>
      <c r="O43" s="20"/>
      <c r="P43" s="19">
        <f>$H43+$J43+$L43+$N43</f>
        <v>0</v>
      </c>
      <c r="Q43" s="20">
        <f>$I43+$K43+$M43+$O43</f>
        <v>0</v>
      </c>
      <c r="R43" s="21">
        <f>IF($H43=0,0,(($H43-$H43)/$H43)*100)</f>
        <v>0</v>
      </c>
      <c r="S43" s="22">
        <f>IF($I43=0,0,(($I43-$I43)/$I43)*100)</f>
        <v>0</v>
      </c>
      <c r="T43" s="21">
        <f>IF($E43=0,0,($P43/$E43)*100)</f>
        <v>0</v>
      </c>
      <c r="U43" s="23">
        <f>IF($E43=0,0,($Q43/$E43)*100)</f>
        <v>0</v>
      </c>
      <c r="V43" s="19"/>
      <c r="W43" s="20"/>
    </row>
    <row r="44" spans="1:23" ht="12.75">
      <c r="A44" s="17" t="s">
        <v>63</v>
      </c>
      <c r="B44" s="18">
        <v>0</v>
      </c>
      <c r="C44" s="18">
        <v>0</v>
      </c>
      <c r="D44" s="18"/>
      <c r="E44" s="18">
        <f>$B44+$C44+$D44</f>
        <v>0</v>
      </c>
      <c r="F44" s="19">
        <v>0</v>
      </c>
      <c r="G44" s="20">
        <v>0</v>
      </c>
      <c r="H44" s="19">
        <v>0</v>
      </c>
      <c r="I44" s="20">
        <v>0</v>
      </c>
      <c r="J44" s="19"/>
      <c r="K44" s="20"/>
      <c r="L44" s="19"/>
      <c r="M44" s="20"/>
      <c r="N44" s="19"/>
      <c r="O44" s="20"/>
      <c r="P44" s="19">
        <f>$H44+$J44+$L44+$N44</f>
        <v>0</v>
      </c>
      <c r="Q44" s="20">
        <f>$I44+$K44+$M44+$O44</f>
        <v>0</v>
      </c>
      <c r="R44" s="21">
        <f>IF($H44=0,0,(($H44-$H44)/$H44)*100)</f>
        <v>0</v>
      </c>
      <c r="S44" s="22">
        <f>IF($I44=0,0,(($I44-$I44)/$I44)*100)</f>
        <v>0</v>
      </c>
      <c r="T44" s="21">
        <f>IF($E44=0,0,($P44/$E44)*100)</f>
        <v>0</v>
      </c>
      <c r="U44" s="23">
        <f>IF($E44=0,0,($Q44/$E44)*100)</f>
        <v>0</v>
      </c>
      <c r="V44" s="19"/>
      <c r="W44" s="20"/>
    </row>
    <row r="45" spans="1:23" ht="12.75">
      <c r="A45" s="35" t="s">
        <v>38</v>
      </c>
      <c r="B45" s="36">
        <f>SUM(B43:B44)</f>
        <v>0</v>
      </c>
      <c r="C45" s="36">
        <f>SUM(C43:C44)</f>
        <v>0</v>
      </c>
      <c r="D45" s="36">
        <f>SUM(D43:D44)</f>
        <v>0</v>
      </c>
      <c r="E45" s="36">
        <f>$B45+$C45+$D45</f>
        <v>0</v>
      </c>
      <c r="F45" s="37">
        <f aca="true" t="shared" si="18" ref="F45:O45">SUM(F43:F44)</f>
        <v>0</v>
      </c>
      <c r="G45" s="38">
        <f t="shared" si="18"/>
        <v>0</v>
      </c>
      <c r="H45" s="37">
        <f t="shared" si="18"/>
        <v>0</v>
      </c>
      <c r="I45" s="38">
        <f t="shared" si="18"/>
        <v>0</v>
      </c>
      <c r="J45" s="37">
        <f t="shared" si="18"/>
        <v>0</v>
      </c>
      <c r="K45" s="38">
        <f t="shared" si="18"/>
        <v>0</v>
      </c>
      <c r="L45" s="37">
        <f t="shared" si="18"/>
        <v>0</v>
      </c>
      <c r="M45" s="38">
        <f t="shared" si="18"/>
        <v>0</v>
      </c>
      <c r="N45" s="37">
        <f t="shared" si="18"/>
        <v>0</v>
      </c>
      <c r="O45" s="38">
        <f t="shared" si="18"/>
        <v>0</v>
      </c>
      <c r="P45" s="37">
        <f>$H45+$J45+$L45+$N45</f>
        <v>0</v>
      </c>
      <c r="Q45" s="38">
        <f>$I45+$K45+$M45+$O45</f>
        <v>0</v>
      </c>
      <c r="R45" s="39">
        <f>IF($H45=0,0,(($H45-$H45)/$H45)*100)</f>
        <v>0</v>
      </c>
      <c r="S45" s="40">
        <f>IF($I45=0,0,(($I45-$I45)/$I45)*100)</f>
        <v>0</v>
      </c>
      <c r="T45" s="39">
        <f>IF($E45=0,0,($P45/$E45)*100)</f>
        <v>0</v>
      </c>
      <c r="U45" s="41">
        <f>IF($E45=0,0,($Q45/$E45)*100)</f>
        <v>0</v>
      </c>
      <c r="V45" s="37">
        <f>SUM(V43:V44)</f>
        <v>0</v>
      </c>
      <c r="W45" s="38">
        <f>SUM(W43:W44)</f>
        <v>0</v>
      </c>
    </row>
    <row r="46" spans="1:23" ht="12.75" customHeight="1">
      <c r="A46" s="10" t="s">
        <v>64</v>
      </c>
      <c r="B46" s="31"/>
      <c r="C46" s="31"/>
      <c r="D46" s="31"/>
      <c r="E46" s="31"/>
      <c r="F46" s="32"/>
      <c r="G46" s="33"/>
      <c r="H46" s="32"/>
      <c r="I46" s="33"/>
      <c r="J46" s="32"/>
      <c r="K46" s="33"/>
      <c r="L46" s="32"/>
      <c r="M46" s="33"/>
      <c r="N46" s="32"/>
      <c r="O46" s="33"/>
      <c r="P46" s="32"/>
      <c r="Q46" s="33"/>
      <c r="R46" s="14"/>
      <c r="S46" s="15"/>
      <c r="T46" s="14"/>
      <c r="U46" s="16"/>
      <c r="V46" s="32"/>
      <c r="W46" s="33"/>
    </row>
    <row r="47" spans="1:23" ht="12.75">
      <c r="A47" s="17" t="s">
        <v>65</v>
      </c>
      <c r="B47" s="18">
        <v>18000000</v>
      </c>
      <c r="C47" s="18">
        <v>0</v>
      </c>
      <c r="D47" s="18"/>
      <c r="E47" s="18">
        <f>$B47+$C47+$D47</f>
        <v>18000000</v>
      </c>
      <c r="F47" s="19">
        <v>4500000</v>
      </c>
      <c r="G47" s="20">
        <v>0</v>
      </c>
      <c r="H47" s="19">
        <v>0</v>
      </c>
      <c r="I47" s="20">
        <v>0</v>
      </c>
      <c r="J47" s="19"/>
      <c r="K47" s="20"/>
      <c r="L47" s="19"/>
      <c r="M47" s="20"/>
      <c r="N47" s="19"/>
      <c r="O47" s="20"/>
      <c r="P47" s="19">
        <f>$H47+$J47+$L47+$N47</f>
        <v>0</v>
      </c>
      <c r="Q47" s="20">
        <f>$I47+$K47+$M47+$O47</f>
        <v>0</v>
      </c>
      <c r="R47" s="21">
        <f>IF($H47=0,0,(($H47-$H47)/$H47)*100)</f>
        <v>0</v>
      </c>
      <c r="S47" s="22">
        <f>IF($I47=0,0,(($I47-$I47)/$I47)*100)</f>
        <v>0</v>
      </c>
      <c r="T47" s="21">
        <f>IF($E47=0,0,($P47/$E47)*100)</f>
        <v>0</v>
      </c>
      <c r="U47" s="23">
        <f>IF($E47=0,0,($Q47/$E47)*100)</f>
        <v>0</v>
      </c>
      <c r="V47" s="19"/>
      <c r="W47" s="20"/>
    </row>
    <row r="48" spans="1:23" ht="12.75">
      <c r="A48" s="24" t="s">
        <v>38</v>
      </c>
      <c r="B48" s="25">
        <f>B47</f>
        <v>18000000</v>
      </c>
      <c r="C48" s="25">
        <f>C47</f>
        <v>0</v>
      </c>
      <c r="D48" s="25">
        <f>D47</f>
        <v>0</v>
      </c>
      <c r="E48" s="25">
        <f>$B48+$C48+$D48</f>
        <v>18000000</v>
      </c>
      <c r="F48" s="26">
        <f aca="true" t="shared" si="19" ref="F48:O48">F47</f>
        <v>4500000</v>
      </c>
      <c r="G48" s="27">
        <f t="shared" si="19"/>
        <v>0</v>
      </c>
      <c r="H48" s="26">
        <f t="shared" si="19"/>
        <v>0</v>
      </c>
      <c r="I48" s="27">
        <f t="shared" si="19"/>
        <v>0</v>
      </c>
      <c r="J48" s="26">
        <f t="shared" si="19"/>
        <v>0</v>
      </c>
      <c r="K48" s="27">
        <f t="shared" si="19"/>
        <v>0</v>
      </c>
      <c r="L48" s="26">
        <f t="shared" si="19"/>
        <v>0</v>
      </c>
      <c r="M48" s="27">
        <f t="shared" si="19"/>
        <v>0</v>
      </c>
      <c r="N48" s="26">
        <f t="shared" si="19"/>
        <v>0</v>
      </c>
      <c r="O48" s="27">
        <f t="shared" si="19"/>
        <v>0</v>
      </c>
      <c r="P48" s="26">
        <f>$H48+$J48+$L48+$N48</f>
        <v>0</v>
      </c>
      <c r="Q48" s="27">
        <f>$I48+$K48+$M48+$O48</f>
        <v>0</v>
      </c>
      <c r="R48" s="28">
        <f>IF($H48=0,0,(($H48-$H48)/$H48)*100)</f>
        <v>0</v>
      </c>
      <c r="S48" s="29">
        <f>IF($I48=0,0,(($I48-$I48)/$I48)*100)</f>
        <v>0</v>
      </c>
      <c r="T48" s="28">
        <v>0</v>
      </c>
      <c r="U48" s="30">
        <v>0</v>
      </c>
      <c r="V48" s="26">
        <f>V47</f>
        <v>0</v>
      </c>
      <c r="W48" s="27">
        <f>W47</f>
        <v>0</v>
      </c>
    </row>
    <row r="49" spans="1:23" ht="12.75">
      <c r="A49" s="42" t="s">
        <v>66</v>
      </c>
      <c r="B49" s="43">
        <f>SUM(B9:B13,B16:B18,B21:B22,B25,B28:B32,B35:B40,B43:B44,B47)</f>
        <v>479958000</v>
      </c>
      <c r="C49" s="43">
        <f>SUM(C9:C13,C16:C18,C21:C22,C25,C28:C32,C35:C40,C43:C44,C47)</f>
        <v>0</v>
      </c>
      <c r="D49" s="43">
        <f>SUM(D9:D13,D16:D18,D21:D22,D25,D28:D32,D35:D40,D43:D44,D47)</f>
        <v>0</v>
      </c>
      <c r="E49" s="43">
        <f>$B49+$C49+$D49</f>
        <v>479958000</v>
      </c>
      <c r="F49" s="44">
        <f aca="true" t="shared" si="20" ref="F49:O49">SUM(F9:F13,F16:F18,F21:F22,F25,F28:F32,F35:F40,F43:F44,F47)</f>
        <v>223577000</v>
      </c>
      <c r="G49" s="45">
        <f t="shared" si="20"/>
        <v>105880000</v>
      </c>
      <c r="H49" s="44">
        <f t="shared" si="20"/>
        <v>28870000</v>
      </c>
      <c r="I49" s="45">
        <f t="shared" si="20"/>
        <v>29688118</v>
      </c>
      <c r="J49" s="44">
        <f t="shared" si="20"/>
        <v>0</v>
      </c>
      <c r="K49" s="45">
        <f t="shared" si="20"/>
        <v>0</v>
      </c>
      <c r="L49" s="44">
        <f t="shared" si="20"/>
        <v>0</v>
      </c>
      <c r="M49" s="45">
        <f t="shared" si="20"/>
        <v>0</v>
      </c>
      <c r="N49" s="44">
        <f t="shared" si="20"/>
        <v>0</v>
      </c>
      <c r="O49" s="45">
        <f t="shared" si="20"/>
        <v>0</v>
      </c>
      <c r="P49" s="44">
        <f>$H49+$J49+$L49+$N49</f>
        <v>28870000</v>
      </c>
      <c r="Q49" s="45">
        <f>$I49+$K49+$M49+$O49</f>
        <v>29688118</v>
      </c>
      <c r="R49" s="46">
        <f>IF($H49=0,0,(($H49-$H49)/$H49)*100)</f>
        <v>0</v>
      </c>
      <c r="S49" s="47">
        <f>IF($I49=0,0,(($I49-$I49)/$I49)*100)</f>
        <v>0</v>
      </c>
      <c r="T49" s="46">
        <f>IF((+$E9+$E10+$E12+$E16+$E17+$E21+$E22+$E28+$E31+$E38+$E40+$E43+$E44)=0,0,(P49/(+$E9+$E10+$E12+$E16+$E17+$E21+$E22+$E28+$E31+$E38+$E40+$E43+$E44)*100))</f>
        <v>15.252133026917084</v>
      </c>
      <c r="U49" s="48">
        <f>IF((+$E9+$E10+$E12+$E16+$E17+$E21+$E22+$E28+$E31+$E38+$E40+$E43+$E44)=0,0,(Q49/(+$E9+$E10+$E12+$E16+$E17+$E21+$E22+$E28+$E31+$E38+$E40+$E43+$E44)*100))</f>
        <v>15.684347940935625</v>
      </c>
      <c r="V49" s="44">
        <f>SUM(V9:V13,V16:V18,V21:V22,V25,V28:V32,V35:V40,V43:V44,V47)</f>
        <v>0</v>
      </c>
      <c r="W49" s="45">
        <f>SUM(W9:W13,W16:W18,W21:W22,W25,W28:W32,W35:W40,W43:W44,W47)</f>
        <v>0</v>
      </c>
    </row>
    <row r="50" spans="1:23" ht="12.75" customHeight="1">
      <c r="A50" s="10" t="s">
        <v>39</v>
      </c>
      <c r="B50" s="31"/>
      <c r="C50" s="31"/>
      <c r="D50" s="31"/>
      <c r="E50" s="31"/>
      <c r="F50" s="32"/>
      <c r="G50" s="33"/>
      <c r="H50" s="32"/>
      <c r="I50" s="33"/>
      <c r="J50" s="32"/>
      <c r="K50" s="33"/>
      <c r="L50" s="32"/>
      <c r="M50" s="33"/>
      <c r="N50" s="32"/>
      <c r="O50" s="33"/>
      <c r="P50" s="32"/>
      <c r="Q50" s="33"/>
      <c r="R50" s="14"/>
      <c r="S50" s="15"/>
      <c r="T50" s="14"/>
      <c r="U50" s="16"/>
      <c r="V50" s="32"/>
      <c r="W50" s="33"/>
    </row>
    <row r="51" spans="1:23" ht="12.75">
      <c r="A51" s="17" t="s">
        <v>67</v>
      </c>
      <c r="B51" s="18">
        <v>1020313000</v>
      </c>
      <c r="C51" s="18">
        <v>0</v>
      </c>
      <c r="D51" s="18"/>
      <c r="E51" s="18">
        <f>$B51+$C51+$D51</f>
        <v>1020313000</v>
      </c>
      <c r="F51" s="19">
        <v>416560000</v>
      </c>
      <c r="G51" s="20">
        <v>416560000</v>
      </c>
      <c r="H51" s="19">
        <v>171652000</v>
      </c>
      <c r="I51" s="20">
        <v>205492834</v>
      </c>
      <c r="J51" s="19"/>
      <c r="K51" s="20"/>
      <c r="L51" s="19"/>
      <c r="M51" s="20"/>
      <c r="N51" s="19"/>
      <c r="O51" s="20"/>
      <c r="P51" s="19">
        <f>$H51+$J51+$L51+$N51</f>
        <v>171652000</v>
      </c>
      <c r="Q51" s="20">
        <f>$I51+$K51+$M51+$O51</f>
        <v>205492834</v>
      </c>
      <c r="R51" s="21">
        <f>IF($H51=0,0,(($H51-$H51)/$H51)*100)</f>
        <v>0</v>
      </c>
      <c r="S51" s="22">
        <f>IF($I51=0,0,(($I51-$I51)/$I51)*100)</f>
        <v>0</v>
      </c>
      <c r="T51" s="21">
        <f>IF($E51=0,0,($P51/$E51)*100)</f>
        <v>16.82346495634183</v>
      </c>
      <c r="U51" s="23">
        <f>IF($E51=0,0,($Q51/$E51)*100)</f>
        <v>20.140176004814208</v>
      </c>
      <c r="V51" s="19"/>
      <c r="W51" s="20"/>
    </row>
    <row r="52" spans="1:23" s="50" customFormat="1" ht="12.75">
      <c r="A52" s="49" t="s">
        <v>38</v>
      </c>
      <c r="B52" s="18">
        <f>B51</f>
        <v>1020313000</v>
      </c>
      <c r="C52" s="18">
        <f>C51</f>
        <v>0</v>
      </c>
      <c r="D52" s="18">
        <f>D51</f>
        <v>0</v>
      </c>
      <c r="E52" s="18">
        <f>$B52+$C52+$D52</f>
        <v>1020313000</v>
      </c>
      <c r="F52" s="19">
        <f aca="true" t="shared" si="21" ref="F52:O52">F51</f>
        <v>416560000</v>
      </c>
      <c r="G52" s="20">
        <f t="shared" si="21"/>
        <v>416560000</v>
      </c>
      <c r="H52" s="19">
        <f t="shared" si="21"/>
        <v>171652000</v>
      </c>
      <c r="I52" s="20">
        <f t="shared" si="21"/>
        <v>205492834</v>
      </c>
      <c r="J52" s="19">
        <f t="shared" si="21"/>
        <v>0</v>
      </c>
      <c r="K52" s="20">
        <f t="shared" si="21"/>
        <v>0</v>
      </c>
      <c r="L52" s="19">
        <f t="shared" si="21"/>
        <v>0</v>
      </c>
      <c r="M52" s="20">
        <f t="shared" si="21"/>
        <v>0</v>
      </c>
      <c r="N52" s="19">
        <f t="shared" si="21"/>
        <v>0</v>
      </c>
      <c r="O52" s="20">
        <f t="shared" si="21"/>
        <v>0</v>
      </c>
      <c r="P52" s="19">
        <f>$H52+$J52+$L52+$N52</f>
        <v>171652000</v>
      </c>
      <c r="Q52" s="20">
        <f>$I52+$K52+$M52+$O52</f>
        <v>205492834</v>
      </c>
      <c r="R52" s="21">
        <f>IF($H52=0,0,(($H52-$H52)/$H52)*100)</f>
        <v>0</v>
      </c>
      <c r="S52" s="22">
        <f>IF($I52=0,0,(($I52-$I52)/$I52)*100)</f>
        <v>0</v>
      </c>
      <c r="T52" s="21">
        <f>IF($E52=0,0,($P52/$E52)*100)</f>
        <v>16.82346495634183</v>
      </c>
      <c r="U52" s="23">
        <f>IF($E52=0,0,($Q52/$E52)*100)</f>
        <v>20.140176004814208</v>
      </c>
      <c r="V52" s="19">
        <f>V51</f>
        <v>0</v>
      </c>
      <c r="W52" s="20">
        <f>W51</f>
        <v>0</v>
      </c>
    </row>
    <row r="53" spans="1:23" ht="12.75">
      <c r="A53" s="35" t="s">
        <v>66</v>
      </c>
      <c r="B53" s="36">
        <f>B51</f>
        <v>1020313000</v>
      </c>
      <c r="C53" s="36">
        <f>C51</f>
        <v>0</v>
      </c>
      <c r="D53" s="36">
        <f>D51</f>
        <v>0</v>
      </c>
      <c r="E53" s="36">
        <f>$B53+$C53+$D53</f>
        <v>1020313000</v>
      </c>
      <c r="F53" s="37">
        <f aca="true" t="shared" si="22" ref="F53:O53">F51</f>
        <v>416560000</v>
      </c>
      <c r="G53" s="38">
        <f t="shared" si="22"/>
        <v>416560000</v>
      </c>
      <c r="H53" s="37">
        <f t="shared" si="22"/>
        <v>171652000</v>
      </c>
      <c r="I53" s="38">
        <f t="shared" si="22"/>
        <v>205492834</v>
      </c>
      <c r="J53" s="37">
        <f t="shared" si="22"/>
        <v>0</v>
      </c>
      <c r="K53" s="38">
        <f t="shared" si="22"/>
        <v>0</v>
      </c>
      <c r="L53" s="37">
        <f t="shared" si="22"/>
        <v>0</v>
      </c>
      <c r="M53" s="38">
        <f t="shared" si="22"/>
        <v>0</v>
      </c>
      <c r="N53" s="37">
        <f t="shared" si="22"/>
        <v>0</v>
      </c>
      <c r="O53" s="38">
        <f t="shared" si="22"/>
        <v>0</v>
      </c>
      <c r="P53" s="37">
        <f>$H53+$J53+$L53+$N53</f>
        <v>171652000</v>
      </c>
      <c r="Q53" s="38">
        <f>$I53+$K53+$M53+$O53</f>
        <v>205492834</v>
      </c>
      <c r="R53" s="39">
        <f>IF($H53=0,0,(($H53-$H53)/$H53)*100)</f>
        <v>0</v>
      </c>
      <c r="S53" s="40">
        <f>IF($I53=0,0,(($I53-$I53)/$I53)*100)</f>
        <v>0</v>
      </c>
      <c r="T53" s="39">
        <f>IF($E53=0,0,($P53/$E53)*100)</f>
        <v>16.82346495634183</v>
      </c>
      <c r="U53" s="41">
        <f>IF($E53=0,0,($Q53/$E53)*100)</f>
        <v>20.140176004814208</v>
      </c>
      <c r="V53" s="37">
        <f>V51</f>
        <v>0</v>
      </c>
      <c r="W53" s="38">
        <f>W51</f>
        <v>0</v>
      </c>
    </row>
    <row r="54" spans="1:23" ht="12.75">
      <c r="A54" s="42" t="s">
        <v>68</v>
      </c>
      <c r="B54" s="43">
        <f>SUM(B9:B13,B16:B18,B21:B22,B25,B28:B32,B35:B40,B43:B44,B47,B51)</f>
        <v>1500271000</v>
      </c>
      <c r="C54" s="43">
        <f>SUM(C9:C13,C16:C18,C21:C22,C25,C28:C32,C35:C40,C43:C44,C47,C51)</f>
        <v>0</v>
      </c>
      <c r="D54" s="43">
        <f>SUM(D9:D13,D16:D18,D21:D22,D25,D28:D32,D35:D40,D43:D44,D47,D51)</f>
        <v>0</v>
      </c>
      <c r="E54" s="43">
        <f>$B54+$C54+$D54</f>
        <v>1500271000</v>
      </c>
      <c r="F54" s="44">
        <f aca="true" t="shared" si="23" ref="F54:O54">SUM(F9:F13,F16:F18,F21:F22,F25,F28:F32,F35:F40,F43:F44,F47,F51)</f>
        <v>640137000</v>
      </c>
      <c r="G54" s="45">
        <f t="shared" si="23"/>
        <v>522440000</v>
      </c>
      <c r="H54" s="44">
        <f t="shared" si="23"/>
        <v>200522000</v>
      </c>
      <c r="I54" s="45">
        <f t="shared" si="23"/>
        <v>235180952</v>
      </c>
      <c r="J54" s="44">
        <f t="shared" si="23"/>
        <v>0</v>
      </c>
      <c r="K54" s="45">
        <f t="shared" si="23"/>
        <v>0</v>
      </c>
      <c r="L54" s="44">
        <f t="shared" si="23"/>
        <v>0</v>
      </c>
      <c r="M54" s="45">
        <f t="shared" si="23"/>
        <v>0</v>
      </c>
      <c r="N54" s="44">
        <f t="shared" si="23"/>
        <v>0</v>
      </c>
      <c r="O54" s="45">
        <f t="shared" si="23"/>
        <v>0</v>
      </c>
      <c r="P54" s="44">
        <f>$H54+$J54+$L54+$N54</f>
        <v>200522000</v>
      </c>
      <c r="Q54" s="45">
        <f>$I54+$K54+$M54+$O54</f>
        <v>235180952</v>
      </c>
      <c r="R54" s="46">
        <f>IF($H54=0,0,(($H54-$H54)/$H54)*100)</f>
        <v>0</v>
      </c>
      <c r="S54" s="47">
        <f>IF($I54=0,0,(($I54-$I54)/$I54)*100)</f>
        <v>0</v>
      </c>
      <c r="T54" s="46">
        <f>IF((+$E9+$E10+$E12+$E16+$E17+$E21+$E22+$E28+$E31+$E38+$E40+$E43+$E44+$E51)=0,0,(P54/(+$E9+$E10+$E12+$E16+$E17+$E21+$E22+$E28+$E31+$E38+$E40+$E43+$E44+$E51)*100))</f>
        <v>16.57757370630573</v>
      </c>
      <c r="U54" s="48">
        <f>IF((+$E9+$E10+$E12+$E16+$E17+$E21+$E22+$E28+$E31+$E38+$E40+$E43+$E44+$E51)=0,0,(Q54/(+$E9+$E10+$E12+$E16+$E17+$E21+$E22+$E28+$E31+$E38+$E40+$E43+$E44+$E51)*100))</f>
        <v>19.442901856649893</v>
      </c>
      <c r="V54" s="44">
        <f>SUM(V9:V13,V16:V18,V21:V22,V25,V28:V32,V35:V40,V43:V44,V47,V51)</f>
        <v>0</v>
      </c>
      <c r="W54" s="45">
        <f>SUM(W9:W13,W16:W18,W21:W22,W25,W28:W32,W35:W40,W43:W44,W47,W51)</f>
        <v>0</v>
      </c>
    </row>
    <row r="55" spans="1:23" ht="13.5" thickBot="1">
      <c r="A55" s="42"/>
      <c r="B55" s="43"/>
      <c r="C55" s="43"/>
      <c r="D55" s="43"/>
      <c r="E55" s="43"/>
      <c r="F55" s="44"/>
      <c r="G55" s="45"/>
      <c r="H55" s="44"/>
      <c r="I55" s="45"/>
      <c r="J55" s="44"/>
      <c r="K55" s="45"/>
      <c r="L55" s="44"/>
      <c r="M55" s="45"/>
      <c r="N55" s="44"/>
      <c r="O55" s="45"/>
      <c r="P55" s="44"/>
      <c r="Q55" s="45"/>
      <c r="R55" s="46"/>
      <c r="S55" s="47"/>
      <c r="T55" s="46"/>
      <c r="U55" s="48"/>
      <c r="V55" s="44"/>
      <c r="W55" s="45"/>
    </row>
    <row r="56" spans="1:23" ht="13.5" thickTop="1">
      <c r="A56" s="51"/>
      <c r="B56" s="52">
        <v>0</v>
      </c>
      <c r="C56" s="53">
        <v>0</v>
      </c>
      <c r="D56" s="53"/>
      <c r="E56" s="54">
        <f>$B56+$C56+$D56</f>
        <v>0</v>
      </c>
      <c r="F56" s="52">
        <v>0</v>
      </c>
      <c r="G56" s="53">
        <v>0</v>
      </c>
      <c r="H56" s="53">
        <v>0</v>
      </c>
      <c r="I56" s="54">
        <v>0</v>
      </c>
      <c r="J56" s="53"/>
      <c r="K56" s="54"/>
      <c r="L56" s="53"/>
      <c r="M56" s="53"/>
      <c r="N56" s="53"/>
      <c r="O56" s="53"/>
      <c r="P56" s="53">
        <f>$H56+$J56+$L56+$N56</f>
        <v>0</v>
      </c>
      <c r="Q56" s="53">
        <f>$I56+$K56+$M56+$O56</f>
        <v>0</v>
      </c>
      <c r="R56" s="55">
        <f>IF($H56=0,0,(($H56-$H56)/$H56)*100)</f>
        <v>0</v>
      </c>
      <c r="S56" s="55">
        <f>IF($I56=0,0,(($I56-$I56)/$I56)*100)</f>
        <v>0</v>
      </c>
      <c r="T56" s="55">
        <f>IF($E56=0,0,($P56/$E56)*100)</f>
        <v>0</v>
      </c>
      <c r="U56" s="56">
        <f>IF($E56=0,0,($Q56/$E56)*100)</f>
        <v>0</v>
      </c>
      <c r="V56" s="52"/>
      <c r="W56" s="54"/>
    </row>
    <row r="57" spans="1:23" ht="12.75">
      <c r="A57" s="57"/>
      <c r="B57" s="58"/>
      <c r="C57" s="59"/>
      <c r="D57" s="59"/>
      <c r="E57" s="60"/>
      <c r="F57" s="61" t="s">
        <v>3</v>
      </c>
      <c r="G57" s="62"/>
      <c r="H57" s="61" t="s">
        <v>4</v>
      </c>
      <c r="I57" s="63"/>
      <c r="J57" s="61" t="s">
        <v>5</v>
      </c>
      <c r="K57" s="63"/>
      <c r="L57" s="61" t="s">
        <v>6</v>
      </c>
      <c r="M57" s="61"/>
      <c r="N57" s="64" t="s">
        <v>7</v>
      </c>
      <c r="O57" s="61"/>
      <c r="P57" s="64" t="s">
        <v>8</v>
      </c>
      <c r="Q57" s="61"/>
      <c r="R57" s="121" t="s">
        <v>9</v>
      </c>
      <c r="S57" s="122"/>
      <c r="T57" s="121" t="s">
        <v>10</v>
      </c>
      <c r="U57" s="122"/>
      <c r="V57" s="123"/>
      <c r="W57" s="122"/>
    </row>
    <row r="58" spans="1:23" ht="67.5">
      <c r="A58" s="65" t="s">
        <v>69</v>
      </c>
      <c r="B58" s="66" t="s">
        <v>70</v>
      </c>
      <c r="C58" s="66" t="s">
        <v>71</v>
      </c>
      <c r="D58" s="67" t="s">
        <v>72</v>
      </c>
      <c r="E58" s="66" t="s">
        <v>73</v>
      </c>
      <c r="F58" s="66" t="s">
        <v>74</v>
      </c>
      <c r="G58" s="66" t="s">
        <v>75</v>
      </c>
      <c r="H58" s="66" t="s">
        <v>76</v>
      </c>
      <c r="I58" s="68" t="s">
        <v>77</v>
      </c>
      <c r="J58" s="66" t="s">
        <v>76</v>
      </c>
      <c r="K58" s="68" t="s">
        <v>78</v>
      </c>
      <c r="L58" s="66" t="s">
        <v>76</v>
      </c>
      <c r="M58" s="68" t="s">
        <v>79</v>
      </c>
      <c r="N58" s="66" t="s">
        <v>76</v>
      </c>
      <c r="O58" s="68" t="s">
        <v>80</v>
      </c>
      <c r="P58" s="68" t="s">
        <v>81</v>
      </c>
      <c r="Q58" s="69" t="s">
        <v>82</v>
      </c>
      <c r="R58" s="70" t="s">
        <v>83</v>
      </c>
      <c r="S58" s="71" t="s">
        <v>84</v>
      </c>
      <c r="T58" s="70" t="s">
        <v>85</v>
      </c>
      <c r="U58" s="67" t="s">
        <v>86</v>
      </c>
      <c r="V58" s="66"/>
      <c r="W58" s="68"/>
    </row>
    <row r="59" spans="1:23" ht="12.75">
      <c r="A59" s="72" t="str">
        <f>+A7</f>
        <v>R thousands</v>
      </c>
      <c r="B59" s="73"/>
      <c r="C59" s="73">
        <v>100</v>
      </c>
      <c r="D59" s="73"/>
      <c r="E59" s="73"/>
      <c r="F59" s="73"/>
      <c r="G59" s="73"/>
      <c r="H59" s="73"/>
      <c r="I59" s="73"/>
      <c r="J59" s="73"/>
      <c r="K59" s="73"/>
      <c r="L59" s="73"/>
      <c r="M59" s="74"/>
      <c r="N59" s="73"/>
      <c r="O59" s="74"/>
      <c r="P59" s="73"/>
      <c r="Q59" s="74"/>
      <c r="R59" s="73"/>
      <c r="S59" s="74"/>
      <c r="T59" s="73"/>
      <c r="U59" s="73"/>
      <c r="V59" s="73"/>
      <c r="W59" s="73"/>
    </row>
    <row r="60" spans="1:23" ht="12.75">
      <c r="A60" s="75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7"/>
      <c r="N60" s="76"/>
      <c r="O60" s="77"/>
      <c r="P60" s="76"/>
      <c r="Q60" s="77"/>
      <c r="R60" s="76"/>
      <c r="S60" s="77"/>
      <c r="T60" s="76"/>
      <c r="U60" s="76"/>
      <c r="V60" s="76"/>
      <c r="W60" s="76"/>
    </row>
    <row r="61" spans="1:23" ht="12.75" hidden="1">
      <c r="A61" s="78" t="s">
        <v>87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80"/>
      <c r="N61" s="79"/>
      <c r="O61" s="80"/>
      <c r="P61" s="79"/>
      <c r="Q61" s="80"/>
      <c r="R61" s="79"/>
      <c r="S61" s="80"/>
      <c r="T61" s="79"/>
      <c r="U61" s="79"/>
      <c r="V61" s="79"/>
      <c r="W61" s="79"/>
    </row>
    <row r="62" spans="1:23" ht="12.75" hidden="1">
      <c r="A62" s="81" t="s">
        <v>88</v>
      </c>
      <c r="B62" s="82">
        <f>SUM(B63:B66)</f>
        <v>0</v>
      </c>
      <c r="C62" s="82">
        <f aca="true" t="shared" si="24" ref="C62:I62">SUM(C63:C66)</f>
        <v>0</v>
      </c>
      <c r="D62" s="82">
        <f t="shared" si="24"/>
        <v>0</v>
      </c>
      <c r="E62" s="82">
        <f t="shared" si="24"/>
        <v>0</v>
      </c>
      <c r="F62" s="82">
        <f t="shared" si="24"/>
        <v>0</v>
      </c>
      <c r="G62" s="82">
        <f t="shared" si="24"/>
        <v>0</v>
      </c>
      <c r="H62" s="82">
        <f t="shared" si="24"/>
        <v>0</v>
      </c>
      <c r="I62" s="82">
        <f t="shared" si="24"/>
        <v>0</v>
      </c>
      <c r="J62" s="82">
        <f>SUM(J63:J66)</f>
        <v>0</v>
      </c>
      <c r="K62" s="82">
        <f>SUM(K63:K66)</f>
        <v>0</v>
      </c>
      <c r="L62" s="82">
        <f>SUM(L63:L66)</f>
        <v>0</v>
      </c>
      <c r="M62" s="83">
        <f>SUM(M63:M66)</f>
        <v>0</v>
      </c>
      <c r="N62" s="82"/>
      <c r="O62" s="83"/>
      <c r="P62" s="82"/>
      <c r="Q62" s="83"/>
      <c r="R62" s="82"/>
      <c r="S62" s="83"/>
      <c r="T62" s="82"/>
      <c r="U62" s="82"/>
      <c r="V62" s="82"/>
      <c r="W62" s="82"/>
    </row>
    <row r="63" spans="1:23" ht="12.75" hidden="1">
      <c r="A63" s="57" t="s">
        <v>89</v>
      </c>
      <c r="B63" s="84"/>
      <c r="C63" s="84"/>
      <c r="D63" s="84"/>
      <c r="E63" s="84">
        <f>SUM(B63:D63)</f>
        <v>0</v>
      </c>
      <c r="F63" s="84"/>
      <c r="G63" s="84"/>
      <c r="H63" s="84"/>
      <c r="I63" s="85"/>
      <c r="J63" s="84"/>
      <c r="K63" s="85"/>
      <c r="L63" s="84"/>
      <c r="M63" s="86"/>
      <c r="N63" s="84"/>
      <c r="O63" s="86"/>
      <c r="P63" s="84"/>
      <c r="Q63" s="86"/>
      <c r="R63" s="84"/>
      <c r="S63" s="86"/>
      <c r="T63" s="84"/>
      <c r="U63" s="84"/>
      <c r="V63" s="84"/>
      <c r="W63" s="84"/>
    </row>
    <row r="64" spans="1:23" ht="12.75" hidden="1">
      <c r="A64" s="57" t="s">
        <v>90</v>
      </c>
      <c r="B64" s="84"/>
      <c r="C64" s="84"/>
      <c r="D64" s="84"/>
      <c r="E64" s="84">
        <f>SUM(B64:D64)</f>
        <v>0</v>
      </c>
      <c r="F64" s="84"/>
      <c r="G64" s="84"/>
      <c r="H64" s="84"/>
      <c r="I64" s="85"/>
      <c r="J64" s="84"/>
      <c r="K64" s="85"/>
      <c r="L64" s="84"/>
      <c r="M64" s="86"/>
      <c r="N64" s="84"/>
      <c r="O64" s="86"/>
      <c r="P64" s="84"/>
      <c r="Q64" s="86"/>
      <c r="R64" s="84"/>
      <c r="S64" s="86"/>
      <c r="T64" s="84"/>
      <c r="U64" s="84"/>
      <c r="V64" s="84"/>
      <c r="W64" s="84"/>
    </row>
    <row r="65" spans="1:23" ht="12.75" hidden="1">
      <c r="A65" s="57" t="s">
        <v>91</v>
      </c>
      <c r="B65" s="84"/>
      <c r="C65" s="84"/>
      <c r="D65" s="84"/>
      <c r="E65" s="84">
        <f>SUM(B65:D65)</f>
        <v>0</v>
      </c>
      <c r="F65" s="84"/>
      <c r="G65" s="84"/>
      <c r="H65" s="84"/>
      <c r="I65" s="85"/>
      <c r="J65" s="84"/>
      <c r="K65" s="85"/>
      <c r="L65" s="84"/>
      <c r="M65" s="86"/>
      <c r="N65" s="84"/>
      <c r="O65" s="86"/>
      <c r="P65" s="84"/>
      <c r="Q65" s="86"/>
      <c r="R65" s="84"/>
      <c r="S65" s="86"/>
      <c r="T65" s="84"/>
      <c r="U65" s="84"/>
      <c r="V65" s="84"/>
      <c r="W65" s="84"/>
    </row>
    <row r="66" spans="1:23" ht="12.75" hidden="1">
      <c r="A66" s="57" t="s">
        <v>92</v>
      </c>
      <c r="B66" s="84"/>
      <c r="C66" s="84"/>
      <c r="D66" s="84"/>
      <c r="E66" s="84">
        <f>SUM(B66:D66)</f>
        <v>0</v>
      </c>
      <c r="F66" s="84"/>
      <c r="G66" s="84"/>
      <c r="H66" s="84"/>
      <c r="I66" s="85"/>
      <c r="J66" s="84"/>
      <c r="K66" s="85"/>
      <c r="L66" s="84"/>
      <c r="M66" s="86"/>
      <c r="N66" s="84"/>
      <c r="O66" s="86"/>
      <c r="P66" s="84"/>
      <c r="Q66" s="86"/>
      <c r="R66" s="84"/>
      <c r="S66" s="86"/>
      <c r="T66" s="84"/>
      <c r="U66" s="84"/>
      <c r="V66" s="84"/>
      <c r="W66" s="84"/>
    </row>
    <row r="67" spans="1:23" ht="12.75" hidden="1">
      <c r="A67" s="57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6"/>
      <c r="N67" s="84"/>
      <c r="O67" s="86"/>
      <c r="P67" s="84"/>
      <c r="Q67" s="86"/>
      <c r="R67" s="84"/>
      <c r="S67" s="86"/>
      <c r="T67" s="84"/>
      <c r="U67" s="84"/>
      <c r="V67" s="84"/>
      <c r="W67" s="84"/>
    </row>
    <row r="68" spans="1:23" ht="12.75">
      <c r="A68" s="87" t="s">
        <v>93</v>
      </c>
      <c r="B68" s="88">
        <f aca="true" t="shared" si="25" ref="B68:Q68">+B69+B70+B71+B72+B73+B74+B75+B76+B77</f>
        <v>243129000</v>
      </c>
      <c r="C68" s="88">
        <f t="shared" si="25"/>
        <v>21031000</v>
      </c>
      <c r="D68" s="88">
        <f t="shared" si="25"/>
        <v>0</v>
      </c>
      <c r="E68" s="88">
        <f t="shared" si="25"/>
        <v>264160000</v>
      </c>
      <c r="F68" s="88">
        <f t="shared" si="25"/>
        <v>0</v>
      </c>
      <c r="G68" s="88">
        <f t="shared" si="25"/>
        <v>0</v>
      </c>
      <c r="H68" s="88">
        <f t="shared" si="25"/>
        <v>163909000</v>
      </c>
      <c r="I68" s="88">
        <f t="shared" si="25"/>
        <v>0</v>
      </c>
      <c r="J68" s="88">
        <f t="shared" si="25"/>
        <v>0</v>
      </c>
      <c r="K68" s="88">
        <f t="shared" si="25"/>
        <v>0</v>
      </c>
      <c r="L68" s="88">
        <f t="shared" si="25"/>
        <v>0</v>
      </c>
      <c r="M68" s="88">
        <f t="shared" si="25"/>
        <v>0</v>
      </c>
      <c r="N68" s="88">
        <f t="shared" si="25"/>
        <v>0</v>
      </c>
      <c r="O68" s="88">
        <f t="shared" si="25"/>
        <v>0</v>
      </c>
      <c r="P68" s="88">
        <f t="shared" si="25"/>
        <v>163909000</v>
      </c>
      <c r="Q68" s="88">
        <f t="shared" si="25"/>
        <v>0</v>
      </c>
      <c r="R68" s="89"/>
      <c r="S68" s="90"/>
      <c r="T68" s="89"/>
      <c r="U68" s="90"/>
      <c r="V68" s="88"/>
      <c r="W68" s="88"/>
    </row>
    <row r="69" spans="1:23" ht="12.75">
      <c r="A69" s="91" t="s">
        <v>93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3"/>
      <c r="S69" s="94"/>
      <c r="T69" s="93"/>
      <c r="U69" s="94"/>
      <c r="V69" s="92"/>
      <c r="W69" s="92"/>
    </row>
    <row r="70" spans="1:23" ht="12.75">
      <c r="A70" s="95" t="s">
        <v>94</v>
      </c>
      <c r="B70" s="96">
        <v>0</v>
      </c>
      <c r="C70" s="96">
        <v>0</v>
      </c>
      <c r="D70" s="96"/>
      <c r="E70" s="96">
        <f aca="true" t="shared" si="26" ref="E70:E77">$B70+$C70+$D70</f>
        <v>0</v>
      </c>
      <c r="F70" s="96">
        <v>0</v>
      </c>
      <c r="G70" s="96">
        <v>0</v>
      </c>
      <c r="H70" s="96">
        <v>0</v>
      </c>
      <c r="I70" s="96">
        <v>0</v>
      </c>
      <c r="J70" s="96"/>
      <c r="K70" s="96"/>
      <c r="L70" s="96"/>
      <c r="M70" s="96"/>
      <c r="N70" s="96"/>
      <c r="O70" s="96"/>
      <c r="P70" s="97">
        <f aca="true" t="shared" si="27" ref="P70:P77">$H70+$J70+$L70+$N70</f>
        <v>0</v>
      </c>
      <c r="Q70" s="97">
        <f aca="true" t="shared" si="28" ref="Q70:Q77">$I70+$K70+$M70+$O70</f>
        <v>0</v>
      </c>
      <c r="R70" s="93">
        <f aca="true" t="shared" si="29" ref="R70:R77">IF($H70=0,0,(($H70-$H70)/$H70)*100)</f>
        <v>0</v>
      </c>
      <c r="S70" s="94">
        <f aca="true" t="shared" si="30" ref="S70:S77">IF($I70=0,0,(($I70-$I70)/$I70)*100)</f>
        <v>0</v>
      </c>
      <c r="T70" s="93">
        <f aca="true" t="shared" si="31" ref="T70:T77">IF($E70=0,0,($P70/$E70)*100)</f>
        <v>0</v>
      </c>
      <c r="U70" s="94">
        <f aca="true" t="shared" si="32" ref="U70:U77">IF($E70=0,0,($Q70/$E70)*100)</f>
        <v>0</v>
      </c>
      <c r="V70" s="96"/>
      <c r="W70" s="96"/>
    </row>
    <row r="71" spans="1:23" ht="12.75">
      <c r="A71" s="95" t="s">
        <v>95</v>
      </c>
      <c r="B71" s="96">
        <v>0</v>
      </c>
      <c r="C71" s="96">
        <v>0</v>
      </c>
      <c r="D71" s="96"/>
      <c r="E71" s="96">
        <f t="shared" si="26"/>
        <v>0</v>
      </c>
      <c r="F71" s="96">
        <v>0</v>
      </c>
      <c r="G71" s="96">
        <v>0</v>
      </c>
      <c r="H71" s="96">
        <v>0</v>
      </c>
      <c r="I71" s="96">
        <v>0</v>
      </c>
      <c r="J71" s="96"/>
      <c r="K71" s="96"/>
      <c r="L71" s="96"/>
      <c r="M71" s="96"/>
      <c r="N71" s="96"/>
      <c r="O71" s="96"/>
      <c r="P71" s="97">
        <f t="shared" si="27"/>
        <v>0</v>
      </c>
      <c r="Q71" s="97">
        <f t="shared" si="28"/>
        <v>0</v>
      </c>
      <c r="R71" s="93">
        <f t="shared" si="29"/>
        <v>0</v>
      </c>
      <c r="S71" s="94">
        <f t="shared" si="30"/>
        <v>0</v>
      </c>
      <c r="T71" s="93">
        <f t="shared" si="31"/>
        <v>0</v>
      </c>
      <c r="U71" s="94">
        <f t="shared" si="32"/>
        <v>0</v>
      </c>
      <c r="V71" s="96"/>
      <c r="W71" s="96"/>
    </row>
    <row r="72" spans="1:23" ht="12.75">
      <c r="A72" s="95" t="s">
        <v>96</v>
      </c>
      <c r="B72" s="96">
        <v>0</v>
      </c>
      <c r="C72" s="96">
        <v>2800000</v>
      </c>
      <c r="D72" s="96"/>
      <c r="E72" s="96">
        <f t="shared" si="26"/>
        <v>2800000</v>
      </c>
      <c r="F72" s="96">
        <v>0</v>
      </c>
      <c r="G72" s="96">
        <v>0</v>
      </c>
      <c r="H72" s="96">
        <v>2800000</v>
      </c>
      <c r="I72" s="96">
        <v>0</v>
      </c>
      <c r="J72" s="96"/>
      <c r="K72" s="96"/>
      <c r="L72" s="96"/>
      <c r="M72" s="96"/>
      <c r="N72" s="96"/>
      <c r="O72" s="96"/>
      <c r="P72" s="97">
        <f t="shared" si="27"/>
        <v>2800000</v>
      </c>
      <c r="Q72" s="97">
        <f t="shared" si="28"/>
        <v>0</v>
      </c>
      <c r="R72" s="93">
        <f t="shared" si="29"/>
        <v>0</v>
      </c>
      <c r="S72" s="94">
        <f t="shared" si="30"/>
        <v>0</v>
      </c>
      <c r="T72" s="93">
        <f t="shared" si="31"/>
        <v>100</v>
      </c>
      <c r="U72" s="94">
        <f t="shared" si="32"/>
        <v>0</v>
      </c>
      <c r="V72" s="96"/>
      <c r="W72" s="96"/>
    </row>
    <row r="73" spans="1:23" ht="12.75">
      <c r="A73" s="95" t="s">
        <v>97</v>
      </c>
      <c r="B73" s="96">
        <v>231399000</v>
      </c>
      <c r="C73" s="96">
        <v>0</v>
      </c>
      <c r="D73" s="96"/>
      <c r="E73" s="96">
        <f t="shared" si="26"/>
        <v>231399000</v>
      </c>
      <c r="F73" s="96">
        <v>0</v>
      </c>
      <c r="G73" s="96">
        <v>0</v>
      </c>
      <c r="H73" s="96">
        <v>142878000</v>
      </c>
      <c r="I73" s="96">
        <v>0</v>
      </c>
      <c r="J73" s="96"/>
      <c r="K73" s="96"/>
      <c r="L73" s="96"/>
      <c r="M73" s="96"/>
      <c r="N73" s="96"/>
      <c r="O73" s="96"/>
      <c r="P73" s="97">
        <f t="shared" si="27"/>
        <v>142878000</v>
      </c>
      <c r="Q73" s="97">
        <f t="shared" si="28"/>
        <v>0</v>
      </c>
      <c r="R73" s="93">
        <f t="shared" si="29"/>
        <v>0</v>
      </c>
      <c r="S73" s="94">
        <f t="shared" si="30"/>
        <v>0</v>
      </c>
      <c r="T73" s="93">
        <f t="shared" si="31"/>
        <v>61.74529708425707</v>
      </c>
      <c r="U73" s="94">
        <f t="shared" si="32"/>
        <v>0</v>
      </c>
      <c r="V73" s="96"/>
      <c r="W73" s="96"/>
    </row>
    <row r="74" spans="1:23" ht="12.75">
      <c r="A74" s="95" t="s">
        <v>98</v>
      </c>
      <c r="B74" s="96">
        <v>0</v>
      </c>
      <c r="C74" s="96">
        <v>0</v>
      </c>
      <c r="D74" s="96"/>
      <c r="E74" s="96">
        <f t="shared" si="26"/>
        <v>0</v>
      </c>
      <c r="F74" s="96">
        <v>0</v>
      </c>
      <c r="G74" s="96">
        <v>0</v>
      </c>
      <c r="H74" s="96">
        <v>0</v>
      </c>
      <c r="I74" s="96">
        <v>0</v>
      </c>
      <c r="J74" s="96"/>
      <c r="K74" s="96"/>
      <c r="L74" s="96"/>
      <c r="M74" s="96"/>
      <c r="N74" s="96"/>
      <c r="O74" s="96"/>
      <c r="P74" s="97">
        <f t="shared" si="27"/>
        <v>0</v>
      </c>
      <c r="Q74" s="97">
        <f t="shared" si="28"/>
        <v>0</v>
      </c>
      <c r="R74" s="93">
        <f t="shared" si="29"/>
        <v>0</v>
      </c>
      <c r="S74" s="94">
        <f t="shared" si="30"/>
        <v>0</v>
      </c>
      <c r="T74" s="93">
        <f t="shared" si="31"/>
        <v>0</v>
      </c>
      <c r="U74" s="94">
        <f t="shared" si="32"/>
        <v>0</v>
      </c>
      <c r="V74" s="96"/>
      <c r="W74" s="96"/>
    </row>
    <row r="75" spans="1:23" ht="12.75">
      <c r="A75" s="95" t="s">
        <v>99</v>
      </c>
      <c r="B75" s="96">
        <v>11730000</v>
      </c>
      <c r="C75" s="96">
        <v>0</v>
      </c>
      <c r="D75" s="96"/>
      <c r="E75" s="96">
        <f t="shared" si="26"/>
        <v>11730000</v>
      </c>
      <c r="F75" s="96">
        <v>0</v>
      </c>
      <c r="G75" s="96">
        <v>0</v>
      </c>
      <c r="H75" s="96">
        <v>0</v>
      </c>
      <c r="I75" s="96">
        <v>0</v>
      </c>
      <c r="J75" s="96"/>
      <c r="K75" s="96"/>
      <c r="L75" s="96"/>
      <c r="M75" s="96"/>
      <c r="N75" s="96"/>
      <c r="O75" s="96"/>
      <c r="P75" s="97">
        <f t="shared" si="27"/>
        <v>0</v>
      </c>
      <c r="Q75" s="97">
        <f t="shared" si="28"/>
        <v>0</v>
      </c>
      <c r="R75" s="93">
        <f t="shared" si="29"/>
        <v>0</v>
      </c>
      <c r="S75" s="94">
        <f t="shared" si="30"/>
        <v>0</v>
      </c>
      <c r="T75" s="93">
        <f t="shared" si="31"/>
        <v>0</v>
      </c>
      <c r="U75" s="94">
        <f t="shared" si="32"/>
        <v>0</v>
      </c>
      <c r="V75" s="96"/>
      <c r="W75" s="96"/>
    </row>
    <row r="76" spans="1:23" ht="12.75">
      <c r="A76" s="95" t="s">
        <v>100</v>
      </c>
      <c r="B76" s="96">
        <v>0</v>
      </c>
      <c r="C76" s="96">
        <v>18231000</v>
      </c>
      <c r="D76" s="96"/>
      <c r="E76" s="96">
        <f t="shared" si="26"/>
        <v>18231000</v>
      </c>
      <c r="F76" s="96">
        <v>0</v>
      </c>
      <c r="G76" s="96">
        <v>0</v>
      </c>
      <c r="H76" s="96">
        <v>18231000</v>
      </c>
      <c r="I76" s="96">
        <v>0</v>
      </c>
      <c r="J76" s="96"/>
      <c r="K76" s="96"/>
      <c r="L76" s="96"/>
      <c r="M76" s="96"/>
      <c r="N76" s="96"/>
      <c r="O76" s="96"/>
      <c r="P76" s="97">
        <f t="shared" si="27"/>
        <v>18231000</v>
      </c>
      <c r="Q76" s="97">
        <f t="shared" si="28"/>
        <v>0</v>
      </c>
      <c r="R76" s="93">
        <f t="shared" si="29"/>
        <v>0</v>
      </c>
      <c r="S76" s="94">
        <f t="shared" si="30"/>
        <v>0</v>
      </c>
      <c r="T76" s="93">
        <f t="shared" si="31"/>
        <v>100</v>
      </c>
      <c r="U76" s="94">
        <f t="shared" si="32"/>
        <v>0</v>
      </c>
      <c r="V76" s="96"/>
      <c r="W76" s="96"/>
    </row>
    <row r="77" spans="1:23" ht="12.75">
      <c r="A77" s="95" t="s">
        <v>101</v>
      </c>
      <c r="B77" s="96">
        <v>0</v>
      </c>
      <c r="C77" s="96">
        <v>0</v>
      </c>
      <c r="D77" s="96"/>
      <c r="E77" s="96">
        <f t="shared" si="26"/>
        <v>0</v>
      </c>
      <c r="F77" s="96">
        <v>0</v>
      </c>
      <c r="G77" s="96">
        <v>0</v>
      </c>
      <c r="H77" s="96">
        <v>0</v>
      </c>
      <c r="I77" s="96">
        <v>0</v>
      </c>
      <c r="J77" s="96"/>
      <c r="K77" s="96"/>
      <c r="L77" s="96"/>
      <c r="M77" s="96"/>
      <c r="N77" s="96"/>
      <c r="O77" s="96"/>
      <c r="P77" s="97">
        <f t="shared" si="27"/>
        <v>0</v>
      </c>
      <c r="Q77" s="97">
        <f t="shared" si="28"/>
        <v>0</v>
      </c>
      <c r="R77" s="93">
        <f t="shared" si="29"/>
        <v>0</v>
      </c>
      <c r="S77" s="94">
        <f t="shared" si="30"/>
        <v>0</v>
      </c>
      <c r="T77" s="93">
        <f t="shared" si="31"/>
        <v>0</v>
      </c>
      <c r="U77" s="94">
        <f t="shared" si="32"/>
        <v>0</v>
      </c>
      <c r="V77" s="96"/>
      <c r="W77" s="96"/>
    </row>
    <row r="78" spans="1:23" ht="22.5" hidden="1">
      <c r="A78" s="98" t="s">
        <v>102</v>
      </c>
      <c r="B78" s="99">
        <f aca="true" t="shared" si="33" ref="B78:I78">SUM(B79:B93)</f>
        <v>0</v>
      </c>
      <c r="C78" s="99">
        <f t="shared" si="33"/>
        <v>0</v>
      </c>
      <c r="D78" s="99">
        <f t="shared" si="33"/>
        <v>0</v>
      </c>
      <c r="E78" s="99">
        <f t="shared" si="33"/>
        <v>0</v>
      </c>
      <c r="F78" s="99">
        <f t="shared" si="33"/>
        <v>0</v>
      </c>
      <c r="G78" s="99">
        <f t="shared" si="33"/>
        <v>0</v>
      </c>
      <c r="H78" s="99">
        <f t="shared" si="33"/>
        <v>0</v>
      </c>
      <c r="I78" s="99">
        <f t="shared" si="33"/>
        <v>0</v>
      </c>
      <c r="J78" s="99">
        <f>SUM(J79:J93)</f>
        <v>0</v>
      </c>
      <c r="K78" s="99">
        <f>SUM(K79:K93)</f>
        <v>0</v>
      </c>
      <c r="L78" s="99">
        <f>SUM(L79:L93)</f>
        <v>0</v>
      </c>
      <c r="M78" s="100">
        <f>SUM(M79:M93)</f>
        <v>0</v>
      </c>
      <c r="N78" s="99"/>
      <c r="O78" s="100"/>
      <c r="P78" s="99"/>
      <c r="Q78" s="100"/>
      <c r="R78" s="101" t="str">
        <f aca="true" t="shared" si="34" ref="R78:S93">IF(L78=0," ",(N78-L78)/L78)</f>
        <v> </v>
      </c>
      <c r="S78" s="101" t="str">
        <f t="shared" si="34"/>
        <v> </v>
      </c>
      <c r="T78" s="101" t="str">
        <f aca="true" t="shared" si="35" ref="T78:T96">IF(E78=0," ",(P78/E78))</f>
        <v> </v>
      </c>
      <c r="U78" s="102" t="str">
        <f aca="true" t="shared" si="36" ref="U78:U96">IF(E78=0," ",(Q78/E78))</f>
        <v> </v>
      </c>
      <c r="V78" s="99"/>
      <c r="W78" s="99"/>
    </row>
    <row r="79" spans="1:23" ht="12.75" hidden="1">
      <c r="A79" s="103"/>
      <c r="B79" s="104"/>
      <c r="C79" s="104"/>
      <c r="D79" s="104"/>
      <c r="E79" s="105">
        <f>SUM(B79:D79)</f>
        <v>0</v>
      </c>
      <c r="F79" s="104"/>
      <c r="G79" s="104"/>
      <c r="H79" s="104"/>
      <c r="I79" s="104"/>
      <c r="J79" s="104"/>
      <c r="K79" s="104"/>
      <c r="L79" s="104"/>
      <c r="M79" s="106"/>
      <c r="N79" s="104"/>
      <c r="O79" s="106"/>
      <c r="P79" s="104"/>
      <c r="Q79" s="106"/>
      <c r="R79" s="101" t="str">
        <f t="shared" si="34"/>
        <v> </v>
      </c>
      <c r="S79" s="101" t="str">
        <f t="shared" si="34"/>
        <v> </v>
      </c>
      <c r="T79" s="101" t="str">
        <f t="shared" si="35"/>
        <v> </v>
      </c>
      <c r="U79" s="102" t="str">
        <f t="shared" si="36"/>
        <v> </v>
      </c>
      <c r="V79" s="104"/>
      <c r="W79" s="104"/>
    </row>
    <row r="80" spans="1:23" ht="12.75" hidden="1">
      <c r="A80" s="103"/>
      <c r="B80" s="104"/>
      <c r="C80" s="104"/>
      <c r="D80" s="104"/>
      <c r="E80" s="105">
        <f aca="true" t="shared" si="37" ref="E80:E93">SUM(B80:D80)</f>
        <v>0</v>
      </c>
      <c r="F80" s="104"/>
      <c r="G80" s="104"/>
      <c r="H80" s="104"/>
      <c r="I80" s="104"/>
      <c r="J80" s="104"/>
      <c r="K80" s="104"/>
      <c r="L80" s="104"/>
      <c r="M80" s="106"/>
      <c r="N80" s="104"/>
      <c r="O80" s="106"/>
      <c r="P80" s="104"/>
      <c r="Q80" s="106"/>
      <c r="R80" s="101" t="str">
        <f t="shared" si="34"/>
        <v> </v>
      </c>
      <c r="S80" s="101" t="str">
        <f t="shared" si="34"/>
        <v> </v>
      </c>
      <c r="T80" s="101" t="str">
        <f t="shared" si="35"/>
        <v> </v>
      </c>
      <c r="U80" s="102" t="str">
        <f t="shared" si="36"/>
        <v> </v>
      </c>
      <c r="V80" s="104"/>
      <c r="W80" s="104"/>
    </row>
    <row r="81" spans="1:23" ht="12.75" hidden="1">
      <c r="A81" s="103"/>
      <c r="B81" s="104"/>
      <c r="C81" s="104"/>
      <c r="D81" s="104"/>
      <c r="E81" s="105">
        <f t="shared" si="37"/>
        <v>0</v>
      </c>
      <c r="F81" s="104"/>
      <c r="G81" s="104"/>
      <c r="H81" s="104"/>
      <c r="I81" s="104"/>
      <c r="J81" s="104"/>
      <c r="K81" s="104"/>
      <c r="L81" s="104"/>
      <c r="M81" s="106"/>
      <c r="N81" s="104"/>
      <c r="O81" s="106"/>
      <c r="P81" s="104"/>
      <c r="Q81" s="106"/>
      <c r="R81" s="101" t="str">
        <f t="shared" si="34"/>
        <v> </v>
      </c>
      <c r="S81" s="101" t="str">
        <f t="shared" si="34"/>
        <v> </v>
      </c>
      <c r="T81" s="101" t="str">
        <f t="shared" si="35"/>
        <v> </v>
      </c>
      <c r="U81" s="102" t="str">
        <f t="shared" si="36"/>
        <v> </v>
      </c>
      <c r="V81" s="104"/>
      <c r="W81" s="104"/>
    </row>
    <row r="82" spans="1:23" ht="12.75" hidden="1">
      <c r="A82" s="103"/>
      <c r="B82" s="104"/>
      <c r="C82" s="104"/>
      <c r="D82" s="104"/>
      <c r="E82" s="105">
        <f t="shared" si="37"/>
        <v>0</v>
      </c>
      <c r="F82" s="104"/>
      <c r="G82" s="104"/>
      <c r="H82" s="104"/>
      <c r="I82" s="104"/>
      <c r="J82" s="104"/>
      <c r="K82" s="104"/>
      <c r="L82" s="104"/>
      <c r="M82" s="106"/>
      <c r="N82" s="104"/>
      <c r="O82" s="106"/>
      <c r="P82" s="104"/>
      <c r="Q82" s="106"/>
      <c r="R82" s="101" t="str">
        <f t="shared" si="34"/>
        <v> </v>
      </c>
      <c r="S82" s="101" t="str">
        <f t="shared" si="34"/>
        <v> </v>
      </c>
      <c r="T82" s="101" t="str">
        <f t="shared" si="35"/>
        <v> </v>
      </c>
      <c r="U82" s="102" t="str">
        <f t="shared" si="36"/>
        <v> </v>
      </c>
      <c r="V82" s="104"/>
      <c r="W82" s="104"/>
    </row>
    <row r="83" spans="1:23" ht="12.75" hidden="1">
      <c r="A83" s="103"/>
      <c r="B83" s="104"/>
      <c r="C83" s="104"/>
      <c r="D83" s="104"/>
      <c r="E83" s="105">
        <f t="shared" si="37"/>
        <v>0</v>
      </c>
      <c r="F83" s="104"/>
      <c r="G83" s="104"/>
      <c r="H83" s="104"/>
      <c r="I83" s="104"/>
      <c r="J83" s="104"/>
      <c r="K83" s="104"/>
      <c r="L83" s="104"/>
      <c r="M83" s="106"/>
      <c r="N83" s="104"/>
      <c r="O83" s="106"/>
      <c r="P83" s="104"/>
      <c r="Q83" s="106"/>
      <c r="R83" s="101" t="str">
        <f t="shared" si="34"/>
        <v> </v>
      </c>
      <c r="S83" s="101" t="str">
        <f t="shared" si="34"/>
        <v> </v>
      </c>
      <c r="T83" s="101" t="str">
        <f t="shared" si="35"/>
        <v> </v>
      </c>
      <c r="U83" s="102" t="str">
        <f t="shared" si="36"/>
        <v> </v>
      </c>
      <c r="V83" s="104"/>
      <c r="W83" s="104"/>
    </row>
    <row r="84" spans="1:23" ht="12.75" hidden="1">
      <c r="A84" s="103"/>
      <c r="B84" s="104"/>
      <c r="C84" s="104"/>
      <c r="D84" s="104"/>
      <c r="E84" s="105">
        <f t="shared" si="37"/>
        <v>0</v>
      </c>
      <c r="F84" s="104"/>
      <c r="G84" s="104"/>
      <c r="H84" s="104"/>
      <c r="I84" s="104"/>
      <c r="J84" s="104"/>
      <c r="K84" s="104"/>
      <c r="L84" s="104"/>
      <c r="M84" s="106"/>
      <c r="N84" s="104"/>
      <c r="O84" s="106"/>
      <c r="P84" s="104"/>
      <c r="Q84" s="106"/>
      <c r="R84" s="101" t="str">
        <f t="shared" si="34"/>
        <v> </v>
      </c>
      <c r="S84" s="101" t="str">
        <f t="shared" si="34"/>
        <v> </v>
      </c>
      <c r="T84" s="101" t="str">
        <f t="shared" si="35"/>
        <v> </v>
      </c>
      <c r="U84" s="102" t="str">
        <f t="shared" si="36"/>
        <v> </v>
      </c>
      <c r="V84" s="104"/>
      <c r="W84" s="104"/>
    </row>
    <row r="85" spans="1:23" ht="12.75" hidden="1">
      <c r="A85" s="103"/>
      <c r="B85" s="104"/>
      <c r="C85" s="104"/>
      <c r="D85" s="104"/>
      <c r="E85" s="105">
        <f t="shared" si="37"/>
        <v>0</v>
      </c>
      <c r="F85" s="104"/>
      <c r="G85" s="104"/>
      <c r="H85" s="104"/>
      <c r="I85" s="104"/>
      <c r="J85" s="104"/>
      <c r="K85" s="104"/>
      <c r="L85" s="104"/>
      <c r="M85" s="106"/>
      <c r="N85" s="104"/>
      <c r="O85" s="106"/>
      <c r="P85" s="104"/>
      <c r="Q85" s="106"/>
      <c r="R85" s="101" t="str">
        <f t="shared" si="34"/>
        <v> </v>
      </c>
      <c r="S85" s="101" t="str">
        <f t="shared" si="34"/>
        <v> </v>
      </c>
      <c r="T85" s="101" t="str">
        <f t="shared" si="35"/>
        <v> </v>
      </c>
      <c r="U85" s="102" t="str">
        <f t="shared" si="36"/>
        <v> </v>
      </c>
      <c r="V85" s="104"/>
      <c r="W85" s="104"/>
    </row>
    <row r="86" spans="1:23" ht="12.75" hidden="1">
      <c r="A86" s="103"/>
      <c r="B86" s="104"/>
      <c r="C86" s="104"/>
      <c r="D86" s="104"/>
      <c r="E86" s="105">
        <f t="shared" si="37"/>
        <v>0</v>
      </c>
      <c r="F86" s="104"/>
      <c r="G86" s="104"/>
      <c r="H86" s="104"/>
      <c r="I86" s="104"/>
      <c r="J86" s="104"/>
      <c r="K86" s="104"/>
      <c r="L86" s="104"/>
      <c r="M86" s="106"/>
      <c r="N86" s="104"/>
      <c r="O86" s="106"/>
      <c r="P86" s="104"/>
      <c r="Q86" s="106"/>
      <c r="R86" s="101" t="str">
        <f t="shared" si="34"/>
        <v> </v>
      </c>
      <c r="S86" s="101" t="str">
        <f t="shared" si="34"/>
        <v> </v>
      </c>
      <c r="T86" s="101" t="str">
        <f t="shared" si="35"/>
        <v> </v>
      </c>
      <c r="U86" s="102" t="str">
        <f t="shared" si="36"/>
        <v> </v>
      </c>
      <c r="V86" s="104"/>
      <c r="W86" s="104"/>
    </row>
    <row r="87" spans="1:23" ht="12.75" hidden="1">
      <c r="A87" s="103"/>
      <c r="B87" s="104"/>
      <c r="C87" s="104"/>
      <c r="D87" s="104"/>
      <c r="E87" s="105">
        <f t="shared" si="37"/>
        <v>0</v>
      </c>
      <c r="F87" s="104"/>
      <c r="G87" s="104"/>
      <c r="H87" s="104"/>
      <c r="I87" s="104"/>
      <c r="J87" s="104"/>
      <c r="K87" s="104"/>
      <c r="L87" s="104"/>
      <c r="M87" s="106"/>
      <c r="N87" s="104"/>
      <c r="O87" s="106"/>
      <c r="P87" s="104"/>
      <c r="Q87" s="106"/>
      <c r="R87" s="101" t="str">
        <f t="shared" si="34"/>
        <v> </v>
      </c>
      <c r="S87" s="101" t="str">
        <f t="shared" si="34"/>
        <v> </v>
      </c>
      <c r="T87" s="101" t="str">
        <f t="shared" si="35"/>
        <v> </v>
      </c>
      <c r="U87" s="102" t="str">
        <f t="shared" si="36"/>
        <v> </v>
      </c>
      <c r="V87" s="104"/>
      <c r="W87" s="104"/>
    </row>
    <row r="88" spans="1:23" ht="12.75" hidden="1">
      <c r="A88" s="103"/>
      <c r="B88" s="104"/>
      <c r="C88" s="104"/>
      <c r="D88" s="104"/>
      <c r="E88" s="105">
        <f t="shared" si="37"/>
        <v>0</v>
      </c>
      <c r="F88" s="104"/>
      <c r="G88" s="104"/>
      <c r="H88" s="104"/>
      <c r="I88" s="104"/>
      <c r="J88" s="104"/>
      <c r="K88" s="104"/>
      <c r="L88" s="104"/>
      <c r="M88" s="106"/>
      <c r="N88" s="104"/>
      <c r="O88" s="106"/>
      <c r="P88" s="104"/>
      <c r="Q88" s="106"/>
      <c r="R88" s="101" t="str">
        <f t="shared" si="34"/>
        <v> </v>
      </c>
      <c r="S88" s="101" t="str">
        <f t="shared" si="34"/>
        <v> </v>
      </c>
      <c r="T88" s="101" t="str">
        <f t="shared" si="35"/>
        <v> </v>
      </c>
      <c r="U88" s="102" t="str">
        <f t="shared" si="36"/>
        <v> </v>
      </c>
      <c r="V88" s="104"/>
      <c r="W88" s="104"/>
    </row>
    <row r="89" spans="1:23" ht="12.75" hidden="1">
      <c r="A89" s="103"/>
      <c r="B89" s="104"/>
      <c r="C89" s="104"/>
      <c r="D89" s="104"/>
      <c r="E89" s="105">
        <f t="shared" si="37"/>
        <v>0</v>
      </c>
      <c r="F89" s="104"/>
      <c r="G89" s="104"/>
      <c r="H89" s="104"/>
      <c r="I89" s="104"/>
      <c r="J89" s="104"/>
      <c r="K89" s="104"/>
      <c r="L89" s="104"/>
      <c r="M89" s="106"/>
      <c r="N89" s="104"/>
      <c r="O89" s="106"/>
      <c r="P89" s="104"/>
      <c r="Q89" s="106"/>
      <c r="R89" s="101" t="str">
        <f t="shared" si="34"/>
        <v> </v>
      </c>
      <c r="S89" s="101" t="str">
        <f t="shared" si="34"/>
        <v> </v>
      </c>
      <c r="T89" s="101" t="str">
        <f t="shared" si="35"/>
        <v> </v>
      </c>
      <c r="U89" s="102" t="str">
        <f t="shared" si="36"/>
        <v> </v>
      </c>
      <c r="V89" s="104"/>
      <c r="W89" s="104"/>
    </row>
    <row r="90" spans="1:23" ht="12.75" hidden="1">
      <c r="A90" s="103"/>
      <c r="B90" s="104"/>
      <c r="C90" s="104"/>
      <c r="D90" s="104"/>
      <c r="E90" s="105">
        <f t="shared" si="37"/>
        <v>0</v>
      </c>
      <c r="F90" s="104"/>
      <c r="G90" s="104"/>
      <c r="H90" s="104"/>
      <c r="I90" s="104"/>
      <c r="J90" s="104"/>
      <c r="K90" s="104"/>
      <c r="L90" s="104"/>
      <c r="M90" s="106"/>
      <c r="N90" s="104"/>
      <c r="O90" s="106"/>
      <c r="P90" s="104"/>
      <c r="Q90" s="106"/>
      <c r="R90" s="101" t="str">
        <f t="shared" si="34"/>
        <v> </v>
      </c>
      <c r="S90" s="101" t="str">
        <f t="shared" si="34"/>
        <v> </v>
      </c>
      <c r="T90" s="101" t="str">
        <f t="shared" si="35"/>
        <v> </v>
      </c>
      <c r="U90" s="102" t="str">
        <f t="shared" si="36"/>
        <v> </v>
      </c>
      <c r="V90" s="104"/>
      <c r="W90" s="104"/>
    </row>
    <row r="91" spans="1:23" ht="12.75" hidden="1">
      <c r="A91" s="103"/>
      <c r="B91" s="104"/>
      <c r="C91" s="104"/>
      <c r="D91" s="104"/>
      <c r="E91" s="105">
        <f t="shared" si="37"/>
        <v>0</v>
      </c>
      <c r="F91" s="104"/>
      <c r="G91" s="104"/>
      <c r="H91" s="106"/>
      <c r="I91" s="104"/>
      <c r="J91" s="106"/>
      <c r="K91" s="104"/>
      <c r="L91" s="106"/>
      <c r="M91" s="106"/>
      <c r="N91" s="106"/>
      <c r="O91" s="106"/>
      <c r="P91" s="106"/>
      <c r="Q91" s="106"/>
      <c r="R91" s="101" t="str">
        <f t="shared" si="34"/>
        <v> </v>
      </c>
      <c r="S91" s="101" t="str">
        <f t="shared" si="34"/>
        <v> </v>
      </c>
      <c r="T91" s="101" t="str">
        <f t="shared" si="35"/>
        <v> </v>
      </c>
      <c r="U91" s="102" t="str">
        <f t="shared" si="36"/>
        <v> </v>
      </c>
      <c r="V91" s="104"/>
      <c r="W91" s="104"/>
    </row>
    <row r="92" spans="1:23" ht="12.75" hidden="1">
      <c r="A92" s="103"/>
      <c r="B92" s="104"/>
      <c r="C92" s="104"/>
      <c r="D92" s="104"/>
      <c r="E92" s="105">
        <f t="shared" si="37"/>
        <v>0</v>
      </c>
      <c r="F92" s="104"/>
      <c r="G92" s="104"/>
      <c r="H92" s="106"/>
      <c r="I92" s="104"/>
      <c r="J92" s="106"/>
      <c r="K92" s="104"/>
      <c r="L92" s="106"/>
      <c r="M92" s="106"/>
      <c r="N92" s="106"/>
      <c r="O92" s="106"/>
      <c r="P92" s="106"/>
      <c r="Q92" s="106"/>
      <c r="R92" s="101" t="str">
        <f t="shared" si="34"/>
        <v> </v>
      </c>
      <c r="S92" s="101" t="str">
        <f t="shared" si="34"/>
        <v> </v>
      </c>
      <c r="T92" s="101" t="str">
        <f t="shared" si="35"/>
        <v> </v>
      </c>
      <c r="U92" s="102" t="str">
        <f t="shared" si="36"/>
        <v> </v>
      </c>
      <c r="V92" s="104"/>
      <c r="W92" s="104"/>
    </row>
    <row r="93" spans="1:23" ht="12.75" hidden="1">
      <c r="A93" s="103"/>
      <c r="B93" s="104"/>
      <c r="C93" s="104"/>
      <c r="D93" s="104"/>
      <c r="E93" s="105">
        <f t="shared" si="37"/>
        <v>0</v>
      </c>
      <c r="F93" s="104"/>
      <c r="G93" s="104"/>
      <c r="H93" s="106"/>
      <c r="I93" s="104"/>
      <c r="J93" s="106"/>
      <c r="K93" s="104"/>
      <c r="L93" s="106"/>
      <c r="M93" s="106"/>
      <c r="N93" s="106"/>
      <c r="O93" s="106"/>
      <c r="P93" s="106"/>
      <c r="Q93" s="106"/>
      <c r="R93" s="101" t="str">
        <f t="shared" si="34"/>
        <v> </v>
      </c>
      <c r="S93" s="101" t="str">
        <f t="shared" si="34"/>
        <v> </v>
      </c>
      <c r="T93" s="101" t="str">
        <f t="shared" si="35"/>
        <v> </v>
      </c>
      <c r="U93" s="102" t="str">
        <f t="shared" si="36"/>
        <v> </v>
      </c>
      <c r="V93" s="104"/>
      <c r="W93" s="104"/>
    </row>
    <row r="94" spans="1:23" ht="12.75" hidden="1">
      <c r="A94" s="107"/>
      <c r="B94" s="108"/>
      <c r="C94" s="109"/>
      <c r="D94" s="109"/>
      <c r="E94" s="109"/>
      <c r="F94" s="108"/>
      <c r="G94" s="109"/>
      <c r="H94" s="108"/>
      <c r="I94" s="109"/>
      <c r="J94" s="108"/>
      <c r="K94" s="109"/>
      <c r="L94" s="108"/>
      <c r="M94" s="108"/>
      <c r="N94" s="108"/>
      <c r="O94" s="108"/>
      <c r="P94" s="108"/>
      <c r="Q94" s="108"/>
      <c r="R94" s="110" t="str">
        <f aca="true" t="shared" si="38" ref="R94:S96">IF(L94=0," ",(N94-L94)/L94)</f>
        <v> </v>
      </c>
      <c r="S94" s="111" t="str">
        <f t="shared" si="38"/>
        <v> </v>
      </c>
      <c r="T94" s="110" t="str">
        <f t="shared" si="35"/>
        <v> </v>
      </c>
      <c r="U94" s="111" t="str">
        <f t="shared" si="36"/>
        <v> </v>
      </c>
      <c r="V94" s="108"/>
      <c r="W94" s="109"/>
    </row>
    <row r="95" spans="1:23" ht="12.75" hidden="1">
      <c r="A95" s="107" t="s">
        <v>66</v>
      </c>
      <c r="B95" s="108">
        <f aca="true" t="shared" si="39" ref="B95:Q95">B78+B68</f>
        <v>243129000</v>
      </c>
      <c r="C95" s="108">
        <f t="shared" si="39"/>
        <v>21031000</v>
      </c>
      <c r="D95" s="108">
        <f t="shared" si="39"/>
        <v>0</v>
      </c>
      <c r="E95" s="108">
        <f t="shared" si="39"/>
        <v>264160000</v>
      </c>
      <c r="F95" s="108">
        <f t="shared" si="39"/>
        <v>0</v>
      </c>
      <c r="G95" s="108">
        <f t="shared" si="39"/>
        <v>0</v>
      </c>
      <c r="H95" s="108">
        <f t="shared" si="39"/>
        <v>163909000</v>
      </c>
      <c r="I95" s="108">
        <f t="shared" si="39"/>
        <v>0</v>
      </c>
      <c r="J95" s="108">
        <f t="shared" si="39"/>
        <v>0</v>
      </c>
      <c r="K95" s="108">
        <f t="shared" si="39"/>
        <v>0</v>
      </c>
      <c r="L95" s="108">
        <f t="shared" si="39"/>
        <v>0</v>
      </c>
      <c r="M95" s="108">
        <f t="shared" si="39"/>
        <v>0</v>
      </c>
      <c r="N95" s="108">
        <f t="shared" si="39"/>
        <v>0</v>
      </c>
      <c r="O95" s="108">
        <f t="shared" si="39"/>
        <v>0</v>
      </c>
      <c r="P95" s="108">
        <f t="shared" si="39"/>
        <v>163909000</v>
      </c>
      <c r="Q95" s="108">
        <f t="shared" si="39"/>
        <v>0</v>
      </c>
      <c r="R95" s="110" t="str">
        <f t="shared" si="38"/>
        <v> </v>
      </c>
      <c r="S95" s="111" t="str">
        <f t="shared" si="38"/>
        <v> </v>
      </c>
      <c r="T95" s="110">
        <f t="shared" si="35"/>
        <v>0.6204913688673531</v>
      </c>
      <c r="U95" s="111">
        <f t="shared" si="36"/>
        <v>0</v>
      </c>
      <c r="V95" s="108"/>
      <c r="W95" s="108"/>
    </row>
    <row r="96" spans="1:23" ht="12.75">
      <c r="A96" s="112" t="s">
        <v>103</v>
      </c>
      <c r="B96" s="113">
        <f>B68</f>
        <v>243129000</v>
      </c>
      <c r="C96" s="113">
        <f aca="true" t="shared" si="40" ref="C96:Q96">C68</f>
        <v>21031000</v>
      </c>
      <c r="D96" s="113">
        <f t="shared" si="40"/>
        <v>0</v>
      </c>
      <c r="E96" s="113">
        <f t="shared" si="40"/>
        <v>264160000</v>
      </c>
      <c r="F96" s="113">
        <f t="shared" si="40"/>
        <v>0</v>
      </c>
      <c r="G96" s="113">
        <f t="shared" si="40"/>
        <v>0</v>
      </c>
      <c r="H96" s="113">
        <f t="shared" si="40"/>
        <v>163909000</v>
      </c>
      <c r="I96" s="113">
        <f t="shared" si="40"/>
        <v>0</v>
      </c>
      <c r="J96" s="113">
        <f t="shared" si="40"/>
        <v>0</v>
      </c>
      <c r="K96" s="113">
        <f t="shared" si="40"/>
        <v>0</v>
      </c>
      <c r="L96" s="113">
        <f t="shared" si="40"/>
        <v>0</v>
      </c>
      <c r="M96" s="113">
        <f t="shared" si="40"/>
        <v>0</v>
      </c>
      <c r="N96" s="113">
        <f t="shared" si="40"/>
        <v>0</v>
      </c>
      <c r="O96" s="113">
        <f t="shared" si="40"/>
        <v>0</v>
      </c>
      <c r="P96" s="113">
        <f t="shared" si="40"/>
        <v>163909000</v>
      </c>
      <c r="Q96" s="113">
        <f t="shared" si="40"/>
        <v>0</v>
      </c>
      <c r="R96" s="110" t="str">
        <f t="shared" si="38"/>
        <v> </v>
      </c>
      <c r="S96" s="111" t="str">
        <f t="shared" si="38"/>
        <v> </v>
      </c>
      <c r="T96" s="110">
        <f t="shared" si="35"/>
        <v>0.6204913688673531</v>
      </c>
      <c r="U96" s="111">
        <f t="shared" si="36"/>
        <v>0</v>
      </c>
      <c r="V96" s="113"/>
      <c r="W96" s="113"/>
    </row>
    <row r="97" spans="1:23" ht="12.75">
      <c r="A97" s="114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6"/>
      <c r="S97" s="116"/>
      <c r="T97" s="116"/>
      <c r="U97" s="116"/>
      <c r="V97" s="115"/>
      <c r="W97" s="115"/>
    </row>
    <row r="98" ht="12.75">
      <c r="A98" s="117" t="s">
        <v>104</v>
      </c>
    </row>
    <row r="99" ht="12.75">
      <c r="A99" s="117" t="s">
        <v>105</v>
      </c>
    </row>
    <row r="100" spans="1:22" ht="12.75">
      <c r="A100" s="117" t="s">
        <v>106</v>
      </c>
      <c r="B100" s="118"/>
      <c r="C100" s="118"/>
      <c r="D100" s="118"/>
      <c r="E100" s="118"/>
      <c r="F100" s="118"/>
      <c r="H100" s="118"/>
      <c r="I100" s="118"/>
      <c r="J100" s="118"/>
      <c r="K100" s="118"/>
      <c r="V100" s="118"/>
    </row>
    <row r="101" spans="1:22" ht="12.75">
      <c r="A101" s="117" t="s">
        <v>107</v>
      </c>
      <c r="B101" s="118"/>
      <c r="C101" s="118"/>
      <c r="D101" s="118"/>
      <c r="E101" s="118"/>
      <c r="F101" s="118"/>
      <c r="H101" s="118"/>
      <c r="I101" s="118"/>
      <c r="J101" s="118"/>
      <c r="K101" s="118"/>
      <c r="V101" s="118"/>
    </row>
    <row r="102" spans="1:22" ht="12.75">
      <c r="A102" s="117" t="s">
        <v>108</v>
      </c>
      <c r="B102" s="118"/>
      <c r="C102" s="118"/>
      <c r="D102" s="118"/>
      <c r="E102" s="118"/>
      <c r="F102" s="118"/>
      <c r="H102" s="118"/>
      <c r="I102" s="118"/>
      <c r="J102" s="118"/>
      <c r="K102" s="118"/>
      <c r="V102" s="118"/>
    </row>
    <row r="103" ht="12.75">
      <c r="A103" s="117" t="s">
        <v>109</v>
      </c>
    </row>
    <row r="106" spans="1:23" ht="12.75">
      <c r="A106" s="118"/>
      <c r="G106" s="118"/>
      <c r="W106" s="118"/>
    </row>
    <row r="107" spans="1:23" ht="12.75">
      <c r="A107" s="118"/>
      <c r="G107" s="118"/>
      <c r="W107" s="118"/>
    </row>
    <row r="108" spans="1:23" ht="12.75">
      <c r="A108" s="118"/>
      <c r="G108" s="118"/>
      <c r="W108" s="118"/>
    </row>
  </sheetData>
  <sheetProtection password="F954" sheet="1" objects="1" scenarios="1"/>
  <mergeCells count="17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R57:S57"/>
    <mergeCell ref="T57:U57"/>
    <mergeCell ref="V57:W57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8"/>
  <sheetViews>
    <sheetView showGridLines="0" zoomScalePageLayoutView="0" workbookViewId="0" topLeftCell="A1">
      <selection activeCell="A1" sqref="A1:U1"/>
    </sheetView>
  </sheetViews>
  <sheetFormatPr defaultColWidth="9.140625" defaultRowHeight="12.75"/>
  <cols>
    <col min="1" max="1" width="48.00390625" style="0" customWidth="1"/>
    <col min="2" max="9" width="13.7109375" style="0" customWidth="1"/>
    <col min="10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"/>
      <c r="W1" s="1"/>
    </row>
    <row r="2" spans="1:23" ht="18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2"/>
      <c r="W2" s="2"/>
    </row>
    <row r="3" spans="1:23" ht="18" customHeight="1">
      <c r="A3" s="125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2"/>
      <c r="W3" s="2"/>
    </row>
    <row r="4" spans="1:23" ht="18" customHeight="1">
      <c r="A4" s="125" t="s">
        <v>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2"/>
      <c r="W4" s="2"/>
    </row>
    <row r="5" spans="1:23" ht="15" customHeight="1">
      <c r="A5" s="126" t="s">
        <v>116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3"/>
      <c r="W5" s="3"/>
    </row>
    <row r="6" spans="1:23" ht="12.75" customHeight="1">
      <c r="A6" s="4"/>
      <c r="B6" s="4"/>
      <c r="C6" s="4"/>
      <c r="D6" s="4"/>
      <c r="E6" s="5"/>
      <c r="F6" s="119" t="s">
        <v>3</v>
      </c>
      <c r="G6" s="120"/>
      <c r="H6" s="119" t="s">
        <v>4</v>
      </c>
      <c r="I6" s="120"/>
      <c r="J6" s="119" t="s">
        <v>5</v>
      </c>
      <c r="K6" s="120"/>
      <c r="L6" s="119" t="s">
        <v>6</v>
      </c>
      <c r="M6" s="120"/>
      <c r="N6" s="119" t="s">
        <v>7</v>
      </c>
      <c r="O6" s="120"/>
      <c r="P6" s="119" t="s">
        <v>8</v>
      </c>
      <c r="Q6" s="120"/>
      <c r="R6" s="119" t="s">
        <v>9</v>
      </c>
      <c r="S6" s="120"/>
      <c r="T6" s="119" t="s">
        <v>10</v>
      </c>
      <c r="U6" s="120"/>
      <c r="V6" s="119" t="s">
        <v>11</v>
      </c>
      <c r="W6" s="120"/>
    </row>
    <row r="7" spans="1:23" ht="76.5">
      <c r="A7" s="6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hidden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>
        <v>0</v>
      </c>
      <c r="I9" s="20">
        <v>0</v>
      </c>
      <c r="J9" s="19"/>
      <c r="K9" s="20"/>
      <c r="L9" s="19"/>
      <c r="M9" s="20"/>
      <c r="N9" s="19"/>
      <c r="O9" s="20"/>
      <c r="P9" s="19">
        <f>$H9+$J9+$L9+$N9</f>
        <v>0</v>
      </c>
      <c r="Q9" s="20">
        <f>$I9+$K9+$M9+$O9</f>
        <v>0</v>
      </c>
      <c r="R9" s="21">
        <f>IF($H9=0,0,(($H9-$H9)/$H9)*100)</f>
        <v>0</v>
      </c>
      <c r="S9" s="22">
        <f>IF($I9=0,0,(($I9-$I9)/$I9)*100)</f>
        <v>0</v>
      </c>
      <c r="T9" s="21">
        <f>IF($E9=0,0,($P9/$E9)*100)</f>
        <v>0</v>
      </c>
      <c r="U9" s="23">
        <f>IF($E9=0,0,($Q9/$E9)*100)</f>
        <v>0</v>
      </c>
      <c r="V9" s="19"/>
      <c r="W9" s="20"/>
    </row>
    <row r="10" spans="1:23" ht="12.75">
      <c r="A10" s="17" t="s">
        <v>34</v>
      </c>
      <c r="B10" s="18">
        <v>19000000</v>
      </c>
      <c r="C10" s="18">
        <v>0</v>
      </c>
      <c r="D10" s="18"/>
      <c r="E10" s="18">
        <f>$B10+$C10+$D10</f>
        <v>19000000</v>
      </c>
      <c r="F10" s="19">
        <v>19000000</v>
      </c>
      <c r="G10" s="20">
        <v>19000000</v>
      </c>
      <c r="H10" s="19">
        <v>3020000</v>
      </c>
      <c r="I10" s="20">
        <v>2991268</v>
      </c>
      <c r="J10" s="19"/>
      <c r="K10" s="20"/>
      <c r="L10" s="19"/>
      <c r="M10" s="20"/>
      <c r="N10" s="19"/>
      <c r="O10" s="20"/>
      <c r="P10" s="19">
        <f>$H10+$J10+$L10+$N10</f>
        <v>3020000</v>
      </c>
      <c r="Q10" s="20">
        <f>$I10+$K10+$M10+$O10</f>
        <v>2991268</v>
      </c>
      <c r="R10" s="21">
        <f>IF($H10=0,0,(($H10-$H10)/$H10)*100)</f>
        <v>0</v>
      </c>
      <c r="S10" s="22">
        <f>IF($I10=0,0,(($I10-$I10)/$I10)*100)</f>
        <v>0</v>
      </c>
      <c r="T10" s="21">
        <f>IF($E10=0,0,($P10/$E10)*100)</f>
        <v>15.894736842105264</v>
      </c>
      <c r="U10" s="23">
        <f>IF($E10=0,0,($Q10/$E10)*100)</f>
        <v>15.743515789473683</v>
      </c>
      <c r="V10" s="19"/>
      <c r="W10" s="20"/>
    </row>
    <row r="11" spans="1:23" ht="12.75">
      <c r="A11" s="17" t="s">
        <v>35</v>
      </c>
      <c r="B11" s="18">
        <v>21830000</v>
      </c>
      <c r="C11" s="18">
        <v>0</v>
      </c>
      <c r="D11" s="18"/>
      <c r="E11" s="18">
        <f>$B11+$C11+$D11</f>
        <v>21830000</v>
      </c>
      <c r="F11" s="19">
        <v>10500000</v>
      </c>
      <c r="G11" s="20">
        <v>10500000</v>
      </c>
      <c r="H11" s="19">
        <v>6568000</v>
      </c>
      <c r="I11" s="20">
        <v>292424</v>
      </c>
      <c r="J11" s="19"/>
      <c r="K11" s="20"/>
      <c r="L11" s="19"/>
      <c r="M11" s="20"/>
      <c r="N11" s="19"/>
      <c r="O11" s="20"/>
      <c r="P11" s="19">
        <f>$H11+$J11+$L11+$N11</f>
        <v>6568000</v>
      </c>
      <c r="Q11" s="20">
        <f>$I11+$K11+$M11+$O11</f>
        <v>292424</v>
      </c>
      <c r="R11" s="21">
        <f>IF($H11=0,0,(($H11-$H11)/$H11)*100)</f>
        <v>0</v>
      </c>
      <c r="S11" s="22">
        <f>IF($I11=0,0,(($I11-$I11)/$I11)*100)</f>
        <v>0</v>
      </c>
      <c r="T11" s="21">
        <f>IF($E11=0,0,($P11/$E11)*100)</f>
        <v>30.087036188731105</v>
      </c>
      <c r="U11" s="23">
        <f>IF($E11=0,0,($Q11/$E11)*100)</f>
        <v>1.339551076500229</v>
      </c>
      <c r="V11" s="19"/>
      <c r="W11" s="20"/>
    </row>
    <row r="12" spans="1:23" ht="12.75">
      <c r="A12" s="17" t="s">
        <v>36</v>
      </c>
      <c r="B12" s="18">
        <v>133606000</v>
      </c>
      <c r="C12" s="18">
        <v>0</v>
      </c>
      <c r="D12" s="18"/>
      <c r="E12" s="18">
        <f>$B12+$C12+$D12</f>
        <v>133606000</v>
      </c>
      <c r="F12" s="19">
        <v>29267000</v>
      </c>
      <c r="G12" s="20">
        <v>13249000</v>
      </c>
      <c r="H12" s="19">
        <v>8872000</v>
      </c>
      <c r="I12" s="20">
        <v>0</v>
      </c>
      <c r="J12" s="19"/>
      <c r="K12" s="20"/>
      <c r="L12" s="19"/>
      <c r="M12" s="20"/>
      <c r="N12" s="19"/>
      <c r="O12" s="20"/>
      <c r="P12" s="19">
        <f>$H12+$J12+$L12+$N12</f>
        <v>8872000</v>
      </c>
      <c r="Q12" s="20">
        <f>$I12+$K12+$M12+$O12</f>
        <v>0</v>
      </c>
      <c r="R12" s="21">
        <f>IF($H12=0,0,(($H12-$H12)/$H12)*100)</f>
        <v>0</v>
      </c>
      <c r="S12" s="22">
        <f>IF($I12=0,0,(($I12-$I12)/$I12)*100)</f>
        <v>0</v>
      </c>
      <c r="T12" s="21">
        <f>IF($E12=0,0,($P12/$E12)*100)</f>
        <v>6.640420340403875</v>
      </c>
      <c r="U12" s="23">
        <f>IF($E12=0,0,($Q12/$E12)*100)</f>
        <v>0</v>
      </c>
      <c r="V12" s="19"/>
      <c r="W12" s="20"/>
    </row>
    <row r="13" spans="1:23" ht="12.75">
      <c r="A13" s="17" t="s">
        <v>37</v>
      </c>
      <c r="B13" s="18">
        <v>20276000</v>
      </c>
      <c r="C13" s="18">
        <v>0</v>
      </c>
      <c r="D13" s="18"/>
      <c r="E13" s="18">
        <f>$B13+$C13+$D13</f>
        <v>20276000</v>
      </c>
      <c r="F13" s="19">
        <v>9397000</v>
      </c>
      <c r="G13" s="20">
        <v>0</v>
      </c>
      <c r="H13" s="19">
        <v>0</v>
      </c>
      <c r="I13" s="20">
        <v>0</v>
      </c>
      <c r="J13" s="19"/>
      <c r="K13" s="20"/>
      <c r="L13" s="19"/>
      <c r="M13" s="20"/>
      <c r="N13" s="19"/>
      <c r="O13" s="20"/>
      <c r="P13" s="19">
        <f>$H13+$J13+$L13+$N13</f>
        <v>0</v>
      </c>
      <c r="Q13" s="20">
        <f>$I13+$K13+$M13+$O13</f>
        <v>0</v>
      </c>
      <c r="R13" s="21">
        <f>IF($H13=0,0,(($H13-$H13)/$H13)*100)</f>
        <v>0</v>
      </c>
      <c r="S13" s="22">
        <f>IF($I13=0,0,(($I13-$I13)/$I13)*100)</f>
        <v>0</v>
      </c>
      <c r="T13" s="21">
        <f>IF($E13=0,0,($P13/$E13)*100)</f>
        <v>0</v>
      </c>
      <c r="U13" s="23">
        <f>IF($E13=0,0,($Q13/$E13)*100)</f>
        <v>0</v>
      </c>
      <c r="V13" s="19"/>
      <c r="W13" s="20"/>
    </row>
    <row r="14" spans="1:23" ht="12.75">
      <c r="A14" s="24" t="s">
        <v>38</v>
      </c>
      <c r="B14" s="25">
        <f>SUM(B9:B13)</f>
        <v>194712000</v>
      </c>
      <c r="C14" s="25">
        <f>SUM(C9:C13)</f>
        <v>0</v>
      </c>
      <c r="D14" s="25">
        <f>SUM(D9:D13)</f>
        <v>0</v>
      </c>
      <c r="E14" s="25">
        <f>$B14+$C14+$D14</f>
        <v>194712000</v>
      </c>
      <c r="F14" s="26">
        <f aca="true" t="shared" si="0" ref="F14:O14">SUM(F9:F13)</f>
        <v>68164000</v>
      </c>
      <c r="G14" s="27">
        <f t="shared" si="0"/>
        <v>42749000</v>
      </c>
      <c r="H14" s="26">
        <f t="shared" si="0"/>
        <v>18460000</v>
      </c>
      <c r="I14" s="27">
        <f t="shared" si="0"/>
        <v>3283692</v>
      </c>
      <c r="J14" s="26">
        <f t="shared" si="0"/>
        <v>0</v>
      </c>
      <c r="K14" s="27">
        <f t="shared" si="0"/>
        <v>0</v>
      </c>
      <c r="L14" s="26">
        <f t="shared" si="0"/>
        <v>0</v>
      </c>
      <c r="M14" s="27">
        <f t="shared" si="0"/>
        <v>0</v>
      </c>
      <c r="N14" s="26">
        <f t="shared" si="0"/>
        <v>0</v>
      </c>
      <c r="O14" s="27">
        <f t="shared" si="0"/>
        <v>0</v>
      </c>
      <c r="P14" s="26">
        <f>$H14+$J14+$L14+$N14</f>
        <v>18460000</v>
      </c>
      <c r="Q14" s="27">
        <f>$I14+$K14+$M14+$O14</f>
        <v>3283692</v>
      </c>
      <c r="R14" s="28">
        <f>IF($H14=0,0,(($H14-$H14)/$H14)*100)</f>
        <v>0</v>
      </c>
      <c r="S14" s="29">
        <f>IF($I14=0,0,(($I14-$I14)/$I14)*100)</f>
        <v>0</v>
      </c>
      <c r="T14" s="28">
        <f>IF(SUM($E9:$E12)=0,0,(P14/SUM($E9:$E12))*100)</f>
        <v>10.582677887592011</v>
      </c>
      <c r="U14" s="30">
        <f>IF(SUM($E9:$E12)=0,0,(Q14/SUM($E9:$E12))*100)</f>
        <v>1.8824623357563808</v>
      </c>
      <c r="V14" s="26">
        <f>SUM(V9:V13)</f>
        <v>0</v>
      </c>
      <c r="W14" s="27">
        <f>SUM(W9:W13)</f>
        <v>0</v>
      </c>
    </row>
    <row r="15" spans="1:23" ht="12.75" customHeight="1">
      <c r="A15" s="10" t="s">
        <v>39</v>
      </c>
      <c r="B15" s="31"/>
      <c r="C15" s="31"/>
      <c r="D15" s="31"/>
      <c r="E15" s="31"/>
      <c r="F15" s="32"/>
      <c r="G15" s="33"/>
      <c r="H15" s="32"/>
      <c r="I15" s="33"/>
      <c r="J15" s="32"/>
      <c r="K15" s="33"/>
      <c r="L15" s="32"/>
      <c r="M15" s="33"/>
      <c r="N15" s="32"/>
      <c r="O15" s="33"/>
      <c r="P15" s="32"/>
      <c r="Q15" s="33"/>
      <c r="R15" s="14"/>
      <c r="S15" s="15"/>
      <c r="T15" s="14"/>
      <c r="U15" s="16"/>
      <c r="V15" s="32"/>
      <c r="W15" s="33"/>
    </row>
    <row r="16" spans="1:23" ht="12.75">
      <c r="A16" s="17" t="s">
        <v>40</v>
      </c>
      <c r="B16" s="18">
        <v>10000000</v>
      </c>
      <c r="C16" s="18">
        <v>0</v>
      </c>
      <c r="D16" s="18"/>
      <c r="E16" s="18">
        <f>$B16+$C16+$D16</f>
        <v>10000000</v>
      </c>
      <c r="F16" s="19">
        <v>10000000</v>
      </c>
      <c r="G16" s="20">
        <v>10000000</v>
      </c>
      <c r="H16" s="19">
        <v>1001000</v>
      </c>
      <c r="I16" s="20">
        <v>1065002</v>
      </c>
      <c r="J16" s="19"/>
      <c r="K16" s="20"/>
      <c r="L16" s="19"/>
      <c r="M16" s="20"/>
      <c r="N16" s="19"/>
      <c r="O16" s="20"/>
      <c r="P16" s="19">
        <f>$H16+$J16+$L16+$N16</f>
        <v>1001000</v>
      </c>
      <c r="Q16" s="20">
        <f>$I16+$K16+$M16+$O16</f>
        <v>1065002</v>
      </c>
      <c r="R16" s="21">
        <f>IF($H16=0,0,(($H16-$H16)/$H16)*100)</f>
        <v>0</v>
      </c>
      <c r="S16" s="22">
        <f>IF($I16=0,0,(($I16-$I16)/$I16)*100)</f>
        <v>0</v>
      </c>
      <c r="T16" s="21">
        <f>IF($E16=0,0,($P16/$E16)*100)</f>
        <v>10.01</v>
      </c>
      <c r="U16" s="23">
        <f>IF($E16=0,0,($Q16/$E16)*100)</f>
        <v>10.65002</v>
      </c>
      <c r="V16" s="19"/>
      <c r="W16" s="20"/>
    </row>
    <row r="17" spans="1:23" ht="12.75">
      <c r="A17" s="17" t="s">
        <v>41</v>
      </c>
      <c r="B17" s="18">
        <v>0</v>
      </c>
      <c r="C17" s="18">
        <v>0</v>
      </c>
      <c r="D17" s="18"/>
      <c r="E17" s="18">
        <f>$B17+$C17+$D17</f>
        <v>0</v>
      </c>
      <c r="F17" s="19">
        <v>0</v>
      </c>
      <c r="G17" s="20">
        <v>0</v>
      </c>
      <c r="H17" s="19">
        <v>0</v>
      </c>
      <c r="I17" s="20">
        <v>0</v>
      </c>
      <c r="J17" s="19"/>
      <c r="K17" s="20"/>
      <c r="L17" s="19"/>
      <c r="M17" s="20"/>
      <c r="N17" s="19"/>
      <c r="O17" s="20"/>
      <c r="P17" s="19">
        <f>$H17+$J17+$L17+$N17</f>
        <v>0</v>
      </c>
      <c r="Q17" s="20">
        <f>$I17+$K17+$M17+$O17</f>
        <v>0</v>
      </c>
      <c r="R17" s="21">
        <f>IF($H17=0,0,(($H17-$H17)/$H17)*100)</f>
        <v>0</v>
      </c>
      <c r="S17" s="22">
        <f>IF($I17=0,0,(($I17-$I17)/$I17)*100)</f>
        <v>0</v>
      </c>
      <c r="T17" s="21">
        <f>IF($E17=0,0,($P17/$E17)*100)</f>
        <v>0</v>
      </c>
      <c r="U17" s="23">
        <f>IF($E17=0,0,($Q17/$E17)*100)</f>
        <v>0</v>
      </c>
      <c r="V17" s="19"/>
      <c r="W17" s="20"/>
    </row>
    <row r="18" spans="1:23" ht="12.75">
      <c r="A18" s="17" t="s">
        <v>42</v>
      </c>
      <c r="B18" s="18">
        <v>0</v>
      </c>
      <c r="C18" s="18">
        <v>0</v>
      </c>
      <c r="D18" s="18"/>
      <c r="E18" s="18">
        <f>$B18+$C18+$D18</f>
        <v>0</v>
      </c>
      <c r="F18" s="19">
        <v>0</v>
      </c>
      <c r="G18" s="20">
        <v>0</v>
      </c>
      <c r="H18" s="19">
        <v>0</v>
      </c>
      <c r="I18" s="20">
        <v>0</v>
      </c>
      <c r="J18" s="19"/>
      <c r="K18" s="20"/>
      <c r="L18" s="19"/>
      <c r="M18" s="20"/>
      <c r="N18" s="19"/>
      <c r="O18" s="20"/>
      <c r="P18" s="19">
        <f>$H18+$J18+$L18+$N18</f>
        <v>0</v>
      </c>
      <c r="Q18" s="20">
        <f>$I18+$K18+$M18+$O18</f>
        <v>0</v>
      </c>
      <c r="R18" s="21">
        <f>IF($H18=0,0,(($H18-$H18)/$H18)*100)</f>
        <v>0</v>
      </c>
      <c r="S18" s="22">
        <f>IF($I18=0,0,(($I18-$I18)/$I18)*100)</f>
        <v>0</v>
      </c>
      <c r="T18" s="21">
        <f>IF($E18=0,0,($P18/$E18)*100)</f>
        <v>0</v>
      </c>
      <c r="U18" s="23">
        <f>IF($E18=0,0,($Q18/$E18)*100)</f>
        <v>0</v>
      </c>
      <c r="V18" s="19"/>
      <c r="W18" s="20"/>
    </row>
    <row r="19" spans="1:23" ht="12.75">
      <c r="A19" s="24" t="s">
        <v>38</v>
      </c>
      <c r="B19" s="25">
        <f>SUM(B16:B18)</f>
        <v>10000000</v>
      </c>
      <c r="C19" s="25">
        <f>SUM(C16:C18)</f>
        <v>0</v>
      </c>
      <c r="D19" s="25">
        <f>SUM(D16:D18)</f>
        <v>0</v>
      </c>
      <c r="E19" s="25">
        <f>$B19+$C19+$D19</f>
        <v>10000000</v>
      </c>
      <c r="F19" s="26">
        <f aca="true" t="shared" si="1" ref="F19:O19">SUM(F16:F18)</f>
        <v>10000000</v>
      </c>
      <c r="G19" s="27">
        <f t="shared" si="1"/>
        <v>10000000</v>
      </c>
      <c r="H19" s="26">
        <f t="shared" si="1"/>
        <v>1001000</v>
      </c>
      <c r="I19" s="27">
        <f t="shared" si="1"/>
        <v>1065002</v>
      </c>
      <c r="J19" s="26">
        <f t="shared" si="1"/>
        <v>0</v>
      </c>
      <c r="K19" s="27">
        <f t="shared" si="1"/>
        <v>0</v>
      </c>
      <c r="L19" s="26">
        <f t="shared" si="1"/>
        <v>0</v>
      </c>
      <c r="M19" s="27">
        <f t="shared" si="1"/>
        <v>0</v>
      </c>
      <c r="N19" s="26">
        <f t="shared" si="1"/>
        <v>0</v>
      </c>
      <c r="O19" s="27">
        <f t="shared" si="1"/>
        <v>0</v>
      </c>
      <c r="P19" s="26">
        <f>$H19+$J19+$L19+$N19</f>
        <v>1001000</v>
      </c>
      <c r="Q19" s="27">
        <f>$I19+$K19+$M19+$O19</f>
        <v>1065002</v>
      </c>
      <c r="R19" s="28">
        <f>IF($H19=0,0,(($H19-$H19)/$H19)*100)</f>
        <v>0</v>
      </c>
      <c r="S19" s="29">
        <f>IF($I19=0,0,(($I19-$I19)/$I19)*100)</f>
        <v>0</v>
      </c>
      <c r="T19" s="28">
        <f>IF(SUM($E16:$E17)=0,0,(P19/SUM($E16:$E17))*100)</f>
        <v>10.01</v>
      </c>
      <c r="U19" s="30">
        <f>IF(SUM($E16:$E17)=0,0,(Q19/SUM($E16:$E17))*100)</f>
        <v>10.65002</v>
      </c>
      <c r="V19" s="26">
        <f>SUM(V16:V18)</f>
        <v>0</v>
      </c>
      <c r="W19" s="27">
        <f>SUM(W16:W18)</f>
        <v>0</v>
      </c>
    </row>
    <row r="20" spans="1:23" ht="12.75" customHeight="1">
      <c r="A20" s="10" t="s">
        <v>43</v>
      </c>
      <c r="B20" s="31"/>
      <c r="C20" s="31"/>
      <c r="D20" s="31"/>
      <c r="E20" s="31"/>
      <c r="F20" s="32"/>
      <c r="G20" s="33"/>
      <c r="H20" s="32"/>
      <c r="I20" s="33"/>
      <c r="J20" s="32"/>
      <c r="K20" s="33"/>
      <c r="L20" s="32"/>
      <c r="M20" s="33"/>
      <c r="N20" s="32"/>
      <c r="O20" s="33"/>
      <c r="P20" s="32"/>
      <c r="Q20" s="33"/>
      <c r="R20" s="14"/>
      <c r="S20" s="15"/>
      <c r="T20" s="14"/>
      <c r="U20" s="16"/>
      <c r="V20" s="32"/>
      <c r="W20" s="33"/>
    </row>
    <row r="21" spans="1:23" ht="12.75">
      <c r="A21" s="17" t="s">
        <v>44</v>
      </c>
      <c r="B21" s="18">
        <v>2097404000</v>
      </c>
      <c r="C21" s="18">
        <v>0</v>
      </c>
      <c r="D21" s="18"/>
      <c r="E21" s="18">
        <f>$B21+$C21+$D21</f>
        <v>2097404000</v>
      </c>
      <c r="F21" s="19">
        <v>310000000</v>
      </c>
      <c r="G21" s="20">
        <v>310000000</v>
      </c>
      <c r="H21" s="19">
        <v>65672000</v>
      </c>
      <c r="I21" s="20">
        <v>82623715</v>
      </c>
      <c r="J21" s="19"/>
      <c r="K21" s="20"/>
      <c r="L21" s="19"/>
      <c r="M21" s="20"/>
      <c r="N21" s="19"/>
      <c r="O21" s="20"/>
      <c r="P21" s="19">
        <f>$H21+$J21+$L21+$N21</f>
        <v>65672000</v>
      </c>
      <c r="Q21" s="20">
        <f>$I21+$K21+$M21+$O21</f>
        <v>82623715</v>
      </c>
      <c r="R21" s="21">
        <f>IF($H21=0,0,(($H21-$H21)/$H21)*100)</f>
        <v>0</v>
      </c>
      <c r="S21" s="22">
        <f>IF($I21=0,0,(($I21-$I21)/$I21)*100)</f>
        <v>0</v>
      </c>
      <c r="T21" s="21">
        <f>IF($E21=0,0,($P21/$E21)*100)</f>
        <v>3.131108742044928</v>
      </c>
      <c r="U21" s="23">
        <f>IF($E21=0,0,($Q21/$E21)*100)</f>
        <v>3.939332384223545</v>
      </c>
      <c r="V21" s="19"/>
      <c r="W21" s="20"/>
    </row>
    <row r="22" spans="1:23" ht="12.75">
      <c r="A22" s="17" t="s">
        <v>45</v>
      </c>
      <c r="B22" s="18">
        <v>0</v>
      </c>
      <c r="C22" s="18">
        <v>0</v>
      </c>
      <c r="D22" s="18"/>
      <c r="E22" s="18">
        <f>$B22+$C22+$D22</f>
        <v>0</v>
      </c>
      <c r="F22" s="19">
        <v>0</v>
      </c>
      <c r="G22" s="20">
        <v>0</v>
      </c>
      <c r="H22" s="19">
        <v>0</v>
      </c>
      <c r="I22" s="20">
        <v>0</v>
      </c>
      <c r="J22" s="19"/>
      <c r="K22" s="20"/>
      <c r="L22" s="19"/>
      <c r="M22" s="20"/>
      <c r="N22" s="19"/>
      <c r="O22" s="20"/>
      <c r="P22" s="19">
        <f>$H22+$J22+$L22+$N22</f>
        <v>0</v>
      </c>
      <c r="Q22" s="20">
        <f>$I22+$K22+$M22+$O22</f>
        <v>0</v>
      </c>
      <c r="R22" s="21">
        <f>IF($H22=0,0,(($H22-$H22)/$H22)*100)</f>
        <v>0</v>
      </c>
      <c r="S22" s="22">
        <f>IF($I22=0,0,(($I22-$I22)/$I22)*100)</f>
        <v>0</v>
      </c>
      <c r="T22" s="21">
        <f>IF($E22=0,0,($P22/$E22)*100)</f>
        <v>0</v>
      </c>
      <c r="U22" s="23">
        <f>IF($E22=0,0,($Q22/$E22)*100)</f>
        <v>0</v>
      </c>
      <c r="V22" s="19"/>
      <c r="W22" s="20"/>
    </row>
    <row r="23" spans="1:23" ht="12.75">
      <c r="A23" s="24" t="s">
        <v>38</v>
      </c>
      <c r="B23" s="25">
        <f>SUM(B21:B22)</f>
        <v>2097404000</v>
      </c>
      <c r="C23" s="25">
        <f>SUM(C21:C22)</f>
        <v>0</v>
      </c>
      <c r="D23" s="25">
        <f>SUM(D21:D22)</f>
        <v>0</v>
      </c>
      <c r="E23" s="25">
        <f>$B23+$C23+$D23</f>
        <v>2097404000</v>
      </c>
      <c r="F23" s="26">
        <f aca="true" t="shared" si="2" ref="F23:O23">SUM(F21:F22)</f>
        <v>310000000</v>
      </c>
      <c r="G23" s="27">
        <f t="shared" si="2"/>
        <v>310000000</v>
      </c>
      <c r="H23" s="26">
        <f t="shared" si="2"/>
        <v>65672000</v>
      </c>
      <c r="I23" s="27">
        <f t="shared" si="2"/>
        <v>82623715</v>
      </c>
      <c r="J23" s="26">
        <f t="shared" si="2"/>
        <v>0</v>
      </c>
      <c r="K23" s="27">
        <f t="shared" si="2"/>
        <v>0</v>
      </c>
      <c r="L23" s="26">
        <f t="shared" si="2"/>
        <v>0</v>
      </c>
      <c r="M23" s="27">
        <f t="shared" si="2"/>
        <v>0</v>
      </c>
      <c r="N23" s="26">
        <f t="shared" si="2"/>
        <v>0</v>
      </c>
      <c r="O23" s="27">
        <f t="shared" si="2"/>
        <v>0</v>
      </c>
      <c r="P23" s="26">
        <f>$H23+$J23+$L23+$N23</f>
        <v>65672000</v>
      </c>
      <c r="Q23" s="27">
        <f>$I23+$K23+$M23+$O23</f>
        <v>82623715</v>
      </c>
      <c r="R23" s="28">
        <f>IF($H23=0,0,(($H23-$H23)/$H23)*100)</f>
        <v>0</v>
      </c>
      <c r="S23" s="29">
        <f>IF($I23=0,0,(($I23-$I23)/$I23)*100)</f>
        <v>0</v>
      </c>
      <c r="T23" s="28">
        <f>IF($E23=0,0,($P23/$E23)*100)</f>
        <v>3.131108742044928</v>
      </c>
      <c r="U23" s="30">
        <f>IF($E23=0,0,($Q23/$E23)*100)</f>
        <v>3.939332384223545</v>
      </c>
      <c r="V23" s="26">
        <f>SUM(V21:V22)</f>
        <v>0</v>
      </c>
      <c r="W23" s="27">
        <f>SUM(W21:W22)</f>
        <v>0</v>
      </c>
    </row>
    <row r="24" spans="1:23" ht="12.75" customHeight="1">
      <c r="A24" s="10" t="s">
        <v>46</v>
      </c>
      <c r="B24" s="31"/>
      <c r="C24" s="31"/>
      <c r="D24" s="31"/>
      <c r="E24" s="31"/>
      <c r="F24" s="32"/>
      <c r="G24" s="33"/>
      <c r="H24" s="32"/>
      <c r="I24" s="33"/>
      <c r="J24" s="32"/>
      <c r="K24" s="33"/>
      <c r="L24" s="32"/>
      <c r="M24" s="33"/>
      <c r="N24" s="32"/>
      <c r="O24" s="33"/>
      <c r="P24" s="32"/>
      <c r="Q24" s="33"/>
      <c r="R24" s="14"/>
      <c r="S24" s="15"/>
      <c r="T24" s="14"/>
      <c r="U24" s="16"/>
      <c r="V24" s="32"/>
      <c r="W24" s="33"/>
    </row>
    <row r="25" spans="1:23" ht="12.75">
      <c r="A25" s="17" t="s">
        <v>47</v>
      </c>
      <c r="B25" s="18">
        <v>175837000</v>
      </c>
      <c r="C25" s="18">
        <v>0</v>
      </c>
      <c r="D25" s="18"/>
      <c r="E25" s="18">
        <f>$B25+$C25+$D25</f>
        <v>175837000</v>
      </c>
      <c r="F25" s="19">
        <v>70335000</v>
      </c>
      <c r="G25" s="20">
        <v>75867000</v>
      </c>
      <c r="H25" s="19">
        <v>2371000</v>
      </c>
      <c r="I25" s="20">
        <v>3516387</v>
      </c>
      <c r="J25" s="19"/>
      <c r="K25" s="20"/>
      <c r="L25" s="19"/>
      <c r="M25" s="20"/>
      <c r="N25" s="19"/>
      <c r="O25" s="20"/>
      <c r="P25" s="19">
        <f>$H25+$J25+$L25+$N25</f>
        <v>2371000</v>
      </c>
      <c r="Q25" s="20">
        <f>$I25+$K25+$M25+$O25</f>
        <v>3516387</v>
      </c>
      <c r="R25" s="21">
        <f>IF($H25=0,0,(($H25-$H25)/$H25)*100)</f>
        <v>0</v>
      </c>
      <c r="S25" s="22">
        <f>IF($I25=0,0,(($I25-$I25)/$I25)*100)</f>
        <v>0</v>
      </c>
      <c r="T25" s="21">
        <f>IF($E25=0,0,($P25/$E25)*100)</f>
        <v>1.3484079004987575</v>
      </c>
      <c r="U25" s="23">
        <f>IF($E25=0,0,($Q25/$E25)*100)</f>
        <v>1.9997992458925025</v>
      </c>
      <c r="V25" s="19"/>
      <c r="W25" s="20"/>
    </row>
    <row r="26" spans="1:23" ht="12.75">
      <c r="A26" s="24" t="s">
        <v>38</v>
      </c>
      <c r="B26" s="25">
        <f>B25</f>
        <v>175837000</v>
      </c>
      <c r="C26" s="25">
        <f>C25</f>
        <v>0</v>
      </c>
      <c r="D26" s="25">
        <f>D25</f>
        <v>0</v>
      </c>
      <c r="E26" s="25">
        <f>$B26+$C26+$D26</f>
        <v>175837000</v>
      </c>
      <c r="F26" s="26">
        <f aca="true" t="shared" si="3" ref="F26:O26">F25</f>
        <v>70335000</v>
      </c>
      <c r="G26" s="27">
        <f t="shared" si="3"/>
        <v>75867000</v>
      </c>
      <c r="H26" s="26">
        <f t="shared" si="3"/>
        <v>2371000</v>
      </c>
      <c r="I26" s="27">
        <f t="shared" si="3"/>
        <v>3516387</v>
      </c>
      <c r="J26" s="26">
        <f t="shared" si="3"/>
        <v>0</v>
      </c>
      <c r="K26" s="27">
        <f t="shared" si="3"/>
        <v>0</v>
      </c>
      <c r="L26" s="26">
        <f t="shared" si="3"/>
        <v>0</v>
      </c>
      <c r="M26" s="27">
        <f t="shared" si="3"/>
        <v>0</v>
      </c>
      <c r="N26" s="26">
        <f t="shared" si="3"/>
        <v>0</v>
      </c>
      <c r="O26" s="27">
        <f t="shared" si="3"/>
        <v>0</v>
      </c>
      <c r="P26" s="26">
        <f>$H26+$J26+$L26+$N26</f>
        <v>2371000</v>
      </c>
      <c r="Q26" s="27">
        <f>$I26+$K26+$M26+$O26</f>
        <v>3516387</v>
      </c>
      <c r="R26" s="28">
        <f>IF($H26=0,0,(($H26-$H26)/$H26)*100)</f>
        <v>0</v>
      </c>
      <c r="S26" s="29">
        <f>IF($I26=0,0,(($I26-$I26)/$I26)*100)</f>
        <v>0</v>
      </c>
      <c r="T26" s="28">
        <v>0</v>
      </c>
      <c r="U26" s="30">
        <v>0</v>
      </c>
      <c r="V26" s="26">
        <f>V25</f>
        <v>0</v>
      </c>
      <c r="W26" s="27">
        <f>W25</f>
        <v>0</v>
      </c>
    </row>
    <row r="27" spans="1:23" ht="12.75" customHeight="1">
      <c r="A27" s="10" t="s">
        <v>48</v>
      </c>
      <c r="B27" s="31"/>
      <c r="C27" s="31"/>
      <c r="D27" s="31"/>
      <c r="E27" s="31"/>
      <c r="F27" s="32"/>
      <c r="G27" s="33"/>
      <c r="H27" s="32"/>
      <c r="I27" s="33"/>
      <c r="J27" s="32"/>
      <c r="K27" s="33"/>
      <c r="L27" s="32"/>
      <c r="M27" s="33"/>
      <c r="N27" s="32"/>
      <c r="O27" s="33"/>
      <c r="P27" s="32"/>
      <c r="Q27" s="33"/>
      <c r="R27" s="14"/>
      <c r="S27" s="15"/>
      <c r="T27" s="14"/>
      <c r="U27" s="16"/>
      <c r="V27" s="32"/>
      <c r="W27" s="33"/>
    </row>
    <row r="28" spans="1:23" ht="12.75">
      <c r="A28" s="17" t="s">
        <v>49</v>
      </c>
      <c r="B28" s="18">
        <v>188000000</v>
      </c>
      <c r="C28" s="18">
        <v>0</v>
      </c>
      <c r="D28" s="18"/>
      <c r="E28" s="18">
        <f aca="true" t="shared" si="4" ref="E28:E33">$B28+$C28+$D28</f>
        <v>188000000</v>
      </c>
      <c r="F28" s="19">
        <v>148100000</v>
      </c>
      <c r="G28" s="20">
        <v>148100000</v>
      </c>
      <c r="H28" s="19">
        <v>69951000</v>
      </c>
      <c r="I28" s="20">
        <v>30894458</v>
      </c>
      <c r="J28" s="19"/>
      <c r="K28" s="20"/>
      <c r="L28" s="19"/>
      <c r="M28" s="20"/>
      <c r="N28" s="19"/>
      <c r="O28" s="20"/>
      <c r="P28" s="19">
        <f aca="true" t="shared" si="5" ref="P28:P33">$H28+$J28+$L28+$N28</f>
        <v>69951000</v>
      </c>
      <c r="Q28" s="20">
        <f aca="true" t="shared" si="6" ref="Q28:Q33">$I28+$K28+$M28+$O28</f>
        <v>30894458</v>
      </c>
      <c r="R28" s="21">
        <f aca="true" t="shared" si="7" ref="R28:R33">IF($H28=0,0,(($H28-$H28)/$H28)*100)</f>
        <v>0</v>
      </c>
      <c r="S28" s="22">
        <f aca="true" t="shared" si="8" ref="S28:S33">IF($I28=0,0,(($I28-$I28)/$I28)*100)</f>
        <v>0</v>
      </c>
      <c r="T28" s="21">
        <f>IF($E28=0,0,($P28/$E28)*100)</f>
        <v>37.20797872340425</v>
      </c>
      <c r="U28" s="23">
        <f>IF($E28=0,0,($Q28/$E28)*100)</f>
        <v>16.433222340425534</v>
      </c>
      <c r="V28" s="19"/>
      <c r="W28" s="20"/>
    </row>
    <row r="29" spans="1:23" ht="12.75">
      <c r="A29" s="17" t="s">
        <v>50</v>
      </c>
      <c r="B29" s="18">
        <v>104882000</v>
      </c>
      <c r="C29" s="18">
        <v>0</v>
      </c>
      <c r="D29" s="18"/>
      <c r="E29" s="18">
        <f t="shared" si="4"/>
        <v>104882000</v>
      </c>
      <c r="F29" s="19">
        <v>26945000</v>
      </c>
      <c r="G29" s="20">
        <v>0</v>
      </c>
      <c r="H29" s="19">
        <v>0</v>
      </c>
      <c r="I29" s="20">
        <v>0</v>
      </c>
      <c r="J29" s="19"/>
      <c r="K29" s="20"/>
      <c r="L29" s="19"/>
      <c r="M29" s="20"/>
      <c r="N29" s="19"/>
      <c r="O29" s="20"/>
      <c r="P29" s="19">
        <f t="shared" si="5"/>
        <v>0</v>
      </c>
      <c r="Q29" s="20">
        <f t="shared" si="6"/>
        <v>0</v>
      </c>
      <c r="R29" s="21">
        <f t="shared" si="7"/>
        <v>0</v>
      </c>
      <c r="S29" s="22">
        <f t="shared" si="8"/>
        <v>0</v>
      </c>
      <c r="T29" s="21">
        <f>IF($E29=0,0,($P29/$E29)*100)</f>
        <v>0</v>
      </c>
      <c r="U29" s="23">
        <f>IF($E29=0,0,($Q29/$E29)*100)</f>
        <v>0</v>
      </c>
      <c r="V29" s="19"/>
      <c r="W29" s="20"/>
    </row>
    <row r="30" spans="1:23" ht="25.5">
      <c r="A30" s="17" t="s">
        <v>51</v>
      </c>
      <c r="B30" s="18">
        <v>0</v>
      </c>
      <c r="C30" s="18">
        <v>0</v>
      </c>
      <c r="D30" s="18"/>
      <c r="E30" s="18">
        <f t="shared" si="4"/>
        <v>0</v>
      </c>
      <c r="F30" s="19">
        <v>0</v>
      </c>
      <c r="G30" s="20">
        <v>0</v>
      </c>
      <c r="H30" s="19">
        <v>0</v>
      </c>
      <c r="I30" s="20">
        <v>0</v>
      </c>
      <c r="J30" s="19"/>
      <c r="K30" s="20"/>
      <c r="L30" s="19"/>
      <c r="M30" s="20"/>
      <c r="N30" s="19"/>
      <c r="O30" s="20"/>
      <c r="P30" s="19">
        <f t="shared" si="5"/>
        <v>0</v>
      </c>
      <c r="Q30" s="20">
        <f t="shared" si="6"/>
        <v>0</v>
      </c>
      <c r="R30" s="21">
        <f t="shared" si="7"/>
        <v>0</v>
      </c>
      <c r="S30" s="22">
        <f t="shared" si="8"/>
        <v>0</v>
      </c>
      <c r="T30" s="21">
        <f>IF($E30=0,0,($P30/$E30)*100)</f>
        <v>0</v>
      </c>
      <c r="U30" s="23">
        <f>IF($E30=0,0,($Q30/$E30)*100)</f>
        <v>0</v>
      </c>
      <c r="V30" s="19"/>
      <c r="W30" s="20"/>
    </row>
    <row r="31" spans="1:23" ht="12.75">
      <c r="A31" s="17" t="s">
        <v>52</v>
      </c>
      <c r="B31" s="18">
        <v>40000000</v>
      </c>
      <c r="C31" s="18">
        <v>0</v>
      </c>
      <c r="D31" s="18"/>
      <c r="E31" s="18">
        <f t="shared" si="4"/>
        <v>40000000</v>
      </c>
      <c r="F31" s="19">
        <v>14000000</v>
      </c>
      <c r="G31" s="20">
        <v>0</v>
      </c>
      <c r="H31" s="19">
        <v>0</v>
      </c>
      <c r="I31" s="20">
        <v>6027668</v>
      </c>
      <c r="J31" s="19"/>
      <c r="K31" s="20"/>
      <c r="L31" s="19"/>
      <c r="M31" s="20"/>
      <c r="N31" s="19"/>
      <c r="O31" s="20"/>
      <c r="P31" s="19">
        <f t="shared" si="5"/>
        <v>0</v>
      </c>
      <c r="Q31" s="20">
        <f t="shared" si="6"/>
        <v>6027668</v>
      </c>
      <c r="R31" s="21">
        <f t="shared" si="7"/>
        <v>0</v>
      </c>
      <c r="S31" s="22">
        <f t="shared" si="8"/>
        <v>0</v>
      </c>
      <c r="T31" s="21">
        <f>IF($E31=0,0,($P31/$E31)*100)</f>
        <v>0</v>
      </c>
      <c r="U31" s="23">
        <f>IF($E31=0,0,($Q31/$E31)*100)</f>
        <v>15.069170000000002</v>
      </c>
      <c r="V31" s="19"/>
      <c r="W31" s="20"/>
    </row>
    <row r="32" spans="1:23" ht="12.75">
      <c r="A32" s="17" t="s">
        <v>53</v>
      </c>
      <c r="B32" s="18">
        <v>0</v>
      </c>
      <c r="C32" s="18">
        <v>0</v>
      </c>
      <c r="D32" s="18"/>
      <c r="E32" s="18">
        <f t="shared" si="4"/>
        <v>0</v>
      </c>
      <c r="F32" s="19">
        <v>0</v>
      </c>
      <c r="G32" s="20">
        <v>0</v>
      </c>
      <c r="H32" s="19">
        <v>0</v>
      </c>
      <c r="I32" s="20">
        <v>0</v>
      </c>
      <c r="J32" s="19"/>
      <c r="K32" s="20"/>
      <c r="L32" s="19"/>
      <c r="M32" s="20"/>
      <c r="N32" s="19"/>
      <c r="O32" s="20"/>
      <c r="P32" s="19">
        <f t="shared" si="5"/>
        <v>0</v>
      </c>
      <c r="Q32" s="20">
        <f t="shared" si="6"/>
        <v>0</v>
      </c>
      <c r="R32" s="21">
        <f t="shared" si="7"/>
        <v>0</v>
      </c>
      <c r="S32" s="22">
        <f t="shared" si="8"/>
        <v>0</v>
      </c>
      <c r="T32" s="21">
        <f>IF($E32=0,0,($P32/$E32)*100)</f>
        <v>0</v>
      </c>
      <c r="U32" s="23">
        <f>IF($E32=0,0,($Q32/$E32)*100)</f>
        <v>0</v>
      </c>
      <c r="V32" s="19"/>
      <c r="W32" s="20"/>
    </row>
    <row r="33" spans="1:23" ht="12.75">
      <c r="A33" s="24" t="s">
        <v>38</v>
      </c>
      <c r="B33" s="25">
        <f>SUM(B28:B32)</f>
        <v>332882000</v>
      </c>
      <c r="C33" s="25">
        <f>SUM(C28:C32)</f>
        <v>0</v>
      </c>
      <c r="D33" s="25">
        <f>SUM(D28:D32)</f>
        <v>0</v>
      </c>
      <c r="E33" s="25">
        <f t="shared" si="4"/>
        <v>332882000</v>
      </c>
      <c r="F33" s="26">
        <f aca="true" t="shared" si="9" ref="F33:O33">SUM(F28:F32)</f>
        <v>189045000</v>
      </c>
      <c r="G33" s="27">
        <f t="shared" si="9"/>
        <v>148100000</v>
      </c>
      <c r="H33" s="26">
        <f t="shared" si="9"/>
        <v>69951000</v>
      </c>
      <c r="I33" s="27">
        <f t="shared" si="9"/>
        <v>36922126</v>
      </c>
      <c r="J33" s="26">
        <f t="shared" si="9"/>
        <v>0</v>
      </c>
      <c r="K33" s="27">
        <f t="shared" si="9"/>
        <v>0</v>
      </c>
      <c r="L33" s="26">
        <f t="shared" si="9"/>
        <v>0</v>
      </c>
      <c r="M33" s="27">
        <f t="shared" si="9"/>
        <v>0</v>
      </c>
      <c r="N33" s="26">
        <f t="shared" si="9"/>
        <v>0</v>
      </c>
      <c r="O33" s="27">
        <f t="shared" si="9"/>
        <v>0</v>
      </c>
      <c r="P33" s="26">
        <f t="shared" si="5"/>
        <v>69951000</v>
      </c>
      <c r="Q33" s="27">
        <f t="shared" si="6"/>
        <v>36922126</v>
      </c>
      <c r="R33" s="28">
        <f t="shared" si="7"/>
        <v>0</v>
      </c>
      <c r="S33" s="29">
        <f t="shared" si="8"/>
        <v>0</v>
      </c>
      <c r="T33" s="28">
        <f>IF((+$E28+$E31)=0,0,(P33/(+$E28+$E31))*100)</f>
        <v>30.68026315789474</v>
      </c>
      <c r="U33" s="30">
        <f>IF((+$E28+$E31)=0,0,(Q33/(+$E28+$E31))*100)</f>
        <v>16.1939149122807</v>
      </c>
      <c r="V33" s="26">
        <f>SUM(V28:V32)</f>
        <v>0</v>
      </c>
      <c r="W33" s="27">
        <f>SUM(W28:W32)</f>
        <v>0</v>
      </c>
    </row>
    <row r="34" spans="1:23" ht="12.75" customHeight="1">
      <c r="A34" s="10" t="s">
        <v>54</v>
      </c>
      <c r="B34" s="31"/>
      <c r="C34" s="31"/>
      <c r="D34" s="31"/>
      <c r="E34" s="31"/>
      <c r="F34" s="32"/>
      <c r="G34" s="33"/>
      <c r="H34" s="32"/>
      <c r="I34" s="33"/>
      <c r="J34" s="32"/>
      <c r="K34" s="33"/>
      <c r="L34" s="32"/>
      <c r="M34" s="33"/>
      <c r="N34" s="32"/>
      <c r="O34" s="33"/>
      <c r="P34" s="32"/>
      <c r="Q34" s="33"/>
      <c r="R34" s="14"/>
      <c r="S34" s="15"/>
      <c r="T34" s="14"/>
      <c r="U34" s="16"/>
      <c r="V34" s="32"/>
      <c r="W34" s="33"/>
    </row>
    <row r="35" spans="1:23" ht="12.75">
      <c r="A35" s="17" t="s">
        <v>55</v>
      </c>
      <c r="B35" s="18">
        <v>0</v>
      </c>
      <c r="C35" s="18">
        <v>0</v>
      </c>
      <c r="D35" s="18"/>
      <c r="E35" s="18">
        <f aca="true" t="shared" si="10" ref="E35:E41">$B35+$C35+$D35</f>
        <v>0</v>
      </c>
      <c r="F35" s="19">
        <v>0</v>
      </c>
      <c r="G35" s="20">
        <v>0</v>
      </c>
      <c r="H35" s="19">
        <v>0</v>
      </c>
      <c r="I35" s="20">
        <v>0</v>
      </c>
      <c r="J35" s="19"/>
      <c r="K35" s="20"/>
      <c r="L35" s="19"/>
      <c r="M35" s="20"/>
      <c r="N35" s="19"/>
      <c r="O35" s="20"/>
      <c r="P35" s="19">
        <f aca="true" t="shared" si="11" ref="P35:P41">$H35+$J35+$L35+$N35</f>
        <v>0</v>
      </c>
      <c r="Q35" s="20">
        <f aca="true" t="shared" si="12" ref="Q35:Q41">$I35+$K35+$M35+$O35</f>
        <v>0</v>
      </c>
      <c r="R35" s="21">
        <f aca="true" t="shared" si="13" ref="R35:R41">IF($H35=0,0,(($H35-$H35)/$H35)*100)</f>
        <v>0</v>
      </c>
      <c r="S35" s="22">
        <f aca="true" t="shared" si="14" ref="S35:S41">IF($I35=0,0,(($I35-$I35)/$I35)*100)</f>
        <v>0</v>
      </c>
      <c r="T35" s="21">
        <f aca="true" t="shared" si="15" ref="T35:T40">IF($E35=0,0,($P35/$E35)*100)</f>
        <v>0</v>
      </c>
      <c r="U35" s="23">
        <f aca="true" t="shared" si="16" ref="U35:U40">IF($E35=0,0,($Q35/$E35)*100)</f>
        <v>0</v>
      </c>
      <c r="V35" s="19"/>
      <c r="W35" s="20"/>
    </row>
    <row r="36" spans="1:23" ht="12.75">
      <c r="A36" s="17" t="s">
        <v>56</v>
      </c>
      <c r="B36" s="18">
        <v>0</v>
      </c>
      <c r="C36" s="18">
        <v>0</v>
      </c>
      <c r="D36" s="18"/>
      <c r="E36" s="18">
        <f t="shared" si="10"/>
        <v>0</v>
      </c>
      <c r="F36" s="19">
        <v>0</v>
      </c>
      <c r="G36" s="20">
        <v>0</v>
      </c>
      <c r="H36" s="19">
        <v>0</v>
      </c>
      <c r="I36" s="20">
        <v>0</v>
      </c>
      <c r="J36" s="19"/>
      <c r="K36" s="20"/>
      <c r="L36" s="19"/>
      <c r="M36" s="20"/>
      <c r="N36" s="19"/>
      <c r="O36" s="20"/>
      <c r="P36" s="19">
        <f t="shared" si="11"/>
        <v>0</v>
      </c>
      <c r="Q36" s="20">
        <f t="shared" si="12"/>
        <v>0</v>
      </c>
      <c r="R36" s="21">
        <f t="shared" si="13"/>
        <v>0</v>
      </c>
      <c r="S36" s="22">
        <f t="shared" si="14"/>
        <v>0</v>
      </c>
      <c r="T36" s="21">
        <f t="shared" si="15"/>
        <v>0</v>
      </c>
      <c r="U36" s="23">
        <f t="shared" si="16"/>
        <v>0</v>
      </c>
      <c r="V36" s="19"/>
      <c r="W36" s="20"/>
    </row>
    <row r="37" spans="1:23" ht="12.75">
      <c r="A37" s="17" t="s">
        <v>57</v>
      </c>
      <c r="B37" s="18">
        <v>181800000</v>
      </c>
      <c r="C37" s="18">
        <v>0</v>
      </c>
      <c r="D37" s="18"/>
      <c r="E37" s="18">
        <f t="shared" si="10"/>
        <v>181800000</v>
      </c>
      <c r="F37" s="19">
        <v>87954000</v>
      </c>
      <c r="G37" s="20">
        <v>0</v>
      </c>
      <c r="H37" s="19">
        <v>0</v>
      </c>
      <c r="I37" s="20">
        <v>0</v>
      </c>
      <c r="J37" s="19"/>
      <c r="K37" s="20"/>
      <c r="L37" s="19"/>
      <c r="M37" s="20"/>
      <c r="N37" s="19"/>
      <c r="O37" s="20"/>
      <c r="P37" s="19">
        <f t="shared" si="11"/>
        <v>0</v>
      </c>
      <c r="Q37" s="20">
        <f t="shared" si="12"/>
        <v>0</v>
      </c>
      <c r="R37" s="21">
        <f t="shared" si="13"/>
        <v>0</v>
      </c>
      <c r="S37" s="22">
        <f t="shared" si="14"/>
        <v>0</v>
      </c>
      <c r="T37" s="21">
        <f t="shared" si="15"/>
        <v>0</v>
      </c>
      <c r="U37" s="23">
        <f t="shared" si="16"/>
        <v>0</v>
      </c>
      <c r="V37" s="19"/>
      <c r="W37" s="20"/>
    </row>
    <row r="38" spans="1:23" ht="12.75">
      <c r="A38" s="17" t="s">
        <v>58</v>
      </c>
      <c r="B38" s="18">
        <v>2227000</v>
      </c>
      <c r="C38" s="18">
        <v>0</v>
      </c>
      <c r="D38" s="18"/>
      <c r="E38" s="18">
        <f t="shared" si="10"/>
        <v>2227000</v>
      </c>
      <c r="F38" s="19">
        <v>742000</v>
      </c>
      <c r="G38" s="20">
        <v>742000</v>
      </c>
      <c r="H38" s="19">
        <v>742000</v>
      </c>
      <c r="I38" s="20">
        <v>742000</v>
      </c>
      <c r="J38" s="19"/>
      <c r="K38" s="20"/>
      <c r="L38" s="19"/>
      <c r="M38" s="20"/>
      <c r="N38" s="19"/>
      <c r="O38" s="20"/>
      <c r="P38" s="19">
        <f t="shared" si="11"/>
        <v>742000</v>
      </c>
      <c r="Q38" s="20">
        <f t="shared" si="12"/>
        <v>742000</v>
      </c>
      <c r="R38" s="21">
        <f t="shared" si="13"/>
        <v>0</v>
      </c>
      <c r="S38" s="22">
        <f t="shared" si="14"/>
        <v>0</v>
      </c>
      <c r="T38" s="21">
        <f t="shared" si="15"/>
        <v>33.31836551414459</v>
      </c>
      <c r="U38" s="23">
        <f t="shared" si="16"/>
        <v>33.31836551414459</v>
      </c>
      <c r="V38" s="19"/>
      <c r="W38" s="20"/>
    </row>
    <row r="39" spans="1:23" ht="12.75">
      <c r="A39" s="17" t="s">
        <v>59</v>
      </c>
      <c r="B39" s="18">
        <v>0</v>
      </c>
      <c r="C39" s="18">
        <v>0</v>
      </c>
      <c r="D39" s="18"/>
      <c r="E39" s="18">
        <f t="shared" si="10"/>
        <v>0</v>
      </c>
      <c r="F39" s="19">
        <v>0</v>
      </c>
      <c r="G39" s="20">
        <v>0</v>
      </c>
      <c r="H39" s="19">
        <v>0</v>
      </c>
      <c r="I39" s="20">
        <v>0</v>
      </c>
      <c r="J39" s="19"/>
      <c r="K39" s="20"/>
      <c r="L39" s="19"/>
      <c r="M39" s="20"/>
      <c r="N39" s="19"/>
      <c r="O39" s="20"/>
      <c r="P39" s="19">
        <f t="shared" si="11"/>
        <v>0</v>
      </c>
      <c r="Q39" s="20">
        <f t="shared" si="12"/>
        <v>0</v>
      </c>
      <c r="R39" s="21">
        <f t="shared" si="13"/>
        <v>0</v>
      </c>
      <c r="S39" s="22">
        <f t="shared" si="14"/>
        <v>0</v>
      </c>
      <c r="T39" s="21">
        <f t="shared" si="15"/>
        <v>0</v>
      </c>
      <c r="U39" s="23">
        <f t="shared" si="16"/>
        <v>0</v>
      </c>
      <c r="V39" s="19"/>
      <c r="W39" s="20"/>
    </row>
    <row r="40" spans="1:23" ht="12.75">
      <c r="A40" s="17" t="s">
        <v>60</v>
      </c>
      <c r="B40" s="18">
        <v>0</v>
      </c>
      <c r="C40" s="18">
        <v>0</v>
      </c>
      <c r="D40" s="18"/>
      <c r="E40" s="18">
        <f t="shared" si="10"/>
        <v>0</v>
      </c>
      <c r="F40" s="19">
        <v>0</v>
      </c>
      <c r="G40" s="20">
        <v>0</v>
      </c>
      <c r="H40" s="19">
        <v>0</v>
      </c>
      <c r="I40" s="20">
        <v>0</v>
      </c>
      <c r="J40" s="19"/>
      <c r="K40" s="20"/>
      <c r="L40" s="19"/>
      <c r="M40" s="20"/>
      <c r="N40" s="19"/>
      <c r="O40" s="20"/>
      <c r="P40" s="19">
        <f t="shared" si="11"/>
        <v>0</v>
      </c>
      <c r="Q40" s="20">
        <f t="shared" si="12"/>
        <v>0</v>
      </c>
      <c r="R40" s="21">
        <f t="shared" si="13"/>
        <v>0</v>
      </c>
      <c r="S40" s="22">
        <f t="shared" si="14"/>
        <v>0</v>
      </c>
      <c r="T40" s="21">
        <f t="shared" si="15"/>
        <v>0</v>
      </c>
      <c r="U40" s="23">
        <f t="shared" si="16"/>
        <v>0</v>
      </c>
      <c r="V40" s="19"/>
      <c r="W40" s="20"/>
    </row>
    <row r="41" spans="1:23" ht="12.75">
      <c r="A41" s="24" t="s">
        <v>38</v>
      </c>
      <c r="B41" s="25">
        <f>SUM(B35:B40)</f>
        <v>184027000</v>
      </c>
      <c r="C41" s="25">
        <f>SUM(C35:C40)</f>
        <v>0</v>
      </c>
      <c r="D41" s="25">
        <f>SUM(D35:D40)</f>
        <v>0</v>
      </c>
      <c r="E41" s="25">
        <f t="shared" si="10"/>
        <v>184027000</v>
      </c>
      <c r="F41" s="26">
        <f aca="true" t="shared" si="17" ref="F41:O41">SUM(F35:F40)</f>
        <v>88696000</v>
      </c>
      <c r="G41" s="27">
        <f t="shared" si="17"/>
        <v>742000</v>
      </c>
      <c r="H41" s="26">
        <f t="shared" si="17"/>
        <v>742000</v>
      </c>
      <c r="I41" s="27">
        <f t="shared" si="17"/>
        <v>742000</v>
      </c>
      <c r="J41" s="26">
        <f t="shared" si="17"/>
        <v>0</v>
      </c>
      <c r="K41" s="27">
        <f t="shared" si="17"/>
        <v>0</v>
      </c>
      <c r="L41" s="26">
        <f t="shared" si="17"/>
        <v>0</v>
      </c>
      <c r="M41" s="27">
        <f t="shared" si="17"/>
        <v>0</v>
      </c>
      <c r="N41" s="26">
        <f t="shared" si="17"/>
        <v>0</v>
      </c>
      <c r="O41" s="27">
        <f t="shared" si="17"/>
        <v>0</v>
      </c>
      <c r="P41" s="26">
        <f t="shared" si="11"/>
        <v>742000</v>
      </c>
      <c r="Q41" s="27">
        <f t="shared" si="12"/>
        <v>742000</v>
      </c>
      <c r="R41" s="28">
        <f t="shared" si="13"/>
        <v>0</v>
      </c>
      <c r="S41" s="29">
        <f t="shared" si="14"/>
        <v>0</v>
      </c>
      <c r="T41" s="28">
        <f>IF((+$E38+$E40)=0,0,(P41/(+$E38+$E40))*100)</f>
        <v>33.31836551414459</v>
      </c>
      <c r="U41" s="30">
        <f>IF((+$E38+$E40)=0,0,(Q41/(+$E38+$E40))*100)</f>
        <v>33.31836551414459</v>
      </c>
      <c r="V41" s="26">
        <f>SUM(V35:V40)</f>
        <v>0</v>
      </c>
      <c r="W41" s="27">
        <f>SUM(W35:W40)</f>
        <v>0</v>
      </c>
    </row>
    <row r="42" spans="1:23" ht="12.75">
      <c r="A42" s="10" t="s">
        <v>61</v>
      </c>
      <c r="B42" s="31"/>
      <c r="C42" s="31"/>
      <c r="D42" s="31"/>
      <c r="E42" s="31"/>
      <c r="F42" s="32"/>
      <c r="G42" s="33"/>
      <c r="H42" s="32"/>
      <c r="I42" s="33"/>
      <c r="J42" s="32"/>
      <c r="K42" s="33"/>
      <c r="L42" s="32"/>
      <c r="M42" s="33"/>
      <c r="N42" s="32"/>
      <c r="O42" s="33"/>
      <c r="P42" s="32"/>
      <c r="Q42" s="33"/>
      <c r="R42" s="14"/>
      <c r="S42" s="15"/>
      <c r="T42" s="14"/>
      <c r="U42" s="16"/>
      <c r="V42" s="32"/>
      <c r="W42" s="33"/>
    </row>
    <row r="43" spans="1:23" ht="12.75">
      <c r="A43" s="34" t="s">
        <v>62</v>
      </c>
      <c r="B43" s="18">
        <v>0</v>
      </c>
      <c r="C43" s="18">
        <v>0</v>
      </c>
      <c r="D43" s="18"/>
      <c r="E43" s="18">
        <f>$B43+$C43+$D43</f>
        <v>0</v>
      </c>
      <c r="F43" s="19">
        <v>0</v>
      </c>
      <c r="G43" s="20">
        <v>0</v>
      </c>
      <c r="H43" s="19">
        <v>0</v>
      </c>
      <c r="I43" s="20">
        <v>0</v>
      </c>
      <c r="J43" s="19"/>
      <c r="K43" s="20"/>
      <c r="L43" s="19"/>
      <c r="M43" s="20"/>
      <c r="N43" s="19"/>
      <c r="O43" s="20"/>
      <c r="P43" s="19">
        <f>$H43+$J43+$L43+$N43</f>
        <v>0</v>
      </c>
      <c r="Q43" s="20">
        <f>$I43+$K43+$M43+$O43</f>
        <v>0</v>
      </c>
      <c r="R43" s="21">
        <f>IF($H43=0,0,(($H43-$H43)/$H43)*100)</f>
        <v>0</v>
      </c>
      <c r="S43" s="22">
        <f>IF($I43=0,0,(($I43-$I43)/$I43)*100)</f>
        <v>0</v>
      </c>
      <c r="T43" s="21">
        <f>IF($E43=0,0,($P43/$E43)*100)</f>
        <v>0</v>
      </c>
      <c r="U43" s="23">
        <f>IF($E43=0,0,($Q43/$E43)*100)</f>
        <v>0</v>
      </c>
      <c r="V43" s="19"/>
      <c r="W43" s="20"/>
    </row>
    <row r="44" spans="1:23" ht="12.75">
      <c r="A44" s="17" t="s">
        <v>63</v>
      </c>
      <c r="B44" s="18">
        <v>0</v>
      </c>
      <c r="C44" s="18">
        <v>0</v>
      </c>
      <c r="D44" s="18"/>
      <c r="E44" s="18">
        <f>$B44+$C44+$D44</f>
        <v>0</v>
      </c>
      <c r="F44" s="19">
        <v>0</v>
      </c>
      <c r="G44" s="20">
        <v>0</v>
      </c>
      <c r="H44" s="19">
        <v>0</v>
      </c>
      <c r="I44" s="20">
        <v>0</v>
      </c>
      <c r="J44" s="19"/>
      <c r="K44" s="20"/>
      <c r="L44" s="19"/>
      <c r="M44" s="20"/>
      <c r="N44" s="19"/>
      <c r="O44" s="20"/>
      <c r="P44" s="19">
        <f>$H44+$J44+$L44+$N44</f>
        <v>0</v>
      </c>
      <c r="Q44" s="20">
        <f>$I44+$K44+$M44+$O44</f>
        <v>0</v>
      </c>
      <c r="R44" s="21">
        <f>IF($H44=0,0,(($H44-$H44)/$H44)*100)</f>
        <v>0</v>
      </c>
      <c r="S44" s="22">
        <f>IF($I44=0,0,(($I44-$I44)/$I44)*100)</f>
        <v>0</v>
      </c>
      <c r="T44" s="21">
        <f>IF($E44=0,0,($P44/$E44)*100)</f>
        <v>0</v>
      </c>
      <c r="U44" s="23">
        <f>IF($E44=0,0,($Q44/$E44)*100)</f>
        <v>0</v>
      </c>
      <c r="V44" s="19"/>
      <c r="W44" s="20"/>
    </row>
    <row r="45" spans="1:23" ht="12.75">
      <c r="A45" s="35" t="s">
        <v>38</v>
      </c>
      <c r="B45" s="36">
        <f>SUM(B43:B44)</f>
        <v>0</v>
      </c>
      <c r="C45" s="36">
        <f>SUM(C43:C44)</f>
        <v>0</v>
      </c>
      <c r="D45" s="36">
        <f>SUM(D43:D44)</f>
        <v>0</v>
      </c>
      <c r="E45" s="36">
        <f>$B45+$C45+$D45</f>
        <v>0</v>
      </c>
      <c r="F45" s="37">
        <f aca="true" t="shared" si="18" ref="F45:O45">SUM(F43:F44)</f>
        <v>0</v>
      </c>
      <c r="G45" s="38">
        <f t="shared" si="18"/>
        <v>0</v>
      </c>
      <c r="H45" s="37">
        <f t="shared" si="18"/>
        <v>0</v>
      </c>
      <c r="I45" s="38">
        <f t="shared" si="18"/>
        <v>0</v>
      </c>
      <c r="J45" s="37">
        <f t="shared" si="18"/>
        <v>0</v>
      </c>
      <c r="K45" s="38">
        <f t="shared" si="18"/>
        <v>0</v>
      </c>
      <c r="L45" s="37">
        <f t="shared" si="18"/>
        <v>0</v>
      </c>
      <c r="M45" s="38">
        <f t="shared" si="18"/>
        <v>0</v>
      </c>
      <c r="N45" s="37">
        <f t="shared" si="18"/>
        <v>0</v>
      </c>
      <c r="O45" s="38">
        <f t="shared" si="18"/>
        <v>0</v>
      </c>
      <c r="P45" s="37">
        <f>$H45+$J45+$L45+$N45</f>
        <v>0</v>
      </c>
      <c r="Q45" s="38">
        <f>$I45+$K45+$M45+$O45</f>
        <v>0</v>
      </c>
      <c r="R45" s="39">
        <f>IF($H45=0,0,(($H45-$H45)/$H45)*100)</f>
        <v>0</v>
      </c>
      <c r="S45" s="40">
        <f>IF($I45=0,0,(($I45-$I45)/$I45)*100)</f>
        <v>0</v>
      </c>
      <c r="T45" s="39">
        <f>IF($E45=0,0,($P45/$E45)*100)</f>
        <v>0</v>
      </c>
      <c r="U45" s="41">
        <f>IF($E45=0,0,($Q45/$E45)*100)</f>
        <v>0</v>
      </c>
      <c r="V45" s="37">
        <f>SUM(V43:V44)</f>
        <v>0</v>
      </c>
      <c r="W45" s="38">
        <f>SUM(W43:W44)</f>
        <v>0</v>
      </c>
    </row>
    <row r="46" spans="1:23" ht="12.75" customHeight="1">
      <c r="A46" s="10" t="s">
        <v>64</v>
      </c>
      <c r="B46" s="31"/>
      <c r="C46" s="31"/>
      <c r="D46" s="31"/>
      <c r="E46" s="31"/>
      <c r="F46" s="32"/>
      <c r="G46" s="33"/>
      <c r="H46" s="32"/>
      <c r="I46" s="33"/>
      <c r="J46" s="32"/>
      <c r="K46" s="33"/>
      <c r="L46" s="32"/>
      <c r="M46" s="33"/>
      <c r="N46" s="32"/>
      <c r="O46" s="33"/>
      <c r="P46" s="32"/>
      <c r="Q46" s="33"/>
      <c r="R46" s="14"/>
      <c r="S46" s="15"/>
      <c r="T46" s="14"/>
      <c r="U46" s="16"/>
      <c r="V46" s="32"/>
      <c r="W46" s="33"/>
    </row>
    <row r="47" spans="1:23" ht="12.75">
      <c r="A47" s="17" t="s">
        <v>65</v>
      </c>
      <c r="B47" s="18">
        <v>0</v>
      </c>
      <c r="C47" s="18">
        <v>0</v>
      </c>
      <c r="D47" s="18"/>
      <c r="E47" s="18">
        <f>$B47+$C47+$D47</f>
        <v>0</v>
      </c>
      <c r="F47" s="19">
        <v>0</v>
      </c>
      <c r="G47" s="20">
        <v>0</v>
      </c>
      <c r="H47" s="19">
        <v>0</v>
      </c>
      <c r="I47" s="20">
        <v>0</v>
      </c>
      <c r="J47" s="19"/>
      <c r="K47" s="20"/>
      <c r="L47" s="19"/>
      <c r="M47" s="20"/>
      <c r="N47" s="19"/>
      <c r="O47" s="20"/>
      <c r="P47" s="19">
        <f>$H47+$J47+$L47+$N47</f>
        <v>0</v>
      </c>
      <c r="Q47" s="20">
        <f>$I47+$K47+$M47+$O47</f>
        <v>0</v>
      </c>
      <c r="R47" s="21">
        <f>IF($H47=0,0,(($H47-$H47)/$H47)*100)</f>
        <v>0</v>
      </c>
      <c r="S47" s="22">
        <f>IF($I47=0,0,(($I47-$I47)/$I47)*100)</f>
        <v>0</v>
      </c>
      <c r="T47" s="21">
        <f>IF($E47=0,0,($P47/$E47)*100)</f>
        <v>0</v>
      </c>
      <c r="U47" s="23">
        <f>IF($E47=0,0,($Q47/$E47)*100)</f>
        <v>0</v>
      </c>
      <c r="V47" s="19"/>
      <c r="W47" s="20"/>
    </row>
    <row r="48" spans="1:23" ht="12.75">
      <c r="A48" s="24" t="s">
        <v>38</v>
      </c>
      <c r="B48" s="25">
        <f>B47</f>
        <v>0</v>
      </c>
      <c r="C48" s="25">
        <f>C47</f>
        <v>0</v>
      </c>
      <c r="D48" s="25">
        <f>D47</f>
        <v>0</v>
      </c>
      <c r="E48" s="25">
        <f>$B48+$C48+$D48</f>
        <v>0</v>
      </c>
      <c r="F48" s="26">
        <f aca="true" t="shared" si="19" ref="F48:O48">F47</f>
        <v>0</v>
      </c>
      <c r="G48" s="27">
        <f t="shared" si="19"/>
        <v>0</v>
      </c>
      <c r="H48" s="26">
        <f t="shared" si="19"/>
        <v>0</v>
      </c>
      <c r="I48" s="27">
        <f t="shared" si="19"/>
        <v>0</v>
      </c>
      <c r="J48" s="26">
        <f t="shared" si="19"/>
        <v>0</v>
      </c>
      <c r="K48" s="27">
        <f t="shared" si="19"/>
        <v>0</v>
      </c>
      <c r="L48" s="26">
        <f t="shared" si="19"/>
        <v>0</v>
      </c>
      <c r="M48" s="27">
        <f t="shared" si="19"/>
        <v>0</v>
      </c>
      <c r="N48" s="26">
        <f t="shared" si="19"/>
        <v>0</v>
      </c>
      <c r="O48" s="27">
        <f t="shared" si="19"/>
        <v>0</v>
      </c>
      <c r="P48" s="26">
        <f>$H48+$J48+$L48+$N48</f>
        <v>0</v>
      </c>
      <c r="Q48" s="27">
        <f>$I48+$K48+$M48+$O48</f>
        <v>0</v>
      </c>
      <c r="R48" s="28">
        <f>IF($H48=0,0,(($H48-$H48)/$H48)*100)</f>
        <v>0</v>
      </c>
      <c r="S48" s="29">
        <f>IF($I48=0,0,(($I48-$I48)/$I48)*100)</f>
        <v>0</v>
      </c>
      <c r="T48" s="28">
        <v>0</v>
      </c>
      <c r="U48" s="30">
        <v>0</v>
      </c>
      <c r="V48" s="26">
        <f>V47</f>
        <v>0</v>
      </c>
      <c r="W48" s="27">
        <f>W47</f>
        <v>0</v>
      </c>
    </row>
    <row r="49" spans="1:23" ht="12.75">
      <c r="A49" s="42" t="s">
        <v>66</v>
      </c>
      <c r="B49" s="43">
        <f>SUM(B9:B13,B16:B18,B21:B22,B25,B28:B32,B35:B40,B43:B44,B47)</f>
        <v>2994862000</v>
      </c>
      <c r="C49" s="43">
        <f>SUM(C9:C13,C16:C18,C21:C22,C25,C28:C32,C35:C40,C43:C44,C47)</f>
        <v>0</v>
      </c>
      <c r="D49" s="43">
        <f>SUM(D9:D13,D16:D18,D21:D22,D25,D28:D32,D35:D40,D43:D44,D47)</f>
        <v>0</v>
      </c>
      <c r="E49" s="43">
        <f>$B49+$C49+$D49</f>
        <v>2994862000</v>
      </c>
      <c r="F49" s="44">
        <f aca="true" t="shared" si="20" ref="F49:O49">SUM(F9:F13,F16:F18,F21:F22,F25,F28:F32,F35:F40,F43:F44,F47)</f>
        <v>736240000</v>
      </c>
      <c r="G49" s="45">
        <f t="shared" si="20"/>
        <v>587458000</v>
      </c>
      <c r="H49" s="44">
        <f t="shared" si="20"/>
        <v>158197000</v>
      </c>
      <c r="I49" s="45">
        <f t="shared" si="20"/>
        <v>128152922</v>
      </c>
      <c r="J49" s="44">
        <f t="shared" si="20"/>
        <v>0</v>
      </c>
      <c r="K49" s="45">
        <f t="shared" si="20"/>
        <v>0</v>
      </c>
      <c r="L49" s="44">
        <f t="shared" si="20"/>
        <v>0</v>
      </c>
      <c r="M49" s="45">
        <f t="shared" si="20"/>
        <v>0</v>
      </c>
      <c r="N49" s="44">
        <f t="shared" si="20"/>
        <v>0</v>
      </c>
      <c r="O49" s="45">
        <f t="shared" si="20"/>
        <v>0</v>
      </c>
      <c r="P49" s="44">
        <f>$H49+$J49+$L49+$N49</f>
        <v>158197000</v>
      </c>
      <c r="Q49" s="45">
        <f>$I49+$K49+$M49+$O49</f>
        <v>128152922</v>
      </c>
      <c r="R49" s="46">
        <f>IF($H49=0,0,(($H49-$H49)/$H49)*100)</f>
        <v>0</v>
      </c>
      <c r="S49" s="47">
        <f>IF($I49=0,0,(($I49-$I49)/$I49)*100)</f>
        <v>0</v>
      </c>
      <c r="T49" s="46">
        <f>IF((+$E9+$E10+$E12+$E16+$E17+$E21+$E22+$E28+$E31+$E38+$E40+$E43+$E44)=0,0,(P49/(+$E9+$E10+$E12+$E16+$E17+$E21+$E22+$E28+$E31+$E38+$E40+$E43+$E44)*100))</f>
        <v>6.3526885192052</v>
      </c>
      <c r="U49" s="48">
        <f>IF((+$E9+$E10+$E12+$E16+$E17+$E21+$E22+$E28+$E31+$E38+$E40+$E43+$E44)=0,0,(Q49/(+$E9+$E10+$E12+$E16+$E17+$E21+$E22+$E28+$E31+$E38+$E40+$E43+$E44)*100))</f>
        <v>5.146213874422394</v>
      </c>
      <c r="V49" s="44">
        <f>SUM(V9:V13,V16:V18,V21:V22,V25,V28:V32,V35:V40,V43:V44,V47)</f>
        <v>0</v>
      </c>
      <c r="W49" s="45">
        <f>SUM(W9:W13,W16:W18,W21:W22,W25,W28:W32,W35:W40,W43:W44,W47)</f>
        <v>0</v>
      </c>
    </row>
    <row r="50" spans="1:23" ht="12.75" customHeight="1">
      <c r="A50" s="10" t="s">
        <v>39</v>
      </c>
      <c r="B50" s="31"/>
      <c r="C50" s="31"/>
      <c r="D50" s="31"/>
      <c r="E50" s="31"/>
      <c r="F50" s="32"/>
      <c r="G50" s="33"/>
      <c r="H50" s="32"/>
      <c r="I50" s="33"/>
      <c r="J50" s="32"/>
      <c r="K50" s="33"/>
      <c r="L50" s="32"/>
      <c r="M50" s="33"/>
      <c r="N50" s="32"/>
      <c r="O50" s="33"/>
      <c r="P50" s="32"/>
      <c r="Q50" s="33"/>
      <c r="R50" s="14"/>
      <c r="S50" s="15"/>
      <c r="T50" s="14"/>
      <c r="U50" s="16"/>
      <c r="V50" s="32"/>
      <c r="W50" s="33"/>
    </row>
    <row r="51" spans="1:23" ht="12.75">
      <c r="A51" s="17" t="s">
        <v>67</v>
      </c>
      <c r="B51" s="18">
        <v>484655000</v>
      </c>
      <c r="C51" s="18">
        <v>0</v>
      </c>
      <c r="D51" s="18"/>
      <c r="E51" s="18">
        <f>$B51+$C51+$D51</f>
        <v>484655000</v>
      </c>
      <c r="F51" s="19">
        <v>159574000</v>
      </c>
      <c r="G51" s="20">
        <v>159574000</v>
      </c>
      <c r="H51" s="19">
        <v>159574000</v>
      </c>
      <c r="I51" s="20">
        <v>49204936</v>
      </c>
      <c r="J51" s="19"/>
      <c r="K51" s="20"/>
      <c r="L51" s="19"/>
      <c r="M51" s="20"/>
      <c r="N51" s="19"/>
      <c r="O51" s="20"/>
      <c r="P51" s="19">
        <f>$H51+$J51+$L51+$N51</f>
        <v>159574000</v>
      </c>
      <c r="Q51" s="20">
        <f>$I51+$K51+$M51+$O51</f>
        <v>49204936</v>
      </c>
      <c r="R51" s="21">
        <f>IF($H51=0,0,(($H51-$H51)/$H51)*100)</f>
        <v>0</v>
      </c>
      <c r="S51" s="22">
        <f>IF($I51=0,0,(($I51-$I51)/$I51)*100)</f>
        <v>0</v>
      </c>
      <c r="T51" s="21">
        <f>IF($E51=0,0,($P51/$E51)*100)</f>
        <v>32.92527674325035</v>
      </c>
      <c r="U51" s="23">
        <f>IF($E51=0,0,($Q51/$E51)*100)</f>
        <v>10.152569559789953</v>
      </c>
      <c r="V51" s="19"/>
      <c r="W51" s="20"/>
    </row>
    <row r="52" spans="1:23" s="50" customFormat="1" ht="12.75">
      <c r="A52" s="49" t="s">
        <v>38</v>
      </c>
      <c r="B52" s="18">
        <f>B51</f>
        <v>484655000</v>
      </c>
      <c r="C52" s="18">
        <f>C51</f>
        <v>0</v>
      </c>
      <c r="D52" s="18">
        <f>D51</f>
        <v>0</v>
      </c>
      <c r="E52" s="18">
        <f>$B52+$C52+$D52</f>
        <v>484655000</v>
      </c>
      <c r="F52" s="19">
        <f aca="true" t="shared" si="21" ref="F52:O52">F51</f>
        <v>159574000</v>
      </c>
      <c r="G52" s="20">
        <f t="shared" si="21"/>
        <v>159574000</v>
      </c>
      <c r="H52" s="19">
        <f t="shared" si="21"/>
        <v>159574000</v>
      </c>
      <c r="I52" s="20">
        <f t="shared" si="21"/>
        <v>49204936</v>
      </c>
      <c r="J52" s="19">
        <f t="shared" si="21"/>
        <v>0</v>
      </c>
      <c r="K52" s="20">
        <f t="shared" si="21"/>
        <v>0</v>
      </c>
      <c r="L52" s="19">
        <f t="shared" si="21"/>
        <v>0</v>
      </c>
      <c r="M52" s="20">
        <f t="shared" si="21"/>
        <v>0</v>
      </c>
      <c r="N52" s="19">
        <f t="shared" si="21"/>
        <v>0</v>
      </c>
      <c r="O52" s="20">
        <f t="shared" si="21"/>
        <v>0</v>
      </c>
      <c r="P52" s="19">
        <f>$H52+$J52+$L52+$N52</f>
        <v>159574000</v>
      </c>
      <c r="Q52" s="20">
        <f>$I52+$K52+$M52+$O52</f>
        <v>49204936</v>
      </c>
      <c r="R52" s="21">
        <f>IF($H52=0,0,(($H52-$H52)/$H52)*100)</f>
        <v>0</v>
      </c>
      <c r="S52" s="22">
        <f>IF($I52=0,0,(($I52-$I52)/$I52)*100)</f>
        <v>0</v>
      </c>
      <c r="T52" s="21">
        <f>IF($E52=0,0,($P52/$E52)*100)</f>
        <v>32.92527674325035</v>
      </c>
      <c r="U52" s="23">
        <f>IF($E52=0,0,($Q52/$E52)*100)</f>
        <v>10.152569559789953</v>
      </c>
      <c r="V52" s="19">
        <f>V51</f>
        <v>0</v>
      </c>
      <c r="W52" s="20">
        <f>W51</f>
        <v>0</v>
      </c>
    </row>
    <row r="53" spans="1:23" ht="12.75">
      <c r="A53" s="35" t="s">
        <v>66</v>
      </c>
      <c r="B53" s="36">
        <f>B51</f>
        <v>484655000</v>
      </c>
      <c r="C53" s="36">
        <f>C51</f>
        <v>0</v>
      </c>
      <c r="D53" s="36">
        <f>D51</f>
        <v>0</v>
      </c>
      <c r="E53" s="36">
        <f>$B53+$C53+$D53</f>
        <v>484655000</v>
      </c>
      <c r="F53" s="37">
        <f aca="true" t="shared" si="22" ref="F53:O53">F51</f>
        <v>159574000</v>
      </c>
      <c r="G53" s="38">
        <f t="shared" si="22"/>
        <v>159574000</v>
      </c>
      <c r="H53" s="37">
        <f t="shared" si="22"/>
        <v>159574000</v>
      </c>
      <c r="I53" s="38">
        <f t="shared" si="22"/>
        <v>49204936</v>
      </c>
      <c r="J53" s="37">
        <f t="shared" si="22"/>
        <v>0</v>
      </c>
      <c r="K53" s="38">
        <f t="shared" si="22"/>
        <v>0</v>
      </c>
      <c r="L53" s="37">
        <f t="shared" si="22"/>
        <v>0</v>
      </c>
      <c r="M53" s="38">
        <f t="shared" si="22"/>
        <v>0</v>
      </c>
      <c r="N53" s="37">
        <f t="shared" si="22"/>
        <v>0</v>
      </c>
      <c r="O53" s="38">
        <f t="shared" si="22"/>
        <v>0</v>
      </c>
      <c r="P53" s="37">
        <f>$H53+$J53+$L53+$N53</f>
        <v>159574000</v>
      </c>
      <c r="Q53" s="38">
        <f>$I53+$K53+$M53+$O53</f>
        <v>49204936</v>
      </c>
      <c r="R53" s="39">
        <f>IF($H53=0,0,(($H53-$H53)/$H53)*100)</f>
        <v>0</v>
      </c>
      <c r="S53" s="40">
        <f>IF($I53=0,0,(($I53-$I53)/$I53)*100)</f>
        <v>0</v>
      </c>
      <c r="T53" s="39">
        <f>IF($E53=0,0,($P53/$E53)*100)</f>
        <v>32.92527674325035</v>
      </c>
      <c r="U53" s="41">
        <f>IF($E53=0,0,($Q53/$E53)*100)</f>
        <v>10.152569559789953</v>
      </c>
      <c r="V53" s="37">
        <f>V51</f>
        <v>0</v>
      </c>
      <c r="W53" s="38">
        <f>W51</f>
        <v>0</v>
      </c>
    </row>
    <row r="54" spans="1:23" ht="12.75">
      <c r="A54" s="42" t="s">
        <v>68</v>
      </c>
      <c r="B54" s="43">
        <f>SUM(B9:B13,B16:B18,B21:B22,B25,B28:B32,B35:B40,B43:B44,B47,B51)</f>
        <v>3479517000</v>
      </c>
      <c r="C54" s="43">
        <f>SUM(C9:C13,C16:C18,C21:C22,C25,C28:C32,C35:C40,C43:C44,C47,C51)</f>
        <v>0</v>
      </c>
      <c r="D54" s="43">
        <f>SUM(D9:D13,D16:D18,D21:D22,D25,D28:D32,D35:D40,D43:D44,D47,D51)</f>
        <v>0</v>
      </c>
      <c r="E54" s="43">
        <f>$B54+$C54+$D54</f>
        <v>3479517000</v>
      </c>
      <c r="F54" s="44">
        <f aca="true" t="shared" si="23" ref="F54:O54">SUM(F9:F13,F16:F18,F21:F22,F25,F28:F32,F35:F40,F43:F44,F47,F51)</f>
        <v>895814000</v>
      </c>
      <c r="G54" s="45">
        <f t="shared" si="23"/>
        <v>747032000</v>
      </c>
      <c r="H54" s="44">
        <f t="shared" si="23"/>
        <v>317771000</v>
      </c>
      <c r="I54" s="45">
        <f t="shared" si="23"/>
        <v>177357858</v>
      </c>
      <c r="J54" s="44">
        <f t="shared" si="23"/>
        <v>0</v>
      </c>
      <c r="K54" s="45">
        <f t="shared" si="23"/>
        <v>0</v>
      </c>
      <c r="L54" s="44">
        <f t="shared" si="23"/>
        <v>0</v>
      </c>
      <c r="M54" s="45">
        <f t="shared" si="23"/>
        <v>0</v>
      </c>
      <c r="N54" s="44">
        <f t="shared" si="23"/>
        <v>0</v>
      </c>
      <c r="O54" s="45">
        <f t="shared" si="23"/>
        <v>0</v>
      </c>
      <c r="P54" s="44">
        <f>$H54+$J54+$L54+$N54</f>
        <v>317771000</v>
      </c>
      <c r="Q54" s="45">
        <f>$I54+$K54+$M54+$O54</f>
        <v>177357858</v>
      </c>
      <c r="R54" s="46">
        <f>IF($H54=0,0,(($H54-$H54)/$H54)*100)</f>
        <v>0</v>
      </c>
      <c r="S54" s="47">
        <f>IF($I54=0,0,(($I54-$I54)/$I54)*100)</f>
        <v>0</v>
      </c>
      <c r="T54" s="46">
        <f>IF((+$E9+$E10+$E12+$E16+$E17+$E21+$E22+$E28+$E31+$E38+$E40+$E43+$E44+$E51)=0,0,(P54/(+$E9+$E10+$E12+$E16+$E17+$E21+$E22+$E28+$E31+$E38+$E40+$E43+$E44+$E51)*100))</f>
        <v>10.68176592629245</v>
      </c>
      <c r="U54" s="48">
        <f>IF((+$E9+$E10+$E12+$E16+$E17+$E21+$E22+$E28+$E31+$E38+$E40+$E43+$E44+$E51)=0,0,(Q54/(+$E9+$E10+$E12+$E16+$E17+$E21+$E22+$E28+$E31+$E38+$E40+$E43+$E44+$E51)*100))</f>
        <v>5.961825101549905</v>
      </c>
      <c r="V54" s="44">
        <f>SUM(V9:V13,V16:V18,V21:V22,V25,V28:V32,V35:V40,V43:V44,V47,V51)</f>
        <v>0</v>
      </c>
      <c r="W54" s="45">
        <f>SUM(W9:W13,W16:W18,W21:W22,W25,W28:W32,W35:W40,W43:W44,W47,W51)</f>
        <v>0</v>
      </c>
    </row>
    <row r="55" spans="1:23" ht="13.5" thickBot="1">
      <c r="A55" s="42"/>
      <c r="B55" s="43"/>
      <c r="C55" s="43"/>
      <c r="D55" s="43"/>
      <c r="E55" s="43"/>
      <c r="F55" s="44"/>
      <c r="G55" s="45"/>
      <c r="H55" s="44"/>
      <c r="I55" s="45"/>
      <c r="J55" s="44"/>
      <c r="K55" s="45"/>
      <c r="L55" s="44"/>
      <c r="M55" s="45"/>
      <c r="N55" s="44"/>
      <c r="O55" s="45"/>
      <c r="P55" s="44"/>
      <c r="Q55" s="45"/>
      <c r="R55" s="46"/>
      <c r="S55" s="47"/>
      <c r="T55" s="46"/>
      <c r="U55" s="48"/>
      <c r="V55" s="44"/>
      <c r="W55" s="45"/>
    </row>
    <row r="56" spans="1:23" ht="13.5" thickTop="1">
      <c r="A56" s="51"/>
      <c r="B56" s="52">
        <v>0</v>
      </c>
      <c r="C56" s="53">
        <v>0</v>
      </c>
      <c r="D56" s="53"/>
      <c r="E56" s="54">
        <f>$B56+$C56+$D56</f>
        <v>0</v>
      </c>
      <c r="F56" s="52">
        <v>0</v>
      </c>
      <c r="G56" s="53">
        <v>0</v>
      </c>
      <c r="H56" s="53">
        <v>0</v>
      </c>
      <c r="I56" s="54">
        <v>0</v>
      </c>
      <c r="J56" s="53"/>
      <c r="K56" s="54"/>
      <c r="L56" s="53"/>
      <c r="M56" s="53"/>
      <c r="N56" s="53"/>
      <c r="O56" s="53"/>
      <c r="P56" s="53">
        <f>$H56+$J56+$L56+$N56</f>
        <v>0</v>
      </c>
      <c r="Q56" s="53">
        <f>$I56+$K56+$M56+$O56</f>
        <v>0</v>
      </c>
      <c r="R56" s="55">
        <f>IF($H56=0,0,(($H56-$H56)/$H56)*100)</f>
        <v>0</v>
      </c>
      <c r="S56" s="55">
        <f>IF($I56=0,0,(($I56-$I56)/$I56)*100)</f>
        <v>0</v>
      </c>
      <c r="T56" s="55">
        <f>IF($E56=0,0,($P56/$E56)*100)</f>
        <v>0</v>
      </c>
      <c r="U56" s="56">
        <f>IF($E56=0,0,($Q56/$E56)*100)</f>
        <v>0</v>
      </c>
      <c r="V56" s="52"/>
      <c r="W56" s="54"/>
    </row>
    <row r="57" spans="1:23" ht="12.75">
      <c r="A57" s="57"/>
      <c r="B57" s="58"/>
      <c r="C57" s="59"/>
      <c r="D57" s="59"/>
      <c r="E57" s="60"/>
      <c r="F57" s="61" t="s">
        <v>3</v>
      </c>
      <c r="G57" s="62"/>
      <c r="H57" s="61" t="s">
        <v>4</v>
      </c>
      <c r="I57" s="63"/>
      <c r="J57" s="61" t="s">
        <v>5</v>
      </c>
      <c r="K57" s="63"/>
      <c r="L57" s="61" t="s">
        <v>6</v>
      </c>
      <c r="M57" s="61"/>
      <c r="N57" s="64" t="s">
        <v>7</v>
      </c>
      <c r="O57" s="61"/>
      <c r="P57" s="64" t="s">
        <v>8</v>
      </c>
      <c r="Q57" s="61"/>
      <c r="R57" s="121" t="s">
        <v>9</v>
      </c>
      <c r="S57" s="122"/>
      <c r="T57" s="121" t="s">
        <v>10</v>
      </c>
      <c r="U57" s="122"/>
      <c r="V57" s="123"/>
      <c r="W57" s="122"/>
    </row>
    <row r="58" spans="1:23" ht="67.5">
      <c r="A58" s="65" t="s">
        <v>69</v>
      </c>
      <c r="B58" s="66" t="s">
        <v>70</v>
      </c>
      <c r="C58" s="66" t="s">
        <v>71</v>
      </c>
      <c r="D58" s="67" t="s">
        <v>72</v>
      </c>
      <c r="E58" s="66" t="s">
        <v>73</v>
      </c>
      <c r="F58" s="66" t="s">
        <v>74</v>
      </c>
      <c r="G58" s="66" t="s">
        <v>75</v>
      </c>
      <c r="H58" s="66" t="s">
        <v>76</v>
      </c>
      <c r="I58" s="68" t="s">
        <v>77</v>
      </c>
      <c r="J58" s="66" t="s">
        <v>76</v>
      </c>
      <c r="K58" s="68" t="s">
        <v>78</v>
      </c>
      <c r="L58" s="66" t="s">
        <v>76</v>
      </c>
      <c r="M58" s="68" t="s">
        <v>79</v>
      </c>
      <c r="N58" s="66" t="s">
        <v>76</v>
      </c>
      <c r="O58" s="68" t="s">
        <v>80</v>
      </c>
      <c r="P58" s="68" t="s">
        <v>81</v>
      </c>
      <c r="Q58" s="69" t="s">
        <v>82</v>
      </c>
      <c r="R58" s="70" t="s">
        <v>83</v>
      </c>
      <c r="S58" s="71" t="s">
        <v>84</v>
      </c>
      <c r="T58" s="70" t="s">
        <v>85</v>
      </c>
      <c r="U58" s="67" t="s">
        <v>86</v>
      </c>
      <c r="V58" s="66"/>
      <c r="W58" s="68"/>
    </row>
    <row r="59" spans="1:23" ht="12.75">
      <c r="A59" s="72" t="str">
        <f>+A7</f>
        <v>R thousands</v>
      </c>
      <c r="B59" s="73"/>
      <c r="C59" s="73">
        <v>100</v>
      </c>
      <c r="D59" s="73"/>
      <c r="E59" s="73"/>
      <c r="F59" s="73"/>
      <c r="G59" s="73"/>
      <c r="H59" s="73"/>
      <c r="I59" s="73"/>
      <c r="J59" s="73"/>
      <c r="K59" s="73"/>
      <c r="L59" s="73"/>
      <c r="M59" s="74"/>
      <c r="N59" s="73"/>
      <c r="O59" s="74"/>
      <c r="P59" s="73"/>
      <c r="Q59" s="74"/>
      <c r="R59" s="73"/>
      <c r="S59" s="74"/>
      <c r="T59" s="73"/>
      <c r="U59" s="73"/>
      <c r="V59" s="73"/>
      <c r="W59" s="73"/>
    </row>
    <row r="60" spans="1:23" ht="12.75">
      <c r="A60" s="75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7"/>
      <c r="N60" s="76"/>
      <c r="O60" s="77"/>
      <c r="P60" s="76"/>
      <c r="Q60" s="77"/>
      <c r="R60" s="76"/>
      <c r="S60" s="77"/>
      <c r="T60" s="76"/>
      <c r="U60" s="76"/>
      <c r="V60" s="76"/>
      <c r="W60" s="76"/>
    </row>
    <row r="61" spans="1:23" ht="12.75" hidden="1">
      <c r="A61" s="78" t="s">
        <v>87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80"/>
      <c r="N61" s="79"/>
      <c r="O61" s="80"/>
      <c r="P61" s="79"/>
      <c r="Q61" s="80"/>
      <c r="R61" s="79"/>
      <c r="S61" s="80"/>
      <c r="T61" s="79"/>
      <c r="U61" s="79"/>
      <c r="V61" s="79"/>
      <c r="W61" s="79"/>
    </row>
    <row r="62" spans="1:23" ht="12.75" hidden="1">
      <c r="A62" s="81" t="s">
        <v>88</v>
      </c>
      <c r="B62" s="82">
        <f>SUM(B63:B66)</f>
        <v>0</v>
      </c>
      <c r="C62" s="82">
        <f aca="true" t="shared" si="24" ref="C62:I62">SUM(C63:C66)</f>
        <v>0</v>
      </c>
      <c r="D62" s="82">
        <f t="shared" si="24"/>
        <v>0</v>
      </c>
      <c r="E62" s="82">
        <f t="shared" si="24"/>
        <v>0</v>
      </c>
      <c r="F62" s="82">
        <f t="shared" si="24"/>
        <v>0</v>
      </c>
      <c r="G62" s="82">
        <f t="shared" si="24"/>
        <v>0</v>
      </c>
      <c r="H62" s="82">
        <f t="shared" si="24"/>
        <v>0</v>
      </c>
      <c r="I62" s="82">
        <f t="shared" si="24"/>
        <v>0</v>
      </c>
      <c r="J62" s="82">
        <f>SUM(J63:J66)</f>
        <v>0</v>
      </c>
      <c r="K62" s="82">
        <f>SUM(K63:K66)</f>
        <v>0</v>
      </c>
      <c r="L62" s="82">
        <f>SUM(L63:L66)</f>
        <v>0</v>
      </c>
      <c r="M62" s="83">
        <f>SUM(M63:M66)</f>
        <v>0</v>
      </c>
      <c r="N62" s="82"/>
      <c r="O62" s="83"/>
      <c r="P62" s="82"/>
      <c r="Q62" s="83"/>
      <c r="R62" s="82"/>
      <c r="S62" s="83"/>
      <c r="T62" s="82"/>
      <c r="U62" s="82"/>
      <c r="V62" s="82"/>
      <c r="W62" s="82"/>
    </row>
    <row r="63" spans="1:23" ht="12.75" hidden="1">
      <c r="A63" s="57" t="s">
        <v>89</v>
      </c>
      <c r="B63" s="84"/>
      <c r="C63" s="84"/>
      <c r="D63" s="84"/>
      <c r="E63" s="84">
        <f>SUM(B63:D63)</f>
        <v>0</v>
      </c>
      <c r="F63" s="84"/>
      <c r="G63" s="84"/>
      <c r="H63" s="84"/>
      <c r="I63" s="85"/>
      <c r="J63" s="84"/>
      <c r="K63" s="85"/>
      <c r="L63" s="84"/>
      <c r="M63" s="86"/>
      <c r="N63" s="84"/>
      <c r="O63" s="86"/>
      <c r="P63" s="84"/>
      <c r="Q63" s="86"/>
      <c r="R63" s="84"/>
      <c r="S63" s="86"/>
      <c r="T63" s="84"/>
      <c r="U63" s="84"/>
      <c r="V63" s="84"/>
      <c r="W63" s="84"/>
    </row>
    <row r="64" spans="1:23" ht="12.75" hidden="1">
      <c r="A64" s="57" t="s">
        <v>90</v>
      </c>
      <c r="B64" s="84"/>
      <c r="C64" s="84"/>
      <c r="D64" s="84"/>
      <c r="E64" s="84">
        <f>SUM(B64:D64)</f>
        <v>0</v>
      </c>
      <c r="F64" s="84"/>
      <c r="G64" s="84"/>
      <c r="H64" s="84"/>
      <c r="I64" s="85"/>
      <c r="J64" s="84"/>
      <c r="K64" s="85"/>
      <c r="L64" s="84"/>
      <c r="M64" s="86"/>
      <c r="N64" s="84"/>
      <c r="O64" s="86"/>
      <c r="P64" s="84"/>
      <c r="Q64" s="86"/>
      <c r="R64" s="84"/>
      <c r="S64" s="86"/>
      <c r="T64" s="84"/>
      <c r="U64" s="84"/>
      <c r="V64" s="84"/>
      <c r="W64" s="84"/>
    </row>
    <row r="65" spans="1:23" ht="12.75" hidden="1">
      <c r="A65" s="57" t="s">
        <v>91</v>
      </c>
      <c r="B65" s="84"/>
      <c r="C65" s="84"/>
      <c r="D65" s="84"/>
      <c r="E65" s="84">
        <f>SUM(B65:D65)</f>
        <v>0</v>
      </c>
      <c r="F65" s="84"/>
      <c r="G65" s="84"/>
      <c r="H65" s="84"/>
      <c r="I65" s="85"/>
      <c r="J65" s="84"/>
      <c r="K65" s="85"/>
      <c r="L65" s="84"/>
      <c r="M65" s="86"/>
      <c r="N65" s="84"/>
      <c r="O65" s="86"/>
      <c r="P65" s="84"/>
      <c r="Q65" s="86"/>
      <c r="R65" s="84"/>
      <c r="S65" s="86"/>
      <c r="T65" s="84"/>
      <c r="U65" s="84"/>
      <c r="V65" s="84"/>
      <c r="W65" s="84"/>
    </row>
    <row r="66" spans="1:23" ht="12.75" hidden="1">
      <c r="A66" s="57" t="s">
        <v>92</v>
      </c>
      <c r="B66" s="84"/>
      <c r="C66" s="84"/>
      <c r="D66" s="84"/>
      <c r="E66" s="84">
        <f>SUM(B66:D66)</f>
        <v>0</v>
      </c>
      <c r="F66" s="84"/>
      <c r="G66" s="84"/>
      <c r="H66" s="84"/>
      <c r="I66" s="85"/>
      <c r="J66" s="84"/>
      <c r="K66" s="85"/>
      <c r="L66" s="84"/>
      <c r="M66" s="86"/>
      <c r="N66" s="84"/>
      <c r="O66" s="86"/>
      <c r="P66" s="84"/>
      <c r="Q66" s="86"/>
      <c r="R66" s="84"/>
      <c r="S66" s="86"/>
      <c r="T66" s="84"/>
      <c r="U66" s="84"/>
      <c r="V66" s="84"/>
      <c r="W66" s="84"/>
    </row>
    <row r="67" spans="1:23" ht="12.75" hidden="1">
      <c r="A67" s="57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6"/>
      <c r="N67" s="84"/>
      <c r="O67" s="86"/>
      <c r="P67" s="84"/>
      <c r="Q67" s="86"/>
      <c r="R67" s="84"/>
      <c r="S67" s="86"/>
      <c r="T67" s="84"/>
      <c r="U67" s="84"/>
      <c r="V67" s="84"/>
      <c r="W67" s="84"/>
    </row>
    <row r="68" spans="1:23" ht="12.75">
      <c r="A68" s="87" t="s">
        <v>93</v>
      </c>
      <c r="B68" s="88">
        <f aca="true" t="shared" si="25" ref="B68:Q68">+B69+B70+B71+B72+B73+B74+B75+B76+B77</f>
        <v>925735000</v>
      </c>
      <c r="C68" s="88">
        <f t="shared" si="25"/>
        <v>0</v>
      </c>
      <c r="D68" s="88">
        <f t="shared" si="25"/>
        <v>0</v>
      </c>
      <c r="E68" s="88">
        <f t="shared" si="25"/>
        <v>925735000</v>
      </c>
      <c r="F68" s="88">
        <f t="shared" si="25"/>
        <v>0</v>
      </c>
      <c r="G68" s="88">
        <f t="shared" si="25"/>
        <v>0</v>
      </c>
      <c r="H68" s="88">
        <f t="shared" si="25"/>
        <v>857905000</v>
      </c>
      <c r="I68" s="88">
        <f t="shared" si="25"/>
        <v>0</v>
      </c>
      <c r="J68" s="88">
        <f t="shared" si="25"/>
        <v>0</v>
      </c>
      <c r="K68" s="88">
        <f t="shared" si="25"/>
        <v>0</v>
      </c>
      <c r="L68" s="88">
        <f t="shared" si="25"/>
        <v>0</v>
      </c>
      <c r="M68" s="88">
        <f t="shared" si="25"/>
        <v>0</v>
      </c>
      <c r="N68" s="88">
        <f t="shared" si="25"/>
        <v>0</v>
      </c>
      <c r="O68" s="88">
        <f t="shared" si="25"/>
        <v>0</v>
      </c>
      <c r="P68" s="88">
        <f t="shared" si="25"/>
        <v>857905000</v>
      </c>
      <c r="Q68" s="88">
        <f t="shared" si="25"/>
        <v>0</v>
      </c>
      <c r="R68" s="89"/>
      <c r="S68" s="90"/>
      <c r="T68" s="89"/>
      <c r="U68" s="90"/>
      <c r="V68" s="88"/>
      <c r="W68" s="88"/>
    </row>
    <row r="69" spans="1:23" ht="12.75">
      <c r="A69" s="91" t="s">
        <v>93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3"/>
      <c r="S69" s="94"/>
      <c r="T69" s="93"/>
      <c r="U69" s="94"/>
      <c r="V69" s="92"/>
      <c r="W69" s="92"/>
    </row>
    <row r="70" spans="1:23" ht="12.75">
      <c r="A70" s="95" t="s">
        <v>94</v>
      </c>
      <c r="B70" s="96">
        <v>0</v>
      </c>
      <c r="C70" s="96">
        <v>0</v>
      </c>
      <c r="D70" s="96"/>
      <c r="E70" s="96">
        <f aca="true" t="shared" si="26" ref="E70:E77">$B70+$C70+$D70</f>
        <v>0</v>
      </c>
      <c r="F70" s="96">
        <v>0</v>
      </c>
      <c r="G70" s="96">
        <v>0</v>
      </c>
      <c r="H70" s="96">
        <v>0</v>
      </c>
      <c r="I70" s="96">
        <v>0</v>
      </c>
      <c r="J70" s="96"/>
      <c r="K70" s="96"/>
      <c r="L70" s="96"/>
      <c r="M70" s="96"/>
      <c r="N70" s="96"/>
      <c r="O70" s="96"/>
      <c r="P70" s="97">
        <f aca="true" t="shared" si="27" ref="P70:P77">$H70+$J70+$L70+$N70</f>
        <v>0</v>
      </c>
      <c r="Q70" s="97">
        <f aca="true" t="shared" si="28" ref="Q70:Q77">$I70+$K70+$M70+$O70</f>
        <v>0</v>
      </c>
      <c r="R70" s="93">
        <f aca="true" t="shared" si="29" ref="R70:R77">IF($H70=0,0,(($H70-$H70)/$H70)*100)</f>
        <v>0</v>
      </c>
      <c r="S70" s="94">
        <f aca="true" t="shared" si="30" ref="S70:S77">IF($I70=0,0,(($I70-$I70)/$I70)*100)</f>
        <v>0</v>
      </c>
      <c r="T70" s="93">
        <f aca="true" t="shared" si="31" ref="T70:T77">IF($E70=0,0,($P70/$E70)*100)</f>
        <v>0</v>
      </c>
      <c r="U70" s="94">
        <f aca="true" t="shared" si="32" ref="U70:U77">IF($E70=0,0,($Q70/$E70)*100)</f>
        <v>0</v>
      </c>
      <c r="V70" s="96"/>
      <c r="W70" s="96"/>
    </row>
    <row r="71" spans="1:23" ht="12.75">
      <c r="A71" s="95" t="s">
        <v>95</v>
      </c>
      <c r="B71" s="96">
        <v>602353000</v>
      </c>
      <c r="C71" s="96">
        <v>0</v>
      </c>
      <c r="D71" s="96"/>
      <c r="E71" s="96">
        <f t="shared" si="26"/>
        <v>602353000</v>
      </c>
      <c r="F71" s="96">
        <v>0</v>
      </c>
      <c r="G71" s="96">
        <v>0</v>
      </c>
      <c r="H71" s="96">
        <v>748480000</v>
      </c>
      <c r="I71" s="96">
        <v>0</v>
      </c>
      <c r="J71" s="96"/>
      <c r="K71" s="96"/>
      <c r="L71" s="96"/>
      <c r="M71" s="96"/>
      <c r="N71" s="96"/>
      <c r="O71" s="96"/>
      <c r="P71" s="97">
        <f t="shared" si="27"/>
        <v>748480000</v>
      </c>
      <c r="Q71" s="97">
        <f t="shared" si="28"/>
        <v>0</v>
      </c>
      <c r="R71" s="93">
        <f t="shared" si="29"/>
        <v>0</v>
      </c>
      <c r="S71" s="94">
        <f t="shared" si="30"/>
        <v>0</v>
      </c>
      <c r="T71" s="93">
        <f t="shared" si="31"/>
        <v>124.2593628652966</v>
      </c>
      <c r="U71" s="94">
        <f t="shared" si="32"/>
        <v>0</v>
      </c>
      <c r="V71" s="96"/>
      <c r="W71" s="96"/>
    </row>
    <row r="72" spans="1:23" ht="12.75">
      <c r="A72" s="95" t="s">
        <v>96</v>
      </c>
      <c r="B72" s="96">
        <v>0</v>
      </c>
      <c r="C72" s="96">
        <v>0</v>
      </c>
      <c r="D72" s="96"/>
      <c r="E72" s="96">
        <f t="shared" si="26"/>
        <v>0</v>
      </c>
      <c r="F72" s="96">
        <v>0</v>
      </c>
      <c r="G72" s="96">
        <v>0</v>
      </c>
      <c r="H72" s="96">
        <v>0</v>
      </c>
      <c r="I72" s="96">
        <v>0</v>
      </c>
      <c r="J72" s="96"/>
      <c r="K72" s="96"/>
      <c r="L72" s="96"/>
      <c r="M72" s="96"/>
      <c r="N72" s="96"/>
      <c r="O72" s="96"/>
      <c r="P72" s="97">
        <f t="shared" si="27"/>
        <v>0</v>
      </c>
      <c r="Q72" s="97">
        <f t="shared" si="28"/>
        <v>0</v>
      </c>
      <c r="R72" s="93">
        <f t="shared" si="29"/>
        <v>0</v>
      </c>
      <c r="S72" s="94">
        <f t="shared" si="30"/>
        <v>0</v>
      </c>
      <c r="T72" s="93">
        <f t="shared" si="31"/>
        <v>0</v>
      </c>
      <c r="U72" s="94">
        <f t="shared" si="32"/>
        <v>0</v>
      </c>
      <c r="V72" s="96"/>
      <c r="W72" s="96"/>
    </row>
    <row r="73" spans="1:23" ht="12.75">
      <c r="A73" s="95" t="s">
        <v>97</v>
      </c>
      <c r="B73" s="96">
        <v>0</v>
      </c>
      <c r="C73" s="96">
        <v>0</v>
      </c>
      <c r="D73" s="96"/>
      <c r="E73" s="96">
        <f t="shared" si="26"/>
        <v>0</v>
      </c>
      <c r="F73" s="96">
        <v>0</v>
      </c>
      <c r="G73" s="96">
        <v>0</v>
      </c>
      <c r="H73" s="96">
        <v>0</v>
      </c>
      <c r="I73" s="96">
        <v>0</v>
      </c>
      <c r="J73" s="96"/>
      <c r="K73" s="96"/>
      <c r="L73" s="96"/>
      <c r="M73" s="96"/>
      <c r="N73" s="96"/>
      <c r="O73" s="96"/>
      <c r="P73" s="97">
        <f t="shared" si="27"/>
        <v>0</v>
      </c>
      <c r="Q73" s="97">
        <f t="shared" si="28"/>
        <v>0</v>
      </c>
      <c r="R73" s="93">
        <f t="shared" si="29"/>
        <v>0</v>
      </c>
      <c r="S73" s="94">
        <f t="shared" si="30"/>
        <v>0</v>
      </c>
      <c r="T73" s="93">
        <f t="shared" si="31"/>
        <v>0</v>
      </c>
      <c r="U73" s="94">
        <f t="shared" si="32"/>
        <v>0</v>
      </c>
      <c r="V73" s="96"/>
      <c r="W73" s="96"/>
    </row>
    <row r="74" spans="1:23" ht="12.75">
      <c r="A74" s="95" t="s">
        <v>98</v>
      </c>
      <c r="B74" s="96">
        <v>4626000</v>
      </c>
      <c r="C74" s="96">
        <v>0</v>
      </c>
      <c r="D74" s="96"/>
      <c r="E74" s="96">
        <f t="shared" si="26"/>
        <v>4626000</v>
      </c>
      <c r="F74" s="96">
        <v>0</v>
      </c>
      <c r="G74" s="96">
        <v>0</v>
      </c>
      <c r="H74" s="96">
        <v>250000</v>
      </c>
      <c r="I74" s="96">
        <v>0</v>
      </c>
      <c r="J74" s="96"/>
      <c r="K74" s="96"/>
      <c r="L74" s="96"/>
      <c r="M74" s="96"/>
      <c r="N74" s="96"/>
      <c r="O74" s="96"/>
      <c r="P74" s="97">
        <f t="shared" si="27"/>
        <v>250000</v>
      </c>
      <c r="Q74" s="97">
        <f t="shared" si="28"/>
        <v>0</v>
      </c>
      <c r="R74" s="93">
        <f t="shared" si="29"/>
        <v>0</v>
      </c>
      <c r="S74" s="94">
        <f t="shared" si="30"/>
        <v>0</v>
      </c>
      <c r="T74" s="93">
        <f t="shared" si="31"/>
        <v>5.40423692174665</v>
      </c>
      <c r="U74" s="94">
        <f t="shared" si="32"/>
        <v>0</v>
      </c>
      <c r="V74" s="96"/>
      <c r="W74" s="96"/>
    </row>
    <row r="75" spans="1:23" ht="12.75">
      <c r="A75" s="95" t="s">
        <v>99</v>
      </c>
      <c r="B75" s="96">
        <v>37287000</v>
      </c>
      <c r="C75" s="96">
        <v>0</v>
      </c>
      <c r="D75" s="96"/>
      <c r="E75" s="96">
        <f t="shared" si="26"/>
        <v>37287000</v>
      </c>
      <c r="F75" s="96">
        <v>0</v>
      </c>
      <c r="G75" s="96">
        <v>0</v>
      </c>
      <c r="H75" s="96">
        <v>32872000</v>
      </c>
      <c r="I75" s="96">
        <v>0</v>
      </c>
      <c r="J75" s="96"/>
      <c r="K75" s="96"/>
      <c r="L75" s="96"/>
      <c r="M75" s="96"/>
      <c r="N75" s="96"/>
      <c r="O75" s="96"/>
      <c r="P75" s="97">
        <f t="shared" si="27"/>
        <v>32872000</v>
      </c>
      <c r="Q75" s="97">
        <f t="shared" si="28"/>
        <v>0</v>
      </c>
      <c r="R75" s="93">
        <f t="shared" si="29"/>
        <v>0</v>
      </c>
      <c r="S75" s="94">
        <f t="shared" si="30"/>
        <v>0</v>
      </c>
      <c r="T75" s="93">
        <f t="shared" si="31"/>
        <v>88.15941212755116</v>
      </c>
      <c r="U75" s="94">
        <f t="shared" si="32"/>
        <v>0</v>
      </c>
      <c r="V75" s="96"/>
      <c r="W75" s="96"/>
    </row>
    <row r="76" spans="1:23" ht="12.75">
      <c r="A76" s="95" t="s">
        <v>100</v>
      </c>
      <c r="B76" s="96">
        <v>281469000</v>
      </c>
      <c r="C76" s="96">
        <v>0</v>
      </c>
      <c r="D76" s="96"/>
      <c r="E76" s="96">
        <f t="shared" si="26"/>
        <v>281469000</v>
      </c>
      <c r="F76" s="96">
        <v>0</v>
      </c>
      <c r="G76" s="96">
        <v>0</v>
      </c>
      <c r="H76" s="96">
        <v>76303000</v>
      </c>
      <c r="I76" s="96">
        <v>0</v>
      </c>
      <c r="J76" s="96"/>
      <c r="K76" s="96"/>
      <c r="L76" s="96"/>
      <c r="M76" s="96"/>
      <c r="N76" s="96"/>
      <c r="O76" s="96"/>
      <c r="P76" s="97">
        <f t="shared" si="27"/>
        <v>76303000</v>
      </c>
      <c r="Q76" s="97">
        <f t="shared" si="28"/>
        <v>0</v>
      </c>
      <c r="R76" s="93">
        <f t="shared" si="29"/>
        <v>0</v>
      </c>
      <c r="S76" s="94">
        <f t="shared" si="30"/>
        <v>0</v>
      </c>
      <c r="T76" s="93">
        <f t="shared" si="31"/>
        <v>27.10884680018048</v>
      </c>
      <c r="U76" s="94">
        <f t="shared" si="32"/>
        <v>0</v>
      </c>
      <c r="V76" s="96"/>
      <c r="W76" s="96"/>
    </row>
    <row r="77" spans="1:23" ht="12.75">
      <c r="A77" s="95" t="s">
        <v>101</v>
      </c>
      <c r="B77" s="96">
        <v>0</v>
      </c>
      <c r="C77" s="96">
        <v>0</v>
      </c>
      <c r="D77" s="96"/>
      <c r="E77" s="96">
        <f t="shared" si="26"/>
        <v>0</v>
      </c>
      <c r="F77" s="96">
        <v>0</v>
      </c>
      <c r="G77" s="96">
        <v>0</v>
      </c>
      <c r="H77" s="96">
        <v>0</v>
      </c>
      <c r="I77" s="96">
        <v>0</v>
      </c>
      <c r="J77" s="96"/>
      <c r="K77" s="96"/>
      <c r="L77" s="96"/>
      <c r="M77" s="96"/>
      <c r="N77" s="96"/>
      <c r="O77" s="96"/>
      <c r="P77" s="97">
        <f t="shared" si="27"/>
        <v>0</v>
      </c>
      <c r="Q77" s="97">
        <f t="shared" si="28"/>
        <v>0</v>
      </c>
      <c r="R77" s="93">
        <f t="shared" si="29"/>
        <v>0</v>
      </c>
      <c r="S77" s="94">
        <f t="shared" si="30"/>
        <v>0</v>
      </c>
      <c r="T77" s="93">
        <f t="shared" si="31"/>
        <v>0</v>
      </c>
      <c r="U77" s="94">
        <f t="shared" si="32"/>
        <v>0</v>
      </c>
      <c r="V77" s="96"/>
      <c r="W77" s="96"/>
    </row>
    <row r="78" spans="1:23" ht="22.5" hidden="1">
      <c r="A78" s="98" t="s">
        <v>102</v>
      </c>
      <c r="B78" s="99">
        <f aca="true" t="shared" si="33" ref="B78:I78">SUM(B79:B93)</f>
        <v>0</v>
      </c>
      <c r="C78" s="99">
        <f t="shared" si="33"/>
        <v>0</v>
      </c>
      <c r="D78" s="99">
        <f t="shared" si="33"/>
        <v>0</v>
      </c>
      <c r="E78" s="99">
        <f t="shared" si="33"/>
        <v>0</v>
      </c>
      <c r="F78" s="99">
        <f t="shared" si="33"/>
        <v>0</v>
      </c>
      <c r="G78" s="99">
        <f t="shared" si="33"/>
        <v>0</v>
      </c>
      <c r="H78" s="99">
        <f t="shared" si="33"/>
        <v>0</v>
      </c>
      <c r="I78" s="99">
        <f t="shared" si="33"/>
        <v>0</v>
      </c>
      <c r="J78" s="99">
        <f>SUM(J79:J93)</f>
        <v>0</v>
      </c>
      <c r="K78" s="99">
        <f>SUM(K79:K93)</f>
        <v>0</v>
      </c>
      <c r="L78" s="99">
        <f>SUM(L79:L93)</f>
        <v>0</v>
      </c>
      <c r="M78" s="100">
        <f>SUM(M79:M93)</f>
        <v>0</v>
      </c>
      <c r="N78" s="99"/>
      <c r="O78" s="100"/>
      <c r="P78" s="99"/>
      <c r="Q78" s="100"/>
      <c r="R78" s="101" t="str">
        <f aca="true" t="shared" si="34" ref="R78:S93">IF(L78=0," ",(N78-L78)/L78)</f>
        <v> </v>
      </c>
      <c r="S78" s="101" t="str">
        <f t="shared" si="34"/>
        <v> </v>
      </c>
      <c r="T78" s="101" t="str">
        <f aca="true" t="shared" si="35" ref="T78:T96">IF(E78=0," ",(P78/E78))</f>
        <v> </v>
      </c>
      <c r="U78" s="102" t="str">
        <f aca="true" t="shared" si="36" ref="U78:U96">IF(E78=0," ",(Q78/E78))</f>
        <v> </v>
      </c>
      <c r="V78" s="99"/>
      <c r="W78" s="99"/>
    </row>
    <row r="79" spans="1:23" ht="12.75" hidden="1">
      <c r="A79" s="103"/>
      <c r="B79" s="104"/>
      <c r="C79" s="104"/>
      <c r="D79" s="104"/>
      <c r="E79" s="105">
        <f>SUM(B79:D79)</f>
        <v>0</v>
      </c>
      <c r="F79" s="104"/>
      <c r="G79" s="104"/>
      <c r="H79" s="104"/>
      <c r="I79" s="104"/>
      <c r="J79" s="104"/>
      <c r="K79" s="104"/>
      <c r="L79" s="104"/>
      <c r="M79" s="106"/>
      <c r="N79" s="104"/>
      <c r="O79" s="106"/>
      <c r="P79" s="104"/>
      <c r="Q79" s="106"/>
      <c r="R79" s="101" t="str">
        <f t="shared" si="34"/>
        <v> </v>
      </c>
      <c r="S79" s="101" t="str">
        <f t="shared" si="34"/>
        <v> </v>
      </c>
      <c r="T79" s="101" t="str">
        <f t="shared" si="35"/>
        <v> </v>
      </c>
      <c r="U79" s="102" t="str">
        <f t="shared" si="36"/>
        <v> </v>
      </c>
      <c r="V79" s="104"/>
      <c r="W79" s="104"/>
    </row>
    <row r="80" spans="1:23" ht="12.75" hidden="1">
      <c r="A80" s="103"/>
      <c r="B80" s="104"/>
      <c r="C80" s="104"/>
      <c r="D80" s="104"/>
      <c r="E80" s="105">
        <f aca="true" t="shared" si="37" ref="E80:E93">SUM(B80:D80)</f>
        <v>0</v>
      </c>
      <c r="F80" s="104"/>
      <c r="G80" s="104"/>
      <c r="H80" s="104"/>
      <c r="I80" s="104"/>
      <c r="J80" s="104"/>
      <c r="K80" s="104"/>
      <c r="L80" s="104"/>
      <c r="M80" s="106"/>
      <c r="N80" s="104"/>
      <c r="O80" s="106"/>
      <c r="P80" s="104"/>
      <c r="Q80" s="106"/>
      <c r="R80" s="101" t="str">
        <f t="shared" si="34"/>
        <v> </v>
      </c>
      <c r="S80" s="101" t="str">
        <f t="shared" si="34"/>
        <v> </v>
      </c>
      <c r="T80" s="101" t="str">
        <f t="shared" si="35"/>
        <v> </v>
      </c>
      <c r="U80" s="102" t="str">
        <f t="shared" si="36"/>
        <v> </v>
      </c>
      <c r="V80" s="104"/>
      <c r="W80" s="104"/>
    </row>
    <row r="81" spans="1:23" ht="12.75" hidden="1">
      <c r="A81" s="103"/>
      <c r="B81" s="104"/>
      <c r="C81" s="104"/>
      <c r="D81" s="104"/>
      <c r="E81" s="105">
        <f t="shared" si="37"/>
        <v>0</v>
      </c>
      <c r="F81" s="104"/>
      <c r="G81" s="104"/>
      <c r="H81" s="104"/>
      <c r="I81" s="104"/>
      <c r="J81" s="104"/>
      <c r="K81" s="104"/>
      <c r="L81" s="104"/>
      <c r="M81" s="106"/>
      <c r="N81" s="104"/>
      <c r="O81" s="106"/>
      <c r="P81" s="104"/>
      <c r="Q81" s="106"/>
      <c r="R81" s="101" t="str">
        <f t="shared" si="34"/>
        <v> </v>
      </c>
      <c r="S81" s="101" t="str">
        <f t="shared" si="34"/>
        <v> </v>
      </c>
      <c r="T81" s="101" t="str">
        <f t="shared" si="35"/>
        <v> </v>
      </c>
      <c r="U81" s="102" t="str">
        <f t="shared" si="36"/>
        <v> </v>
      </c>
      <c r="V81" s="104"/>
      <c r="W81" s="104"/>
    </row>
    <row r="82" spans="1:23" ht="12.75" hidden="1">
      <c r="A82" s="103"/>
      <c r="B82" s="104"/>
      <c r="C82" s="104"/>
      <c r="D82" s="104"/>
      <c r="E82" s="105">
        <f t="shared" si="37"/>
        <v>0</v>
      </c>
      <c r="F82" s="104"/>
      <c r="G82" s="104"/>
      <c r="H82" s="104"/>
      <c r="I82" s="104"/>
      <c r="J82" s="104"/>
      <c r="K82" s="104"/>
      <c r="L82" s="104"/>
      <c r="M82" s="106"/>
      <c r="N82" s="104"/>
      <c r="O82" s="106"/>
      <c r="P82" s="104"/>
      <c r="Q82" s="106"/>
      <c r="R82" s="101" t="str">
        <f t="shared" si="34"/>
        <v> </v>
      </c>
      <c r="S82" s="101" t="str">
        <f t="shared" si="34"/>
        <v> </v>
      </c>
      <c r="T82" s="101" t="str">
        <f t="shared" si="35"/>
        <v> </v>
      </c>
      <c r="U82" s="102" t="str">
        <f t="shared" si="36"/>
        <v> </v>
      </c>
      <c r="V82" s="104"/>
      <c r="W82" s="104"/>
    </row>
    <row r="83" spans="1:23" ht="12.75" hidden="1">
      <c r="A83" s="103"/>
      <c r="B83" s="104"/>
      <c r="C83" s="104"/>
      <c r="D83" s="104"/>
      <c r="E83" s="105">
        <f t="shared" si="37"/>
        <v>0</v>
      </c>
      <c r="F83" s="104"/>
      <c r="G83" s="104"/>
      <c r="H83" s="104"/>
      <c r="I83" s="104"/>
      <c r="J83" s="104"/>
      <c r="K83" s="104"/>
      <c r="L83" s="104"/>
      <c r="M83" s="106"/>
      <c r="N83" s="104"/>
      <c r="O83" s="106"/>
      <c r="P83" s="104"/>
      <c r="Q83" s="106"/>
      <c r="R83" s="101" t="str">
        <f t="shared" si="34"/>
        <v> </v>
      </c>
      <c r="S83" s="101" t="str">
        <f t="shared" si="34"/>
        <v> </v>
      </c>
      <c r="T83" s="101" t="str">
        <f t="shared" si="35"/>
        <v> </v>
      </c>
      <c r="U83" s="102" t="str">
        <f t="shared" si="36"/>
        <v> </v>
      </c>
      <c r="V83" s="104"/>
      <c r="W83" s="104"/>
    </row>
    <row r="84" spans="1:23" ht="12.75" hidden="1">
      <c r="A84" s="103"/>
      <c r="B84" s="104"/>
      <c r="C84" s="104"/>
      <c r="D84" s="104"/>
      <c r="E84" s="105">
        <f t="shared" si="37"/>
        <v>0</v>
      </c>
      <c r="F84" s="104"/>
      <c r="G84" s="104"/>
      <c r="H84" s="104"/>
      <c r="I84" s="104"/>
      <c r="J84" s="104"/>
      <c r="K84" s="104"/>
      <c r="L84" s="104"/>
      <c r="M84" s="106"/>
      <c r="N84" s="104"/>
      <c r="O84" s="106"/>
      <c r="P84" s="104"/>
      <c r="Q84" s="106"/>
      <c r="R84" s="101" t="str">
        <f t="shared" si="34"/>
        <v> </v>
      </c>
      <c r="S84" s="101" t="str">
        <f t="shared" si="34"/>
        <v> </v>
      </c>
      <c r="T84" s="101" t="str">
        <f t="shared" si="35"/>
        <v> </v>
      </c>
      <c r="U84" s="102" t="str">
        <f t="shared" si="36"/>
        <v> </v>
      </c>
      <c r="V84" s="104"/>
      <c r="W84" s="104"/>
    </row>
    <row r="85" spans="1:23" ht="12.75" hidden="1">
      <c r="A85" s="103"/>
      <c r="B85" s="104"/>
      <c r="C85" s="104"/>
      <c r="D85" s="104"/>
      <c r="E85" s="105">
        <f t="shared" si="37"/>
        <v>0</v>
      </c>
      <c r="F85" s="104"/>
      <c r="G85" s="104"/>
      <c r="H85" s="104"/>
      <c r="I85" s="104"/>
      <c r="J85" s="104"/>
      <c r="K85" s="104"/>
      <c r="L85" s="104"/>
      <c r="M85" s="106"/>
      <c r="N85" s="104"/>
      <c r="O85" s="106"/>
      <c r="P85" s="104"/>
      <c r="Q85" s="106"/>
      <c r="R85" s="101" t="str">
        <f t="shared" si="34"/>
        <v> </v>
      </c>
      <c r="S85" s="101" t="str">
        <f t="shared" si="34"/>
        <v> </v>
      </c>
      <c r="T85" s="101" t="str">
        <f t="shared" si="35"/>
        <v> </v>
      </c>
      <c r="U85" s="102" t="str">
        <f t="shared" si="36"/>
        <v> </v>
      </c>
      <c r="V85" s="104"/>
      <c r="W85" s="104"/>
    </row>
    <row r="86" spans="1:23" ht="12.75" hidden="1">
      <c r="A86" s="103"/>
      <c r="B86" s="104"/>
      <c r="C86" s="104"/>
      <c r="D86" s="104"/>
      <c r="E86" s="105">
        <f t="shared" si="37"/>
        <v>0</v>
      </c>
      <c r="F86" s="104"/>
      <c r="G86" s="104"/>
      <c r="H86" s="104"/>
      <c r="I86" s="104"/>
      <c r="J86" s="104"/>
      <c r="K86" s="104"/>
      <c r="L86" s="104"/>
      <c r="M86" s="106"/>
      <c r="N86" s="104"/>
      <c r="O86" s="106"/>
      <c r="P86" s="104"/>
      <c r="Q86" s="106"/>
      <c r="R86" s="101" t="str">
        <f t="shared" si="34"/>
        <v> </v>
      </c>
      <c r="S86" s="101" t="str">
        <f t="shared" si="34"/>
        <v> </v>
      </c>
      <c r="T86" s="101" t="str">
        <f t="shared" si="35"/>
        <v> </v>
      </c>
      <c r="U86" s="102" t="str">
        <f t="shared" si="36"/>
        <v> </v>
      </c>
      <c r="V86" s="104"/>
      <c r="W86" s="104"/>
    </row>
    <row r="87" spans="1:23" ht="12.75" hidden="1">
      <c r="A87" s="103"/>
      <c r="B87" s="104"/>
      <c r="C87" s="104"/>
      <c r="D87" s="104"/>
      <c r="E87" s="105">
        <f t="shared" si="37"/>
        <v>0</v>
      </c>
      <c r="F87" s="104"/>
      <c r="G87" s="104"/>
      <c r="H87" s="104"/>
      <c r="I87" s="104"/>
      <c r="J87" s="104"/>
      <c r="K87" s="104"/>
      <c r="L87" s="104"/>
      <c r="M87" s="106"/>
      <c r="N87" s="104"/>
      <c r="O87" s="106"/>
      <c r="P87" s="104"/>
      <c r="Q87" s="106"/>
      <c r="R87" s="101" t="str">
        <f t="shared" si="34"/>
        <v> </v>
      </c>
      <c r="S87" s="101" t="str">
        <f t="shared" si="34"/>
        <v> </v>
      </c>
      <c r="T87" s="101" t="str">
        <f t="shared" si="35"/>
        <v> </v>
      </c>
      <c r="U87" s="102" t="str">
        <f t="shared" si="36"/>
        <v> </v>
      </c>
      <c r="V87" s="104"/>
      <c r="W87" s="104"/>
    </row>
    <row r="88" spans="1:23" ht="12.75" hidden="1">
      <c r="A88" s="103"/>
      <c r="B88" s="104"/>
      <c r="C88" s="104"/>
      <c r="D88" s="104"/>
      <c r="E88" s="105">
        <f t="shared" si="37"/>
        <v>0</v>
      </c>
      <c r="F88" s="104"/>
      <c r="G88" s="104"/>
      <c r="H88" s="104"/>
      <c r="I88" s="104"/>
      <c r="J88" s="104"/>
      <c r="K88" s="104"/>
      <c r="L88" s="104"/>
      <c r="M88" s="106"/>
      <c r="N88" s="104"/>
      <c r="O88" s="106"/>
      <c r="P88" s="104"/>
      <c r="Q88" s="106"/>
      <c r="R88" s="101" t="str">
        <f t="shared" si="34"/>
        <v> </v>
      </c>
      <c r="S88" s="101" t="str">
        <f t="shared" si="34"/>
        <v> </v>
      </c>
      <c r="T88" s="101" t="str">
        <f t="shared" si="35"/>
        <v> </v>
      </c>
      <c r="U88" s="102" t="str">
        <f t="shared" si="36"/>
        <v> </v>
      </c>
      <c r="V88" s="104"/>
      <c r="W88" s="104"/>
    </row>
    <row r="89" spans="1:23" ht="12.75" hidden="1">
      <c r="A89" s="103"/>
      <c r="B89" s="104"/>
      <c r="C89" s="104"/>
      <c r="D89" s="104"/>
      <c r="E89" s="105">
        <f t="shared" si="37"/>
        <v>0</v>
      </c>
      <c r="F89" s="104"/>
      <c r="G89" s="104"/>
      <c r="H89" s="104"/>
      <c r="I89" s="104"/>
      <c r="J89" s="104"/>
      <c r="K89" s="104"/>
      <c r="L89" s="104"/>
      <c r="M89" s="106"/>
      <c r="N89" s="104"/>
      <c r="O89" s="106"/>
      <c r="P89" s="104"/>
      <c r="Q89" s="106"/>
      <c r="R89" s="101" t="str">
        <f t="shared" si="34"/>
        <v> </v>
      </c>
      <c r="S89" s="101" t="str">
        <f t="shared" si="34"/>
        <v> </v>
      </c>
      <c r="T89" s="101" t="str">
        <f t="shared" si="35"/>
        <v> </v>
      </c>
      <c r="U89" s="102" t="str">
        <f t="shared" si="36"/>
        <v> </v>
      </c>
      <c r="V89" s="104"/>
      <c r="W89" s="104"/>
    </row>
    <row r="90" spans="1:23" ht="12.75" hidden="1">
      <c r="A90" s="103"/>
      <c r="B90" s="104"/>
      <c r="C90" s="104"/>
      <c r="D90" s="104"/>
      <c r="E90" s="105">
        <f t="shared" si="37"/>
        <v>0</v>
      </c>
      <c r="F90" s="104"/>
      <c r="G90" s="104"/>
      <c r="H90" s="104"/>
      <c r="I90" s="104"/>
      <c r="J90" s="104"/>
      <c r="K90" s="104"/>
      <c r="L90" s="104"/>
      <c r="M90" s="106"/>
      <c r="N90" s="104"/>
      <c r="O90" s="106"/>
      <c r="P90" s="104"/>
      <c r="Q90" s="106"/>
      <c r="R90" s="101" t="str">
        <f t="shared" si="34"/>
        <v> </v>
      </c>
      <c r="S90" s="101" t="str">
        <f t="shared" si="34"/>
        <v> </v>
      </c>
      <c r="T90" s="101" t="str">
        <f t="shared" si="35"/>
        <v> </v>
      </c>
      <c r="U90" s="102" t="str">
        <f t="shared" si="36"/>
        <v> </v>
      </c>
      <c r="V90" s="104"/>
      <c r="W90" s="104"/>
    </row>
    <row r="91" spans="1:23" ht="12.75" hidden="1">
      <c r="A91" s="103"/>
      <c r="B91" s="104"/>
      <c r="C91" s="104"/>
      <c r="D91" s="104"/>
      <c r="E91" s="105">
        <f t="shared" si="37"/>
        <v>0</v>
      </c>
      <c r="F91" s="104"/>
      <c r="G91" s="104"/>
      <c r="H91" s="106"/>
      <c r="I91" s="104"/>
      <c r="J91" s="106"/>
      <c r="K91" s="104"/>
      <c r="L91" s="106"/>
      <c r="M91" s="106"/>
      <c r="N91" s="106"/>
      <c r="O91" s="106"/>
      <c r="P91" s="106"/>
      <c r="Q91" s="106"/>
      <c r="R91" s="101" t="str">
        <f t="shared" si="34"/>
        <v> </v>
      </c>
      <c r="S91" s="101" t="str">
        <f t="shared" si="34"/>
        <v> </v>
      </c>
      <c r="T91" s="101" t="str">
        <f t="shared" si="35"/>
        <v> </v>
      </c>
      <c r="U91" s="102" t="str">
        <f t="shared" si="36"/>
        <v> </v>
      </c>
      <c r="V91" s="104"/>
      <c r="W91" s="104"/>
    </row>
    <row r="92" spans="1:23" ht="12.75" hidden="1">
      <c r="A92" s="103"/>
      <c r="B92" s="104"/>
      <c r="C92" s="104"/>
      <c r="D92" s="104"/>
      <c r="E92" s="105">
        <f t="shared" si="37"/>
        <v>0</v>
      </c>
      <c r="F92" s="104"/>
      <c r="G92" s="104"/>
      <c r="H92" s="106"/>
      <c r="I92" s="104"/>
      <c r="J92" s="106"/>
      <c r="K92" s="104"/>
      <c r="L92" s="106"/>
      <c r="M92" s="106"/>
      <c r="N92" s="106"/>
      <c r="O92" s="106"/>
      <c r="P92" s="106"/>
      <c r="Q92" s="106"/>
      <c r="R92" s="101" t="str">
        <f t="shared" si="34"/>
        <v> </v>
      </c>
      <c r="S92" s="101" t="str">
        <f t="shared" si="34"/>
        <v> </v>
      </c>
      <c r="T92" s="101" t="str">
        <f t="shared" si="35"/>
        <v> </v>
      </c>
      <c r="U92" s="102" t="str">
        <f t="shared" si="36"/>
        <v> </v>
      </c>
      <c r="V92" s="104"/>
      <c r="W92" s="104"/>
    </row>
    <row r="93" spans="1:23" ht="12.75" hidden="1">
      <c r="A93" s="103"/>
      <c r="B93" s="104"/>
      <c r="C93" s="104"/>
      <c r="D93" s="104"/>
      <c r="E93" s="105">
        <f t="shared" si="37"/>
        <v>0</v>
      </c>
      <c r="F93" s="104"/>
      <c r="G93" s="104"/>
      <c r="H93" s="106"/>
      <c r="I93" s="104"/>
      <c r="J93" s="106"/>
      <c r="K93" s="104"/>
      <c r="L93" s="106"/>
      <c r="M93" s="106"/>
      <c r="N93" s="106"/>
      <c r="O93" s="106"/>
      <c r="P93" s="106"/>
      <c r="Q93" s="106"/>
      <c r="R93" s="101" t="str">
        <f t="shared" si="34"/>
        <v> </v>
      </c>
      <c r="S93" s="101" t="str">
        <f t="shared" si="34"/>
        <v> </v>
      </c>
      <c r="T93" s="101" t="str">
        <f t="shared" si="35"/>
        <v> </v>
      </c>
      <c r="U93" s="102" t="str">
        <f t="shared" si="36"/>
        <v> </v>
      </c>
      <c r="V93" s="104"/>
      <c r="W93" s="104"/>
    </row>
    <row r="94" spans="1:23" ht="12.75" hidden="1">
      <c r="A94" s="107"/>
      <c r="B94" s="108"/>
      <c r="C94" s="109"/>
      <c r="D94" s="109"/>
      <c r="E94" s="109"/>
      <c r="F94" s="108"/>
      <c r="G94" s="109"/>
      <c r="H94" s="108"/>
      <c r="I94" s="109"/>
      <c r="J94" s="108"/>
      <c r="K94" s="109"/>
      <c r="L94" s="108"/>
      <c r="M94" s="108"/>
      <c r="N94" s="108"/>
      <c r="O94" s="108"/>
      <c r="P94" s="108"/>
      <c r="Q94" s="108"/>
      <c r="R94" s="110" t="str">
        <f aca="true" t="shared" si="38" ref="R94:S96">IF(L94=0," ",(N94-L94)/L94)</f>
        <v> </v>
      </c>
      <c r="S94" s="111" t="str">
        <f t="shared" si="38"/>
        <v> </v>
      </c>
      <c r="T94" s="110" t="str">
        <f t="shared" si="35"/>
        <v> </v>
      </c>
      <c r="U94" s="111" t="str">
        <f t="shared" si="36"/>
        <v> </v>
      </c>
      <c r="V94" s="108"/>
      <c r="W94" s="109"/>
    </row>
    <row r="95" spans="1:23" ht="12.75" hidden="1">
      <c r="A95" s="107" t="s">
        <v>66</v>
      </c>
      <c r="B95" s="108">
        <f aca="true" t="shared" si="39" ref="B95:Q95">B78+B68</f>
        <v>925735000</v>
      </c>
      <c r="C95" s="108">
        <f t="shared" si="39"/>
        <v>0</v>
      </c>
      <c r="D95" s="108">
        <f t="shared" si="39"/>
        <v>0</v>
      </c>
      <c r="E95" s="108">
        <f t="shared" si="39"/>
        <v>925735000</v>
      </c>
      <c r="F95" s="108">
        <f t="shared" si="39"/>
        <v>0</v>
      </c>
      <c r="G95" s="108">
        <f t="shared" si="39"/>
        <v>0</v>
      </c>
      <c r="H95" s="108">
        <f t="shared" si="39"/>
        <v>857905000</v>
      </c>
      <c r="I95" s="108">
        <f t="shared" si="39"/>
        <v>0</v>
      </c>
      <c r="J95" s="108">
        <f t="shared" si="39"/>
        <v>0</v>
      </c>
      <c r="K95" s="108">
        <f t="shared" si="39"/>
        <v>0</v>
      </c>
      <c r="L95" s="108">
        <f t="shared" si="39"/>
        <v>0</v>
      </c>
      <c r="M95" s="108">
        <f t="shared" si="39"/>
        <v>0</v>
      </c>
      <c r="N95" s="108">
        <f t="shared" si="39"/>
        <v>0</v>
      </c>
      <c r="O95" s="108">
        <f t="shared" si="39"/>
        <v>0</v>
      </c>
      <c r="P95" s="108">
        <f t="shared" si="39"/>
        <v>857905000</v>
      </c>
      <c r="Q95" s="108">
        <f t="shared" si="39"/>
        <v>0</v>
      </c>
      <c r="R95" s="110" t="str">
        <f t="shared" si="38"/>
        <v> </v>
      </c>
      <c r="S95" s="111" t="str">
        <f t="shared" si="38"/>
        <v> </v>
      </c>
      <c r="T95" s="110">
        <f t="shared" si="35"/>
        <v>0.9267284914149297</v>
      </c>
      <c r="U95" s="111">
        <f t="shared" si="36"/>
        <v>0</v>
      </c>
      <c r="V95" s="108"/>
      <c r="W95" s="108"/>
    </row>
    <row r="96" spans="1:23" ht="12.75">
      <c r="A96" s="112" t="s">
        <v>103</v>
      </c>
      <c r="B96" s="113">
        <f>B68</f>
        <v>925735000</v>
      </c>
      <c r="C96" s="113">
        <f aca="true" t="shared" si="40" ref="C96:Q96">C68</f>
        <v>0</v>
      </c>
      <c r="D96" s="113">
        <f t="shared" si="40"/>
        <v>0</v>
      </c>
      <c r="E96" s="113">
        <f t="shared" si="40"/>
        <v>925735000</v>
      </c>
      <c r="F96" s="113">
        <f t="shared" si="40"/>
        <v>0</v>
      </c>
      <c r="G96" s="113">
        <f t="shared" si="40"/>
        <v>0</v>
      </c>
      <c r="H96" s="113">
        <f t="shared" si="40"/>
        <v>857905000</v>
      </c>
      <c r="I96" s="113">
        <f t="shared" si="40"/>
        <v>0</v>
      </c>
      <c r="J96" s="113">
        <f t="shared" si="40"/>
        <v>0</v>
      </c>
      <c r="K96" s="113">
        <f t="shared" si="40"/>
        <v>0</v>
      </c>
      <c r="L96" s="113">
        <f t="shared" si="40"/>
        <v>0</v>
      </c>
      <c r="M96" s="113">
        <f t="shared" si="40"/>
        <v>0</v>
      </c>
      <c r="N96" s="113">
        <f t="shared" si="40"/>
        <v>0</v>
      </c>
      <c r="O96" s="113">
        <f t="shared" si="40"/>
        <v>0</v>
      </c>
      <c r="P96" s="113">
        <f t="shared" si="40"/>
        <v>857905000</v>
      </c>
      <c r="Q96" s="113">
        <f t="shared" si="40"/>
        <v>0</v>
      </c>
      <c r="R96" s="110" t="str">
        <f t="shared" si="38"/>
        <v> </v>
      </c>
      <c r="S96" s="111" t="str">
        <f t="shared" si="38"/>
        <v> </v>
      </c>
      <c r="T96" s="110">
        <f t="shared" si="35"/>
        <v>0.9267284914149297</v>
      </c>
      <c r="U96" s="111">
        <f t="shared" si="36"/>
        <v>0</v>
      </c>
      <c r="V96" s="113"/>
      <c r="W96" s="113"/>
    </row>
    <row r="97" spans="1:23" ht="12.75">
      <c r="A97" s="114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6"/>
      <c r="S97" s="116"/>
      <c r="T97" s="116"/>
      <c r="U97" s="116"/>
      <c r="V97" s="115"/>
      <c r="W97" s="115"/>
    </row>
    <row r="98" ht="12.75">
      <c r="A98" s="117" t="s">
        <v>104</v>
      </c>
    </row>
    <row r="99" ht="12.75">
      <c r="A99" s="117" t="s">
        <v>105</v>
      </c>
    </row>
    <row r="100" spans="1:22" ht="12.75">
      <c r="A100" s="117" t="s">
        <v>106</v>
      </c>
      <c r="B100" s="118"/>
      <c r="C100" s="118"/>
      <c r="D100" s="118"/>
      <c r="E100" s="118"/>
      <c r="F100" s="118"/>
      <c r="H100" s="118"/>
      <c r="I100" s="118"/>
      <c r="J100" s="118"/>
      <c r="K100" s="118"/>
      <c r="V100" s="118"/>
    </row>
    <row r="101" spans="1:22" ht="12.75">
      <c r="A101" s="117" t="s">
        <v>107</v>
      </c>
      <c r="B101" s="118"/>
      <c r="C101" s="118"/>
      <c r="D101" s="118"/>
      <c r="E101" s="118"/>
      <c r="F101" s="118"/>
      <c r="H101" s="118"/>
      <c r="I101" s="118"/>
      <c r="J101" s="118"/>
      <c r="K101" s="118"/>
      <c r="V101" s="118"/>
    </row>
    <row r="102" spans="1:22" ht="12.75">
      <c r="A102" s="117" t="s">
        <v>108</v>
      </c>
      <c r="B102" s="118"/>
      <c r="C102" s="118"/>
      <c r="D102" s="118"/>
      <c r="E102" s="118"/>
      <c r="F102" s="118"/>
      <c r="H102" s="118"/>
      <c r="I102" s="118"/>
      <c r="J102" s="118"/>
      <c r="K102" s="118"/>
      <c r="V102" s="118"/>
    </row>
    <row r="103" ht="12.75">
      <c r="A103" s="117" t="s">
        <v>109</v>
      </c>
    </row>
    <row r="106" spans="1:23" ht="12.75">
      <c r="A106" s="118"/>
      <c r="G106" s="118"/>
      <c r="W106" s="118"/>
    </row>
    <row r="107" spans="1:23" ht="12.75">
      <c r="A107" s="118"/>
      <c r="G107" s="118"/>
      <c r="W107" s="118"/>
    </row>
    <row r="108" spans="1:23" ht="12.75">
      <c r="A108" s="118"/>
      <c r="G108" s="118"/>
      <c r="W108" s="118"/>
    </row>
  </sheetData>
  <sheetProtection password="F954" sheet="1" objects="1" scenarios="1"/>
  <mergeCells count="17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R57:S57"/>
    <mergeCell ref="T57:U57"/>
    <mergeCell ref="V57:W57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8"/>
  <sheetViews>
    <sheetView showGridLines="0" zoomScalePageLayoutView="0" workbookViewId="0" topLeftCell="A1">
      <selection activeCell="D36" sqref="D36"/>
    </sheetView>
  </sheetViews>
  <sheetFormatPr defaultColWidth="9.140625" defaultRowHeight="12.75"/>
  <cols>
    <col min="1" max="1" width="48.00390625" style="0" customWidth="1"/>
    <col min="2" max="9" width="13.7109375" style="0" customWidth="1"/>
    <col min="10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"/>
      <c r="W1" s="1"/>
    </row>
    <row r="2" spans="1:23" ht="18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2"/>
      <c r="W2" s="2"/>
    </row>
    <row r="3" spans="1:23" ht="18" customHeight="1">
      <c r="A3" s="125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2"/>
      <c r="W3" s="2"/>
    </row>
    <row r="4" spans="1:23" ht="18" customHeight="1">
      <c r="A4" s="125" t="s">
        <v>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2"/>
      <c r="W4" s="2"/>
    </row>
    <row r="5" spans="1:23" ht="15" customHeight="1">
      <c r="A5" s="126" t="s">
        <v>117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3"/>
      <c r="W5" s="3"/>
    </row>
    <row r="6" spans="1:23" ht="12.75" customHeight="1">
      <c r="A6" s="4"/>
      <c r="B6" s="4"/>
      <c r="C6" s="4"/>
      <c r="D6" s="4"/>
      <c r="E6" s="5"/>
      <c r="F6" s="119" t="s">
        <v>3</v>
      </c>
      <c r="G6" s="120"/>
      <c r="H6" s="119" t="s">
        <v>4</v>
      </c>
      <c r="I6" s="120"/>
      <c r="J6" s="119" t="s">
        <v>5</v>
      </c>
      <c r="K6" s="120"/>
      <c r="L6" s="119" t="s">
        <v>6</v>
      </c>
      <c r="M6" s="120"/>
      <c r="N6" s="119" t="s">
        <v>7</v>
      </c>
      <c r="O6" s="120"/>
      <c r="P6" s="119" t="s">
        <v>8</v>
      </c>
      <c r="Q6" s="120"/>
      <c r="R6" s="119" t="s">
        <v>9</v>
      </c>
      <c r="S6" s="120"/>
      <c r="T6" s="119" t="s">
        <v>10</v>
      </c>
      <c r="U6" s="120"/>
      <c r="V6" s="119" t="s">
        <v>11</v>
      </c>
      <c r="W6" s="120"/>
    </row>
    <row r="7" spans="1:23" ht="76.5">
      <c r="A7" s="6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hidden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>
        <v>0</v>
      </c>
      <c r="I9" s="20">
        <v>0</v>
      </c>
      <c r="J9" s="19"/>
      <c r="K9" s="20"/>
      <c r="L9" s="19"/>
      <c r="M9" s="20"/>
      <c r="N9" s="19"/>
      <c r="O9" s="20"/>
      <c r="P9" s="19">
        <f>$H9+$J9+$L9+$N9</f>
        <v>0</v>
      </c>
      <c r="Q9" s="20">
        <f>$I9+$K9+$M9+$O9</f>
        <v>0</v>
      </c>
      <c r="R9" s="21">
        <f>IF($H9=0,0,(($H9-$H9)/$H9)*100)</f>
        <v>0</v>
      </c>
      <c r="S9" s="22">
        <f>IF($I9=0,0,(($I9-$I9)/$I9)*100)</f>
        <v>0</v>
      </c>
      <c r="T9" s="21">
        <f>IF($E9=0,0,($P9/$E9)*100)</f>
        <v>0</v>
      </c>
      <c r="U9" s="23">
        <f>IF($E9=0,0,($Q9/$E9)*100)</f>
        <v>0</v>
      </c>
      <c r="V9" s="19"/>
      <c r="W9" s="20"/>
    </row>
    <row r="10" spans="1:23" ht="12.75">
      <c r="A10" s="17" t="s">
        <v>34</v>
      </c>
      <c r="B10" s="18">
        <v>89000000</v>
      </c>
      <c r="C10" s="18">
        <v>0</v>
      </c>
      <c r="D10" s="18"/>
      <c r="E10" s="18">
        <f>$B10+$C10+$D10</f>
        <v>89000000</v>
      </c>
      <c r="F10" s="19">
        <v>89000000</v>
      </c>
      <c r="G10" s="20">
        <v>89000000</v>
      </c>
      <c r="H10" s="19">
        <v>20694000</v>
      </c>
      <c r="I10" s="20">
        <v>20334887</v>
      </c>
      <c r="J10" s="19"/>
      <c r="K10" s="20"/>
      <c r="L10" s="19"/>
      <c r="M10" s="20"/>
      <c r="N10" s="19"/>
      <c r="O10" s="20"/>
      <c r="P10" s="19">
        <f>$H10+$J10+$L10+$N10</f>
        <v>20694000</v>
      </c>
      <c r="Q10" s="20">
        <f>$I10+$K10+$M10+$O10</f>
        <v>20334887</v>
      </c>
      <c r="R10" s="21">
        <f>IF($H10=0,0,(($H10-$H10)/$H10)*100)</f>
        <v>0</v>
      </c>
      <c r="S10" s="22">
        <f>IF($I10=0,0,(($I10-$I10)/$I10)*100)</f>
        <v>0</v>
      </c>
      <c r="T10" s="21">
        <f>IF($E10=0,0,($P10/$E10)*100)</f>
        <v>23.251685393258427</v>
      </c>
      <c r="U10" s="23">
        <f>IF($E10=0,0,($Q10/$E10)*100)</f>
        <v>22.84818764044944</v>
      </c>
      <c r="V10" s="19"/>
      <c r="W10" s="20"/>
    </row>
    <row r="11" spans="1:23" ht="12.75">
      <c r="A11" s="17" t="s">
        <v>35</v>
      </c>
      <c r="B11" s="18">
        <v>28930000</v>
      </c>
      <c r="C11" s="18">
        <v>0</v>
      </c>
      <c r="D11" s="18"/>
      <c r="E11" s="18">
        <f>$B11+$C11+$D11</f>
        <v>28930000</v>
      </c>
      <c r="F11" s="19">
        <v>13430000</v>
      </c>
      <c r="G11" s="20">
        <v>13430000</v>
      </c>
      <c r="H11" s="19">
        <v>3378000</v>
      </c>
      <c r="I11" s="20">
        <v>10300000</v>
      </c>
      <c r="J11" s="19"/>
      <c r="K11" s="20"/>
      <c r="L11" s="19"/>
      <c r="M11" s="20"/>
      <c r="N11" s="19"/>
      <c r="O11" s="20"/>
      <c r="P11" s="19">
        <f>$H11+$J11+$L11+$N11</f>
        <v>3378000</v>
      </c>
      <c r="Q11" s="20">
        <f>$I11+$K11+$M11+$O11</f>
        <v>10300000</v>
      </c>
      <c r="R11" s="21">
        <f>IF($H11=0,0,(($H11-$H11)/$H11)*100)</f>
        <v>0</v>
      </c>
      <c r="S11" s="22">
        <f>IF($I11=0,0,(($I11-$I11)/$I11)*100)</f>
        <v>0</v>
      </c>
      <c r="T11" s="21">
        <f>IF($E11=0,0,($P11/$E11)*100)</f>
        <v>11.67646042170757</v>
      </c>
      <c r="U11" s="23">
        <f>IF($E11=0,0,($Q11/$E11)*100)</f>
        <v>35.603180089872104</v>
      </c>
      <c r="V11" s="19"/>
      <c r="W11" s="20"/>
    </row>
    <row r="12" spans="1:23" ht="12.75">
      <c r="A12" s="17" t="s">
        <v>36</v>
      </c>
      <c r="B12" s="18">
        <v>69454000</v>
      </c>
      <c r="C12" s="18">
        <v>0</v>
      </c>
      <c r="D12" s="18"/>
      <c r="E12" s="18">
        <f>$B12+$C12+$D12</f>
        <v>69454000</v>
      </c>
      <c r="F12" s="19">
        <v>35385000</v>
      </c>
      <c r="G12" s="20">
        <v>24392000</v>
      </c>
      <c r="H12" s="19">
        <v>5903000</v>
      </c>
      <c r="I12" s="20">
        <v>5344642</v>
      </c>
      <c r="J12" s="19"/>
      <c r="K12" s="20"/>
      <c r="L12" s="19"/>
      <c r="M12" s="20"/>
      <c r="N12" s="19"/>
      <c r="O12" s="20"/>
      <c r="P12" s="19">
        <f>$H12+$J12+$L12+$N12</f>
        <v>5903000</v>
      </c>
      <c r="Q12" s="20">
        <f>$I12+$K12+$M12+$O12</f>
        <v>5344642</v>
      </c>
      <c r="R12" s="21">
        <f>IF($H12=0,0,(($H12-$H12)/$H12)*100)</f>
        <v>0</v>
      </c>
      <c r="S12" s="22">
        <f>IF($I12=0,0,(($I12-$I12)/$I12)*100)</f>
        <v>0</v>
      </c>
      <c r="T12" s="21">
        <f>IF($E12=0,0,($P12/$E12)*100)</f>
        <v>8.499150516888875</v>
      </c>
      <c r="U12" s="23">
        <f>IF($E12=0,0,($Q12/$E12)*100)</f>
        <v>7.695225616955106</v>
      </c>
      <c r="V12" s="19"/>
      <c r="W12" s="20"/>
    </row>
    <row r="13" spans="1:23" ht="12.75">
      <c r="A13" s="17" t="s">
        <v>37</v>
      </c>
      <c r="B13" s="18">
        <v>8000000</v>
      </c>
      <c r="C13" s="18">
        <v>0</v>
      </c>
      <c r="D13" s="18"/>
      <c r="E13" s="18">
        <f>$B13+$C13+$D13</f>
        <v>8000000</v>
      </c>
      <c r="F13" s="19">
        <v>4455000</v>
      </c>
      <c r="G13" s="20">
        <v>0</v>
      </c>
      <c r="H13" s="19">
        <v>0</v>
      </c>
      <c r="I13" s="20">
        <v>0</v>
      </c>
      <c r="J13" s="19"/>
      <c r="K13" s="20"/>
      <c r="L13" s="19"/>
      <c r="M13" s="20"/>
      <c r="N13" s="19"/>
      <c r="O13" s="20"/>
      <c r="P13" s="19">
        <f>$H13+$J13+$L13+$N13</f>
        <v>0</v>
      </c>
      <c r="Q13" s="20">
        <f>$I13+$K13+$M13+$O13</f>
        <v>0</v>
      </c>
      <c r="R13" s="21">
        <f>IF($H13=0,0,(($H13-$H13)/$H13)*100)</f>
        <v>0</v>
      </c>
      <c r="S13" s="22">
        <f>IF($I13=0,0,(($I13-$I13)/$I13)*100)</f>
        <v>0</v>
      </c>
      <c r="T13" s="21">
        <f>IF($E13=0,0,($P13/$E13)*100)</f>
        <v>0</v>
      </c>
      <c r="U13" s="23">
        <f>IF($E13=0,0,($Q13/$E13)*100)</f>
        <v>0</v>
      </c>
      <c r="V13" s="19"/>
      <c r="W13" s="20"/>
    </row>
    <row r="14" spans="1:23" ht="12.75">
      <c r="A14" s="24" t="s">
        <v>38</v>
      </c>
      <c r="B14" s="25">
        <f>SUM(B9:B13)</f>
        <v>195384000</v>
      </c>
      <c r="C14" s="25">
        <f>SUM(C9:C13)</f>
        <v>0</v>
      </c>
      <c r="D14" s="25">
        <f>SUM(D9:D13)</f>
        <v>0</v>
      </c>
      <c r="E14" s="25">
        <f>$B14+$C14+$D14</f>
        <v>195384000</v>
      </c>
      <c r="F14" s="26">
        <f aca="true" t="shared" si="0" ref="F14:O14">SUM(F9:F13)</f>
        <v>142270000</v>
      </c>
      <c r="G14" s="27">
        <f t="shared" si="0"/>
        <v>126822000</v>
      </c>
      <c r="H14" s="26">
        <f t="shared" si="0"/>
        <v>29975000</v>
      </c>
      <c r="I14" s="27">
        <f t="shared" si="0"/>
        <v>35979529</v>
      </c>
      <c r="J14" s="26">
        <f t="shared" si="0"/>
        <v>0</v>
      </c>
      <c r="K14" s="27">
        <f t="shared" si="0"/>
        <v>0</v>
      </c>
      <c r="L14" s="26">
        <f t="shared" si="0"/>
        <v>0</v>
      </c>
      <c r="M14" s="27">
        <f t="shared" si="0"/>
        <v>0</v>
      </c>
      <c r="N14" s="26">
        <f t="shared" si="0"/>
        <v>0</v>
      </c>
      <c r="O14" s="27">
        <f t="shared" si="0"/>
        <v>0</v>
      </c>
      <c r="P14" s="26">
        <f>$H14+$J14+$L14+$N14</f>
        <v>29975000</v>
      </c>
      <c r="Q14" s="27">
        <f>$I14+$K14+$M14+$O14</f>
        <v>35979529</v>
      </c>
      <c r="R14" s="28">
        <f>IF($H14=0,0,(($H14-$H14)/$H14)*100)</f>
        <v>0</v>
      </c>
      <c r="S14" s="29">
        <f>IF($I14=0,0,(($I14-$I14)/$I14)*100)</f>
        <v>0</v>
      </c>
      <c r="T14" s="28">
        <f>IF(SUM($E9:$E12)=0,0,(P14/SUM($E9:$E12))*100)</f>
        <v>15.996563207104128</v>
      </c>
      <c r="U14" s="30">
        <f>IF(SUM($E9:$E12)=0,0,(Q14/SUM($E9:$E12))*100)</f>
        <v>19.20096112795116</v>
      </c>
      <c r="V14" s="26">
        <f>SUM(V9:V13)</f>
        <v>0</v>
      </c>
      <c r="W14" s="27">
        <f>SUM(W9:W13)</f>
        <v>0</v>
      </c>
    </row>
    <row r="15" spans="1:23" ht="12.75" customHeight="1">
      <c r="A15" s="10" t="s">
        <v>39</v>
      </c>
      <c r="B15" s="31"/>
      <c r="C15" s="31"/>
      <c r="D15" s="31"/>
      <c r="E15" s="31"/>
      <c r="F15" s="32"/>
      <c r="G15" s="33"/>
      <c r="H15" s="32"/>
      <c r="I15" s="33"/>
      <c r="J15" s="32"/>
      <c r="K15" s="33"/>
      <c r="L15" s="32"/>
      <c r="M15" s="33"/>
      <c r="N15" s="32"/>
      <c r="O15" s="33"/>
      <c r="P15" s="32"/>
      <c r="Q15" s="33"/>
      <c r="R15" s="14"/>
      <c r="S15" s="15"/>
      <c r="T15" s="14"/>
      <c r="U15" s="16"/>
      <c r="V15" s="32"/>
      <c r="W15" s="33"/>
    </row>
    <row r="16" spans="1:23" ht="12.75">
      <c r="A16" s="17" t="s">
        <v>40</v>
      </c>
      <c r="B16" s="18">
        <v>50000000</v>
      </c>
      <c r="C16" s="18">
        <v>0</v>
      </c>
      <c r="D16" s="18"/>
      <c r="E16" s="18">
        <f>$B16+$C16+$D16</f>
        <v>50000000</v>
      </c>
      <c r="F16" s="19">
        <v>50000000</v>
      </c>
      <c r="G16" s="20">
        <v>50000000</v>
      </c>
      <c r="H16" s="19">
        <v>1460000</v>
      </c>
      <c r="I16" s="20">
        <v>10457693</v>
      </c>
      <c r="J16" s="19"/>
      <c r="K16" s="20"/>
      <c r="L16" s="19"/>
      <c r="M16" s="20"/>
      <c r="N16" s="19"/>
      <c r="O16" s="20"/>
      <c r="P16" s="19">
        <f>$H16+$J16+$L16+$N16</f>
        <v>1460000</v>
      </c>
      <c r="Q16" s="20">
        <f>$I16+$K16+$M16+$O16</f>
        <v>10457693</v>
      </c>
      <c r="R16" s="21">
        <f>IF($H16=0,0,(($H16-$H16)/$H16)*100)</f>
        <v>0</v>
      </c>
      <c r="S16" s="22">
        <f>IF($I16=0,0,(($I16-$I16)/$I16)*100)</f>
        <v>0</v>
      </c>
      <c r="T16" s="21">
        <f>IF($E16=0,0,($P16/$E16)*100)</f>
        <v>2.92</v>
      </c>
      <c r="U16" s="23">
        <f>IF($E16=0,0,($Q16/$E16)*100)</f>
        <v>20.915385999999998</v>
      </c>
      <c r="V16" s="19"/>
      <c r="W16" s="20"/>
    </row>
    <row r="17" spans="1:23" ht="12.75">
      <c r="A17" s="17" t="s">
        <v>41</v>
      </c>
      <c r="B17" s="18">
        <v>0</v>
      </c>
      <c r="C17" s="18">
        <v>0</v>
      </c>
      <c r="D17" s="18"/>
      <c r="E17" s="18">
        <f>$B17+$C17+$D17</f>
        <v>0</v>
      </c>
      <c r="F17" s="19">
        <v>0</v>
      </c>
      <c r="G17" s="20">
        <v>0</v>
      </c>
      <c r="H17" s="19">
        <v>0</v>
      </c>
      <c r="I17" s="20">
        <v>0</v>
      </c>
      <c r="J17" s="19"/>
      <c r="K17" s="20"/>
      <c r="L17" s="19"/>
      <c r="M17" s="20"/>
      <c r="N17" s="19"/>
      <c r="O17" s="20"/>
      <c r="P17" s="19">
        <f>$H17+$J17+$L17+$N17</f>
        <v>0</v>
      </c>
      <c r="Q17" s="20">
        <f>$I17+$K17+$M17+$O17</f>
        <v>0</v>
      </c>
      <c r="R17" s="21">
        <f>IF($H17=0,0,(($H17-$H17)/$H17)*100)</f>
        <v>0</v>
      </c>
      <c r="S17" s="22">
        <f>IF($I17=0,0,(($I17-$I17)/$I17)*100)</f>
        <v>0</v>
      </c>
      <c r="T17" s="21">
        <f>IF($E17=0,0,($P17/$E17)*100)</f>
        <v>0</v>
      </c>
      <c r="U17" s="23">
        <f>IF($E17=0,0,($Q17/$E17)*100)</f>
        <v>0</v>
      </c>
      <c r="V17" s="19"/>
      <c r="W17" s="20"/>
    </row>
    <row r="18" spans="1:23" ht="12.75">
      <c r="A18" s="17" t="s">
        <v>42</v>
      </c>
      <c r="B18" s="18">
        <v>0</v>
      </c>
      <c r="C18" s="18">
        <v>0</v>
      </c>
      <c r="D18" s="18"/>
      <c r="E18" s="18">
        <f>$B18+$C18+$D18</f>
        <v>0</v>
      </c>
      <c r="F18" s="19">
        <v>0</v>
      </c>
      <c r="G18" s="20">
        <v>0</v>
      </c>
      <c r="H18" s="19">
        <v>0</v>
      </c>
      <c r="I18" s="20">
        <v>0</v>
      </c>
      <c r="J18" s="19"/>
      <c r="K18" s="20"/>
      <c r="L18" s="19"/>
      <c r="M18" s="20"/>
      <c r="N18" s="19"/>
      <c r="O18" s="20"/>
      <c r="P18" s="19">
        <f>$H18+$J18+$L18+$N18</f>
        <v>0</v>
      </c>
      <c r="Q18" s="20">
        <f>$I18+$K18+$M18+$O18</f>
        <v>0</v>
      </c>
      <c r="R18" s="21">
        <f>IF($H18=0,0,(($H18-$H18)/$H18)*100)</f>
        <v>0</v>
      </c>
      <c r="S18" s="22">
        <f>IF($I18=0,0,(($I18-$I18)/$I18)*100)</f>
        <v>0</v>
      </c>
      <c r="T18" s="21">
        <f>IF($E18=0,0,($P18/$E18)*100)</f>
        <v>0</v>
      </c>
      <c r="U18" s="23">
        <f>IF($E18=0,0,($Q18/$E18)*100)</f>
        <v>0</v>
      </c>
      <c r="V18" s="19"/>
      <c r="W18" s="20"/>
    </row>
    <row r="19" spans="1:23" ht="12.75">
      <c r="A19" s="24" t="s">
        <v>38</v>
      </c>
      <c r="B19" s="25">
        <f>SUM(B16:B18)</f>
        <v>50000000</v>
      </c>
      <c r="C19" s="25">
        <f>SUM(C16:C18)</f>
        <v>0</v>
      </c>
      <c r="D19" s="25">
        <f>SUM(D16:D18)</f>
        <v>0</v>
      </c>
      <c r="E19" s="25">
        <f>$B19+$C19+$D19</f>
        <v>50000000</v>
      </c>
      <c r="F19" s="26">
        <f aca="true" t="shared" si="1" ref="F19:O19">SUM(F16:F18)</f>
        <v>50000000</v>
      </c>
      <c r="G19" s="27">
        <f t="shared" si="1"/>
        <v>50000000</v>
      </c>
      <c r="H19" s="26">
        <f t="shared" si="1"/>
        <v>1460000</v>
      </c>
      <c r="I19" s="27">
        <f t="shared" si="1"/>
        <v>10457693</v>
      </c>
      <c r="J19" s="26">
        <f t="shared" si="1"/>
        <v>0</v>
      </c>
      <c r="K19" s="27">
        <f t="shared" si="1"/>
        <v>0</v>
      </c>
      <c r="L19" s="26">
        <f t="shared" si="1"/>
        <v>0</v>
      </c>
      <c r="M19" s="27">
        <f t="shared" si="1"/>
        <v>0</v>
      </c>
      <c r="N19" s="26">
        <f t="shared" si="1"/>
        <v>0</v>
      </c>
      <c r="O19" s="27">
        <f t="shared" si="1"/>
        <v>0</v>
      </c>
      <c r="P19" s="26">
        <f>$H19+$J19+$L19+$N19</f>
        <v>1460000</v>
      </c>
      <c r="Q19" s="27">
        <f>$I19+$K19+$M19+$O19</f>
        <v>10457693</v>
      </c>
      <c r="R19" s="28">
        <f>IF($H19=0,0,(($H19-$H19)/$H19)*100)</f>
        <v>0</v>
      </c>
      <c r="S19" s="29">
        <f>IF($I19=0,0,(($I19-$I19)/$I19)*100)</f>
        <v>0</v>
      </c>
      <c r="T19" s="28">
        <f>IF(SUM($E16:$E17)=0,0,(P19/SUM($E16:$E17))*100)</f>
        <v>2.92</v>
      </c>
      <c r="U19" s="30">
        <f>IF(SUM($E16:$E17)=0,0,(Q19/SUM($E16:$E17))*100)</f>
        <v>20.915385999999998</v>
      </c>
      <c r="V19" s="26">
        <f>SUM(V16:V18)</f>
        <v>0</v>
      </c>
      <c r="W19" s="27">
        <f>SUM(W16:W18)</f>
        <v>0</v>
      </c>
    </row>
    <row r="20" spans="1:23" ht="12.75" customHeight="1">
      <c r="A20" s="10" t="s">
        <v>43</v>
      </c>
      <c r="B20" s="31"/>
      <c r="C20" s="31"/>
      <c r="D20" s="31"/>
      <c r="E20" s="31"/>
      <c r="F20" s="32"/>
      <c r="G20" s="33"/>
      <c r="H20" s="32"/>
      <c r="I20" s="33"/>
      <c r="J20" s="32"/>
      <c r="K20" s="33"/>
      <c r="L20" s="32"/>
      <c r="M20" s="33"/>
      <c r="N20" s="32"/>
      <c r="O20" s="33"/>
      <c r="P20" s="32"/>
      <c r="Q20" s="33"/>
      <c r="R20" s="14"/>
      <c r="S20" s="15"/>
      <c r="T20" s="14"/>
      <c r="U20" s="16"/>
      <c r="V20" s="32"/>
      <c r="W20" s="33"/>
    </row>
    <row r="21" spans="1:23" ht="12.75">
      <c r="A21" s="17" t="s">
        <v>44</v>
      </c>
      <c r="B21" s="18">
        <v>643703000</v>
      </c>
      <c r="C21" s="18">
        <v>0</v>
      </c>
      <c r="D21" s="18"/>
      <c r="E21" s="18">
        <f>$B21+$C21+$D21</f>
        <v>643703000</v>
      </c>
      <c r="F21" s="19">
        <v>30000000</v>
      </c>
      <c r="G21" s="20">
        <v>30000000</v>
      </c>
      <c r="H21" s="19">
        <v>25918000</v>
      </c>
      <c r="I21" s="20">
        <v>22076400</v>
      </c>
      <c r="J21" s="19"/>
      <c r="K21" s="20"/>
      <c r="L21" s="19"/>
      <c r="M21" s="20"/>
      <c r="N21" s="19"/>
      <c r="O21" s="20"/>
      <c r="P21" s="19">
        <f>$H21+$J21+$L21+$N21</f>
        <v>25918000</v>
      </c>
      <c r="Q21" s="20">
        <f>$I21+$K21+$M21+$O21</f>
        <v>22076400</v>
      </c>
      <c r="R21" s="21">
        <f>IF($H21=0,0,(($H21-$H21)/$H21)*100)</f>
        <v>0</v>
      </c>
      <c r="S21" s="22">
        <f>IF($I21=0,0,(($I21-$I21)/$I21)*100)</f>
        <v>0</v>
      </c>
      <c r="T21" s="21">
        <f>IF($E21=0,0,($P21/$E21)*100)</f>
        <v>4.026391053016686</v>
      </c>
      <c r="U21" s="23">
        <f>IF($E21=0,0,($Q21/$E21)*100)</f>
        <v>3.4295940829854765</v>
      </c>
      <c r="V21" s="19"/>
      <c r="W21" s="20"/>
    </row>
    <row r="22" spans="1:23" ht="12.75">
      <c r="A22" s="17" t="s">
        <v>45</v>
      </c>
      <c r="B22" s="18">
        <v>17760000</v>
      </c>
      <c r="C22" s="18">
        <v>0</v>
      </c>
      <c r="D22" s="18"/>
      <c r="E22" s="18">
        <f>$B22+$C22+$D22</f>
        <v>17760000</v>
      </c>
      <c r="F22" s="19">
        <v>17760000</v>
      </c>
      <c r="G22" s="20">
        <v>17760000</v>
      </c>
      <c r="H22" s="19">
        <v>3525000</v>
      </c>
      <c r="I22" s="20">
        <v>3668825</v>
      </c>
      <c r="J22" s="19"/>
      <c r="K22" s="20"/>
      <c r="L22" s="19"/>
      <c r="M22" s="20"/>
      <c r="N22" s="19"/>
      <c r="O22" s="20"/>
      <c r="P22" s="19">
        <f>$H22+$J22+$L22+$N22</f>
        <v>3525000</v>
      </c>
      <c r="Q22" s="20">
        <f>$I22+$K22+$M22+$O22</f>
        <v>3668825</v>
      </c>
      <c r="R22" s="21">
        <f>IF($H22=0,0,(($H22-$H22)/$H22)*100)</f>
        <v>0</v>
      </c>
      <c r="S22" s="22">
        <f>IF($I22=0,0,(($I22-$I22)/$I22)*100)</f>
        <v>0</v>
      </c>
      <c r="T22" s="21">
        <f>IF($E22=0,0,($P22/$E22)*100)</f>
        <v>19.847972972972975</v>
      </c>
      <c r="U22" s="23">
        <f>IF($E22=0,0,($Q22/$E22)*100)</f>
        <v>20.657798423423422</v>
      </c>
      <c r="V22" s="19"/>
      <c r="W22" s="20"/>
    </row>
    <row r="23" spans="1:23" ht="12.75">
      <c r="A23" s="24" t="s">
        <v>38</v>
      </c>
      <c r="B23" s="25">
        <f>SUM(B21:B22)</f>
        <v>661463000</v>
      </c>
      <c r="C23" s="25">
        <f>SUM(C21:C22)</f>
        <v>0</v>
      </c>
      <c r="D23" s="25">
        <f>SUM(D21:D22)</f>
        <v>0</v>
      </c>
      <c r="E23" s="25">
        <f>$B23+$C23+$D23</f>
        <v>661463000</v>
      </c>
      <c r="F23" s="26">
        <f aca="true" t="shared" si="2" ref="F23:O23">SUM(F21:F22)</f>
        <v>47760000</v>
      </c>
      <c r="G23" s="27">
        <f t="shared" si="2"/>
        <v>47760000</v>
      </c>
      <c r="H23" s="26">
        <f t="shared" si="2"/>
        <v>29443000</v>
      </c>
      <c r="I23" s="27">
        <f t="shared" si="2"/>
        <v>25745225</v>
      </c>
      <c r="J23" s="26">
        <f t="shared" si="2"/>
        <v>0</v>
      </c>
      <c r="K23" s="27">
        <f t="shared" si="2"/>
        <v>0</v>
      </c>
      <c r="L23" s="26">
        <f t="shared" si="2"/>
        <v>0</v>
      </c>
      <c r="M23" s="27">
        <f t="shared" si="2"/>
        <v>0</v>
      </c>
      <c r="N23" s="26">
        <f t="shared" si="2"/>
        <v>0</v>
      </c>
      <c r="O23" s="27">
        <f t="shared" si="2"/>
        <v>0</v>
      </c>
      <c r="P23" s="26">
        <f>$H23+$J23+$L23+$N23</f>
        <v>29443000</v>
      </c>
      <c r="Q23" s="27">
        <f>$I23+$K23+$M23+$O23</f>
        <v>25745225</v>
      </c>
      <c r="R23" s="28">
        <f>IF($H23=0,0,(($H23-$H23)/$H23)*100)</f>
        <v>0</v>
      </c>
      <c r="S23" s="29">
        <f>IF($I23=0,0,(($I23-$I23)/$I23)*100)</f>
        <v>0</v>
      </c>
      <c r="T23" s="28">
        <f>IF($E23=0,0,($P23/$E23)*100)</f>
        <v>4.451193793152451</v>
      </c>
      <c r="U23" s="30">
        <f>IF($E23=0,0,($Q23/$E23)*100)</f>
        <v>3.892164036386011</v>
      </c>
      <c r="V23" s="26">
        <f>SUM(V21:V22)</f>
        <v>0</v>
      </c>
      <c r="W23" s="27">
        <f>SUM(W21:W22)</f>
        <v>0</v>
      </c>
    </row>
    <row r="24" spans="1:23" ht="12.75" customHeight="1">
      <c r="A24" s="10" t="s">
        <v>46</v>
      </c>
      <c r="B24" s="31"/>
      <c r="C24" s="31"/>
      <c r="D24" s="31"/>
      <c r="E24" s="31"/>
      <c r="F24" s="32"/>
      <c r="G24" s="33"/>
      <c r="H24" s="32"/>
      <c r="I24" s="33"/>
      <c r="J24" s="32"/>
      <c r="K24" s="33"/>
      <c r="L24" s="32"/>
      <c r="M24" s="33"/>
      <c r="N24" s="32"/>
      <c r="O24" s="33"/>
      <c r="P24" s="32"/>
      <c r="Q24" s="33"/>
      <c r="R24" s="14"/>
      <c r="S24" s="15"/>
      <c r="T24" s="14"/>
      <c r="U24" s="16"/>
      <c r="V24" s="32"/>
      <c r="W24" s="33"/>
    </row>
    <row r="25" spans="1:23" ht="12.75">
      <c r="A25" s="17" t="s">
        <v>47</v>
      </c>
      <c r="B25" s="18">
        <v>84987000</v>
      </c>
      <c r="C25" s="18">
        <v>0</v>
      </c>
      <c r="D25" s="18"/>
      <c r="E25" s="18">
        <f>$B25+$C25+$D25</f>
        <v>84987000</v>
      </c>
      <c r="F25" s="19">
        <v>33996000</v>
      </c>
      <c r="G25" s="20">
        <v>38001000</v>
      </c>
      <c r="H25" s="19">
        <v>3896000</v>
      </c>
      <c r="I25" s="20">
        <v>7052836</v>
      </c>
      <c r="J25" s="19"/>
      <c r="K25" s="20"/>
      <c r="L25" s="19"/>
      <c r="M25" s="20"/>
      <c r="N25" s="19"/>
      <c r="O25" s="20"/>
      <c r="P25" s="19">
        <f>$H25+$J25+$L25+$N25</f>
        <v>3896000</v>
      </c>
      <c r="Q25" s="20">
        <f>$I25+$K25+$M25+$O25</f>
        <v>7052836</v>
      </c>
      <c r="R25" s="21">
        <f>IF($H25=0,0,(($H25-$H25)/$H25)*100)</f>
        <v>0</v>
      </c>
      <c r="S25" s="22">
        <f>IF($I25=0,0,(($I25-$I25)/$I25)*100)</f>
        <v>0</v>
      </c>
      <c r="T25" s="21">
        <f>IF($E25=0,0,($P25/$E25)*100)</f>
        <v>4.5842305293750805</v>
      </c>
      <c r="U25" s="23">
        <f>IF($E25=0,0,($Q25/$E25)*100)</f>
        <v>8.298723334156989</v>
      </c>
      <c r="V25" s="19"/>
      <c r="W25" s="20"/>
    </row>
    <row r="26" spans="1:23" ht="12.75">
      <c r="A26" s="24" t="s">
        <v>38</v>
      </c>
      <c r="B26" s="25">
        <f>B25</f>
        <v>84987000</v>
      </c>
      <c r="C26" s="25">
        <f>C25</f>
        <v>0</v>
      </c>
      <c r="D26" s="25">
        <f>D25</f>
        <v>0</v>
      </c>
      <c r="E26" s="25">
        <f>$B26+$C26+$D26</f>
        <v>84987000</v>
      </c>
      <c r="F26" s="26">
        <f aca="true" t="shared" si="3" ref="F26:O26">F25</f>
        <v>33996000</v>
      </c>
      <c r="G26" s="27">
        <f t="shared" si="3"/>
        <v>38001000</v>
      </c>
      <c r="H26" s="26">
        <f t="shared" si="3"/>
        <v>3896000</v>
      </c>
      <c r="I26" s="27">
        <f t="shared" si="3"/>
        <v>7052836</v>
      </c>
      <c r="J26" s="26">
        <f t="shared" si="3"/>
        <v>0</v>
      </c>
      <c r="K26" s="27">
        <f t="shared" si="3"/>
        <v>0</v>
      </c>
      <c r="L26" s="26">
        <f t="shared" si="3"/>
        <v>0</v>
      </c>
      <c r="M26" s="27">
        <f t="shared" si="3"/>
        <v>0</v>
      </c>
      <c r="N26" s="26">
        <f t="shared" si="3"/>
        <v>0</v>
      </c>
      <c r="O26" s="27">
        <f t="shared" si="3"/>
        <v>0</v>
      </c>
      <c r="P26" s="26">
        <f>$H26+$J26+$L26+$N26</f>
        <v>3896000</v>
      </c>
      <c r="Q26" s="27">
        <f>$I26+$K26+$M26+$O26</f>
        <v>7052836</v>
      </c>
      <c r="R26" s="28">
        <f>IF($H26=0,0,(($H26-$H26)/$H26)*100)</f>
        <v>0</v>
      </c>
      <c r="S26" s="29">
        <f>IF($I26=0,0,(($I26-$I26)/$I26)*100)</f>
        <v>0</v>
      </c>
      <c r="T26" s="28">
        <v>0</v>
      </c>
      <c r="U26" s="30">
        <v>0</v>
      </c>
      <c r="V26" s="26">
        <f>V25</f>
        <v>0</v>
      </c>
      <c r="W26" s="27">
        <f>W25</f>
        <v>0</v>
      </c>
    </row>
    <row r="27" spans="1:23" ht="12.75" customHeight="1">
      <c r="A27" s="10" t="s">
        <v>48</v>
      </c>
      <c r="B27" s="31"/>
      <c r="C27" s="31"/>
      <c r="D27" s="31"/>
      <c r="E27" s="31"/>
      <c r="F27" s="32"/>
      <c r="G27" s="33"/>
      <c r="H27" s="32"/>
      <c r="I27" s="33"/>
      <c r="J27" s="32"/>
      <c r="K27" s="33"/>
      <c r="L27" s="32"/>
      <c r="M27" s="33"/>
      <c r="N27" s="32"/>
      <c r="O27" s="33"/>
      <c r="P27" s="32"/>
      <c r="Q27" s="33"/>
      <c r="R27" s="14"/>
      <c r="S27" s="15"/>
      <c r="T27" s="14"/>
      <c r="U27" s="16"/>
      <c r="V27" s="32"/>
      <c r="W27" s="33"/>
    </row>
    <row r="28" spans="1:23" ht="12.75">
      <c r="A28" s="17" t="s">
        <v>49</v>
      </c>
      <c r="B28" s="18">
        <v>234000000</v>
      </c>
      <c r="C28" s="18">
        <v>0</v>
      </c>
      <c r="D28" s="18"/>
      <c r="E28" s="18">
        <f aca="true" t="shared" si="4" ref="E28:E33">$B28+$C28+$D28</f>
        <v>234000000</v>
      </c>
      <c r="F28" s="19">
        <v>60000000</v>
      </c>
      <c r="G28" s="20">
        <v>55000000</v>
      </c>
      <c r="H28" s="19">
        <v>0</v>
      </c>
      <c r="I28" s="20">
        <v>51700580</v>
      </c>
      <c r="J28" s="19"/>
      <c r="K28" s="20"/>
      <c r="L28" s="19"/>
      <c r="M28" s="20"/>
      <c r="N28" s="19"/>
      <c r="O28" s="20"/>
      <c r="P28" s="19">
        <f aca="true" t="shared" si="5" ref="P28:P33">$H28+$J28+$L28+$N28</f>
        <v>0</v>
      </c>
      <c r="Q28" s="20">
        <f aca="true" t="shared" si="6" ref="Q28:Q33">$I28+$K28+$M28+$O28</f>
        <v>51700580</v>
      </c>
      <c r="R28" s="21">
        <f aca="true" t="shared" si="7" ref="R28:R33">IF($H28=0,0,(($H28-$H28)/$H28)*100)</f>
        <v>0</v>
      </c>
      <c r="S28" s="22">
        <f aca="true" t="shared" si="8" ref="S28:S33">IF($I28=0,0,(($I28-$I28)/$I28)*100)</f>
        <v>0</v>
      </c>
      <c r="T28" s="21">
        <f>IF($E28=0,0,($P28/$E28)*100)</f>
        <v>0</v>
      </c>
      <c r="U28" s="23">
        <f>IF($E28=0,0,($Q28/$E28)*100)</f>
        <v>22.094264957264958</v>
      </c>
      <c r="V28" s="19"/>
      <c r="W28" s="20"/>
    </row>
    <row r="29" spans="1:23" ht="12.75">
      <c r="A29" s="17" t="s">
        <v>50</v>
      </c>
      <c r="B29" s="18">
        <v>510292000</v>
      </c>
      <c r="C29" s="18">
        <v>0</v>
      </c>
      <c r="D29" s="18"/>
      <c r="E29" s="18">
        <f t="shared" si="4"/>
        <v>510292000</v>
      </c>
      <c r="F29" s="19">
        <v>319134000</v>
      </c>
      <c r="G29" s="20">
        <v>0</v>
      </c>
      <c r="H29" s="19">
        <v>0</v>
      </c>
      <c r="I29" s="20">
        <v>0</v>
      </c>
      <c r="J29" s="19"/>
      <c r="K29" s="20"/>
      <c r="L29" s="19"/>
      <c r="M29" s="20"/>
      <c r="N29" s="19"/>
      <c r="O29" s="20"/>
      <c r="P29" s="19">
        <f t="shared" si="5"/>
        <v>0</v>
      </c>
      <c r="Q29" s="20">
        <f t="shared" si="6"/>
        <v>0</v>
      </c>
      <c r="R29" s="21">
        <f t="shared" si="7"/>
        <v>0</v>
      </c>
      <c r="S29" s="22">
        <f t="shared" si="8"/>
        <v>0</v>
      </c>
      <c r="T29" s="21">
        <f>IF($E29=0,0,($P29/$E29)*100)</f>
        <v>0</v>
      </c>
      <c r="U29" s="23">
        <f>IF($E29=0,0,($Q29/$E29)*100)</f>
        <v>0</v>
      </c>
      <c r="V29" s="19"/>
      <c r="W29" s="20"/>
    </row>
    <row r="30" spans="1:23" ht="25.5">
      <c r="A30" s="17" t="s">
        <v>51</v>
      </c>
      <c r="B30" s="18">
        <v>0</v>
      </c>
      <c r="C30" s="18">
        <v>0</v>
      </c>
      <c r="D30" s="18"/>
      <c r="E30" s="18">
        <f t="shared" si="4"/>
        <v>0</v>
      </c>
      <c r="F30" s="19">
        <v>0</v>
      </c>
      <c r="G30" s="20">
        <v>0</v>
      </c>
      <c r="H30" s="19">
        <v>0</v>
      </c>
      <c r="I30" s="20">
        <v>0</v>
      </c>
      <c r="J30" s="19"/>
      <c r="K30" s="20"/>
      <c r="L30" s="19"/>
      <c r="M30" s="20"/>
      <c r="N30" s="19"/>
      <c r="O30" s="20"/>
      <c r="P30" s="19">
        <f t="shared" si="5"/>
        <v>0</v>
      </c>
      <c r="Q30" s="20">
        <f t="shared" si="6"/>
        <v>0</v>
      </c>
      <c r="R30" s="21">
        <f t="shared" si="7"/>
        <v>0</v>
      </c>
      <c r="S30" s="22">
        <f t="shared" si="8"/>
        <v>0</v>
      </c>
      <c r="T30" s="21">
        <f>IF($E30=0,0,($P30/$E30)*100)</f>
        <v>0</v>
      </c>
      <c r="U30" s="23">
        <f>IF($E30=0,0,($Q30/$E30)*100)</f>
        <v>0</v>
      </c>
      <c r="V30" s="19"/>
      <c r="W30" s="20"/>
    </row>
    <row r="31" spans="1:23" ht="12.75">
      <c r="A31" s="17" t="s">
        <v>52</v>
      </c>
      <c r="B31" s="18">
        <v>16000000</v>
      </c>
      <c r="C31" s="18">
        <v>0</v>
      </c>
      <c r="D31" s="18"/>
      <c r="E31" s="18">
        <f t="shared" si="4"/>
        <v>16000000</v>
      </c>
      <c r="F31" s="19">
        <v>6000000</v>
      </c>
      <c r="G31" s="20">
        <v>0</v>
      </c>
      <c r="H31" s="19">
        <v>0</v>
      </c>
      <c r="I31" s="20">
        <v>0</v>
      </c>
      <c r="J31" s="19"/>
      <c r="K31" s="20"/>
      <c r="L31" s="19"/>
      <c r="M31" s="20"/>
      <c r="N31" s="19"/>
      <c r="O31" s="20"/>
      <c r="P31" s="19">
        <f t="shared" si="5"/>
        <v>0</v>
      </c>
      <c r="Q31" s="20">
        <f t="shared" si="6"/>
        <v>0</v>
      </c>
      <c r="R31" s="21">
        <f t="shared" si="7"/>
        <v>0</v>
      </c>
      <c r="S31" s="22">
        <f t="shared" si="8"/>
        <v>0</v>
      </c>
      <c r="T31" s="21">
        <f>IF($E31=0,0,($P31/$E31)*100)</f>
        <v>0</v>
      </c>
      <c r="U31" s="23">
        <f>IF($E31=0,0,($Q31/$E31)*100)</f>
        <v>0</v>
      </c>
      <c r="V31" s="19"/>
      <c r="W31" s="20"/>
    </row>
    <row r="32" spans="1:23" ht="12.75">
      <c r="A32" s="17" t="s">
        <v>53</v>
      </c>
      <c r="B32" s="18">
        <v>0</v>
      </c>
      <c r="C32" s="18">
        <v>0</v>
      </c>
      <c r="D32" s="18"/>
      <c r="E32" s="18">
        <f t="shared" si="4"/>
        <v>0</v>
      </c>
      <c r="F32" s="19">
        <v>0</v>
      </c>
      <c r="G32" s="20">
        <v>0</v>
      </c>
      <c r="H32" s="19">
        <v>0</v>
      </c>
      <c r="I32" s="20">
        <v>0</v>
      </c>
      <c r="J32" s="19"/>
      <c r="K32" s="20"/>
      <c r="L32" s="19"/>
      <c r="M32" s="20"/>
      <c r="N32" s="19"/>
      <c r="O32" s="20"/>
      <c r="P32" s="19">
        <f t="shared" si="5"/>
        <v>0</v>
      </c>
      <c r="Q32" s="20">
        <f t="shared" si="6"/>
        <v>0</v>
      </c>
      <c r="R32" s="21">
        <f t="shared" si="7"/>
        <v>0</v>
      </c>
      <c r="S32" s="22">
        <f t="shared" si="8"/>
        <v>0</v>
      </c>
      <c r="T32" s="21">
        <f>IF($E32=0,0,($P32/$E32)*100)</f>
        <v>0</v>
      </c>
      <c r="U32" s="23">
        <f>IF($E32=0,0,($Q32/$E32)*100)</f>
        <v>0</v>
      </c>
      <c r="V32" s="19"/>
      <c r="W32" s="20"/>
    </row>
    <row r="33" spans="1:23" ht="12.75">
      <c r="A33" s="24" t="s">
        <v>38</v>
      </c>
      <c r="B33" s="25">
        <f>SUM(B28:B32)</f>
        <v>760292000</v>
      </c>
      <c r="C33" s="25">
        <f>SUM(C28:C32)</f>
        <v>0</v>
      </c>
      <c r="D33" s="25">
        <f>SUM(D28:D32)</f>
        <v>0</v>
      </c>
      <c r="E33" s="25">
        <f t="shared" si="4"/>
        <v>760292000</v>
      </c>
      <c r="F33" s="26">
        <f aca="true" t="shared" si="9" ref="F33:O33">SUM(F28:F32)</f>
        <v>385134000</v>
      </c>
      <c r="G33" s="27">
        <f t="shared" si="9"/>
        <v>55000000</v>
      </c>
      <c r="H33" s="26">
        <f t="shared" si="9"/>
        <v>0</v>
      </c>
      <c r="I33" s="27">
        <f t="shared" si="9"/>
        <v>51700580</v>
      </c>
      <c r="J33" s="26">
        <f t="shared" si="9"/>
        <v>0</v>
      </c>
      <c r="K33" s="27">
        <f t="shared" si="9"/>
        <v>0</v>
      </c>
      <c r="L33" s="26">
        <f t="shared" si="9"/>
        <v>0</v>
      </c>
      <c r="M33" s="27">
        <f t="shared" si="9"/>
        <v>0</v>
      </c>
      <c r="N33" s="26">
        <f t="shared" si="9"/>
        <v>0</v>
      </c>
      <c r="O33" s="27">
        <f t="shared" si="9"/>
        <v>0</v>
      </c>
      <c r="P33" s="26">
        <f t="shared" si="5"/>
        <v>0</v>
      </c>
      <c r="Q33" s="27">
        <f t="shared" si="6"/>
        <v>51700580</v>
      </c>
      <c r="R33" s="28">
        <f t="shared" si="7"/>
        <v>0</v>
      </c>
      <c r="S33" s="29">
        <f t="shared" si="8"/>
        <v>0</v>
      </c>
      <c r="T33" s="28">
        <f>IF((+$E28+$E31)=0,0,(P33/(+$E28+$E31))*100)</f>
        <v>0</v>
      </c>
      <c r="U33" s="30">
        <f>IF((+$E28+$E31)=0,0,(Q33/(+$E28+$E31))*100)</f>
        <v>20.680232</v>
      </c>
      <c r="V33" s="26">
        <f>SUM(V28:V32)</f>
        <v>0</v>
      </c>
      <c r="W33" s="27">
        <f>SUM(W28:W32)</f>
        <v>0</v>
      </c>
    </row>
    <row r="34" spans="1:23" ht="12.75" customHeight="1">
      <c r="A34" s="10" t="s">
        <v>54</v>
      </c>
      <c r="B34" s="31"/>
      <c r="C34" s="31"/>
      <c r="D34" s="31"/>
      <c r="E34" s="31"/>
      <c r="F34" s="32"/>
      <c r="G34" s="33"/>
      <c r="H34" s="32"/>
      <c r="I34" s="33"/>
      <c r="J34" s="32"/>
      <c r="K34" s="33"/>
      <c r="L34" s="32"/>
      <c r="M34" s="33"/>
      <c r="N34" s="32"/>
      <c r="O34" s="33"/>
      <c r="P34" s="32"/>
      <c r="Q34" s="33"/>
      <c r="R34" s="14"/>
      <c r="S34" s="15"/>
      <c r="T34" s="14"/>
      <c r="U34" s="16"/>
      <c r="V34" s="32"/>
      <c r="W34" s="33"/>
    </row>
    <row r="35" spans="1:23" ht="12.75">
      <c r="A35" s="17" t="s">
        <v>55</v>
      </c>
      <c r="B35" s="18">
        <v>0</v>
      </c>
      <c r="C35" s="18">
        <v>0</v>
      </c>
      <c r="D35" s="18"/>
      <c r="E35" s="18">
        <f aca="true" t="shared" si="10" ref="E35:E41">$B35+$C35+$D35</f>
        <v>0</v>
      </c>
      <c r="F35" s="19">
        <v>0</v>
      </c>
      <c r="G35" s="20">
        <v>0</v>
      </c>
      <c r="H35" s="19">
        <v>0</v>
      </c>
      <c r="I35" s="20">
        <v>0</v>
      </c>
      <c r="J35" s="19"/>
      <c r="K35" s="20"/>
      <c r="L35" s="19"/>
      <c r="M35" s="20"/>
      <c r="N35" s="19"/>
      <c r="O35" s="20"/>
      <c r="P35" s="19">
        <f aca="true" t="shared" si="11" ref="P35:P41">$H35+$J35+$L35+$N35</f>
        <v>0</v>
      </c>
      <c r="Q35" s="20">
        <f aca="true" t="shared" si="12" ref="Q35:Q41">$I35+$K35+$M35+$O35</f>
        <v>0</v>
      </c>
      <c r="R35" s="21">
        <f aca="true" t="shared" si="13" ref="R35:R41">IF($H35=0,0,(($H35-$H35)/$H35)*100)</f>
        <v>0</v>
      </c>
      <c r="S35" s="22">
        <f aca="true" t="shared" si="14" ref="S35:S41">IF($I35=0,0,(($I35-$I35)/$I35)*100)</f>
        <v>0</v>
      </c>
      <c r="T35" s="21">
        <f aca="true" t="shared" si="15" ref="T35:T40">IF($E35=0,0,($P35/$E35)*100)</f>
        <v>0</v>
      </c>
      <c r="U35" s="23">
        <f aca="true" t="shared" si="16" ref="U35:U40">IF($E35=0,0,($Q35/$E35)*100)</f>
        <v>0</v>
      </c>
      <c r="V35" s="19"/>
      <c r="W35" s="20"/>
    </row>
    <row r="36" spans="1:23" ht="12.75">
      <c r="A36" s="17" t="s">
        <v>56</v>
      </c>
      <c r="B36" s="18">
        <v>0</v>
      </c>
      <c r="C36" s="18">
        <v>0</v>
      </c>
      <c r="D36" s="18"/>
      <c r="E36" s="18">
        <f t="shared" si="10"/>
        <v>0</v>
      </c>
      <c r="F36" s="19">
        <v>0</v>
      </c>
      <c r="G36" s="20">
        <v>0</v>
      </c>
      <c r="H36" s="19">
        <v>0</v>
      </c>
      <c r="I36" s="20">
        <v>0</v>
      </c>
      <c r="J36" s="19"/>
      <c r="K36" s="20"/>
      <c r="L36" s="19"/>
      <c r="M36" s="20"/>
      <c r="N36" s="19"/>
      <c r="O36" s="20"/>
      <c r="P36" s="19">
        <f t="shared" si="11"/>
        <v>0</v>
      </c>
      <c r="Q36" s="20">
        <f t="shared" si="12"/>
        <v>0</v>
      </c>
      <c r="R36" s="21">
        <f t="shared" si="13"/>
        <v>0</v>
      </c>
      <c r="S36" s="22">
        <f t="shared" si="14"/>
        <v>0</v>
      </c>
      <c r="T36" s="21">
        <f t="shared" si="15"/>
        <v>0</v>
      </c>
      <c r="U36" s="23">
        <f t="shared" si="16"/>
        <v>0</v>
      </c>
      <c r="V36" s="19"/>
      <c r="W36" s="20"/>
    </row>
    <row r="37" spans="1:23" ht="12.75">
      <c r="A37" s="17" t="s">
        <v>57</v>
      </c>
      <c r="B37" s="18">
        <v>422756000</v>
      </c>
      <c r="C37" s="18">
        <v>0</v>
      </c>
      <c r="D37" s="18"/>
      <c r="E37" s="18">
        <f t="shared" si="10"/>
        <v>422756000</v>
      </c>
      <c r="F37" s="19">
        <v>189929000</v>
      </c>
      <c r="G37" s="20">
        <v>0</v>
      </c>
      <c r="H37" s="19">
        <v>0</v>
      </c>
      <c r="I37" s="20">
        <v>0</v>
      </c>
      <c r="J37" s="19"/>
      <c r="K37" s="20"/>
      <c r="L37" s="19"/>
      <c r="M37" s="20"/>
      <c r="N37" s="19"/>
      <c r="O37" s="20"/>
      <c r="P37" s="19">
        <f t="shared" si="11"/>
        <v>0</v>
      </c>
      <c r="Q37" s="20">
        <f t="shared" si="12"/>
        <v>0</v>
      </c>
      <c r="R37" s="21">
        <f t="shared" si="13"/>
        <v>0</v>
      </c>
      <c r="S37" s="22">
        <f t="shared" si="14"/>
        <v>0</v>
      </c>
      <c r="T37" s="21">
        <f t="shared" si="15"/>
        <v>0</v>
      </c>
      <c r="U37" s="23">
        <f t="shared" si="16"/>
        <v>0</v>
      </c>
      <c r="V37" s="19"/>
      <c r="W37" s="20"/>
    </row>
    <row r="38" spans="1:23" ht="12.75">
      <c r="A38" s="17" t="s">
        <v>58</v>
      </c>
      <c r="B38" s="18">
        <v>53563000</v>
      </c>
      <c r="C38" s="18">
        <v>0</v>
      </c>
      <c r="D38" s="18"/>
      <c r="E38" s="18">
        <f t="shared" si="10"/>
        <v>53563000</v>
      </c>
      <c r="F38" s="19">
        <v>10713000</v>
      </c>
      <c r="G38" s="20">
        <v>7117000</v>
      </c>
      <c r="H38" s="19">
        <v>0</v>
      </c>
      <c r="I38" s="20">
        <v>4334170</v>
      </c>
      <c r="J38" s="19"/>
      <c r="K38" s="20"/>
      <c r="L38" s="19"/>
      <c r="M38" s="20"/>
      <c r="N38" s="19"/>
      <c r="O38" s="20"/>
      <c r="P38" s="19">
        <f t="shared" si="11"/>
        <v>0</v>
      </c>
      <c r="Q38" s="20">
        <f t="shared" si="12"/>
        <v>4334170</v>
      </c>
      <c r="R38" s="21">
        <f t="shared" si="13"/>
        <v>0</v>
      </c>
      <c r="S38" s="22">
        <f t="shared" si="14"/>
        <v>0</v>
      </c>
      <c r="T38" s="21">
        <f t="shared" si="15"/>
        <v>0</v>
      </c>
      <c r="U38" s="23">
        <f t="shared" si="16"/>
        <v>8.091723764538953</v>
      </c>
      <c r="V38" s="19"/>
      <c r="W38" s="20"/>
    </row>
    <row r="39" spans="1:23" ht="12.75">
      <c r="A39" s="17" t="s">
        <v>59</v>
      </c>
      <c r="B39" s="18">
        <v>3000000</v>
      </c>
      <c r="C39" s="18">
        <v>0</v>
      </c>
      <c r="D39" s="18"/>
      <c r="E39" s="18">
        <f t="shared" si="10"/>
        <v>3000000</v>
      </c>
      <c r="F39" s="19">
        <v>1500000</v>
      </c>
      <c r="G39" s="20">
        <v>0</v>
      </c>
      <c r="H39" s="19">
        <v>0</v>
      </c>
      <c r="I39" s="20">
        <v>0</v>
      </c>
      <c r="J39" s="19"/>
      <c r="K39" s="20"/>
      <c r="L39" s="19"/>
      <c r="M39" s="20"/>
      <c r="N39" s="19"/>
      <c r="O39" s="20"/>
      <c r="P39" s="19">
        <f t="shared" si="11"/>
        <v>0</v>
      </c>
      <c r="Q39" s="20">
        <f t="shared" si="12"/>
        <v>0</v>
      </c>
      <c r="R39" s="21">
        <f t="shared" si="13"/>
        <v>0</v>
      </c>
      <c r="S39" s="22">
        <f t="shared" si="14"/>
        <v>0</v>
      </c>
      <c r="T39" s="21">
        <f t="shared" si="15"/>
        <v>0</v>
      </c>
      <c r="U39" s="23">
        <f t="shared" si="16"/>
        <v>0</v>
      </c>
      <c r="V39" s="19"/>
      <c r="W39" s="20"/>
    </row>
    <row r="40" spans="1:23" ht="12.75">
      <c r="A40" s="17" t="s">
        <v>60</v>
      </c>
      <c r="B40" s="18">
        <v>0</v>
      </c>
      <c r="C40" s="18">
        <v>0</v>
      </c>
      <c r="D40" s="18"/>
      <c r="E40" s="18">
        <f t="shared" si="10"/>
        <v>0</v>
      </c>
      <c r="F40" s="19">
        <v>0</v>
      </c>
      <c r="G40" s="20">
        <v>0</v>
      </c>
      <c r="H40" s="19">
        <v>0</v>
      </c>
      <c r="I40" s="20">
        <v>0</v>
      </c>
      <c r="J40" s="19"/>
      <c r="K40" s="20"/>
      <c r="L40" s="19"/>
      <c r="M40" s="20"/>
      <c r="N40" s="19"/>
      <c r="O40" s="20"/>
      <c r="P40" s="19">
        <f t="shared" si="11"/>
        <v>0</v>
      </c>
      <c r="Q40" s="20">
        <f t="shared" si="12"/>
        <v>0</v>
      </c>
      <c r="R40" s="21">
        <f t="shared" si="13"/>
        <v>0</v>
      </c>
      <c r="S40" s="22">
        <f t="shared" si="14"/>
        <v>0</v>
      </c>
      <c r="T40" s="21">
        <f t="shared" si="15"/>
        <v>0</v>
      </c>
      <c r="U40" s="23">
        <f t="shared" si="16"/>
        <v>0</v>
      </c>
      <c r="V40" s="19"/>
      <c r="W40" s="20"/>
    </row>
    <row r="41" spans="1:23" ht="12.75">
      <c r="A41" s="24" t="s">
        <v>38</v>
      </c>
      <c r="B41" s="25">
        <f>SUM(B35:B40)</f>
        <v>479319000</v>
      </c>
      <c r="C41" s="25">
        <f>SUM(C35:C40)</f>
        <v>0</v>
      </c>
      <c r="D41" s="25">
        <f>SUM(D35:D40)</f>
        <v>0</v>
      </c>
      <c r="E41" s="25">
        <f t="shared" si="10"/>
        <v>479319000</v>
      </c>
      <c r="F41" s="26">
        <f aca="true" t="shared" si="17" ref="F41:O41">SUM(F35:F40)</f>
        <v>202142000</v>
      </c>
      <c r="G41" s="27">
        <f t="shared" si="17"/>
        <v>7117000</v>
      </c>
      <c r="H41" s="26">
        <f t="shared" si="17"/>
        <v>0</v>
      </c>
      <c r="I41" s="27">
        <f t="shared" si="17"/>
        <v>4334170</v>
      </c>
      <c r="J41" s="26">
        <f t="shared" si="17"/>
        <v>0</v>
      </c>
      <c r="K41" s="27">
        <f t="shared" si="17"/>
        <v>0</v>
      </c>
      <c r="L41" s="26">
        <f t="shared" si="17"/>
        <v>0</v>
      </c>
      <c r="M41" s="27">
        <f t="shared" si="17"/>
        <v>0</v>
      </c>
      <c r="N41" s="26">
        <f t="shared" si="17"/>
        <v>0</v>
      </c>
      <c r="O41" s="27">
        <f t="shared" si="17"/>
        <v>0</v>
      </c>
      <c r="P41" s="26">
        <f t="shared" si="11"/>
        <v>0</v>
      </c>
      <c r="Q41" s="27">
        <f t="shared" si="12"/>
        <v>4334170</v>
      </c>
      <c r="R41" s="28">
        <f t="shared" si="13"/>
        <v>0</v>
      </c>
      <c r="S41" s="29">
        <f t="shared" si="14"/>
        <v>0</v>
      </c>
      <c r="T41" s="28">
        <f>IF((+$E38+$E40)=0,0,(P41/(+$E38+$E40))*100)</f>
        <v>0</v>
      </c>
      <c r="U41" s="30">
        <f>IF((+$E38+$E40)=0,0,(Q41/(+$E38+$E40))*100)</f>
        <v>8.091723764538953</v>
      </c>
      <c r="V41" s="26">
        <f>SUM(V35:V40)</f>
        <v>0</v>
      </c>
      <c r="W41" s="27">
        <f>SUM(W35:W40)</f>
        <v>0</v>
      </c>
    </row>
    <row r="42" spans="1:23" ht="12.75">
      <c r="A42" s="10" t="s">
        <v>61</v>
      </c>
      <c r="B42" s="31"/>
      <c r="C42" s="31"/>
      <c r="D42" s="31"/>
      <c r="E42" s="31"/>
      <c r="F42" s="32"/>
      <c r="G42" s="33"/>
      <c r="H42" s="32"/>
      <c r="I42" s="33"/>
      <c r="J42" s="32"/>
      <c r="K42" s="33"/>
      <c r="L42" s="32"/>
      <c r="M42" s="33"/>
      <c r="N42" s="32"/>
      <c r="O42" s="33"/>
      <c r="P42" s="32"/>
      <c r="Q42" s="33"/>
      <c r="R42" s="14"/>
      <c r="S42" s="15"/>
      <c r="T42" s="14"/>
      <c r="U42" s="16"/>
      <c r="V42" s="32"/>
      <c r="W42" s="33"/>
    </row>
    <row r="43" spans="1:23" ht="12.75">
      <c r="A43" s="34" t="s">
        <v>62</v>
      </c>
      <c r="B43" s="18">
        <v>0</v>
      </c>
      <c r="C43" s="18">
        <v>0</v>
      </c>
      <c r="D43" s="18"/>
      <c r="E43" s="18">
        <f>$B43+$C43+$D43</f>
        <v>0</v>
      </c>
      <c r="F43" s="19">
        <v>0</v>
      </c>
      <c r="G43" s="20">
        <v>0</v>
      </c>
      <c r="H43" s="19">
        <v>0</v>
      </c>
      <c r="I43" s="20">
        <v>0</v>
      </c>
      <c r="J43" s="19"/>
      <c r="K43" s="20"/>
      <c r="L43" s="19"/>
      <c r="M43" s="20"/>
      <c r="N43" s="19"/>
      <c r="O43" s="20"/>
      <c r="P43" s="19">
        <f>$H43+$J43+$L43+$N43</f>
        <v>0</v>
      </c>
      <c r="Q43" s="20">
        <f>$I43+$K43+$M43+$O43</f>
        <v>0</v>
      </c>
      <c r="R43" s="21">
        <f>IF($H43=0,0,(($H43-$H43)/$H43)*100)</f>
        <v>0</v>
      </c>
      <c r="S43" s="22">
        <f>IF($I43=0,0,(($I43-$I43)/$I43)*100)</f>
        <v>0</v>
      </c>
      <c r="T43" s="21">
        <f>IF($E43=0,0,($P43/$E43)*100)</f>
        <v>0</v>
      </c>
      <c r="U43" s="23">
        <f>IF($E43=0,0,($Q43/$E43)*100)</f>
        <v>0</v>
      </c>
      <c r="V43" s="19"/>
      <c r="W43" s="20"/>
    </row>
    <row r="44" spans="1:23" ht="12.75">
      <c r="A44" s="17" t="s">
        <v>63</v>
      </c>
      <c r="B44" s="18">
        <v>0</v>
      </c>
      <c r="C44" s="18">
        <v>0</v>
      </c>
      <c r="D44" s="18"/>
      <c r="E44" s="18">
        <f>$B44+$C44+$D44</f>
        <v>0</v>
      </c>
      <c r="F44" s="19">
        <v>0</v>
      </c>
      <c r="G44" s="20">
        <v>0</v>
      </c>
      <c r="H44" s="19">
        <v>0</v>
      </c>
      <c r="I44" s="20">
        <v>0</v>
      </c>
      <c r="J44" s="19"/>
      <c r="K44" s="20"/>
      <c r="L44" s="19"/>
      <c r="M44" s="20"/>
      <c r="N44" s="19"/>
      <c r="O44" s="20"/>
      <c r="P44" s="19">
        <f>$H44+$J44+$L44+$N44</f>
        <v>0</v>
      </c>
      <c r="Q44" s="20">
        <f>$I44+$K44+$M44+$O44</f>
        <v>0</v>
      </c>
      <c r="R44" s="21">
        <f>IF($H44=0,0,(($H44-$H44)/$H44)*100)</f>
        <v>0</v>
      </c>
      <c r="S44" s="22">
        <f>IF($I44=0,0,(($I44-$I44)/$I44)*100)</f>
        <v>0</v>
      </c>
      <c r="T44" s="21">
        <f>IF($E44=0,0,($P44/$E44)*100)</f>
        <v>0</v>
      </c>
      <c r="U44" s="23">
        <f>IF($E44=0,0,($Q44/$E44)*100)</f>
        <v>0</v>
      </c>
      <c r="V44" s="19"/>
      <c r="W44" s="20"/>
    </row>
    <row r="45" spans="1:23" ht="12.75">
      <c r="A45" s="35" t="s">
        <v>38</v>
      </c>
      <c r="B45" s="36">
        <f>SUM(B43:B44)</f>
        <v>0</v>
      </c>
      <c r="C45" s="36">
        <f>SUM(C43:C44)</f>
        <v>0</v>
      </c>
      <c r="D45" s="36">
        <f>SUM(D43:D44)</f>
        <v>0</v>
      </c>
      <c r="E45" s="36">
        <f>$B45+$C45+$D45</f>
        <v>0</v>
      </c>
      <c r="F45" s="37">
        <f aca="true" t="shared" si="18" ref="F45:O45">SUM(F43:F44)</f>
        <v>0</v>
      </c>
      <c r="G45" s="38">
        <f t="shared" si="18"/>
        <v>0</v>
      </c>
      <c r="H45" s="37">
        <f t="shared" si="18"/>
        <v>0</v>
      </c>
      <c r="I45" s="38">
        <f t="shared" si="18"/>
        <v>0</v>
      </c>
      <c r="J45" s="37">
        <f t="shared" si="18"/>
        <v>0</v>
      </c>
      <c r="K45" s="38">
        <f t="shared" si="18"/>
        <v>0</v>
      </c>
      <c r="L45" s="37">
        <f t="shared" si="18"/>
        <v>0</v>
      </c>
      <c r="M45" s="38">
        <f t="shared" si="18"/>
        <v>0</v>
      </c>
      <c r="N45" s="37">
        <f t="shared" si="18"/>
        <v>0</v>
      </c>
      <c r="O45" s="38">
        <f t="shared" si="18"/>
        <v>0</v>
      </c>
      <c r="P45" s="37">
        <f>$H45+$J45+$L45+$N45</f>
        <v>0</v>
      </c>
      <c r="Q45" s="38">
        <f>$I45+$K45+$M45+$O45</f>
        <v>0</v>
      </c>
      <c r="R45" s="39">
        <f>IF($H45=0,0,(($H45-$H45)/$H45)*100)</f>
        <v>0</v>
      </c>
      <c r="S45" s="40">
        <f>IF($I45=0,0,(($I45-$I45)/$I45)*100)</f>
        <v>0</v>
      </c>
      <c r="T45" s="39">
        <f>IF($E45=0,0,($P45/$E45)*100)</f>
        <v>0</v>
      </c>
      <c r="U45" s="41">
        <f>IF($E45=0,0,($Q45/$E45)*100)</f>
        <v>0</v>
      </c>
      <c r="V45" s="37">
        <f>SUM(V43:V44)</f>
        <v>0</v>
      </c>
      <c r="W45" s="38">
        <f>SUM(W43:W44)</f>
        <v>0</v>
      </c>
    </row>
    <row r="46" spans="1:23" ht="12.75" customHeight="1">
      <c r="A46" s="10" t="s">
        <v>64</v>
      </c>
      <c r="B46" s="31"/>
      <c r="C46" s="31"/>
      <c r="D46" s="31"/>
      <c r="E46" s="31"/>
      <c r="F46" s="32"/>
      <c r="G46" s="33"/>
      <c r="H46" s="32"/>
      <c r="I46" s="33"/>
      <c r="J46" s="32"/>
      <c r="K46" s="33"/>
      <c r="L46" s="32"/>
      <c r="M46" s="33"/>
      <c r="N46" s="32"/>
      <c r="O46" s="33"/>
      <c r="P46" s="32"/>
      <c r="Q46" s="33"/>
      <c r="R46" s="14"/>
      <c r="S46" s="15"/>
      <c r="T46" s="14"/>
      <c r="U46" s="16"/>
      <c r="V46" s="32"/>
      <c r="W46" s="33"/>
    </row>
    <row r="47" spans="1:23" ht="12.75">
      <c r="A47" s="17" t="s">
        <v>65</v>
      </c>
      <c r="B47" s="18">
        <v>147000000</v>
      </c>
      <c r="C47" s="18">
        <v>0</v>
      </c>
      <c r="D47" s="18"/>
      <c r="E47" s="18">
        <f>$B47+$C47+$D47</f>
        <v>147000000</v>
      </c>
      <c r="F47" s="19">
        <v>57000000</v>
      </c>
      <c r="G47" s="20">
        <v>0</v>
      </c>
      <c r="H47" s="19">
        <v>0</v>
      </c>
      <c r="I47" s="20">
        <v>0</v>
      </c>
      <c r="J47" s="19"/>
      <c r="K47" s="20"/>
      <c r="L47" s="19"/>
      <c r="M47" s="20"/>
      <c r="N47" s="19"/>
      <c r="O47" s="20"/>
      <c r="P47" s="19">
        <f>$H47+$J47+$L47+$N47</f>
        <v>0</v>
      </c>
      <c r="Q47" s="20">
        <f>$I47+$K47+$M47+$O47</f>
        <v>0</v>
      </c>
      <c r="R47" s="21">
        <f>IF($H47=0,0,(($H47-$H47)/$H47)*100)</f>
        <v>0</v>
      </c>
      <c r="S47" s="22">
        <f>IF($I47=0,0,(($I47-$I47)/$I47)*100)</f>
        <v>0</v>
      </c>
      <c r="T47" s="21">
        <f>IF($E47=0,0,($P47/$E47)*100)</f>
        <v>0</v>
      </c>
      <c r="U47" s="23">
        <f>IF($E47=0,0,($Q47/$E47)*100)</f>
        <v>0</v>
      </c>
      <c r="V47" s="19"/>
      <c r="W47" s="20"/>
    </row>
    <row r="48" spans="1:23" ht="12.75">
      <c r="A48" s="24" t="s">
        <v>38</v>
      </c>
      <c r="B48" s="25">
        <f>B47</f>
        <v>147000000</v>
      </c>
      <c r="C48" s="25">
        <f>C47</f>
        <v>0</v>
      </c>
      <c r="D48" s="25">
        <f>D47</f>
        <v>0</v>
      </c>
      <c r="E48" s="25">
        <f>$B48+$C48+$D48</f>
        <v>147000000</v>
      </c>
      <c r="F48" s="26">
        <f aca="true" t="shared" si="19" ref="F48:O48">F47</f>
        <v>57000000</v>
      </c>
      <c r="G48" s="27">
        <f t="shared" si="19"/>
        <v>0</v>
      </c>
      <c r="H48" s="26">
        <f t="shared" si="19"/>
        <v>0</v>
      </c>
      <c r="I48" s="27">
        <f t="shared" si="19"/>
        <v>0</v>
      </c>
      <c r="J48" s="26">
        <f t="shared" si="19"/>
        <v>0</v>
      </c>
      <c r="K48" s="27">
        <f t="shared" si="19"/>
        <v>0</v>
      </c>
      <c r="L48" s="26">
        <f t="shared" si="19"/>
        <v>0</v>
      </c>
      <c r="M48" s="27">
        <f t="shared" si="19"/>
        <v>0</v>
      </c>
      <c r="N48" s="26">
        <f t="shared" si="19"/>
        <v>0</v>
      </c>
      <c r="O48" s="27">
        <f t="shared" si="19"/>
        <v>0</v>
      </c>
      <c r="P48" s="26">
        <f>$H48+$J48+$L48+$N48</f>
        <v>0</v>
      </c>
      <c r="Q48" s="27">
        <f>$I48+$K48+$M48+$O48</f>
        <v>0</v>
      </c>
      <c r="R48" s="28">
        <f>IF($H48=0,0,(($H48-$H48)/$H48)*100)</f>
        <v>0</v>
      </c>
      <c r="S48" s="29">
        <f>IF($I48=0,0,(($I48-$I48)/$I48)*100)</f>
        <v>0</v>
      </c>
      <c r="T48" s="28">
        <v>0</v>
      </c>
      <c r="U48" s="30">
        <v>0</v>
      </c>
      <c r="V48" s="26">
        <f>V47</f>
        <v>0</v>
      </c>
      <c r="W48" s="27">
        <f>W47</f>
        <v>0</v>
      </c>
    </row>
    <row r="49" spans="1:23" ht="12.75">
      <c r="A49" s="42" t="s">
        <v>66</v>
      </c>
      <c r="B49" s="43">
        <f>SUM(B9:B13,B16:B18,B21:B22,B25,B28:B32,B35:B40,B43:B44,B47)</f>
        <v>2378445000</v>
      </c>
      <c r="C49" s="43">
        <f>SUM(C9:C13,C16:C18,C21:C22,C25,C28:C32,C35:C40,C43:C44,C47)</f>
        <v>0</v>
      </c>
      <c r="D49" s="43">
        <f>SUM(D9:D13,D16:D18,D21:D22,D25,D28:D32,D35:D40,D43:D44,D47)</f>
        <v>0</v>
      </c>
      <c r="E49" s="43">
        <f>$B49+$C49+$D49</f>
        <v>2378445000</v>
      </c>
      <c r="F49" s="44">
        <f aca="true" t="shared" si="20" ref="F49:O49">SUM(F9:F13,F16:F18,F21:F22,F25,F28:F32,F35:F40,F43:F44,F47)</f>
        <v>918302000</v>
      </c>
      <c r="G49" s="45">
        <f t="shared" si="20"/>
        <v>324700000</v>
      </c>
      <c r="H49" s="44">
        <f t="shared" si="20"/>
        <v>64774000</v>
      </c>
      <c r="I49" s="45">
        <f t="shared" si="20"/>
        <v>135270033</v>
      </c>
      <c r="J49" s="44">
        <f t="shared" si="20"/>
        <v>0</v>
      </c>
      <c r="K49" s="45">
        <f t="shared" si="20"/>
        <v>0</v>
      </c>
      <c r="L49" s="44">
        <f t="shared" si="20"/>
        <v>0</v>
      </c>
      <c r="M49" s="45">
        <f t="shared" si="20"/>
        <v>0</v>
      </c>
      <c r="N49" s="44">
        <f t="shared" si="20"/>
        <v>0</v>
      </c>
      <c r="O49" s="45">
        <f t="shared" si="20"/>
        <v>0</v>
      </c>
      <c r="P49" s="44">
        <f>$H49+$J49+$L49+$N49</f>
        <v>64774000</v>
      </c>
      <c r="Q49" s="45">
        <f>$I49+$K49+$M49+$O49</f>
        <v>135270033</v>
      </c>
      <c r="R49" s="46">
        <f>IF($H49=0,0,(($H49-$H49)/$H49)*100)</f>
        <v>0</v>
      </c>
      <c r="S49" s="47">
        <f>IF($I49=0,0,(($I49-$I49)/$I49)*100)</f>
        <v>0</v>
      </c>
      <c r="T49" s="46">
        <f>IF((+$E9+$E10+$E12+$E16+$E17+$E21+$E22+$E28+$E31+$E38+$E40+$E43+$E44)=0,0,(P49/(+$E9+$E10+$E12+$E16+$E17+$E21+$E22+$E28+$E31+$E38+$E40+$E43+$E44)*100))</f>
        <v>5.519821385963118</v>
      </c>
      <c r="U49" s="48">
        <f>IF((+$E9+$E10+$E12+$E16+$E17+$E21+$E22+$E28+$E31+$E38+$E40+$E43+$E44)=0,0,(Q49/(+$E9+$E10+$E12+$E16+$E17+$E21+$E22+$E28+$E31+$E38+$E40+$E43+$E44)*100))</f>
        <v>11.527255087432254</v>
      </c>
      <c r="V49" s="44">
        <f>SUM(V9:V13,V16:V18,V21:V22,V25,V28:V32,V35:V40,V43:V44,V47)</f>
        <v>0</v>
      </c>
      <c r="W49" s="45">
        <f>SUM(W9:W13,W16:W18,W21:W22,W25,W28:W32,W35:W40,W43:W44,W47)</f>
        <v>0</v>
      </c>
    </row>
    <row r="50" spans="1:23" ht="12.75" customHeight="1">
      <c r="A50" s="10" t="s">
        <v>39</v>
      </c>
      <c r="B50" s="31"/>
      <c r="C50" s="31"/>
      <c r="D50" s="31"/>
      <c r="E50" s="31"/>
      <c r="F50" s="32"/>
      <c r="G50" s="33"/>
      <c r="H50" s="32"/>
      <c r="I50" s="33"/>
      <c r="J50" s="32"/>
      <c r="K50" s="33"/>
      <c r="L50" s="32"/>
      <c r="M50" s="33"/>
      <c r="N50" s="32"/>
      <c r="O50" s="33"/>
      <c r="P50" s="32"/>
      <c r="Q50" s="33"/>
      <c r="R50" s="14"/>
      <c r="S50" s="15"/>
      <c r="T50" s="14"/>
      <c r="U50" s="16"/>
      <c r="V50" s="32"/>
      <c r="W50" s="33"/>
    </row>
    <row r="51" spans="1:23" ht="12.75">
      <c r="A51" s="17" t="s">
        <v>67</v>
      </c>
      <c r="B51" s="18">
        <v>3152666000</v>
      </c>
      <c r="C51" s="18">
        <v>0</v>
      </c>
      <c r="D51" s="18"/>
      <c r="E51" s="18">
        <f>$B51+$C51+$D51</f>
        <v>3152666000</v>
      </c>
      <c r="F51" s="19">
        <v>1189616000</v>
      </c>
      <c r="G51" s="20">
        <v>1189616000</v>
      </c>
      <c r="H51" s="19">
        <v>538291000</v>
      </c>
      <c r="I51" s="20">
        <v>457802230</v>
      </c>
      <c r="J51" s="19"/>
      <c r="K51" s="20"/>
      <c r="L51" s="19"/>
      <c r="M51" s="20"/>
      <c r="N51" s="19"/>
      <c r="O51" s="20"/>
      <c r="P51" s="19">
        <f>$H51+$J51+$L51+$N51</f>
        <v>538291000</v>
      </c>
      <c r="Q51" s="20">
        <f>$I51+$K51+$M51+$O51</f>
        <v>457802230</v>
      </c>
      <c r="R51" s="21">
        <f>IF($H51=0,0,(($H51-$H51)/$H51)*100)</f>
        <v>0</v>
      </c>
      <c r="S51" s="22">
        <f>IF($I51=0,0,(($I51-$I51)/$I51)*100)</f>
        <v>0</v>
      </c>
      <c r="T51" s="21">
        <f>IF($E51=0,0,($P51/$E51)*100)</f>
        <v>17.074152479203317</v>
      </c>
      <c r="U51" s="23">
        <f>IF($E51=0,0,($Q51/$E51)*100)</f>
        <v>14.521114193511142</v>
      </c>
      <c r="V51" s="19"/>
      <c r="W51" s="20"/>
    </row>
    <row r="52" spans="1:23" s="50" customFormat="1" ht="12.75">
      <c r="A52" s="49" t="s">
        <v>38</v>
      </c>
      <c r="B52" s="18">
        <f>B51</f>
        <v>3152666000</v>
      </c>
      <c r="C52" s="18">
        <f>C51</f>
        <v>0</v>
      </c>
      <c r="D52" s="18">
        <f>D51</f>
        <v>0</v>
      </c>
      <c r="E52" s="18">
        <f>$B52+$C52+$D52</f>
        <v>3152666000</v>
      </c>
      <c r="F52" s="19">
        <f aca="true" t="shared" si="21" ref="F52:O52">F51</f>
        <v>1189616000</v>
      </c>
      <c r="G52" s="20">
        <f t="shared" si="21"/>
        <v>1189616000</v>
      </c>
      <c r="H52" s="19">
        <f t="shared" si="21"/>
        <v>538291000</v>
      </c>
      <c r="I52" s="20">
        <f t="shared" si="21"/>
        <v>457802230</v>
      </c>
      <c r="J52" s="19">
        <f t="shared" si="21"/>
        <v>0</v>
      </c>
      <c r="K52" s="20">
        <f t="shared" si="21"/>
        <v>0</v>
      </c>
      <c r="L52" s="19">
        <f t="shared" si="21"/>
        <v>0</v>
      </c>
      <c r="M52" s="20">
        <f t="shared" si="21"/>
        <v>0</v>
      </c>
      <c r="N52" s="19">
        <f t="shared" si="21"/>
        <v>0</v>
      </c>
      <c r="O52" s="20">
        <f t="shared" si="21"/>
        <v>0</v>
      </c>
      <c r="P52" s="19">
        <f>$H52+$J52+$L52+$N52</f>
        <v>538291000</v>
      </c>
      <c r="Q52" s="20">
        <f>$I52+$K52+$M52+$O52</f>
        <v>457802230</v>
      </c>
      <c r="R52" s="21">
        <f>IF($H52=0,0,(($H52-$H52)/$H52)*100)</f>
        <v>0</v>
      </c>
      <c r="S52" s="22">
        <f>IF($I52=0,0,(($I52-$I52)/$I52)*100)</f>
        <v>0</v>
      </c>
      <c r="T52" s="21">
        <f>IF($E52=0,0,($P52/$E52)*100)</f>
        <v>17.074152479203317</v>
      </c>
      <c r="U52" s="23">
        <f>IF($E52=0,0,($Q52/$E52)*100)</f>
        <v>14.521114193511142</v>
      </c>
      <c r="V52" s="19">
        <f>V51</f>
        <v>0</v>
      </c>
      <c r="W52" s="20">
        <f>W51</f>
        <v>0</v>
      </c>
    </row>
    <row r="53" spans="1:23" ht="12.75">
      <c r="A53" s="35" t="s">
        <v>66</v>
      </c>
      <c r="B53" s="36">
        <f>B51</f>
        <v>3152666000</v>
      </c>
      <c r="C53" s="36">
        <f>C51</f>
        <v>0</v>
      </c>
      <c r="D53" s="36">
        <f>D51</f>
        <v>0</v>
      </c>
      <c r="E53" s="36">
        <f>$B53+$C53+$D53</f>
        <v>3152666000</v>
      </c>
      <c r="F53" s="37">
        <f aca="true" t="shared" si="22" ref="F53:O53">F51</f>
        <v>1189616000</v>
      </c>
      <c r="G53" s="38">
        <f t="shared" si="22"/>
        <v>1189616000</v>
      </c>
      <c r="H53" s="37">
        <f t="shared" si="22"/>
        <v>538291000</v>
      </c>
      <c r="I53" s="38">
        <f t="shared" si="22"/>
        <v>457802230</v>
      </c>
      <c r="J53" s="37">
        <f t="shared" si="22"/>
        <v>0</v>
      </c>
      <c r="K53" s="38">
        <f t="shared" si="22"/>
        <v>0</v>
      </c>
      <c r="L53" s="37">
        <f t="shared" si="22"/>
        <v>0</v>
      </c>
      <c r="M53" s="38">
        <f t="shared" si="22"/>
        <v>0</v>
      </c>
      <c r="N53" s="37">
        <f t="shared" si="22"/>
        <v>0</v>
      </c>
      <c r="O53" s="38">
        <f t="shared" si="22"/>
        <v>0</v>
      </c>
      <c r="P53" s="37">
        <f>$H53+$J53+$L53+$N53</f>
        <v>538291000</v>
      </c>
      <c r="Q53" s="38">
        <f>$I53+$K53+$M53+$O53</f>
        <v>457802230</v>
      </c>
      <c r="R53" s="39">
        <f>IF($H53=0,0,(($H53-$H53)/$H53)*100)</f>
        <v>0</v>
      </c>
      <c r="S53" s="40">
        <f>IF($I53=0,0,(($I53-$I53)/$I53)*100)</f>
        <v>0</v>
      </c>
      <c r="T53" s="39">
        <f>IF($E53=0,0,($P53/$E53)*100)</f>
        <v>17.074152479203317</v>
      </c>
      <c r="U53" s="41">
        <f>IF($E53=0,0,($Q53/$E53)*100)</f>
        <v>14.521114193511142</v>
      </c>
      <c r="V53" s="37">
        <f>V51</f>
        <v>0</v>
      </c>
      <c r="W53" s="38">
        <f>W51</f>
        <v>0</v>
      </c>
    </row>
    <row r="54" spans="1:23" ht="12.75">
      <c r="A54" s="42" t="s">
        <v>68</v>
      </c>
      <c r="B54" s="43">
        <f>SUM(B9:B13,B16:B18,B21:B22,B25,B28:B32,B35:B40,B43:B44,B47,B51)</f>
        <v>5531111000</v>
      </c>
      <c r="C54" s="43">
        <f>SUM(C9:C13,C16:C18,C21:C22,C25,C28:C32,C35:C40,C43:C44,C47,C51)</f>
        <v>0</v>
      </c>
      <c r="D54" s="43">
        <f>SUM(D9:D13,D16:D18,D21:D22,D25,D28:D32,D35:D40,D43:D44,D47,D51)</f>
        <v>0</v>
      </c>
      <c r="E54" s="43">
        <f>$B54+$C54+$D54</f>
        <v>5531111000</v>
      </c>
      <c r="F54" s="44">
        <f aca="true" t="shared" si="23" ref="F54:O54">SUM(F9:F13,F16:F18,F21:F22,F25,F28:F32,F35:F40,F43:F44,F47,F51)</f>
        <v>2107918000</v>
      </c>
      <c r="G54" s="45">
        <f t="shared" si="23"/>
        <v>1514316000</v>
      </c>
      <c r="H54" s="44">
        <f t="shared" si="23"/>
        <v>603065000</v>
      </c>
      <c r="I54" s="45">
        <f t="shared" si="23"/>
        <v>593072263</v>
      </c>
      <c r="J54" s="44">
        <f t="shared" si="23"/>
        <v>0</v>
      </c>
      <c r="K54" s="45">
        <f t="shared" si="23"/>
        <v>0</v>
      </c>
      <c r="L54" s="44">
        <f t="shared" si="23"/>
        <v>0</v>
      </c>
      <c r="M54" s="45">
        <f t="shared" si="23"/>
        <v>0</v>
      </c>
      <c r="N54" s="44">
        <f t="shared" si="23"/>
        <v>0</v>
      </c>
      <c r="O54" s="45">
        <f t="shared" si="23"/>
        <v>0</v>
      </c>
      <c r="P54" s="44">
        <f>$H54+$J54+$L54+$N54</f>
        <v>603065000</v>
      </c>
      <c r="Q54" s="45">
        <f>$I54+$K54+$M54+$O54</f>
        <v>593072263</v>
      </c>
      <c r="R54" s="46">
        <f>IF($H54=0,0,(($H54-$H54)/$H54)*100)</f>
        <v>0</v>
      </c>
      <c r="S54" s="47">
        <f>IF($I54=0,0,(($I54-$I54)/$I54)*100)</f>
        <v>0</v>
      </c>
      <c r="T54" s="46">
        <f>IF((+$E9+$E10+$E12+$E16+$E17+$E21+$E22+$E28+$E31+$E38+$E40+$E43+$E44+$E51)=0,0,(P54/(+$E9+$E10+$E12+$E16+$E17+$E21+$E22+$E28+$E31+$E38+$E40+$E43+$E44+$E51)*100))</f>
        <v>13.940005723338972</v>
      </c>
      <c r="U54" s="48">
        <f>IF((+$E9+$E10+$E12+$E16+$E17+$E21+$E22+$E28+$E31+$E38+$E40+$E43+$E44+$E51)=0,0,(Q54/(+$E9+$E10+$E12+$E16+$E17+$E21+$E22+$E28+$E31+$E38+$E40+$E43+$E44+$E51)*100))</f>
        <v>13.70902098542213</v>
      </c>
      <c r="V54" s="44">
        <f>SUM(V9:V13,V16:V18,V21:V22,V25,V28:V32,V35:V40,V43:V44,V47,V51)</f>
        <v>0</v>
      </c>
      <c r="W54" s="45">
        <f>SUM(W9:W13,W16:W18,W21:W22,W25,W28:W32,W35:W40,W43:W44,W47,W51)</f>
        <v>0</v>
      </c>
    </row>
    <row r="55" spans="1:23" ht="13.5" thickBot="1">
      <c r="A55" s="42"/>
      <c r="B55" s="43"/>
      <c r="C55" s="43"/>
      <c r="D55" s="43"/>
      <c r="E55" s="43"/>
      <c r="F55" s="44"/>
      <c r="G55" s="45"/>
      <c r="H55" s="44"/>
      <c r="I55" s="45"/>
      <c r="J55" s="44"/>
      <c r="K55" s="45"/>
      <c r="L55" s="44"/>
      <c r="M55" s="45"/>
      <c r="N55" s="44"/>
      <c r="O55" s="45"/>
      <c r="P55" s="44"/>
      <c r="Q55" s="45"/>
      <c r="R55" s="46"/>
      <c r="S55" s="47"/>
      <c r="T55" s="46"/>
      <c r="U55" s="48"/>
      <c r="V55" s="44"/>
      <c r="W55" s="45"/>
    </row>
    <row r="56" spans="1:23" ht="13.5" thickTop="1">
      <c r="A56" s="51"/>
      <c r="B56" s="52">
        <v>0</v>
      </c>
      <c r="C56" s="53">
        <v>0</v>
      </c>
      <c r="D56" s="53"/>
      <c r="E56" s="54">
        <f>$B56+$C56+$D56</f>
        <v>0</v>
      </c>
      <c r="F56" s="52">
        <v>0</v>
      </c>
      <c r="G56" s="53">
        <v>0</v>
      </c>
      <c r="H56" s="53">
        <v>0</v>
      </c>
      <c r="I56" s="54">
        <v>0</v>
      </c>
      <c r="J56" s="53"/>
      <c r="K56" s="54"/>
      <c r="L56" s="53"/>
      <c r="M56" s="53"/>
      <c r="N56" s="53"/>
      <c r="O56" s="53"/>
      <c r="P56" s="53">
        <f>$H56+$J56+$L56+$N56</f>
        <v>0</v>
      </c>
      <c r="Q56" s="53">
        <f>$I56+$K56+$M56+$O56</f>
        <v>0</v>
      </c>
      <c r="R56" s="55">
        <f>IF($H56=0,0,(($H56-$H56)/$H56)*100)</f>
        <v>0</v>
      </c>
      <c r="S56" s="55">
        <f>IF($I56=0,0,(($I56-$I56)/$I56)*100)</f>
        <v>0</v>
      </c>
      <c r="T56" s="55">
        <f>IF($E56=0,0,($P56/$E56)*100)</f>
        <v>0</v>
      </c>
      <c r="U56" s="56">
        <f>IF($E56=0,0,($Q56/$E56)*100)</f>
        <v>0</v>
      </c>
      <c r="V56" s="52"/>
      <c r="W56" s="54"/>
    </row>
    <row r="57" spans="1:23" ht="12.75">
      <c r="A57" s="57"/>
      <c r="B57" s="58"/>
      <c r="C57" s="59"/>
      <c r="D57" s="59"/>
      <c r="E57" s="60"/>
      <c r="F57" s="61" t="s">
        <v>3</v>
      </c>
      <c r="G57" s="62"/>
      <c r="H57" s="61" t="s">
        <v>4</v>
      </c>
      <c r="I57" s="63"/>
      <c r="J57" s="61" t="s">
        <v>5</v>
      </c>
      <c r="K57" s="63"/>
      <c r="L57" s="61" t="s">
        <v>6</v>
      </c>
      <c r="M57" s="61"/>
      <c r="N57" s="64" t="s">
        <v>7</v>
      </c>
      <c r="O57" s="61"/>
      <c r="P57" s="64" t="s">
        <v>8</v>
      </c>
      <c r="Q57" s="61"/>
      <c r="R57" s="121" t="s">
        <v>9</v>
      </c>
      <c r="S57" s="122"/>
      <c r="T57" s="121" t="s">
        <v>10</v>
      </c>
      <c r="U57" s="122"/>
      <c r="V57" s="123"/>
      <c r="W57" s="122"/>
    </row>
    <row r="58" spans="1:23" ht="67.5">
      <c r="A58" s="65" t="s">
        <v>69</v>
      </c>
      <c r="B58" s="66" t="s">
        <v>70</v>
      </c>
      <c r="C58" s="66" t="s">
        <v>71</v>
      </c>
      <c r="D58" s="67" t="s">
        <v>72</v>
      </c>
      <c r="E58" s="66" t="s">
        <v>73</v>
      </c>
      <c r="F58" s="66" t="s">
        <v>74</v>
      </c>
      <c r="G58" s="66" t="s">
        <v>75</v>
      </c>
      <c r="H58" s="66" t="s">
        <v>76</v>
      </c>
      <c r="I58" s="68" t="s">
        <v>77</v>
      </c>
      <c r="J58" s="66" t="s">
        <v>76</v>
      </c>
      <c r="K58" s="68" t="s">
        <v>78</v>
      </c>
      <c r="L58" s="66" t="s">
        <v>76</v>
      </c>
      <c r="M58" s="68" t="s">
        <v>79</v>
      </c>
      <c r="N58" s="66" t="s">
        <v>76</v>
      </c>
      <c r="O58" s="68" t="s">
        <v>80</v>
      </c>
      <c r="P58" s="68" t="s">
        <v>81</v>
      </c>
      <c r="Q58" s="69" t="s">
        <v>82</v>
      </c>
      <c r="R58" s="70" t="s">
        <v>83</v>
      </c>
      <c r="S58" s="71" t="s">
        <v>84</v>
      </c>
      <c r="T58" s="70" t="s">
        <v>85</v>
      </c>
      <c r="U58" s="67" t="s">
        <v>86</v>
      </c>
      <c r="V58" s="66"/>
      <c r="W58" s="68"/>
    </row>
    <row r="59" spans="1:23" ht="12.75">
      <c r="A59" s="72" t="str">
        <f>+A7</f>
        <v>R thousands</v>
      </c>
      <c r="B59" s="73"/>
      <c r="C59" s="73">
        <v>100</v>
      </c>
      <c r="D59" s="73"/>
      <c r="E59" s="73"/>
      <c r="F59" s="73"/>
      <c r="G59" s="73"/>
      <c r="H59" s="73"/>
      <c r="I59" s="73"/>
      <c r="J59" s="73"/>
      <c r="K59" s="73"/>
      <c r="L59" s="73"/>
      <c r="M59" s="74"/>
      <c r="N59" s="73"/>
      <c r="O59" s="74"/>
      <c r="P59" s="73"/>
      <c r="Q59" s="74"/>
      <c r="R59" s="73"/>
      <c r="S59" s="74"/>
      <c r="T59" s="73"/>
      <c r="U59" s="73"/>
      <c r="V59" s="73"/>
      <c r="W59" s="73"/>
    </row>
    <row r="60" spans="1:23" ht="12.75">
      <c r="A60" s="75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7"/>
      <c r="N60" s="76"/>
      <c r="O60" s="77"/>
      <c r="P60" s="76"/>
      <c r="Q60" s="77"/>
      <c r="R60" s="76"/>
      <c r="S60" s="77"/>
      <c r="T60" s="76"/>
      <c r="U60" s="76"/>
      <c r="V60" s="76"/>
      <c r="W60" s="76"/>
    </row>
    <row r="61" spans="1:23" ht="12.75" hidden="1">
      <c r="A61" s="78" t="s">
        <v>87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80"/>
      <c r="N61" s="79"/>
      <c r="O61" s="80"/>
      <c r="P61" s="79"/>
      <c r="Q61" s="80"/>
      <c r="R61" s="79"/>
      <c r="S61" s="80"/>
      <c r="T61" s="79"/>
      <c r="U61" s="79"/>
      <c r="V61" s="79"/>
      <c r="W61" s="79"/>
    </row>
    <row r="62" spans="1:23" ht="12.75" hidden="1">
      <c r="A62" s="81" t="s">
        <v>88</v>
      </c>
      <c r="B62" s="82">
        <f>SUM(B63:B66)</f>
        <v>0</v>
      </c>
      <c r="C62" s="82">
        <f aca="true" t="shared" si="24" ref="C62:I62">SUM(C63:C66)</f>
        <v>0</v>
      </c>
      <c r="D62" s="82">
        <f t="shared" si="24"/>
        <v>0</v>
      </c>
      <c r="E62" s="82">
        <f t="shared" si="24"/>
        <v>0</v>
      </c>
      <c r="F62" s="82">
        <f t="shared" si="24"/>
        <v>0</v>
      </c>
      <c r="G62" s="82">
        <f t="shared" si="24"/>
        <v>0</v>
      </c>
      <c r="H62" s="82">
        <f t="shared" si="24"/>
        <v>0</v>
      </c>
      <c r="I62" s="82">
        <f t="shared" si="24"/>
        <v>0</v>
      </c>
      <c r="J62" s="82">
        <f>SUM(J63:J66)</f>
        <v>0</v>
      </c>
      <c r="K62" s="82">
        <f>SUM(K63:K66)</f>
        <v>0</v>
      </c>
      <c r="L62" s="82">
        <f>SUM(L63:L66)</f>
        <v>0</v>
      </c>
      <c r="M62" s="83">
        <f>SUM(M63:M66)</f>
        <v>0</v>
      </c>
      <c r="N62" s="82"/>
      <c r="O62" s="83"/>
      <c r="P62" s="82"/>
      <c r="Q62" s="83"/>
      <c r="R62" s="82"/>
      <c r="S62" s="83"/>
      <c r="T62" s="82"/>
      <c r="U62" s="82"/>
      <c r="V62" s="82"/>
      <c r="W62" s="82"/>
    </row>
    <row r="63" spans="1:23" ht="12.75" hidden="1">
      <c r="A63" s="57" t="s">
        <v>89</v>
      </c>
      <c r="B63" s="84"/>
      <c r="C63" s="84"/>
      <c r="D63" s="84"/>
      <c r="E63" s="84">
        <f>SUM(B63:D63)</f>
        <v>0</v>
      </c>
      <c r="F63" s="84"/>
      <c r="G63" s="84"/>
      <c r="H63" s="84"/>
      <c r="I63" s="85"/>
      <c r="J63" s="84"/>
      <c r="K63" s="85"/>
      <c r="L63" s="84"/>
      <c r="M63" s="86"/>
      <c r="N63" s="84"/>
      <c r="O63" s="86"/>
      <c r="P63" s="84"/>
      <c r="Q63" s="86"/>
      <c r="R63" s="84"/>
      <c r="S63" s="86"/>
      <c r="T63" s="84"/>
      <c r="U63" s="84"/>
      <c r="V63" s="84"/>
      <c r="W63" s="84"/>
    </row>
    <row r="64" spans="1:23" ht="12.75" hidden="1">
      <c r="A64" s="57" t="s">
        <v>90</v>
      </c>
      <c r="B64" s="84"/>
      <c r="C64" s="84"/>
      <c r="D64" s="84"/>
      <c r="E64" s="84">
        <f>SUM(B64:D64)</f>
        <v>0</v>
      </c>
      <c r="F64" s="84"/>
      <c r="G64" s="84"/>
      <c r="H64" s="84"/>
      <c r="I64" s="85"/>
      <c r="J64" s="84"/>
      <c r="K64" s="85"/>
      <c r="L64" s="84"/>
      <c r="M64" s="86"/>
      <c r="N64" s="84"/>
      <c r="O64" s="86"/>
      <c r="P64" s="84"/>
      <c r="Q64" s="86"/>
      <c r="R64" s="84"/>
      <c r="S64" s="86"/>
      <c r="T64" s="84"/>
      <c r="U64" s="84"/>
      <c r="V64" s="84"/>
      <c r="W64" s="84"/>
    </row>
    <row r="65" spans="1:23" ht="12.75" hidden="1">
      <c r="A65" s="57" t="s">
        <v>91</v>
      </c>
      <c r="B65" s="84"/>
      <c r="C65" s="84"/>
      <c r="D65" s="84"/>
      <c r="E65" s="84">
        <f>SUM(B65:D65)</f>
        <v>0</v>
      </c>
      <c r="F65" s="84"/>
      <c r="G65" s="84"/>
      <c r="H65" s="84"/>
      <c r="I65" s="85"/>
      <c r="J65" s="84"/>
      <c r="K65" s="85"/>
      <c r="L65" s="84"/>
      <c r="M65" s="86"/>
      <c r="N65" s="84"/>
      <c r="O65" s="86"/>
      <c r="P65" s="84"/>
      <c r="Q65" s="86"/>
      <c r="R65" s="84"/>
      <c r="S65" s="86"/>
      <c r="T65" s="84"/>
      <c r="U65" s="84"/>
      <c r="V65" s="84"/>
      <c r="W65" s="84"/>
    </row>
    <row r="66" spans="1:23" ht="12.75" hidden="1">
      <c r="A66" s="57" t="s">
        <v>92</v>
      </c>
      <c r="B66" s="84"/>
      <c r="C66" s="84"/>
      <c r="D66" s="84"/>
      <c r="E66" s="84">
        <f>SUM(B66:D66)</f>
        <v>0</v>
      </c>
      <c r="F66" s="84"/>
      <c r="G66" s="84"/>
      <c r="H66" s="84"/>
      <c r="I66" s="85"/>
      <c r="J66" s="84"/>
      <c r="K66" s="85"/>
      <c r="L66" s="84"/>
      <c r="M66" s="86"/>
      <c r="N66" s="84"/>
      <c r="O66" s="86"/>
      <c r="P66" s="84"/>
      <c r="Q66" s="86"/>
      <c r="R66" s="84"/>
      <c r="S66" s="86"/>
      <c r="T66" s="84"/>
      <c r="U66" s="84"/>
      <c r="V66" s="84"/>
      <c r="W66" s="84"/>
    </row>
    <row r="67" spans="1:23" ht="12.75" hidden="1">
      <c r="A67" s="57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6"/>
      <c r="N67" s="84"/>
      <c r="O67" s="86"/>
      <c r="P67" s="84"/>
      <c r="Q67" s="86"/>
      <c r="R67" s="84"/>
      <c r="S67" s="86"/>
      <c r="T67" s="84"/>
      <c r="U67" s="84"/>
      <c r="V67" s="84"/>
      <c r="W67" s="84"/>
    </row>
    <row r="68" spans="1:23" ht="12.75">
      <c r="A68" s="87" t="s">
        <v>93</v>
      </c>
      <c r="B68" s="88">
        <f aca="true" t="shared" si="25" ref="B68:Q68">+B69+B70+B71+B72+B73+B74+B75+B76+B77</f>
        <v>1211876000</v>
      </c>
      <c r="C68" s="88">
        <f t="shared" si="25"/>
        <v>-11556000</v>
      </c>
      <c r="D68" s="88">
        <f t="shared" si="25"/>
        <v>0</v>
      </c>
      <c r="E68" s="88">
        <f t="shared" si="25"/>
        <v>1200320000</v>
      </c>
      <c r="F68" s="88">
        <f t="shared" si="25"/>
        <v>0</v>
      </c>
      <c r="G68" s="88">
        <f t="shared" si="25"/>
        <v>0</v>
      </c>
      <c r="H68" s="88">
        <f t="shared" si="25"/>
        <v>601096000</v>
      </c>
      <c r="I68" s="88">
        <f t="shared" si="25"/>
        <v>0</v>
      </c>
      <c r="J68" s="88">
        <f t="shared" si="25"/>
        <v>0</v>
      </c>
      <c r="K68" s="88">
        <f t="shared" si="25"/>
        <v>0</v>
      </c>
      <c r="L68" s="88">
        <f t="shared" si="25"/>
        <v>0</v>
      </c>
      <c r="M68" s="88">
        <f t="shared" si="25"/>
        <v>0</v>
      </c>
      <c r="N68" s="88">
        <f t="shared" si="25"/>
        <v>0</v>
      </c>
      <c r="O68" s="88">
        <f t="shared" si="25"/>
        <v>0</v>
      </c>
      <c r="P68" s="88">
        <f t="shared" si="25"/>
        <v>601096000</v>
      </c>
      <c r="Q68" s="88">
        <f t="shared" si="25"/>
        <v>0</v>
      </c>
      <c r="R68" s="89"/>
      <c r="S68" s="90"/>
      <c r="T68" s="89"/>
      <c r="U68" s="90"/>
      <c r="V68" s="88"/>
      <c r="W68" s="88"/>
    </row>
    <row r="69" spans="1:23" ht="12.75">
      <c r="A69" s="91" t="s">
        <v>93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3"/>
      <c r="S69" s="94"/>
      <c r="T69" s="93"/>
      <c r="U69" s="94"/>
      <c r="V69" s="92"/>
      <c r="W69" s="92"/>
    </row>
    <row r="70" spans="1:23" ht="12.75">
      <c r="A70" s="95" t="s">
        <v>94</v>
      </c>
      <c r="B70" s="96">
        <v>0</v>
      </c>
      <c r="C70" s="96">
        <v>0</v>
      </c>
      <c r="D70" s="96"/>
      <c r="E70" s="96">
        <f aca="true" t="shared" si="26" ref="E70:E77">$B70+$C70+$D70</f>
        <v>0</v>
      </c>
      <c r="F70" s="96">
        <v>0</v>
      </c>
      <c r="G70" s="96">
        <v>0</v>
      </c>
      <c r="H70" s="96">
        <v>0</v>
      </c>
      <c r="I70" s="96">
        <v>0</v>
      </c>
      <c r="J70" s="96"/>
      <c r="K70" s="96"/>
      <c r="L70" s="96"/>
      <c r="M70" s="96"/>
      <c r="N70" s="96"/>
      <c r="O70" s="96"/>
      <c r="P70" s="97">
        <f aca="true" t="shared" si="27" ref="P70:P77">$H70+$J70+$L70+$N70</f>
        <v>0</v>
      </c>
      <c r="Q70" s="97">
        <f aca="true" t="shared" si="28" ref="Q70:Q77">$I70+$K70+$M70+$O70</f>
        <v>0</v>
      </c>
      <c r="R70" s="93">
        <f aca="true" t="shared" si="29" ref="R70:R77">IF($H70=0,0,(($H70-$H70)/$H70)*100)</f>
        <v>0</v>
      </c>
      <c r="S70" s="94">
        <f aca="true" t="shared" si="30" ref="S70:S77">IF($I70=0,0,(($I70-$I70)/$I70)*100)</f>
        <v>0</v>
      </c>
      <c r="T70" s="93">
        <f aca="true" t="shared" si="31" ref="T70:T77">IF($E70=0,0,($P70/$E70)*100)</f>
        <v>0</v>
      </c>
      <c r="U70" s="94">
        <f aca="true" t="shared" si="32" ref="U70:U77">IF($E70=0,0,($Q70/$E70)*100)</f>
        <v>0</v>
      </c>
      <c r="V70" s="96"/>
      <c r="W70" s="96"/>
    </row>
    <row r="71" spans="1:23" ht="12.75">
      <c r="A71" s="95" t="s">
        <v>95</v>
      </c>
      <c r="B71" s="96">
        <v>84293000</v>
      </c>
      <c r="C71" s="96">
        <v>0</v>
      </c>
      <c r="D71" s="96"/>
      <c r="E71" s="96">
        <f t="shared" si="26"/>
        <v>84293000</v>
      </c>
      <c r="F71" s="96">
        <v>0</v>
      </c>
      <c r="G71" s="96">
        <v>0</v>
      </c>
      <c r="H71" s="96">
        <v>6247000</v>
      </c>
      <c r="I71" s="96">
        <v>0</v>
      </c>
      <c r="J71" s="96"/>
      <c r="K71" s="96"/>
      <c r="L71" s="96"/>
      <c r="M71" s="96"/>
      <c r="N71" s="96"/>
      <c r="O71" s="96"/>
      <c r="P71" s="97">
        <f t="shared" si="27"/>
        <v>6247000</v>
      </c>
      <c r="Q71" s="97">
        <f t="shared" si="28"/>
        <v>0</v>
      </c>
      <c r="R71" s="93">
        <f t="shared" si="29"/>
        <v>0</v>
      </c>
      <c r="S71" s="94">
        <f t="shared" si="30"/>
        <v>0</v>
      </c>
      <c r="T71" s="93">
        <f t="shared" si="31"/>
        <v>7.411054298696214</v>
      </c>
      <c r="U71" s="94">
        <f t="shared" si="32"/>
        <v>0</v>
      </c>
      <c r="V71" s="96"/>
      <c r="W71" s="96"/>
    </row>
    <row r="72" spans="1:23" ht="12.75">
      <c r="A72" s="95" t="s">
        <v>96</v>
      </c>
      <c r="B72" s="96">
        <v>0</v>
      </c>
      <c r="C72" s="96">
        <v>0</v>
      </c>
      <c r="D72" s="96"/>
      <c r="E72" s="96">
        <f t="shared" si="26"/>
        <v>0</v>
      </c>
      <c r="F72" s="96">
        <v>0</v>
      </c>
      <c r="G72" s="96">
        <v>0</v>
      </c>
      <c r="H72" s="96">
        <v>0</v>
      </c>
      <c r="I72" s="96">
        <v>0</v>
      </c>
      <c r="J72" s="96"/>
      <c r="K72" s="96"/>
      <c r="L72" s="96"/>
      <c r="M72" s="96"/>
      <c r="N72" s="96"/>
      <c r="O72" s="96"/>
      <c r="P72" s="97">
        <f t="shared" si="27"/>
        <v>0</v>
      </c>
      <c r="Q72" s="97">
        <f t="shared" si="28"/>
        <v>0</v>
      </c>
      <c r="R72" s="93">
        <f t="shared" si="29"/>
        <v>0</v>
      </c>
      <c r="S72" s="94">
        <f t="shared" si="30"/>
        <v>0</v>
      </c>
      <c r="T72" s="93">
        <f t="shared" si="31"/>
        <v>0</v>
      </c>
      <c r="U72" s="94">
        <f t="shared" si="32"/>
        <v>0</v>
      </c>
      <c r="V72" s="96"/>
      <c r="W72" s="96"/>
    </row>
    <row r="73" spans="1:23" ht="12.75">
      <c r="A73" s="95" t="s">
        <v>97</v>
      </c>
      <c r="B73" s="96">
        <v>554080000</v>
      </c>
      <c r="C73" s="96">
        <v>0</v>
      </c>
      <c r="D73" s="96"/>
      <c r="E73" s="96">
        <f t="shared" si="26"/>
        <v>554080000</v>
      </c>
      <c r="F73" s="96">
        <v>0</v>
      </c>
      <c r="G73" s="96">
        <v>0</v>
      </c>
      <c r="H73" s="96">
        <v>298682000</v>
      </c>
      <c r="I73" s="96">
        <v>0</v>
      </c>
      <c r="J73" s="96"/>
      <c r="K73" s="96"/>
      <c r="L73" s="96"/>
      <c r="M73" s="96"/>
      <c r="N73" s="96"/>
      <c r="O73" s="96"/>
      <c r="P73" s="97">
        <f t="shared" si="27"/>
        <v>298682000</v>
      </c>
      <c r="Q73" s="97">
        <f t="shared" si="28"/>
        <v>0</v>
      </c>
      <c r="R73" s="93">
        <f t="shared" si="29"/>
        <v>0</v>
      </c>
      <c r="S73" s="94">
        <f t="shared" si="30"/>
        <v>0</v>
      </c>
      <c r="T73" s="93">
        <f t="shared" si="31"/>
        <v>53.90593416113197</v>
      </c>
      <c r="U73" s="94">
        <f t="shared" si="32"/>
        <v>0</v>
      </c>
      <c r="V73" s="96"/>
      <c r="W73" s="96"/>
    </row>
    <row r="74" spans="1:23" ht="12.75">
      <c r="A74" s="95" t="s">
        <v>98</v>
      </c>
      <c r="B74" s="96">
        <v>0</v>
      </c>
      <c r="C74" s="96">
        <v>0</v>
      </c>
      <c r="D74" s="96"/>
      <c r="E74" s="96">
        <f t="shared" si="26"/>
        <v>0</v>
      </c>
      <c r="F74" s="96">
        <v>0</v>
      </c>
      <c r="G74" s="96">
        <v>0</v>
      </c>
      <c r="H74" s="96">
        <v>0</v>
      </c>
      <c r="I74" s="96">
        <v>0</v>
      </c>
      <c r="J74" s="96"/>
      <c r="K74" s="96"/>
      <c r="L74" s="96"/>
      <c r="M74" s="96"/>
      <c r="N74" s="96"/>
      <c r="O74" s="96"/>
      <c r="P74" s="97">
        <f t="shared" si="27"/>
        <v>0</v>
      </c>
      <c r="Q74" s="97">
        <f t="shared" si="28"/>
        <v>0</v>
      </c>
      <c r="R74" s="93">
        <f t="shared" si="29"/>
        <v>0</v>
      </c>
      <c r="S74" s="94">
        <f t="shared" si="30"/>
        <v>0</v>
      </c>
      <c r="T74" s="93">
        <f t="shared" si="31"/>
        <v>0</v>
      </c>
      <c r="U74" s="94">
        <f t="shared" si="32"/>
        <v>0</v>
      </c>
      <c r="V74" s="96"/>
      <c r="W74" s="96"/>
    </row>
    <row r="75" spans="1:23" ht="12.75">
      <c r="A75" s="95" t="s">
        <v>99</v>
      </c>
      <c r="B75" s="96">
        <v>165012000</v>
      </c>
      <c r="C75" s="96">
        <v>2984000</v>
      </c>
      <c r="D75" s="96"/>
      <c r="E75" s="96">
        <f t="shared" si="26"/>
        <v>167996000</v>
      </c>
      <c r="F75" s="96">
        <v>0</v>
      </c>
      <c r="G75" s="96">
        <v>0</v>
      </c>
      <c r="H75" s="96">
        <v>127231000</v>
      </c>
      <c r="I75" s="96">
        <v>0</v>
      </c>
      <c r="J75" s="96"/>
      <c r="K75" s="96"/>
      <c r="L75" s="96"/>
      <c r="M75" s="96"/>
      <c r="N75" s="96"/>
      <c r="O75" s="96"/>
      <c r="P75" s="97">
        <f t="shared" si="27"/>
        <v>127231000</v>
      </c>
      <c r="Q75" s="97">
        <f t="shared" si="28"/>
        <v>0</v>
      </c>
      <c r="R75" s="93">
        <f t="shared" si="29"/>
        <v>0</v>
      </c>
      <c r="S75" s="94">
        <f t="shared" si="30"/>
        <v>0</v>
      </c>
      <c r="T75" s="93">
        <f t="shared" si="31"/>
        <v>75.73454129860234</v>
      </c>
      <c r="U75" s="94">
        <f t="shared" si="32"/>
        <v>0</v>
      </c>
      <c r="V75" s="96"/>
      <c r="W75" s="96"/>
    </row>
    <row r="76" spans="1:23" ht="12.75">
      <c r="A76" s="95" t="s">
        <v>100</v>
      </c>
      <c r="B76" s="96">
        <v>408491000</v>
      </c>
      <c r="C76" s="96">
        <v>-14540000</v>
      </c>
      <c r="D76" s="96"/>
      <c r="E76" s="96">
        <f t="shared" si="26"/>
        <v>393951000</v>
      </c>
      <c r="F76" s="96">
        <v>0</v>
      </c>
      <c r="G76" s="96">
        <v>0</v>
      </c>
      <c r="H76" s="96">
        <v>168936000</v>
      </c>
      <c r="I76" s="96">
        <v>0</v>
      </c>
      <c r="J76" s="96"/>
      <c r="K76" s="96"/>
      <c r="L76" s="96"/>
      <c r="M76" s="96"/>
      <c r="N76" s="96"/>
      <c r="O76" s="96"/>
      <c r="P76" s="97">
        <f t="shared" si="27"/>
        <v>168936000</v>
      </c>
      <c r="Q76" s="97">
        <f t="shared" si="28"/>
        <v>0</v>
      </c>
      <c r="R76" s="93">
        <f t="shared" si="29"/>
        <v>0</v>
      </c>
      <c r="S76" s="94">
        <f t="shared" si="30"/>
        <v>0</v>
      </c>
      <c r="T76" s="93">
        <f t="shared" si="31"/>
        <v>42.88249046201177</v>
      </c>
      <c r="U76" s="94">
        <f t="shared" si="32"/>
        <v>0</v>
      </c>
      <c r="V76" s="96"/>
      <c r="W76" s="96"/>
    </row>
    <row r="77" spans="1:23" ht="12.75">
      <c r="A77" s="95" t="s">
        <v>101</v>
      </c>
      <c r="B77" s="96">
        <v>0</v>
      </c>
      <c r="C77" s="96">
        <v>0</v>
      </c>
      <c r="D77" s="96"/>
      <c r="E77" s="96">
        <f t="shared" si="26"/>
        <v>0</v>
      </c>
      <c r="F77" s="96">
        <v>0</v>
      </c>
      <c r="G77" s="96">
        <v>0</v>
      </c>
      <c r="H77" s="96">
        <v>0</v>
      </c>
      <c r="I77" s="96">
        <v>0</v>
      </c>
      <c r="J77" s="96"/>
      <c r="K77" s="96"/>
      <c r="L77" s="96"/>
      <c r="M77" s="96"/>
      <c r="N77" s="96"/>
      <c r="O77" s="96"/>
      <c r="P77" s="97">
        <f t="shared" si="27"/>
        <v>0</v>
      </c>
      <c r="Q77" s="97">
        <f t="shared" si="28"/>
        <v>0</v>
      </c>
      <c r="R77" s="93">
        <f t="shared" si="29"/>
        <v>0</v>
      </c>
      <c r="S77" s="94">
        <f t="shared" si="30"/>
        <v>0</v>
      </c>
      <c r="T77" s="93">
        <f t="shared" si="31"/>
        <v>0</v>
      </c>
      <c r="U77" s="94">
        <f t="shared" si="32"/>
        <v>0</v>
      </c>
      <c r="V77" s="96"/>
      <c r="W77" s="96"/>
    </row>
    <row r="78" spans="1:23" ht="22.5" hidden="1">
      <c r="A78" s="98" t="s">
        <v>102</v>
      </c>
      <c r="B78" s="99">
        <f aca="true" t="shared" si="33" ref="B78:I78">SUM(B79:B93)</f>
        <v>0</v>
      </c>
      <c r="C78" s="99">
        <f t="shared" si="33"/>
        <v>0</v>
      </c>
      <c r="D78" s="99">
        <f t="shared" si="33"/>
        <v>0</v>
      </c>
      <c r="E78" s="99">
        <f t="shared" si="33"/>
        <v>0</v>
      </c>
      <c r="F78" s="99">
        <f t="shared" si="33"/>
        <v>0</v>
      </c>
      <c r="G78" s="99">
        <f t="shared" si="33"/>
        <v>0</v>
      </c>
      <c r="H78" s="99">
        <f t="shared" si="33"/>
        <v>0</v>
      </c>
      <c r="I78" s="99">
        <f t="shared" si="33"/>
        <v>0</v>
      </c>
      <c r="J78" s="99">
        <f>SUM(J79:J93)</f>
        <v>0</v>
      </c>
      <c r="K78" s="99">
        <f>SUM(K79:K93)</f>
        <v>0</v>
      </c>
      <c r="L78" s="99">
        <f>SUM(L79:L93)</f>
        <v>0</v>
      </c>
      <c r="M78" s="100">
        <f>SUM(M79:M93)</f>
        <v>0</v>
      </c>
      <c r="N78" s="99"/>
      <c r="O78" s="100"/>
      <c r="P78" s="99"/>
      <c r="Q78" s="100"/>
      <c r="R78" s="101" t="str">
        <f aca="true" t="shared" si="34" ref="R78:S93">IF(L78=0," ",(N78-L78)/L78)</f>
        <v> </v>
      </c>
      <c r="S78" s="101" t="str">
        <f t="shared" si="34"/>
        <v> </v>
      </c>
      <c r="T78" s="101" t="str">
        <f aca="true" t="shared" si="35" ref="T78:T96">IF(E78=0," ",(P78/E78))</f>
        <v> </v>
      </c>
      <c r="U78" s="102" t="str">
        <f aca="true" t="shared" si="36" ref="U78:U96">IF(E78=0," ",(Q78/E78))</f>
        <v> </v>
      </c>
      <c r="V78" s="99"/>
      <c r="W78" s="99"/>
    </row>
    <row r="79" spans="1:23" ht="12.75" hidden="1">
      <c r="A79" s="103"/>
      <c r="B79" s="104"/>
      <c r="C79" s="104"/>
      <c r="D79" s="104"/>
      <c r="E79" s="105">
        <f>SUM(B79:D79)</f>
        <v>0</v>
      </c>
      <c r="F79" s="104"/>
      <c r="G79" s="104"/>
      <c r="H79" s="104"/>
      <c r="I79" s="104"/>
      <c r="J79" s="104"/>
      <c r="K79" s="104"/>
      <c r="L79" s="104"/>
      <c r="M79" s="106"/>
      <c r="N79" s="104"/>
      <c r="O79" s="106"/>
      <c r="P79" s="104"/>
      <c r="Q79" s="106"/>
      <c r="R79" s="101" t="str">
        <f t="shared" si="34"/>
        <v> </v>
      </c>
      <c r="S79" s="101" t="str">
        <f t="shared" si="34"/>
        <v> </v>
      </c>
      <c r="T79" s="101" t="str">
        <f t="shared" si="35"/>
        <v> </v>
      </c>
      <c r="U79" s="102" t="str">
        <f t="shared" si="36"/>
        <v> </v>
      </c>
      <c r="V79" s="104"/>
      <c r="W79" s="104"/>
    </row>
    <row r="80" spans="1:23" ht="12.75" hidden="1">
      <c r="A80" s="103"/>
      <c r="B80" s="104"/>
      <c r="C80" s="104"/>
      <c r="D80" s="104"/>
      <c r="E80" s="105">
        <f aca="true" t="shared" si="37" ref="E80:E93">SUM(B80:D80)</f>
        <v>0</v>
      </c>
      <c r="F80" s="104"/>
      <c r="G80" s="104"/>
      <c r="H80" s="104"/>
      <c r="I80" s="104"/>
      <c r="J80" s="104"/>
      <c r="K80" s="104"/>
      <c r="L80" s="104"/>
      <c r="M80" s="106"/>
      <c r="N80" s="104"/>
      <c r="O80" s="106"/>
      <c r="P80" s="104"/>
      <c r="Q80" s="106"/>
      <c r="R80" s="101" t="str">
        <f t="shared" si="34"/>
        <v> </v>
      </c>
      <c r="S80" s="101" t="str">
        <f t="shared" si="34"/>
        <v> </v>
      </c>
      <c r="T80" s="101" t="str">
        <f t="shared" si="35"/>
        <v> </v>
      </c>
      <c r="U80" s="102" t="str">
        <f t="shared" si="36"/>
        <v> </v>
      </c>
      <c r="V80" s="104"/>
      <c r="W80" s="104"/>
    </row>
    <row r="81" spans="1:23" ht="12.75" hidden="1">
      <c r="A81" s="103"/>
      <c r="B81" s="104"/>
      <c r="C81" s="104"/>
      <c r="D81" s="104"/>
      <c r="E81" s="105">
        <f t="shared" si="37"/>
        <v>0</v>
      </c>
      <c r="F81" s="104"/>
      <c r="G81" s="104"/>
      <c r="H81" s="104"/>
      <c r="I81" s="104"/>
      <c r="J81" s="104"/>
      <c r="K81" s="104"/>
      <c r="L81" s="104"/>
      <c r="M81" s="106"/>
      <c r="N81" s="104"/>
      <c r="O81" s="106"/>
      <c r="P81" s="104"/>
      <c r="Q81" s="106"/>
      <c r="R81" s="101" t="str">
        <f t="shared" si="34"/>
        <v> </v>
      </c>
      <c r="S81" s="101" t="str">
        <f t="shared" si="34"/>
        <v> </v>
      </c>
      <c r="T81" s="101" t="str">
        <f t="shared" si="35"/>
        <v> </v>
      </c>
      <c r="U81" s="102" t="str">
        <f t="shared" si="36"/>
        <v> </v>
      </c>
      <c r="V81" s="104"/>
      <c r="W81" s="104"/>
    </row>
    <row r="82" spans="1:23" ht="12.75" hidden="1">
      <c r="A82" s="103"/>
      <c r="B82" s="104"/>
      <c r="C82" s="104"/>
      <c r="D82" s="104"/>
      <c r="E82" s="105">
        <f t="shared" si="37"/>
        <v>0</v>
      </c>
      <c r="F82" s="104"/>
      <c r="G82" s="104"/>
      <c r="H82" s="104"/>
      <c r="I82" s="104"/>
      <c r="J82" s="104"/>
      <c r="K82" s="104"/>
      <c r="L82" s="104"/>
      <c r="M82" s="106"/>
      <c r="N82" s="104"/>
      <c r="O82" s="106"/>
      <c r="P82" s="104"/>
      <c r="Q82" s="106"/>
      <c r="R82" s="101" t="str">
        <f t="shared" si="34"/>
        <v> </v>
      </c>
      <c r="S82" s="101" t="str">
        <f t="shared" si="34"/>
        <v> </v>
      </c>
      <c r="T82" s="101" t="str">
        <f t="shared" si="35"/>
        <v> </v>
      </c>
      <c r="U82" s="102" t="str">
        <f t="shared" si="36"/>
        <v> </v>
      </c>
      <c r="V82" s="104"/>
      <c r="W82" s="104"/>
    </row>
    <row r="83" spans="1:23" ht="12.75" hidden="1">
      <c r="A83" s="103"/>
      <c r="B83" s="104"/>
      <c r="C83" s="104"/>
      <c r="D83" s="104"/>
      <c r="E83" s="105">
        <f t="shared" si="37"/>
        <v>0</v>
      </c>
      <c r="F83" s="104"/>
      <c r="G83" s="104"/>
      <c r="H83" s="104"/>
      <c r="I83" s="104"/>
      <c r="J83" s="104"/>
      <c r="K83" s="104"/>
      <c r="L83" s="104"/>
      <c r="M83" s="106"/>
      <c r="N83" s="104"/>
      <c r="O83" s="106"/>
      <c r="P83" s="104"/>
      <c r="Q83" s="106"/>
      <c r="R83" s="101" t="str">
        <f t="shared" si="34"/>
        <v> </v>
      </c>
      <c r="S83" s="101" t="str">
        <f t="shared" si="34"/>
        <v> </v>
      </c>
      <c r="T83" s="101" t="str">
        <f t="shared" si="35"/>
        <v> </v>
      </c>
      <c r="U83" s="102" t="str">
        <f t="shared" si="36"/>
        <v> </v>
      </c>
      <c r="V83" s="104"/>
      <c r="W83" s="104"/>
    </row>
    <row r="84" spans="1:23" ht="12.75" hidden="1">
      <c r="A84" s="103"/>
      <c r="B84" s="104"/>
      <c r="C84" s="104"/>
      <c r="D84" s="104"/>
      <c r="E84" s="105">
        <f t="shared" si="37"/>
        <v>0</v>
      </c>
      <c r="F84" s="104"/>
      <c r="G84" s="104"/>
      <c r="H84" s="104"/>
      <c r="I84" s="104"/>
      <c r="J84" s="104"/>
      <c r="K84" s="104"/>
      <c r="L84" s="104"/>
      <c r="M84" s="106"/>
      <c r="N84" s="104"/>
      <c r="O84" s="106"/>
      <c r="P84" s="104"/>
      <c r="Q84" s="106"/>
      <c r="R84" s="101" t="str">
        <f t="shared" si="34"/>
        <v> </v>
      </c>
      <c r="S84" s="101" t="str">
        <f t="shared" si="34"/>
        <v> </v>
      </c>
      <c r="T84" s="101" t="str">
        <f t="shared" si="35"/>
        <v> </v>
      </c>
      <c r="U84" s="102" t="str">
        <f t="shared" si="36"/>
        <v> </v>
      </c>
      <c r="V84" s="104"/>
      <c r="W84" s="104"/>
    </row>
    <row r="85" spans="1:23" ht="12.75" hidden="1">
      <c r="A85" s="103"/>
      <c r="B85" s="104"/>
      <c r="C85" s="104"/>
      <c r="D85" s="104"/>
      <c r="E85" s="105">
        <f t="shared" si="37"/>
        <v>0</v>
      </c>
      <c r="F85" s="104"/>
      <c r="G85" s="104"/>
      <c r="H85" s="104"/>
      <c r="I85" s="104"/>
      <c r="J85" s="104"/>
      <c r="K85" s="104"/>
      <c r="L85" s="104"/>
      <c r="M85" s="106"/>
      <c r="N85" s="104"/>
      <c r="O85" s="106"/>
      <c r="P85" s="104"/>
      <c r="Q85" s="106"/>
      <c r="R85" s="101" t="str">
        <f t="shared" si="34"/>
        <v> </v>
      </c>
      <c r="S85" s="101" t="str">
        <f t="shared" si="34"/>
        <v> </v>
      </c>
      <c r="T85" s="101" t="str">
        <f t="shared" si="35"/>
        <v> </v>
      </c>
      <c r="U85" s="102" t="str">
        <f t="shared" si="36"/>
        <v> </v>
      </c>
      <c r="V85" s="104"/>
      <c r="W85" s="104"/>
    </row>
    <row r="86" spans="1:23" ht="12.75" hidden="1">
      <c r="A86" s="103"/>
      <c r="B86" s="104"/>
      <c r="C86" s="104"/>
      <c r="D86" s="104"/>
      <c r="E86" s="105">
        <f t="shared" si="37"/>
        <v>0</v>
      </c>
      <c r="F86" s="104"/>
      <c r="G86" s="104"/>
      <c r="H86" s="104"/>
      <c r="I86" s="104"/>
      <c r="J86" s="104"/>
      <c r="K86" s="104"/>
      <c r="L86" s="104"/>
      <c r="M86" s="106"/>
      <c r="N86" s="104"/>
      <c r="O86" s="106"/>
      <c r="P86" s="104"/>
      <c r="Q86" s="106"/>
      <c r="R86" s="101" t="str">
        <f t="shared" si="34"/>
        <v> </v>
      </c>
      <c r="S86" s="101" t="str">
        <f t="shared" si="34"/>
        <v> </v>
      </c>
      <c r="T86" s="101" t="str">
        <f t="shared" si="35"/>
        <v> </v>
      </c>
      <c r="U86" s="102" t="str">
        <f t="shared" si="36"/>
        <v> </v>
      </c>
      <c r="V86" s="104"/>
      <c r="W86" s="104"/>
    </row>
    <row r="87" spans="1:23" ht="12.75" hidden="1">
      <c r="A87" s="103"/>
      <c r="B87" s="104"/>
      <c r="C87" s="104"/>
      <c r="D87" s="104"/>
      <c r="E87" s="105">
        <f t="shared" si="37"/>
        <v>0</v>
      </c>
      <c r="F87" s="104"/>
      <c r="G87" s="104"/>
      <c r="H87" s="104"/>
      <c r="I87" s="104"/>
      <c r="J87" s="104"/>
      <c r="K87" s="104"/>
      <c r="L87" s="104"/>
      <c r="M87" s="106"/>
      <c r="N87" s="104"/>
      <c r="O87" s="106"/>
      <c r="P87" s="104"/>
      <c r="Q87" s="106"/>
      <c r="R87" s="101" t="str">
        <f t="shared" si="34"/>
        <v> </v>
      </c>
      <c r="S87" s="101" t="str">
        <f t="shared" si="34"/>
        <v> </v>
      </c>
      <c r="T87" s="101" t="str">
        <f t="shared" si="35"/>
        <v> </v>
      </c>
      <c r="U87" s="102" t="str">
        <f t="shared" si="36"/>
        <v> </v>
      </c>
      <c r="V87" s="104"/>
      <c r="W87" s="104"/>
    </row>
    <row r="88" spans="1:23" ht="12.75" hidden="1">
      <c r="A88" s="103"/>
      <c r="B88" s="104"/>
      <c r="C88" s="104"/>
      <c r="D88" s="104"/>
      <c r="E88" s="105">
        <f t="shared" si="37"/>
        <v>0</v>
      </c>
      <c r="F88" s="104"/>
      <c r="G88" s="104"/>
      <c r="H88" s="104"/>
      <c r="I88" s="104"/>
      <c r="J88" s="104"/>
      <c r="K88" s="104"/>
      <c r="L88" s="104"/>
      <c r="M88" s="106"/>
      <c r="N88" s="104"/>
      <c r="O88" s="106"/>
      <c r="P88" s="104"/>
      <c r="Q88" s="106"/>
      <c r="R88" s="101" t="str">
        <f t="shared" si="34"/>
        <v> </v>
      </c>
      <c r="S88" s="101" t="str">
        <f t="shared" si="34"/>
        <v> </v>
      </c>
      <c r="T88" s="101" t="str">
        <f t="shared" si="35"/>
        <v> </v>
      </c>
      <c r="U88" s="102" t="str">
        <f t="shared" si="36"/>
        <v> </v>
      </c>
      <c r="V88" s="104"/>
      <c r="W88" s="104"/>
    </row>
    <row r="89" spans="1:23" ht="12.75" hidden="1">
      <c r="A89" s="103"/>
      <c r="B89" s="104"/>
      <c r="C89" s="104"/>
      <c r="D89" s="104"/>
      <c r="E89" s="105">
        <f t="shared" si="37"/>
        <v>0</v>
      </c>
      <c r="F89" s="104"/>
      <c r="G89" s="104"/>
      <c r="H89" s="104"/>
      <c r="I89" s="104"/>
      <c r="J89" s="104"/>
      <c r="K89" s="104"/>
      <c r="L89" s="104"/>
      <c r="M89" s="106"/>
      <c r="N89" s="104"/>
      <c r="O89" s="106"/>
      <c r="P89" s="104"/>
      <c r="Q89" s="106"/>
      <c r="R89" s="101" t="str">
        <f t="shared" si="34"/>
        <v> </v>
      </c>
      <c r="S89" s="101" t="str">
        <f t="shared" si="34"/>
        <v> </v>
      </c>
      <c r="T89" s="101" t="str">
        <f t="shared" si="35"/>
        <v> </v>
      </c>
      <c r="U89" s="102" t="str">
        <f t="shared" si="36"/>
        <v> </v>
      </c>
      <c r="V89" s="104"/>
      <c r="W89" s="104"/>
    </row>
    <row r="90" spans="1:23" ht="12.75" hidden="1">
      <c r="A90" s="103"/>
      <c r="B90" s="104"/>
      <c r="C90" s="104"/>
      <c r="D90" s="104"/>
      <c r="E90" s="105">
        <f t="shared" si="37"/>
        <v>0</v>
      </c>
      <c r="F90" s="104"/>
      <c r="G90" s="104"/>
      <c r="H90" s="104"/>
      <c r="I90" s="104"/>
      <c r="J90" s="104"/>
      <c r="K90" s="104"/>
      <c r="L90" s="104"/>
      <c r="M90" s="106"/>
      <c r="N90" s="104"/>
      <c r="O90" s="106"/>
      <c r="P90" s="104"/>
      <c r="Q90" s="106"/>
      <c r="R90" s="101" t="str">
        <f t="shared" si="34"/>
        <v> </v>
      </c>
      <c r="S90" s="101" t="str">
        <f t="shared" si="34"/>
        <v> </v>
      </c>
      <c r="T90" s="101" t="str">
        <f t="shared" si="35"/>
        <v> </v>
      </c>
      <c r="U90" s="102" t="str">
        <f t="shared" si="36"/>
        <v> </v>
      </c>
      <c r="V90" s="104"/>
      <c r="W90" s="104"/>
    </row>
    <row r="91" spans="1:23" ht="12.75" hidden="1">
      <c r="A91" s="103"/>
      <c r="B91" s="104"/>
      <c r="C91" s="104"/>
      <c r="D91" s="104"/>
      <c r="E91" s="105">
        <f t="shared" si="37"/>
        <v>0</v>
      </c>
      <c r="F91" s="104"/>
      <c r="G91" s="104"/>
      <c r="H91" s="106"/>
      <c r="I91" s="104"/>
      <c r="J91" s="106"/>
      <c r="K91" s="104"/>
      <c r="L91" s="106"/>
      <c r="M91" s="106"/>
      <c r="N91" s="106"/>
      <c r="O91" s="106"/>
      <c r="P91" s="106"/>
      <c r="Q91" s="106"/>
      <c r="R91" s="101" t="str">
        <f t="shared" si="34"/>
        <v> </v>
      </c>
      <c r="S91" s="101" t="str">
        <f t="shared" si="34"/>
        <v> </v>
      </c>
      <c r="T91" s="101" t="str">
        <f t="shared" si="35"/>
        <v> </v>
      </c>
      <c r="U91" s="102" t="str">
        <f t="shared" si="36"/>
        <v> </v>
      </c>
      <c r="V91" s="104"/>
      <c r="W91" s="104"/>
    </row>
    <row r="92" spans="1:23" ht="12.75" hidden="1">
      <c r="A92" s="103"/>
      <c r="B92" s="104"/>
      <c r="C92" s="104"/>
      <c r="D92" s="104"/>
      <c r="E92" s="105">
        <f t="shared" si="37"/>
        <v>0</v>
      </c>
      <c r="F92" s="104"/>
      <c r="G92" s="104"/>
      <c r="H92" s="106"/>
      <c r="I92" s="104"/>
      <c r="J92" s="106"/>
      <c r="K92" s="104"/>
      <c r="L92" s="106"/>
      <c r="M92" s="106"/>
      <c r="N92" s="106"/>
      <c r="O92" s="106"/>
      <c r="P92" s="106"/>
      <c r="Q92" s="106"/>
      <c r="R92" s="101" t="str">
        <f t="shared" si="34"/>
        <v> </v>
      </c>
      <c r="S92" s="101" t="str">
        <f t="shared" si="34"/>
        <v> </v>
      </c>
      <c r="T92" s="101" t="str">
        <f t="shared" si="35"/>
        <v> </v>
      </c>
      <c r="U92" s="102" t="str">
        <f t="shared" si="36"/>
        <v> </v>
      </c>
      <c r="V92" s="104"/>
      <c r="W92" s="104"/>
    </row>
    <row r="93" spans="1:23" ht="12.75" hidden="1">
      <c r="A93" s="103"/>
      <c r="B93" s="104"/>
      <c r="C93" s="104"/>
      <c r="D93" s="104"/>
      <c r="E93" s="105">
        <f t="shared" si="37"/>
        <v>0</v>
      </c>
      <c r="F93" s="104"/>
      <c r="G93" s="104"/>
      <c r="H93" s="106"/>
      <c r="I93" s="104"/>
      <c r="J93" s="106"/>
      <c r="K93" s="104"/>
      <c r="L93" s="106"/>
      <c r="M93" s="106"/>
      <c r="N93" s="106"/>
      <c r="O93" s="106"/>
      <c r="P93" s="106"/>
      <c r="Q93" s="106"/>
      <c r="R93" s="101" t="str">
        <f t="shared" si="34"/>
        <v> </v>
      </c>
      <c r="S93" s="101" t="str">
        <f t="shared" si="34"/>
        <v> </v>
      </c>
      <c r="T93" s="101" t="str">
        <f t="shared" si="35"/>
        <v> </v>
      </c>
      <c r="U93" s="102" t="str">
        <f t="shared" si="36"/>
        <v> </v>
      </c>
      <c r="V93" s="104"/>
      <c r="W93" s="104"/>
    </row>
    <row r="94" spans="1:23" ht="12.75" hidden="1">
      <c r="A94" s="107"/>
      <c r="B94" s="108"/>
      <c r="C94" s="109"/>
      <c r="D94" s="109"/>
      <c r="E94" s="109"/>
      <c r="F94" s="108"/>
      <c r="G94" s="109"/>
      <c r="H94" s="108"/>
      <c r="I94" s="109"/>
      <c r="J94" s="108"/>
      <c r="K94" s="109"/>
      <c r="L94" s="108"/>
      <c r="M94" s="108"/>
      <c r="N94" s="108"/>
      <c r="O94" s="108"/>
      <c r="P94" s="108"/>
      <c r="Q94" s="108"/>
      <c r="R94" s="110" t="str">
        <f aca="true" t="shared" si="38" ref="R94:S96">IF(L94=0," ",(N94-L94)/L94)</f>
        <v> </v>
      </c>
      <c r="S94" s="111" t="str">
        <f t="shared" si="38"/>
        <v> </v>
      </c>
      <c r="T94" s="110" t="str">
        <f t="shared" si="35"/>
        <v> </v>
      </c>
      <c r="U94" s="111" t="str">
        <f t="shared" si="36"/>
        <v> </v>
      </c>
      <c r="V94" s="108"/>
      <c r="W94" s="109"/>
    </row>
    <row r="95" spans="1:23" ht="12.75" hidden="1">
      <c r="A95" s="107" t="s">
        <v>66</v>
      </c>
      <c r="B95" s="108">
        <f aca="true" t="shared" si="39" ref="B95:Q95">B78+B68</f>
        <v>1211876000</v>
      </c>
      <c r="C95" s="108">
        <f t="shared" si="39"/>
        <v>-11556000</v>
      </c>
      <c r="D95" s="108">
        <f t="shared" si="39"/>
        <v>0</v>
      </c>
      <c r="E95" s="108">
        <f t="shared" si="39"/>
        <v>1200320000</v>
      </c>
      <c r="F95" s="108">
        <f t="shared" si="39"/>
        <v>0</v>
      </c>
      <c r="G95" s="108">
        <f t="shared" si="39"/>
        <v>0</v>
      </c>
      <c r="H95" s="108">
        <f t="shared" si="39"/>
        <v>601096000</v>
      </c>
      <c r="I95" s="108">
        <f t="shared" si="39"/>
        <v>0</v>
      </c>
      <c r="J95" s="108">
        <f t="shared" si="39"/>
        <v>0</v>
      </c>
      <c r="K95" s="108">
        <f t="shared" si="39"/>
        <v>0</v>
      </c>
      <c r="L95" s="108">
        <f t="shared" si="39"/>
        <v>0</v>
      </c>
      <c r="M95" s="108">
        <f t="shared" si="39"/>
        <v>0</v>
      </c>
      <c r="N95" s="108">
        <f t="shared" si="39"/>
        <v>0</v>
      </c>
      <c r="O95" s="108">
        <f t="shared" si="39"/>
        <v>0</v>
      </c>
      <c r="P95" s="108">
        <f t="shared" si="39"/>
        <v>601096000</v>
      </c>
      <c r="Q95" s="108">
        <f t="shared" si="39"/>
        <v>0</v>
      </c>
      <c r="R95" s="110" t="str">
        <f t="shared" si="38"/>
        <v> </v>
      </c>
      <c r="S95" s="111" t="str">
        <f t="shared" si="38"/>
        <v> </v>
      </c>
      <c r="T95" s="110">
        <f t="shared" si="35"/>
        <v>0.5007797920554519</v>
      </c>
      <c r="U95" s="111">
        <f t="shared" si="36"/>
        <v>0</v>
      </c>
      <c r="V95" s="108"/>
      <c r="W95" s="108"/>
    </row>
    <row r="96" spans="1:23" ht="12.75">
      <c r="A96" s="112" t="s">
        <v>103</v>
      </c>
      <c r="B96" s="113">
        <f>B68</f>
        <v>1211876000</v>
      </c>
      <c r="C96" s="113">
        <f aca="true" t="shared" si="40" ref="C96:Q96">C68</f>
        <v>-11556000</v>
      </c>
      <c r="D96" s="113">
        <f t="shared" si="40"/>
        <v>0</v>
      </c>
      <c r="E96" s="113">
        <f t="shared" si="40"/>
        <v>1200320000</v>
      </c>
      <c r="F96" s="113">
        <f t="shared" si="40"/>
        <v>0</v>
      </c>
      <c r="G96" s="113">
        <f t="shared" si="40"/>
        <v>0</v>
      </c>
      <c r="H96" s="113">
        <f t="shared" si="40"/>
        <v>601096000</v>
      </c>
      <c r="I96" s="113">
        <f t="shared" si="40"/>
        <v>0</v>
      </c>
      <c r="J96" s="113">
        <f t="shared" si="40"/>
        <v>0</v>
      </c>
      <c r="K96" s="113">
        <f t="shared" si="40"/>
        <v>0</v>
      </c>
      <c r="L96" s="113">
        <f t="shared" si="40"/>
        <v>0</v>
      </c>
      <c r="M96" s="113">
        <f t="shared" si="40"/>
        <v>0</v>
      </c>
      <c r="N96" s="113">
        <f t="shared" si="40"/>
        <v>0</v>
      </c>
      <c r="O96" s="113">
        <f t="shared" si="40"/>
        <v>0</v>
      </c>
      <c r="P96" s="113">
        <f t="shared" si="40"/>
        <v>601096000</v>
      </c>
      <c r="Q96" s="113">
        <f t="shared" si="40"/>
        <v>0</v>
      </c>
      <c r="R96" s="110" t="str">
        <f t="shared" si="38"/>
        <v> </v>
      </c>
      <c r="S96" s="111" t="str">
        <f t="shared" si="38"/>
        <v> </v>
      </c>
      <c r="T96" s="110">
        <f t="shared" si="35"/>
        <v>0.5007797920554519</v>
      </c>
      <c r="U96" s="111">
        <f t="shared" si="36"/>
        <v>0</v>
      </c>
      <c r="V96" s="113"/>
      <c r="W96" s="113"/>
    </row>
    <row r="97" spans="1:23" ht="12.75">
      <c r="A97" s="114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6"/>
      <c r="S97" s="116"/>
      <c r="T97" s="116"/>
      <c r="U97" s="116"/>
      <c r="V97" s="115"/>
      <c r="W97" s="115"/>
    </row>
    <row r="98" ht="12.75">
      <c r="A98" s="117" t="s">
        <v>104</v>
      </c>
    </row>
    <row r="99" ht="12.75">
      <c r="A99" s="117" t="s">
        <v>105</v>
      </c>
    </row>
    <row r="100" spans="1:22" ht="12.75">
      <c r="A100" s="117" t="s">
        <v>106</v>
      </c>
      <c r="B100" s="118"/>
      <c r="C100" s="118"/>
      <c r="D100" s="118"/>
      <c r="E100" s="118"/>
      <c r="F100" s="118"/>
      <c r="H100" s="118"/>
      <c r="I100" s="118"/>
      <c r="J100" s="118"/>
      <c r="K100" s="118"/>
      <c r="V100" s="118"/>
    </row>
    <row r="101" spans="1:22" ht="12.75">
      <c r="A101" s="117" t="s">
        <v>107</v>
      </c>
      <c r="B101" s="118"/>
      <c r="C101" s="118"/>
      <c r="D101" s="118"/>
      <c r="E101" s="118"/>
      <c r="F101" s="118"/>
      <c r="H101" s="118"/>
      <c r="I101" s="118"/>
      <c r="J101" s="118"/>
      <c r="K101" s="118"/>
      <c r="V101" s="118"/>
    </row>
    <row r="102" spans="1:22" ht="12.75">
      <c r="A102" s="117" t="s">
        <v>108</v>
      </c>
      <c r="B102" s="118"/>
      <c r="C102" s="118"/>
      <c r="D102" s="118"/>
      <c r="E102" s="118"/>
      <c r="F102" s="118"/>
      <c r="H102" s="118"/>
      <c r="I102" s="118"/>
      <c r="J102" s="118"/>
      <c r="K102" s="118"/>
      <c r="V102" s="118"/>
    </row>
    <row r="103" ht="12.75">
      <c r="A103" s="117" t="s">
        <v>109</v>
      </c>
    </row>
    <row r="106" spans="1:23" ht="12.75">
      <c r="A106" s="118"/>
      <c r="G106" s="118"/>
      <c r="W106" s="118"/>
    </row>
    <row r="107" spans="1:23" ht="12.75">
      <c r="A107" s="118"/>
      <c r="G107" s="118"/>
      <c r="W107" s="118"/>
    </row>
    <row r="108" spans="1:23" ht="12.75">
      <c r="A108" s="118"/>
      <c r="G108" s="118"/>
      <c r="W108" s="118"/>
    </row>
  </sheetData>
  <sheetProtection password="F954" sheet="1" objects="1" scenarios="1"/>
  <mergeCells count="17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R57:S57"/>
    <mergeCell ref="T57:U57"/>
    <mergeCell ref="V57:W57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8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1" max="1" width="48.00390625" style="0" customWidth="1"/>
    <col min="2" max="9" width="13.7109375" style="0" customWidth="1"/>
    <col min="10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"/>
      <c r="W1" s="1"/>
    </row>
    <row r="2" spans="1:23" ht="18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2"/>
      <c r="W2" s="2"/>
    </row>
    <row r="3" spans="1:23" ht="18" customHeight="1">
      <c r="A3" s="125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2"/>
      <c r="W3" s="2"/>
    </row>
    <row r="4" spans="1:23" ht="18" customHeight="1">
      <c r="A4" s="125" t="s">
        <v>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2"/>
      <c r="W4" s="2"/>
    </row>
    <row r="5" spans="1:23" ht="15" customHeight="1">
      <c r="A5" s="126" t="s">
        <v>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3"/>
      <c r="W5" s="3"/>
    </row>
    <row r="6" spans="1:23" ht="12.75" customHeight="1">
      <c r="A6" s="4"/>
      <c r="B6" s="4"/>
      <c r="C6" s="4"/>
      <c r="D6" s="4"/>
      <c r="E6" s="5"/>
      <c r="F6" s="119" t="s">
        <v>3</v>
      </c>
      <c r="G6" s="120"/>
      <c r="H6" s="119" t="s">
        <v>4</v>
      </c>
      <c r="I6" s="120"/>
      <c r="J6" s="119" t="s">
        <v>5</v>
      </c>
      <c r="K6" s="120"/>
      <c r="L6" s="119" t="s">
        <v>6</v>
      </c>
      <c r="M6" s="120"/>
      <c r="N6" s="119" t="s">
        <v>7</v>
      </c>
      <c r="O6" s="120"/>
      <c r="P6" s="119" t="s">
        <v>8</v>
      </c>
      <c r="Q6" s="120"/>
      <c r="R6" s="119" t="s">
        <v>9</v>
      </c>
      <c r="S6" s="120"/>
      <c r="T6" s="119" t="s">
        <v>10</v>
      </c>
      <c r="U6" s="120"/>
      <c r="V6" s="119" t="s">
        <v>11</v>
      </c>
      <c r="W6" s="120"/>
    </row>
    <row r="7" spans="1:23" ht="76.5">
      <c r="A7" s="6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hidden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>
        <v>0</v>
      </c>
      <c r="I9" s="20">
        <v>0</v>
      </c>
      <c r="J9" s="19"/>
      <c r="K9" s="20"/>
      <c r="L9" s="19"/>
      <c r="M9" s="20"/>
      <c r="N9" s="19"/>
      <c r="O9" s="20"/>
      <c r="P9" s="19">
        <f>$H9+$J9+$L9+$N9</f>
        <v>0</v>
      </c>
      <c r="Q9" s="20">
        <f>$I9+$K9+$M9+$O9</f>
        <v>0</v>
      </c>
      <c r="R9" s="21">
        <f>IF($H9=0,0,(($H9-$H9)/$H9)*100)</f>
        <v>0</v>
      </c>
      <c r="S9" s="22">
        <f>IF($I9=0,0,(($I9-$I9)/$I9)*100)</f>
        <v>0</v>
      </c>
      <c r="T9" s="21">
        <f>IF($E9=0,0,($P9/$E9)*100)</f>
        <v>0</v>
      </c>
      <c r="U9" s="23">
        <f>IF($E9=0,0,($Q9/$E9)*100)</f>
        <v>0</v>
      </c>
      <c r="V9" s="19"/>
      <c r="W9" s="20"/>
    </row>
    <row r="10" spans="1:23" ht="12.75">
      <c r="A10" s="17" t="s">
        <v>34</v>
      </c>
      <c r="B10" s="18">
        <v>43500000</v>
      </c>
      <c r="C10" s="18">
        <v>0</v>
      </c>
      <c r="D10" s="18"/>
      <c r="E10" s="18">
        <f>$B10+$C10+$D10</f>
        <v>43500000</v>
      </c>
      <c r="F10" s="19">
        <v>43500000</v>
      </c>
      <c r="G10" s="20">
        <v>43500000</v>
      </c>
      <c r="H10" s="19">
        <v>7143000</v>
      </c>
      <c r="I10" s="20">
        <v>6728108</v>
      </c>
      <c r="J10" s="19"/>
      <c r="K10" s="20"/>
      <c r="L10" s="19"/>
      <c r="M10" s="20"/>
      <c r="N10" s="19"/>
      <c r="O10" s="20"/>
      <c r="P10" s="19">
        <f>$H10+$J10+$L10+$N10</f>
        <v>7143000</v>
      </c>
      <c r="Q10" s="20">
        <f>$I10+$K10+$M10+$O10</f>
        <v>6728108</v>
      </c>
      <c r="R10" s="21">
        <f>IF($H10=0,0,(($H10-$H10)/$H10)*100)</f>
        <v>0</v>
      </c>
      <c r="S10" s="22">
        <f>IF($I10=0,0,(($I10-$I10)/$I10)*100)</f>
        <v>0</v>
      </c>
      <c r="T10" s="21">
        <f>IF($E10=0,0,($P10/$E10)*100)</f>
        <v>16.420689655172414</v>
      </c>
      <c r="U10" s="23">
        <f>IF($E10=0,0,($Q10/$E10)*100)</f>
        <v>15.466914942528737</v>
      </c>
      <c r="V10" s="19"/>
      <c r="W10" s="20"/>
    </row>
    <row r="11" spans="1:23" ht="12.75">
      <c r="A11" s="17" t="s">
        <v>35</v>
      </c>
      <c r="B11" s="18">
        <v>3000000</v>
      </c>
      <c r="C11" s="18">
        <v>0</v>
      </c>
      <c r="D11" s="18"/>
      <c r="E11" s="18">
        <f>$B11+$C11+$D11</f>
        <v>3000000</v>
      </c>
      <c r="F11" s="19">
        <v>1700000</v>
      </c>
      <c r="G11" s="20">
        <v>1700000</v>
      </c>
      <c r="H11" s="19">
        <v>844000</v>
      </c>
      <c r="I11" s="20">
        <v>0</v>
      </c>
      <c r="J11" s="19"/>
      <c r="K11" s="20"/>
      <c r="L11" s="19"/>
      <c r="M11" s="20"/>
      <c r="N11" s="19"/>
      <c r="O11" s="20"/>
      <c r="P11" s="19">
        <f>$H11+$J11+$L11+$N11</f>
        <v>844000</v>
      </c>
      <c r="Q11" s="20">
        <f>$I11+$K11+$M11+$O11</f>
        <v>0</v>
      </c>
      <c r="R11" s="21">
        <f>IF($H11=0,0,(($H11-$H11)/$H11)*100)</f>
        <v>0</v>
      </c>
      <c r="S11" s="22">
        <f>IF($I11=0,0,(($I11-$I11)/$I11)*100)</f>
        <v>0</v>
      </c>
      <c r="T11" s="21">
        <f>IF($E11=0,0,($P11/$E11)*100)</f>
        <v>28.133333333333333</v>
      </c>
      <c r="U11" s="23">
        <f>IF($E11=0,0,($Q11/$E11)*100)</f>
        <v>0</v>
      </c>
      <c r="V11" s="19"/>
      <c r="W11" s="20"/>
    </row>
    <row r="12" spans="1:23" ht="12.75">
      <c r="A12" s="17" t="s">
        <v>36</v>
      </c>
      <c r="B12" s="18">
        <v>111500000</v>
      </c>
      <c r="C12" s="18">
        <v>0</v>
      </c>
      <c r="D12" s="18"/>
      <c r="E12" s="18">
        <f>$B12+$C12+$D12</f>
        <v>111500000</v>
      </c>
      <c r="F12" s="19">
        <v>28217000</v>
      </c>
      <c r="G12" s="20">
        <v>5970000</v>
      </c>
      <c r="H12" s="19">
        <v>2599000</v>
      </c>
      <c r="I12" s="20">
        <v>27173938</v>
      </c>
      <c r="J12" s="19"/>
      <c r="K12" s="20"/>
      <c r="L12" s="19"/>
      <c r="M12" s="20"/>
      <c r="N12" s="19"/>
      <c r="O12" s="20"/>
      <c r="P12" s="19">
        <f>$H12+$J12+$L12+$N12</f>
        <v>2599000</v>
      </c>
      <c r="Q12" s="20">
        <f>$I12+$K12+$M12+$O12</f>
        <v>27173938</v>
      </c>
      <c r="R12" s="21">
        <f>IF($H12=0,0,(($H12-$H12)/$H12)*100)</f>
        <v>0</v>
      </c>
      <c r="S12" s="22">
        <f>IF($I12=0,0,(($I12-$I12)/$I12)*100)</f>
        <v>0</v>
      </c>
      <c r="T12" s="21">
        <f>IF($E12=0,0,($P12/$E12)*100)</f>
        <v>2.330941704035874</v>
      </c>
      <c r="U12" s="23">
        <f>IF($E12=0,0,($Q12/$E12)*100)</f>
        <v>24.37124484304933</v>
      </c>
      <c r="V12" s="19"/>
      <c r="W12" s="20"/>
    </row>
    <row r="13" spans="1:23" ht="12.75">
      <c r="A13" s="17" t="s">
        <v>37</v>
      </c>
      <c r="B13" s="18">
        <v>16146000</v>
      </c>
      <c r="C13" s="18">
        <v>0</v>
      </c>
      <c r="D13" s="18"/>
      <c r="E13" s="18">
        <f>$B13+$C13+$D13</f>
        <v>16146000</v>
      </c>
      <c r="F13" s="19">
        <v>8278000</v>
      </c>
      <c r="G13" s="20">
        <v>0</v>
      </c>
      <c r="H13" s="19">
        <v>0</v>
      </c>
      <c r="I13" s="20">
        <v>0</v>
      </c>
      <c r="J13" s="19"/>
      <c r="K13" s="20"/>
      <c r="L13" s="19"/>
      <c r="M13" s="20"/>
      <c r="N13" s="19"/>
      <c r="O13" s="20"/>
      <c r="P13" s="19">
        <f>$H13+$J13+$L13+$N13</f>
        <v>0</v>
      </c>
      <c r="Q13" s="20">
        <f>$I13+$K13+$M13+$O13</f>
        <v>0</v>
      </c>
      <c r="R13" s="21">
        <f>IF($H13=0,0,(($H13-$H13)/$H13)*100)</f>
        <v>0</v>
      </c>
      <c r="S13" s="22">
        <f>IF($I13=0,0,(($I13-$I13)/$I13)*100)</f>
        <v>0</v>
      </c>
      <c r="T13" s="21">
        <f>IF($E13=0,0,($P13/$E13)*100)</f>
        <v>0</v>
      </c>
      <c r="U13" s="23">
        <f>IF($E13=0,0,($Q13/$E13)*100)</f>
        <v>0</v>
      </c>
      <c r="V13" s="19"/>
      <c r="W13" s="20"/>
    </row>
    <row r="14" spans="1:23" ht="12.75">
      <c r="A14" s="24" t="s">
        <v>38</v>
      </c>
      <c r="B14" s="25">
        <f>SUM(B9:B13)</f>
        <v>174146000</v>
      </c>
      <c r="C14" s="25">
        <f>SUM(C9:C13)</f>
        <v>0</v>
      </c>
      <c r="D14" s="25">
        <f>SUM(D9:D13)</f>
        <v>0</v>
      </c>
      <c r="E14" s="25">
        <f>$B14+$C14+$D14</f>
        <v>174146000</v>
      </c>
      <c r="F14" s="26">
        <f aca="true" t="shared" si="0" ref="F14:O14">SUM(F9:F13)</f>
        <v>81695000</v>
      </c>
      <c r="G14" s="27">
        <f t="shared" si="0"/>
        <v>51170000</v>
      </c>
      <c r="H14" s="26">
        <f t="shared" si="0"/>
        <v>10586000</v>
      </c>
      <c r="I14" s="27">
        <f t="shared" si="0"/>
        <v>33902046</v>
      </c>
      <c r="J14" s="26">
        <f t="shared" si="0"/>
        <v>0</v>
      </c>
      <c r="K14" s="27">
        <f t="shared" si="0"/>
        <v>0</v>
      </c>
      <c r="L14" s="26">
        <f t="shared" si="0"/>
        <v>0</v>
      </c>
      <c r="M14" s="27">
        <f t="shared" si="0"/>
        <v>0</v>
      </c>
      <c r="N14" s="26">
        <f t="shared" si="0"/>
        <v>0</v>
      </c>
      <c r="O14" s="27">
        <f t="shared" si="0"/>
        <v>0</v>
      </c>
      <c r="P14" s="26">
        <f>$H14+$J14+$L14+$N14</f>
        <v>10586000</v>
      </c>
      <c r="Q14" s="27">
        <f>$I14+$K14+$M14+$O14</f>
        <v>33902046</v>
      </c>
      <c r="R14" s="28">
        <f>IF($H14=0,0,(($H14-$H14)/$H14)*100)</f>
        <v>0</v>
      </c>
      <c r="S14" s="29">
        <f>IF($I14=0,0,(($I14-$I14)/$I14)*100)</f>
        <v>0</v>
      </c>
      <c r="T14" s="28">
        <f>IF(SUM($E9:$E12)=0,0,(P14/SUM($E9:$E12))*100)</f>
        <v>6.7</v>
      </c>
      <c r="U14" s="30">
        <f>IF(SUM($E9:$E12)=0,0,(Q14/SUM($E9:$E12))*100)</f>
        <v>21.456991139240504</v>
      </c>
      <c r="V14" s="26">
        <f>SUM(V9:V13)</f>
        <v>0</v>
      </c>
      <c r="W14" s="27">
        <f>SUM(W9:W13)</f>
        <v>0</v>
      </c>
    </row>
    <row r="15" spans="1:23" ht="12.75" customHeight="1">
      <c r="A15" s="10" t="s">
        <v>39</v>
      </c>
      <c r="B15" s="31"/>
      <c r="C15" s="31"/>
      <c r="D15" s="31"/>
      <c r="E15" s="31"/>
      <c r="F15" s="32"/>
      <c r="G15" s="33"/>
      <c r="H15" s="32"/>
      <c r="I15" s="33"/>
      <c r="J15" s="32"/>
      <c r="K15" s="33"/>
      <c r="L15" s="32"/>
      <c r="M15" s="33"/>
      <c r="N15" s="32"/>
      <c r="O15" s="33"/>
      <c r="P15" s="32"/>
      <c r="Q15" s="33"/>
      <c r="R15" s="14"/>
      <c r="S15" s="15"/>
      <c r="T15" s="14"/>
      <c r="U15" s="16"/>
      <c r="V15" s="32"/>
      <c r="W15" s="33"/>
    </row>
    <row r="16" spans="1:23" ht="12.75">
      <c r="A16" s="17" t="s">
        <v>40</v>
      </c>
      <c r="B16" s="18">
        <v>25000000</v>
      </c>
      <c r="C16" s="18">
        <v>0</v>
      </c>
      <c r="D16" s="18"/>
      <c r="E16" s="18">
        <f>$B16+$C16+$D16</f>
        <v>25000000</v>
      </c>
      <c r="F16" s="19">
        <v>25000000</v>
      </c>
      <c r="G16" s="20">
        <v>25000000</v>
      </c>
      <c r="H16" s="19">
        <v>1412000</v>
      </c>
      <c r="I16" s="20">
        <v>4044567</v>
      </c>
      <c r="J16" s="19"/>
      <c r="K16" s="20"/>
      <c r="L16" s="19"/>
      <c r="M16" s="20"/>
      <c r="N16" s="19"/>
      <c r="O16" s="20"/>
      <c r="P16" s="19">
        <f>$H16+$J16+$L16+$N16</f>
        <v>1412000</v>
      </c>
      <c r="Q16" s="20">
        <f>$I16+$K16+$M16+$O16</f>
        <v>4044567</v>
      </c>
      <c r="R16" s="21">
        <f>IF($H16=0,0,(($H16-$H16)/$H16)*100)</f>
        <v>0</v>
      </c>
      <c r="S16" s="22">
        <f>IF($I16=0,0,(($I16-$I16)/$I16)*100)</f>
        <v>0</v>
      </c>
      <c r="T16" s="21">
        <f>IF($E16=0,0,($P16/$E16)*100)</f>
        <v>5.648000000000001</v>
      </c>
      <c r="U16" s="23">
        <f>IF($E16=0,0,($Q16/$E16)*100)</f>
        <v>16.178268000000003</v>
      </c>
      <c r="V16" s="19"/>
      <c r="W16" s="20"/>
    </row>
    <row r="17" spans="1:23" ht="12.75">
      <c r="A17" s="17" t="s">
        <v>41</v>
      </c>
      <c r="B17" s="18">
        <v>14200000</v>
      </c>
      <c r="C17" s="18">
        <v>0</v>
      </c>
      <c r="D17" s="18"/>
      <c r="E17" s="18">
        <f>$B17+$C17+$D17</f>
        <v>14200000</v>
      </c>
      <c r="F17" s="19">
        <v>14200000</v>
      </c>
      <c r="G17" s="20">
        <v>14200000</v>
      </c>
      <c r="H17" s="19">
        <v>0</v>
      </c>
      <c r="I17" s="20">
        <v>0</v>
      </c>
      <c r="J17" s="19"/>
      <c r="K17" s="20"/>
      <c r="L17" s="19"/>
      <c r="M17" s="20"/>
      <c r="N17" s="19"/>
      <c r="O17" s="20"/>
      <c r="P17" s="19">
        <f>$H17+$J17+$L17+$N17</f>
        <v>0</v>
      </c>
      <c r="Q17" s="20">
        <f>$I17+$K17+$M17+$O17</f>
        <v>0</v>
      </c>
      <c r="R17" s="21">
        <f>IF($H17=0,0,(($H17-$H17)/$H17)*100)</f>
        <v>0</v>
      </c>
      <c r="S17" s="22">
        <f>IF($I17=0,0,(($I17-$I17)/$I17)*100)</f>
        <v>0</v>
      </c>
      <c r="T17" s="21">
        <f>IF($E17=0,0,($P17/$E17)*100)</f>
        <v>0</v>
      </c>
      <c r="U17" s="23">
        <f>IF($E17=0,0,($Q17/$E17)*100)</f>
        <v>0</v>
      </c>
      <c r="V17" s="19"/>
      <c r="W17" s="20"/>
    </row>
    <row r="18" spans="1:23" ht="12.75">
      <c r="A18" s="17" t="s">
        <v>42</v>
      </c>
      <c r="B18" s="18">
        <v>0</v>
      </c>
      <c r="C18" s="18">
        <v>0</v>
      </c>
      <c r="D18" s="18"/>
      <c r="E18" s="18">
        <f>$B18+$C18+$D18</f>
        <v>0</v>
      </c>
      <c r="F18" s="19">
        <v>0</v>
      </c>
      <c r="G18" s="20">
        <v>0</v>
      </c>
      <c r="H18" s="19">
        <v>0</v>
      </c>
      <c r="I18" s="20">
        <v>0</v>
      </c>
      <c r="J18" s="19"/>
      <c r="K18" s="20"/>
      <c r="L18" s="19"/>
      <c r="M18" s="20"/>
      <c r="N18" s="19"/>
      <c r="O18" s="20"/>
      <c r="P18" s="19">
        <f>$H18+$J18+$L18+$N18</f>
        <v>0</v>
      </c>
      <c r="Q18" s="20">
        <f>$I18+$K18+$M18+$O18</f>
        <v>0</v>
      </c>
      <c r="R18" s="21">
        <f>IF($H18=0,0,(($H18-$H18)/$H18)*100)</f>
        <v>0</v>
      </c>
      <c r="S18" s="22">
        <f>IF($I18=0,0,(($I18-$I18)/$I18)*100)</f>
        <v>0</v>
      </c>
      <c r="T18" s="21">
        <f>IF($E18=0,0,($P18/$E18)*100)</f>
        <v>0</v>
      </c>
      <c r="U18" s="23">
        <f>IF($E18=0,0,($Q18/$E18)*100)</f>
        <v>0</v>
      </c>
      <c r="V18" s="19"/>
      <c r="W18" s="20"/>
    </row>
    <row r="19" spans="1:23" ht="12.75">
      <c r="A19" s="24" t="s">
        <v>38</v>
      </c>
      <c r="B19" s="25">
        <f>SUM(B16:B18)</f>
        <v>39200000</v>
      </c>
      <c r="C19" s="25">
        <f>SUM(C16:C18)</f>
        <v>0</v>
      </c>
      <c r="D19" s="25">
        <f>SUM(D16:D18)</f>
        <v>0</v>
      </c>
      <c r="E19" s="25">
        <f>$B19+$C19+$D19</f>
        <v>39200000</v>
      </c>
      <c r="F19" s="26">
        <f aca="true" t="shared" si="1" ref="F19:O19">SUM(F16:F18)</f>
        <v>39200000</v>
      </c>
      <c r="G19" s="27">
        <f t="shared" si="1"/>
        <v>39200000</v>
      </c>
      <c r="H19" s="26">
        <f t="shared" si="1"/>
        <v>1412000</v>
      </c>
      <c r="I19" s="27">
        <f t="shared" si="1"/>
        <v>4044567</v>
      </c>
      <c r="J19" s="26">
        <f t="shared" si="1"/>
        <v>0</v>
      </c>
      <c r="K19" s="27">
        <f t="shared" si="1"/>
        <v>0</v>
      </c>
      <c r="L19" s="26">
        <f t="shared" si="1"/>
        <v>0</v>
      </c>
      <c r="M19" s="27">
        <f t="shared" si="1"/>
        <v>0</v>
      </c>
      <c r="N19" s="26">
        <f t="shared" si="1"/>
        <v>0</v>
      </c>
      <c r="O19" s="27">
        <f t="shared" si="1"/>
        <v>0</v>
      </c>
      <c r="P19" s="26">
        <f>$H19+$J19+$L19+$N19</f>
        <v>1412000</v>
      </c>
      <c r="Q19" s="27">
        <f>$I19+$K19+$M19+$O19</f>
        <v>4044567</v>
      </c>
      <c r="R19" s="28">
        <f>IF($H19=0,0,(($H19-$H19)/$H19)*100)</f>
        <v>0</v>
      </c>
      <c r="S19" s="29">
        <f>IF($I19=0,0,(($I19-$I19)/$I19)*100)</f>
        <v>0</v>
      </c>
      <c r="T19" s="28">
        <f>IF(SUM($E16:$E17)=0,0,(P19/SUM($E16:$E17))*100)</f>
        <v>3.602040816326531</v>
      </c>
      <c r="U19" s="30">
        <f>IF(SUM($E16:$E17)=0,0,(Q19/SUM($E16:$E17))*100)</f>
        <v>10.317772959183673</v>
      </c>
      <c r="V19" s="26">
        <f>SUM(V16:V18)</f>
        <v>0</v>
      </c>
      <c r="W19" s="27">
        <f>SUM(W16:W18)</f>
        <v>0</v>
      </c>
    </row>
    <row r="20" spans="1:23" ht="12.75" customHeight="1">
      <c r="A20" s="10" t="s">
        <v>43</v>
      </c>
      <c r="B20" s="31"/>
      <c r="C20" s="31"/>
      <c r="D20" s="31"/>
      <c r="E20" s="31"/>
      <c r="F20" s="32"/>
      <c r="G20" s="33"/>
      <c r="H20" s="32"/>
      <c r="I20" s="33"/>
      <c r="J20" s="32"/>
      <c r="K20" s="33"/>
      <c r="L20" s="32"/>
      <c r="M20" s="33"/>
      <c r="N20" s="32"/>
      <c r="O20" s="33"/>
      <c r="P20" s="32"/>
      <c r="Q20" s="33"/>
      <c r="R20" s="14"/>
      <c r="S20" s="15"/>
      <c r="T20" s="14"/>
      <c r="U20" s="16"/>
      <c r="V20" s="32"/>
      <c r="W20" s="33"/>
    </row>
    <row r="21" spans="1:23" ht="12.75">
      <c r="A21" s="17" t="s">
        <v>44</v>
      </c>
      <c r="B21" s="18">
        <v>98703000</v>
      </c>
      <c r="C21" s="18">
        <v>0</v>
      </c>
      <c r="D21" s="18"/>
      <c r="E21" s="18">
        <f>$B21+$C21+$D21</f>
        <v>98703000</v>
      </c>
      <c r="F21" s="19">
        <v>10000000</v>
      </c>
      <c r="G21" s="20">
        <v>10000000</v>
      </c>
      <c r="H21" s="19">
        <v>6221000</v>
      </c>
      <c r="I21" s="20">
        <v>4411128</v>
      </c>
      <c r="J21" s="19"/>
      <c r="K21" s="20"/>
      <c r="L21" s="19"/>
      <c r="M21" s="20"/>
      <c r="N21" s="19"/>
      <c r="O21" s="20"/>
      <c r="P21" s="19">
        <f>$H21+$J21+$L21+$N21</f>
        <v>6221000</v>
      </c>
      <c r="Q21" s="20">
        <f>$I21+$K21+$M21+$O21</f>
        <v>4411128</v>
      </c>
      <c r="R21" s="21">
        <f>IF($H21=0,0,(($H21-$H21)/$H21)*100)</f>
        <v>0</v>
      </c>
      <c r="S21" s="22">
        <f>IF($I21=0,0,(($I21-$I21)/$I21)*100)</f>
        <v>0</v>
      </c>
      <c r="T21" s="21">
        <f>IF($E21=0,0,($P21/$E21)*100)</f>
        <v>6.302746623709512</v>
      </c>
      <c r="U21" s="23">
        <f>IF($E21=0,0,($Q21/$E21)*100)</f>
        <v>4.469092124859427</v>
      </c>
      <c r="V21" s="19"/>
      <c r="W21" s="20"/>
    </row>
    <row r="22" spans="1:23" ht="12.75">
      <c r="A22" s="17" t="s">
        <v>45</v>
      </c>
      <c r="B22" s="18">
        <v>7104000</v>
      </c>
      <c r="C22" s="18">
        <v>0</v>
      </c>
      <c r="D22" s="18"/>
      <c r="E22" s="18">
        <f>$B22+$C22+$D22</f>
        <v>7104000</v>
      </c>
      <c r="F22" s="19">
        <v>7104000</v>
      </c>
      <c r="G22" s="20">
        <v>7104000</v>
      </c>
      <c r="H22" s="19">
        <v>1994000</v>
      </c>
      <c r="I22" s="20">
        <v>233700</v>
      </c>
      <c r="J22" s="19"/>
      <c r="K22" s="20"/>
      <c r="L22" s="19"/>
      <c r="M22" s="20"/>
      <c r="N22" s="19"/>
      <c r="O22" s="20"/>
      <c r="P22" s="19">
        <f>$H22+$J22+$L22+$N22</f>
        <v>1994000</v>
      </c>
      <c r="Q22" s="20">
        <f>$I22+$K22+$M22+$O22</f>
        <v>233700</v>
      </c>
      <c r="R22" s="21">
        <f>IF($H22=0,0,(($H22-$H22)/$H22)*100)</f>
        <v>0</v>
      </c>
      <c r="S22" s="22">
        <f>IF($I22=0,0,(($I22-$I22)/$I22)*100)</f>
        <v>0</v>
      </c>
      <c r="T22" s="21">
        <f>IF($E22=0,0,($P22/$E22)*100)</f>
        <v>28.068693693693692</v>
      </c>
      <c r="U22" s="23">
        <f>IF($E22=0,0,($Q22/$E22)*100)</f>
        <v>3.289695945945946</v>
      </c>
      <c r="V22" s="19"/>
      <c r="W22" s="20"/>
    </row>
    <row r="23" spans="1:23" ht="12.75">
      <c r="A23" s="24" t="s">
        <v>38</v>
      </c>
      <c r="B23" s="25">
        <f>SUM(B21:B22)</f>
        <v>105807000</v>
      </c>
      <c r="C23" s="25">
        <f>SUM(C21:C22)</f>
        <v>0</v>
      </c>
      <c r="D23" s="25">
        <f>SUM(D21:D22)</f>
        <v>0</v>
      </c>
      <c r="E23" s="25">
        <f>$B23+$C23+$D23</f>
        <v>105807000</v>
      </c>
      <c r="F23" s="26">
        <f aca="true" t="shared" si="2" ref="F23:O23">SUM(F21:F22)</f>
        <v>17104000</v>
      </c>
      <c r="G23" s="27">
        <f t="shared" si="2"/>
        <v>17104000</v>
      </c>
      <c r="H23" s="26">
        <f t="shared" si="2"/>
        <v>8215000</v>
      </c>
      <c r="I23" s="27">
        <f t="shared" si="2"/>
        <v>4644828</v>
      </c>
      <c r="J23" s="26">
        <f t="shared" si="2"/>
        <v>0</v>
      </c>
      <c r="K23" s="27">
        <f t="shared" si="2"/>
        <v>0</v>
      </c>
      <c r="L23" s="26">
        <f t="shared" si="2"/>
        <v>0</v>
      </c>
      <c r="M23" s="27">
        <f t="shared" si="2"/>
        <v>0</v>
      </c>
      <c r="N23" s="26">
        <f t="shared" si="2"/>
        <v>0</v>
      </c>
      <c r="O23" s="27">
        <f t="shared" si="2"/>
        <v>0</v>
      </c>
      <c r="P23" s="26">
        <f>$H23+$J23+$L23+$N23</f>
        <v>8215000</v>
      </c>
      <c r="Q23" s="27">
        <f>$I23+$K23+$M23+$O23</f>
        <v>4644828</v>
      </c>
      <c r="R23" s="28">
        <f>IF($H23=0,0,(($H23-$H23)/$H23)*100)</f>
        <v>0</v>
      </c>
      <c r="S23" s="29">
        <f>IF($I23=0,0,(($I23-$I23)/$I23)*100)</f>
        <v>0</v>
      </c>
      <c r="T23" s="28">
        <f>IF($E23=0,0,($P23/$E23)*100)</f>
        <v>7.764136588316463</v>
      </c>
      <c r="U23" s="30">
        <f>IF($E23=0,0,($Q23/$E23)*100)</f>
        <v>4.389906149876662</v>
      </c>
      <c r="V23" s="26">
        <f>SUM(V21:V22)</f>
        <v>0</v>
      </c>
      <c r="W23" s="27">
        <f>SUM(W21:W22)</f>
        <v>0</v>
      </c>
    </row>
    <row r="24" spans="1:23" ht="12.75" customHeight="1">
      <c r="A24" s="10" t="s">
        <v>46</v>
      </c>
      <c r="B24" s="31"/>
      <c r="C24" s="31"/>
      <c r="D24" s="31"/>
      <c r="E24" s="31"/>
      <c r="F24" s="32"/>
      <c r="G24" s="33"/>
      <c r="H24" s="32"/>
      <c r="I24" s="33"/>
      <c r="J24" s="32"/>
      <c r="K24" s="33"/>
      <c r="L24" s="32"/>
      <c r="M24" s="33"/>
      <c r="N24" s="32"/>
      <c r="O24" s="33"/>
      <c r="P24" s="32"/>
      <c r="Q24" s="33"/>
      <c r="R24" s="14"/>
      <c r="S24" s="15"/>
      <c r="T24" s="14"/>
      <c r="U24" s="16"/>
      <c r="V24" s="32"/>
      <c r="W24" s="33"/>
    </row>
    <row r="25" spans="1:23" ht="12.75">
      <c r="A25" s="17" t="s">
        <v>47</v>
      </c>
      <c r="B25" s="18">
        <v>48082000</v>
      </c>
      <c r="C25" s="18">
        <v>0</v>
      </c>
      <c r="D25" s="18"/>
      <c r="E25" s="18">
        <f>$B25+$C25+$D25</f>
        <v>48082000</v>
      </c>
      <c r="F25" s="19">
        <v>19230000</v>
      </c>
      <c r="G25" s="20">
        <v>25005000</v>
      </c>
      <c r="H25" s="19">
        <v>8000</v>
      </c>
      <c r="I25" s="20">
        <v>4832984</v>
      </c>
      <c r="J25" s="19"/>
      <c r="K25" s="20"/>
      <c r="L25" s="19"/>
      <c r="M25" s="20"/>
      <c r="N25" s="19"/>
      <c r="O25" s="20"/>
      <c r="P25" s="19">
        <f>$H25+$J25+$L25+$N25</f>
        <v>8000</v>
      </c>
      <c r="Q25" s="20">
        <f>$I25+$K25+$M25+$O25</f>
        <v>4832984</v>
      </c>
      <c r="R25" s="21">
        <f>IF($H25=0,0,(($H25-$H25)/$H25)*100)</f>
        <v>0</v>
      </c>
      <c r="S25" s="22">
        <f>IF($I25=0,0,(($I25-$I25)/$I25)*100)</f>
        <v>0</v>
      </c>
      <c r="T25" s="21">
        <f>IF($E25=0,0,($P25/$E25)*100)</f>
        <v>0.016638243001539037</v>
      </c>
      <c r="U25" s="23">
        <f>IF($E25=0,0,($Q25/$E25)*100)</f>
        <v>10.051545276818768</v>
      </c>
      <c r="V25" s="19"/>
      <c r="W25" s="20"/>
    </row>
    <row r="26" spans="1:23" ht="12.75">
      <c r="A26" s="24" t="s">
        <v>38</v>
      </c>
      <c r="B26" s="25">
        <f>B25</f>
        <v>48082000</v>
      </c>
      <c r="C26" s="25">
        <f>C25</f>
        <v>0</v>
      </c>
      <c r="D26" s="25">
        <f>D25</f>
        <v>0</v>
      </c>
      <c r="E26" s="25">
        <f>$B26+$C26+$D26</f>
        <v>48082000</v>
      </c>
      <c r="F26" s="26">
        <f aca="true" t="shared" si="3" ref="F26:O26">F25</f>
        <v>19230000</v>
      </c>
      <c r="G26" s="27">
        <f t="shared" si="3"/>
        <v>25005000</v>
      </c>
      <c r="H26" s="26">
        <f t="shared" si="3"/>
        <v>8000</v>
      </c>
      <c r="I26" s="27">
        <f t="shared" si="3"/>
        <v>4832984</v>
      </c>
      <c r="J26" s="26">
        <f t="shared" si="3"/>
        <v>0</v>
      </c>
      <c r="K26" s="27">
        <f t="shared" si="3"/>
        <v>0</v>
      </c>
      <c r="L26" s="26">
        <f t="shared" si="3"/>
        <v>0</v>
      </c>
      <c r="M26" s="27">
        <f t="shared" si="3"/>
        <v>0</v>
      </c>
      <c r="N26" s="26">
        <f t="shared" si="3"/>
        <v>0</v>
      </c>
      <c r="O26" s="27">
        <f t="shared" si="3"/>
        <v>0</v>
      </c>
      <c r="P26" s="26">
        <f>$H26+$J26+$L26+$N26</f>
        <v>8000</v>
      </c>
      <c r="Q26" s="27">
        <f>$I26+$K26+$M26+$O26</f>
        <v>4832984</v>
      </c>
      <c r="R26" s="28">
        <f>IF($H26=0,0,(($H26-$H26)/$H26)*100)</f>
        <v>0</v>
      </c>
      <c r="S26" s="29">
        <f>IF($I26=0,0,(($I26-$I26)/$I26)*100)</f>
        <v>0</v>
      </c>
      <c r="T26" s="28">
        <v>0</v>
      </c>
      <c r="U26" s="30">
        <v>0</v>
      </c>
      <c r="V26" s="26">
        <f>V25</f>
        <v>0</v>
      </c>
      <c r="W26" s="27">
        <f>W25</f>
        <v>0</v>
      </c>
    </row>
    <row r="27" spans="1:23" ht="12.75" customHeight="1">
      <c r="A27" s="10" t="s">
        <v>48</v>
      </c>
      <c r="B27" s="31"/>
      <c r="C27" s="31"/>
      <c r="D27" s="31"/>
      <c r="E27" s="31"/>
      <c r="F27" s="32"/>
      <c r="G27" s="33"/>
      <c r="H27" s="32"/>
      <c r="I27" s="33"/>
      <c r="J27" s="32"/>
      <c r="K27" s="33"/>
      <c r="L27" s="32"/>
      <c r="M27" s="33"/>
      <c r="N27" s="32"/>
      <c r="O27" s="33"/>
      <c r="P27" s="32"/>
      <c r="Q27" s="33"/>
      <c r="R27" s="14"/>
      <c r="S27" s="15"/>
      <c r="T27" s="14"/>
      <c r="U27" s="16"/>
      <c r="V27" s="32"/>
      <c r="W27" s="33"/>
    </row>
    <row r="28" spans="1:23" ht="12.75">
      <c r="A28" s="17" t="s">
        <v>49</v>
      </c>
      <c r="B28" s="18">
        <v>125300000</v>
      </c>
      <c r="C28" s="18">
        <v>0</v>
      </c>
      <c r="D28" s="18"/>
      <c r="E28" s="18">
        <f aca="true" t="shared" si="4" ref="E28:E33">$B28+$C28+$D28</f>
        <v>125300000</v>
      </c>
      <c r="F28" s="19">
        <v>87366000</v>
      </c>
      <c r="G28" s="20">
        <v>87366000</v>
      </c>
      <c r="H28" s="19">
        <v>8770000</v>
      </c>
      <c r="I28" s="20">
        <v>33212467</v>
      </c>
      <c r="J28" s="19"/>
      <c r="K28" s="20"/>
      <c r="L28" s="19"/>
      <c r="M28" s="20"/>
      <c r="N28" s="19"/>
      <c r="O28" s="20"/>
      <c r="P28" s="19">
        <f aca="true" t="shared" si="5" ref="P28:P33">$H28+$J28+$L28+$N28</f>
        <v>8770000</v>
      </c>
      <c r="Q28" s="20">
        <f aca="true" t="shared" si="6" ref="Q28:Q33">$I28+$K28+$M28+$O28</f>
        <v>33212467</v>
      </c>
      <c r="R28" s="21">
        <f aca="true" t="shared" si="7" ref="R28:R33">IF($H28=0,0,(($H28-$H28)/$H28)*100)</f>
        <v>0</v>
      </c>
      <c r="S28" s="22">
        <f aca="true" t="shared" si="8" ref="S28:S33">IF($I28=0,0,(($I28-$I28)/$I28)*100)</f>
        <v>0</v>
      </c>
      <c r="T28" s="21">
        <f>IF($E28=0,0,($P28/$E28)*100)</f>
        <v>6.999201915403034</v>
      </c>
      <c r="U28" s="23">
        <f>IF($E28=0,0,($Q28/$E28)*100)</f>
        <v>26.506358339984036</v>
      </c>
      <c r="V28" s="19"/>
      <c r="W28" s="20"/>
    </row>
    <row r="29" spans="1:23" ht="12.75">
      <c r="A29" s="17" t="s">
        <v>50</v>
      </c>
      <c r="B29" s="18">
        <v>235028000</v>
      </c>
      <c r="C29" s="18">
        <v>0</v>
      </c>
      <c r="D29" s="18"/>
      <c r="E29" s="18">
        <f t="shared" si="4"/>
        <v>235028000</v>
      </c>
      <c r="F29" s="19">
        <v>116404000</v>
      </c>
      <c r="G29" s="20">
        <v>0</v>
      </c>
      <c r="H29" s="19">
        <v>0</v>
      </c>
      <c r="I29" s="20">
        <v>0</v>
      </c>
      <c r="J29" s="19"/>
      <c r="K29" s="20"/>
      <c r="L29" s="19"/>
      <c r="M29" s="20"/>
      <c r="N29" s="19"/>
      <c r="O29" s="20"/>
      <c r="P29" s="19">
        <f t="shared" si="5"/>
        <v>0</v>
      </c>
      <c r="Q29" s="20">
        <f t="shared" si="6"/>
        <v>0</v>
      </c>
      <c r="R29" s="21">
        <f t="shared" si="7"/>
        <v>0</v>
      </c>
      <c r="S29" s="22">
        <f t="shared" si="8"/>
        <v>0</v>
      </c>
      <c r="T29" s="21">
        <f>IF($E29=0,0,($P29/$E29)*100)</f>
        <v>0</v>
      </c>
      <c r="U29" s="23">
        <f>IF($E29=0,0,($Q29/$E29)*100)</f>
        <v>0</v>
      </c>
      <c r="V29" s="19"/>
      <c r="W29" s="20"/>
    </row>
    <row r="30" spans="1:23" ht="25.5">
      <c r="A30" s="17" t="s">
        <v>51</v>
      </c>
      <c r="B30" s="18">
        <v>0</v>
      </c>
      <c r="C30" s="18">
        <v>0</v>
      </c>
      <c r="D30" s="18"/>
      <c r="E30" s="18">
        <f t="shared" si="4"/>
        <v>0</v>
      </c>
      <c r="F30" s="19">
        <v>0</v>
      </c>
      <c r="G30" s="20">
        <v>0</v>
      </c>
      <c r="H30" s="19">
        <v>0</v>
      </c>
      <c r="I30" s="20">
        <v>0</v>
      </c>
      <c r="J30" s="19"/>
      <c r="K30" s="20"/>
      <c r="L30" s="19"/>
      <c r="M30" s="20"/>
      <c r="N30" s="19"/>
      <c r="O30" s="20"/>
      <c r="P30" s="19">
        <f t="shared" si="5"/>
        <v>0</v>
      </c>
      <c r="Q30" s="20">
        <f t="shared" si="6"/>
        <v>0</v>
      </c>
      <c r="R30" s="21">
        <f t="shared" si="7"/>
        <v>0</v>
      </c>
      <c r="S30" s="22">
        <f t="shared" si="8"/>
        <v>0</v>
      </c>
      <c r="T30" s="21">
        <f>IF($E30=0,0,($P30/$E30)*100)</f>
        <v>0</v>
      </c>
      <c r="U30" s="23">
        <f>IF($E30=0,0,($Q30/$E30)*100)</f>
        <v>0</v>
      </c>
      <c r="V30" s="19"/>
      <c r="W30" s="20"/>
    </row>
    <row r="31" spans="1:23" ht="12.75">
      <c r="A31" s="17" t="s">
        <v>52</v>
      </c>
      <c r="B31" s="18">
        <v>37000000</v>
      </c>
      <c r="C31" s="18">
        <v>0</v>
      </c>
      <c r="D31" s="18"/>
      <c r="E31" s="18">
        <f t="shared" si="4"/>
        <v>37000000</v>
      </c>
      <c r="F31" s="19">
        <v>13000000</v>
      </c>
      <c r="G31" s="20">
        <v>0</v>
      </c>
      <c r="H31" s="19">
        <v>0</v>
      </c>
      <c r="I31" s="20">
        <v>5223507</v>
      </c>
      <c r="J31" s="19"/>
      <c r="K31" s="20"/>
      <c r="L31" s="19"/>
      <c r="M31" s="20"/>
      <c r="N31" s="19"/>
      <c r="O31" s="20"/>
      <c r="P31" s="19">
        <f t="shared" si="5"/>
        <v>0</v>
      </c>
      <c r="Q31" s="20">
        <f t="shared" si="6"/>
        <v>5223507</v>
      </c>
      <c r="R31" s="21">
        <f t="shared" si="7"/>
        <v>0</v>
      </c>
      <c r="S31" s="22">
        <f t="shared" si="8"/>
        <v>0</v>
      </c>
      <c r="T31" s="21">
        <f>IF($E31=0,0,($P31/$E31)*100)</f>
        <v>0</v>
      </c>
      <c r="U31" s="23">
        <f>IF($E31=0,0,($Q31/$E31)*100)</f>
        <v>14.117586486486486</v>
      </c>
      <c r="V31" s="19"/>
      <c r="W31" s="20"/>
    </row>
    <row r="32" spans="1:23" ht="12.75">
      <c r="A32" s="17" t="s">
        <v>53</v>
      </c>
      <c r="B32" s="18">
        <v>0</v>
      </c>
      <c r="C32" s="18">
        <v>0</v>
      </c>
      <c r="D32" s="18"/>
      <c r="E32" s="18">
        <f t="shared" si="4"/>
        <v>0</v>
      </c>
      <c r="F32" s="19">
        <v>0</v>
      </c>
      <c r="G32" s="20">
        <v>0</v>
      </c>
      <c r="H32" s="19">
        <v>0</v>
      </c>
      <c r="I32" s="20">
        <v>0</v>
      </c>
      <c r="J32" s="19"/>
      <c r="K32" s="20"/>
      <c r="L32" s="19"/>
      <c r="M32" s="20"/>
      <c r="N32" s="19"/>
      <c r="O32" s="20"/>
      <c r="P32" s="19">
        <f t="shared" si="5"/>
        <v>0</v>
      </c>
      <c r="Q32" s="20">
        <f t="shared" si="6"/>
        <v>0</v>
      </c>
      <c r="R32" s="21">
        <f t="shared" si="7"/>
        <v>0</v>
      </c>
      <c r="S32" s="22">
        <f t="shared" si="8"/>
        <v>0</v>
      </c>
      <c r="T32" s="21">
        <f>IF($E32=0,0,($P32/$E32)*100)</f>
        <v>0</v>
      </c>
      <c r="U32" s="23">
        <f>IF($E32=0,0,($Q32/$E32)*100)</f>
        <v>0</v>
      </c>
      <c r="V32" s="19"/>
      <c r="W32" s="20"/>
    </row>
    <row r="33" spans="1:23" ht="12.75">
      <c r="A33" s="24" t="s">
        <v>38</v>
      </c>
      <c r="B33" s="25">
        <f>SUM(B28:B32)</f>
        <v>397328000</v>
      </c>
      <c r="C33" s="25">
        <f>SUM(C28:C32)</f>
        <v>0</v>
      </c>
      <c r="D33" s="25">
        <f>SUM(D28:D32)</f>
        <v>0</v>
      </c>
      <c r="E33" s="25">
        <f t="shared" si="4"/>
        <v>397328000</v>
      </c>
      <c r="F33" s="26">
        <f aca="true" t="shared" si="9" ref="F33:O33">SUM(F28:F32)</f>
        <v>216770000</v>
      </c>
      <c r="G33" s="27">
        <f t="shared" si="9"/>
        <v>87366000</v>
      </c>
      <c r="H33" s="26">
        <f t="shared" si="9"/>
        <v>8770000</v>
      </c>
      <c r="I33" s="27">
        <f t="shared" si="9"/>
        <v>38435974</v>
      </c>
      <c r="J33" s="26">
        <f t="shared" si="9"/>
        <v>0</v>
      </c>
      <c r="K33" s="27">
        <f t="shared" si="9"/>
        <v>0</v>
      </c>
      <c r="L33" s="26">
        <f t="shared" si="9"/>
        <v>0</v>
      </c>
      <c r="M33" s="27">
        <f t="shared" si="9"/>
        <v>0</v>
      </c>
      <c r="N33" s="26">
        <f t="shared" si="9"/>
        <v>0</v>
      </c>
      <c r="O33" s="27">
        <f t="shared" si="9"/>
        <v>0</v>
      </c>
      <c r="P33" s="26">
        <f t="shared" si="5"/>
        <v>8770000</v>
      </c>
      <c r="Q33" s="27">
        <f t="shared" si="6"/>
        <v>38435974</v>
      </c>
      <c r="R33" s="28">
        <f t="shared" si="7"/>
        <v>0</v>
      </c>
      <c r="S33" s="29">
        <f t="shared" si="8"/>
        <v>0</v>
      </c>
      <c r="T33" s="28">
        <f>IF((+$E28+$E31)=0,0,(P33/(+$E28+$E31))*100)</f>
        <v>5.403573629081947</v>
      </c>
      <c r="U33" s="30">
        <f>IF((+$E28+$E31)=0,0,(Q33/(+$E28+$E31))*100)</f>
        <v>23.682054220579175</v>
      </c>
      <c r="V33" s="26">
        <f>SUM(V28:V32)</f>
        <v>0</v>
      </c>
      <c r="W33" s="27">
        <f>SUM(W28:W32)</f>
        <v>0</v>
      </c>
    </row>
    <row r="34" spans="1:23" ht="12.75" customHeight="1">
      <c r="A34" s="10" t="s">
        <v>54</v>
      </c>
      <c r="B34" s="31"/>
      <c r="C34" s="31"/>
      <c r="D34" s="31"/>
      <c r="E34" s="31"/>
      <c r="F34" s="32"/>
      <c r="G34" s="33"/>
      <c r="H34" s="32"/>
      <c r="I34" s="33"/>
      <c r="J34" s="32"/>
      <c r="K34" s="33"/>
      <c r="L34" s="32"/>
      <c r="M34" s="33"/>
      <c r="N34" s="32"/>
      <c r="O34" s="33"/>
      <c r="P34" s="32"/>
      <c r="Q34" s="33"/>
      <c r="R34" s="14"/>
      <c r="S34" s="15"/>
      <c r="T34" s="14"/>
      <c r="U34" s="16"/>
      <c r="V34" s="32"/>
      <c r="W34" s="33"/>
    </row>
    <row r="35" spans="1:23" ht="12.75">
      <c r="A35" s="17" t="s">
        <v>55</v>
      </c>
      <c r="B35" s="18">
        <v>0</v>
      </c>
      <c r="C35" s="18">
        <v>0</v>
      </c>
      <c r="D35" s="18"/>
      <c r="E35" s="18">
        <f aca="true" t="shared" si="10" ref="E35:E41">$B35+$C35+$D35</f>
        <v>0</v>
      </c>
      <c r="F35" s="19">
        <v>0</v>
      </c>
      <c r="G35" s="20">
        <v>0</v>
      </c>
      <c r="H35" s="19">
        <v>0</v>
      </c>
      <c r="I35" s="20">
        <v>0</v>
      </c>
      <c r="J35" s="19"/>
      <c r="K35" s="20"/>
      <c r="L35" s="19"/>
      <c r="M35" s="20"/>
      <c r="N35" s="19"/>
      <c r="O35" s="20"/>
      <c r="P35" s="19">
        <f aca="true" t="shared" si="11" ref="P35:P41">$H35+$J35+$L35+$N35</f>
        <v>0</v>
      </c>
      <c r="Q35" s="20">
        <f aca="true" t="shared" si="12" ref="Q35:Q41">$I35+$K35+$M35+$O35</f>
        <v>0</v>
      </c>
      <c r="R35" s="21">
        <f aca="true" t="shared" si="13" ref="R35:R41">IF($H35=0,0,(($H35-$H35)/$H35)*100)</f>
        <v>0</v>
      </c>
      <c r="S35" s="22">
        <f aca="true" t="shared" si="14" ref="S35:S41">IF($I35=0,0,(($I35-$I35)/$I35)*100)</f>
        <v>0</v>
      </c>
      <c r="T35" s="21">
        <f aca="true" t="shared" si="15" ref="T35:T40">IF($E35=0,0,($P35/$E35)*100)</f>
        <v>0</v>
      </c>
      <c r="U35" s="23">
        <f aca="true" t="shared" si="16" ref="U35:U40">IF($E35=0,0,($Q35/$E35)*100)</f>
        <v>0</v>
      </c>
      <c r="V35" s="19"/>
      <c r="W35" s="20"/>
    </row>
    <row r="36" spans="1:23" ht="12.75">
      <c r="A36" s="17" t="s">
        <v>56</v>
      </c>
      <c r="B36" s="18">
        <v>0</v>
      </c>
      <c r="C36" s="18">
        <v>0</v>
      </c>
      <c r="D36" s="18"/>
      <c r="E36" s="18">
        <f t="shared" si="10"/>
        <v>0</v>
      </c>
      <c r="F36" s="19">
        <v>0</v>
      </c>
      <c r="G36" s="20">
        <v>0</v>
      </c>
      <c r="H36" s="19">
        <v>0</v>
      </c>
      <c r="I36" s="20">
        <v>0</v>
      </c>
      <c r="J36" s="19"/>
      <c r="K36" s="20"/>
      <c r="L36" s="19"/>
      <c r="M36" s="20"/>
      <c r="N36" s="19"/>
      <c r="O36" s="20"/>
      <c r="P36" s="19">
        <f t="shared" si="11"/>
        <v>0</v>
      </c>
      <c r="Q36" s="20">
        <f t="shared" si="12"/>
        <v>0</v>
      </c>
      <c r="R36" s="21">
        <f t="shared" si="13"/>
        <v>0</v>
      </c>
      <c r="S36" s="22">
        <f t="shared" si="14"/>
        <v>0</v>
      </c>
      <c r="T36" s="21">
        <f t="shared" si="15"/>
        <v>0</v>
      </c>
      <c r="U36" s="23">
        <f t="shared" si="16"/>
        <v>0</v>
      </c>
      <c r="V36" s="19"/>
      <c r="W36" s="20"/>
    </row>
    <row r="37" spans="1:23" ht="12.75">
      <c r="A37" s="17" t="s">
        <v>57</v>
      </c>
      <c r="B37" s="18">
        <v>481223000</v>
      </c>
      <c r="C37" s="18">
        <v>0</v>
      </c>
      <c r="D37" s="18"/>
      <c r="E37" s="18">
        <f t="shared" si="10"/>
        <v>481223000</v>
      </c>
      <c r="F37" s="19">
        <v>208908000</v>
      </c>
      <c r="G37" s="20">
        <v>0</v>
      </c>
      <c r="H37" s="19">
        <v>0</v>
      </c>
      <c r="I37" s="20">
        <v>0</v>
      </c>
      <c r="J37" s="19"/>
      <c r="K37" s="20"/>
      <c r="L37" s="19"/>
      <c r="M37" s="20"/>
      <c r="N37" s="19"/>
      <c r="O37" s="20"/>
      <c r="P37" s="19">
        <f t="shared" si="11"/>
        <v>0</v>
      </c>
      <c r="Q37" s="20">
        <f t="shared" si="12"/>
        <v>0</v>
      </c>
      <c r="R37" s="21">
        <f t="shared" si="13"/>
        <v>0</v>
      </c>
      <c r="S37" s="22">
        <f t="shared" si="14"/>
        <v>0</v>
      </c>
      <c r="T37" s="21">
        <f t="shared" si="15"/>
        <v>0</v>
      </c>
      <c r="U37" s="23">
        <f t="shared" si="16"/>
        <v>0</v>
      </c>
      <c r="V37" s="19"/>
      <c r="W37" s="20"/>
    </row>
    <row r="38" spans="1:23" ht="12.75">
      <c r="A38" s="17" t="s">
        <v>58</v>
      </c>
      <c r="B38" s="18">
        <v>250295000</v>
      </c>
      <c r="C38" s="18">
        <v>0</v>
      </c>
      <c r="D38" s="18"/>
      <c r="E38" s="18">
        <f t="shared" si="10"/>
        <v>250295000</v>
      </c>
      <c r="F38" s="19">
        <v>52968000</v>
      </c>
      <c r="G38" s="20">
        <v>52968000</v>
      </c>
      <c r="H38" s="19">
        <v>51362000</v>
      </c>
      <c r="I38" s="20">
        <v>115564627</v>
      </c>
      <c r="J38" s="19"/>
      <c r="K38" s="20"/>
      <c r="L38" s="19"/>
      <c r="M38" s="20"/>
      <c r="N38" s="19"/>
      <c r="O38" s="20"/>
      <c r="P38" s="19">
        <f t="shared" si="11"/>
        <v>51362000</v>
      </c>
      <c r="Q38" s="20">
        <f t="shared" si="12"/>
        <v>115564627</v>
      </c>
      <c r="R38" s="21">
        <f t="shared" si="13"/>
        <v>0</v>
      </c>
      <c r="S38" s="22">
        <f t="shared" si="14"/>
        <v>0</v>
      </c>
      <c r="T38" s="21">
        <f t="shared" si="15"/>
        <v>20.520585708863543</v>
      </c>
      <c r="U38" s="23">
        <f t="shared" si="16"/>
        <v>46.171368585069615</v>
      </c>
      <c r="V38" s="19"/>
      <c r="W38" s="20"/>
    </row>
    <row r="39" spans="1:23" ht="12.75">
      <c r="A39" s="17" t="s">
        <v>59</v>
      </c>
      <c r="B39" s="18">
        <v>114098000</v>
      </c>
      <c r="C39" s="18">
        <v>0</v>
      </c>
      <c r="D39" s="18"/>
      <c r="E39" s="18">
        <f t="shared" si="10"/>
        <v>114098000</v>
      </c>
      <c r="F39" s="19">
        <v>57042000</v>
      </c>
      <c r="G39" s="20">
        <v>0</v>
      </c>
      <c r="H39" s="19">
        <v>0</v>
      </c>
      <c r="I39" s="20">
        <v>0</v>
      </c>
      <c r="J39" s="19"/>
      <c r="K39" s="20"/>
      <c r="L39" s="19"/>
      <c r="M39" s="20"/>
      <c r="N39" s="19"/>
      <c r="O39" s="20"/>
      <c r="P39" s="19">
        <f t="shared" si="11"/>
        <v>0</v>
      </c>
      <c r="Q39" s="20">
        <f t="shared" si="12"/>
        <v>0</v>
      </c>
      <c r="R39" s="21">
        <f t="shared" si="13"/>
        <v>0</v>
      </c>
      <c r="S39" s="22">
        <f t="shared" si="14"/>
        <v>0</v>
      </c>
      <c r="T39" s="21">
        <f t="shared" si="15"/>
        <v>0</v>
      </c>
      <c r="U39" s="23">
        <f t="shared" si="16"/>
        <v>0</v>
      </c>
      <c r="V39" s="19"/>
      <c r="W39" s="20"/>
    </row>
    <row r="40" spans="1:23" ht="12.75">
      <c r="A40" s="17" t="s">
        <v>60</v>
      </c>
      <c r="B40" s="18">
        <v>0</v>
      </c>
      <c r="C40" s="18">
        <v>0</v>
      </c>
      <c r="D40" s="18"/>
      <c r="E40" s="18">
        <f t="shared" si="10"/>
        <v>0</v>
      </c>
      <c r="F40" s="19">
        <v>0</v>
      </c>
      <c r="G40" s="20">
        <v>0</v>
      </c>
      <c r="H40" s="19">
        <v>0</v>
      </c>
      <c r="I40" s="20">
        <v>0</v>
      </c>
      <c r="J40" s="19"/>
      <c r="K40" s="20"/>
      <c r="L40" s="19"/>
      <c r="M40" s="20"/>
      <c r="N40" s="19"/>
      <c r="O40" s="20"/>
      <c r="P40" s="19">
        <f t="shared" si="11"/>
        <v>0</v>
      </c>
      <c r="Q40" s="20">
        <f t="shared" si="12"/>
        <v>0</v>
      </c>
      <c r="R40" s="21">
        <f t="shared" si="13"/>
        <v>0</v>
      </c>
      <c r="S40" s="22">
        <f t="shared" si="14"/>
        <v>0</v>
      </c>
      <c r="T40" s="21">
        <f t="shared" si="15"/>
        <v>0</v>
      </c>
      <c r="U40" s="23">
        <f t="shared" si="16"/>
        <v>0</v>
      </c>
      <c r="V40" s="19"/>
      <c r="W40" s="20"/>
    </row>
    <row r="41" spans="1:23" ht="12.75">
      <c r="A41" s="24" t="s">
        <v>38</v>
      </c>
      <c r="B41" s="25">
        <f>SUM(B35:B40)</f>
        <v>845616000</v>
      </c>
      <c r="C41" s="25">
        <f>SUM(C35:C40)</f>
        <v>0</v>
      </c>
      <c r="D41" s="25">
        <f>SUM(D35:D40)</f>
        <v>0</v>
      </c>
      <c r="E41" s="25">
        <f t="shared" si="10"/>
        <v>845616000</v>
      </c>
      <c r="F41" s="26">
        <f aca="true" t="shared" si="17" ref="F41:O41">SUM(F35:F40)</f>
        <v>318918000</v>
      </c>
      <c r="G41" s="27">
        <f t="shared" si="17"/>
        <v>52968000</v>
      </c>
      <c r="H41" s="26">
        <f t="shared" si="17"/>
        <v>51362000</v>
      </c>
      <c r="I41" s="27">
        <f t="shared" si="17"/>
        <v>115564627</v>
      </c>
      <c r="J41" s="26">
        <f t="shared" si="17"/>
        <v>0</v>
      </c>
      <c r="K41" s="27">
        <f t="shared" si="17"/>
        <v>0</v>
      </c>
      <c r="L41" s="26">
        <f t="shared" si="17"/>
        <v>0</v>
      </c>
      <c r="M41" s="27">
        <f t="shared" si="17"/>
        <v>0</v>
      </c>
      <c r="N41" s="26">
        <f t="shared" si="17"/>
        <v>0</v>
      </c>
      <c r="O41" s="27">
        <f t="shared" si="17"/>
        <v>0</v>
      </c>
      <c r="P41" s="26">
        <f t="shared" si="11"/>
        <v>51362000</v>
      </c>
      <c r="Q41" s="27">
        <f t="shared" si="12"/>
        <v>115564627</v>
      </c>
      <c r="R41" s="28">
        <f t="shared" si="13"/>
        <v>0</v>
      </c>
      <c r="S41" s="29">
        <f t="shared" si="14"/>
        <v>0</v>
      </c>
      <c r="T41" s="28">
        <f>IF((+$E38+$E40)=0,0,(P41/(+$E38+$E40))*100)</f>
        <v>20.520585708863543</v>
      </c>
      <c r="U41" s="30">
        <f>IF((+$E38+$E40)=0,0,(Q41/(+$E38+$E40))*100)</f>
        <v>46.171368585069615</v>
      </c>
      <c r="V41" s="26">
        <f>SUM(V35:V40)</f>
        <v>0</v>
      </c>
      <c r="W41" s="27">
        <f>SUM(W35:W40)</f>
        <v>0</v>
      </c>
    </row>
    <row r="42" spans="1:23" ht="12.75">
      <c r="A42" s="10" t="s">
        <v>61</v>
      </c>
      <c r="B42" s="31"/>
      <c r="C42" s="31"/>
      <c r="D42" s="31"/>
      <c r="E42" s="31"/>
      <c r="F42" s="32"/>
      <c r="G42" s="33"/>
      <c r="H42" s="32"/>
      <c r="I42" s="33"/>
      <c r="J42" s="32"/>
      <c r="K42" s="33"/>
      <c r="L42" s="32"/>
      <c r="M42" s="33"/>
      <c r="N42" s="32"/>
      <c r="O42" s="33"/>
      <c r="P42" s="32"/>
      <c r="Q42" s="33"/>
      <c r="R42" s="14"/>
      <c r="S42" s="15"/>
      <c r="T42" s="14"/>
      <c r="U42" s="16"/>
      <c r="V42" s="32"/>
      <c r="W42" s="33"/>
    </row>
    <row r="43" spans="1:23" ht="12.75">
      <c r="A43" s="34" t="s">
        <v>62</v>
      </c>
      <c r="B43" s="18">
        <v>0</v>
      </c>
      <c r="C43" s="18">
        <v>0</v>
      </c>
      <c r="D43" s="18"/>
      <c r="E43" s="18">
        <f>$B43+$C43+$D43</f>
        <v>0</v>
      </c>
      <c r="F43" s="19">
        <v>0</v>
      </c>
      <c r="G43" s="20">
        <v>0</v>
      </c>
      <c r="H43" s="19">
        <v>0</v>
      </c>
      <c r="I43" s="20">
        <v>0</v>
      </c>
      <c r="J43" s="19"/>
      <c r="K43" s="20"/>
      <c r="L43" s="19"/>
      <c r="M43" s="20"/>
      <c r="N43" s="19"/>
      <c r="O43" s="20"/>
      <c r="P43" s="19">
        <f>$H43+$J43+$L43+$N43</f>
        <v>0</v>
      </c>
      <c r="Q43" s="20">
        <f>$I43+$K43+$M43+$O43</f>
        <v>0</v>
      </c>
      <c r="R43" s="21">
        <f>IF($H43=0,0,(($H43-$H43)/$H43)*100)</f>
        <v>0</v>
      </c>
      <c r="S43" s="22">
        <f>IF($I43=0,0,(($I43-$I43)/$I43)*100)</f>
        <v>0</v>
      </c>
      <c r="T43" s="21">
        <f>IF($E43=0,0,($P43/$E43)*100)</f>
        <v>0</v>
      </c>
      <c r="U43" s="23">
        <f>IF($E43=0,0,($Q43/$E43)*100)</f>
        <v>0</v>
      </c>
      <c r="V43" s="19"/>
      <c r="W43" s="20"/>
    </row>
    <row r="44" spans="1:23" ht="12.75">
      <c r="A44" s="17" t="s">
        <v>63</v>
      </c>
      <c r="B44" s="18">
        <v>0</v>
      </c>
      <c r="C44" s="18">
        <v>0</v>
      </c>
      <c r="D44" s="18"/>
      <c r="E44" s="18">
        <f>$B44+$C44+$D44</f>
        <v>0</v>
      </c>
      <c r="F44" s="19">
        <v>0</v>
      </c>
      <c r="G44" s="20">
        <v>0</v>
      </c>
      <c r="H44" s="19">
        <v>0</v>
      </c>
      <c r="I44" s="20">
        <v>0</v>
      </c>
      <c r="J44" s="19"/>
      <c r="K44" s="20"/>
      <c r="L44" s="19"/>
      <c r="M44" s="20"/>
      <c r="N44" s="19"/>
      <c r="O44" s="20"/>
      <c r="P44" s="19">
        <f>$H44+$J44+$L44+$N44</f>
        <v>0</v>
      </c>
      <c r="Q44" s="20">
        <f>$I44+$K44+$M44+$O44</f>
        <v>0</v>
      </c>
      <c r="R44" s="21">
        <f>IF($H44=0,0,(($H44-$H44)/$H44)*100)</f>
        <v>0</v>
      </c>
      <c r="S44" s="22">
        <f>IF($I44=0,0,(($I44-$I44)/$I44)*100)</f>
        <v>0</v>
      </c>
      <c r="T44" s="21">
        <f>IF($E44=0,0,($P44/$E44)*100)</f>
        <v>0</v>
      </c>
      <c r="U44" s="23">
        <f>IF($E44=0,0,($Q44/$E44)*100)</f>
        <v>0</v>
      </c>
      <c r="V44" s="19"/>
      <c r="W44" s="20"/>
    </row>
    <row r="45" spans="1:23" ht="12.75">
      <c r="A45" s="35" t="s">
        <v>38</v>
      </c>
      <c r="B45" s="36">
        <f>SUM(B43:B44)</f>
        <v>0</v>
      </c>
      <c r="C45" s="36">
        <f>SUM(C43:C44)</f>
        <v>0</v>
      </c>
      <c r="D45" s="36">
        <f>SUM(D43:D44)</f>
        <v>0</v>
      </c>
      <c r="E45" s="36">
        <f>$B45+$C45+$D45</f>
        <v>0</v>
      </c>
      <c r="F45" s="37">
        <f aca="true" t="shared" si="18" ref="F45:O45">SUM(F43:F44)</f>
        <v>0</v>
      </c>
      <c r="G45" s="38">
        <f t="shared" si="18"/>
        <v>0</v>
      </c>
      <c r="H45" s="37">
        <f t="shared" si="18"/>
        <v>0</v>
      </c>
      <c r="I45" s="38">
        <f t="shared" si="18"/>
        <v>0</v>
      </c>
      <c r="J45" s="37">
        <f t="shared" si="18"/>
        <v>0</v>
      </c>
      <c r="K45" s="38">
        <f t="shared" si="18"/>
        <v>0</v>
      </c>
      <c r="L45" s="37">
        <f t="shared" si="18"/>
        <v>0</v>
      </c>
      <c r="M45" s="38">
        <f t="shared" si="18"/>
        <v>0</v>
      </c>
      <c r="N45" s="37">
        <f t="shared" si="18"/>
        <v>0</v>
      </c>
      <c r="O45" s="38">
        <f t="shared" si="18"/>
        <v>0</v>
      </c>
      <c r="P45" s="37">
        <f>$H45+$J45+$L45+$N45</f>
        <v>0</v>
      </c>
      <c r="Q45" s="38">
        <f>$I45+$K45+$M45+$O45</f>
        <v>0</v>
      </c>
      <c r="R45" s="39">
        <f>IF($H45=0,0,(($H45-$H45)/$H45)*100)</f>
        <v>0</v>
      </c>
      <c r="S45" s="40">
        <f>IF($I45=0,0,(($I45-$I45)/$I45)*100)</f>
        <v>0</v>
      </c>
      <c r="T45" s="39">
        <f>IF($E45=0,0,($P45/$E45)*100)</f>
        <v>0</v>
      </c>
      <c r="U45" s="41">
        <f>IF($E45=0,0,($Q45/$E45)*100)</f>
        <v>0</v>
      </c>
      <c r="V45" s="37">
        <f>SUM(V43:V44)</f>
        <v>0</v>
      </c>
      <c r="W45" s="38">
        <f>SUM(W43:W44)</f>
        <v>0</v>
      </c>
    </row>
    <row r="46" spans="1:23" ht="12.75" customHeight="1">
      <c r="A46" s="10" t="s">
        <v>64</v>
      </c>
      <c r="B46" s="31"/>
      <c r="C46" s="31"/>
      <c r="D46" s="31"/>
      <c r="E46" s="31"/>
      <c r="F46" s="32"/>
      <c r="G46" s="33"/>
      <c r="H46" s="32"/>
      <c r="I46" s="33"/>
      <c r="J46" s="32"/>
      <c r="K46" s="33"/>
      <c r="L46" s="32"/>
      <c r="M46" s="33"/>
      <c r="N46" s="32"/>
      <c r="O46" s="33"/>
      <c r="P46" s="32"/>
      <c r="Q46" s="33"/>
      <c r="R46" s="14"/>
      <c r="S46" s="15"/>
      <c r="T46" s="14"/>
      <c r="U46" s="16"/>
      <c r="V46" s="32"/>
      <c r="W46" s="33"/>
    </row>
    <row r="47" spans="1:23" ht="12.75">
      <c r="A47" s="17" t="s">
        <v>65</v>
      </c>
      <c r="B47" s="18">
        <v>88000000</v>
      </c>
      <c r="C47" s="18">
        <v>0</v>
      </c>
      <c r="D47" s="18"/>
      <c r="E47" s="18">
        <f>$B47+$C47+$D47</f>
        <v>88000000</v>
      </c>
      <c r="F47" s="19">
        <v>32000000</v>
      </c>
      <c r="G47" s="20">
        <v>0</v>
      </c>
      <c r="H47" s="19">
        <v>0</v>
      </c>
      <c r="I47" s="20">
        <v>0</v>
      </c>
      <c r="J47" s="19"/>
      <c r="K47" s="20"/>
      <c r="L47" s="19"/>
      <c r="M47" s="20"/>
      <c r="N47" s="19"/>
      <c r="O47" s="20"/>
      <c r="P47" s="19">
        <f>$H47+$J47+$L47+$N47</f>
        <v>0</v>
      </c>
      <c r="Q47" s="20">
        <f>$I47+$K47+$M47+$O47</f>
        <v>0</v>
      </c>
      <c r="R47" s="21">
        <f>IF($H47=0,0,(($H47-$H47)/$H47)*100)</f>
        <v>0</v>
      </c>
      <c r="S47" s="22">
        <f>IF($I47=0,0,(($I47-$I47)/$I47)*100)</f>
        <v>0</v>
      </c>
      <c r="T47" s="21">
        <f>IF($E47=0,0,($P47/$E47)*100)</f>
        <v>0</v>
      </c>
      <c r="U47" s="23">
        <f>IF($E47=0,0,($Q47/$E47)*100)</f>
        <v>0</v>
      </c>
      <c r="V47" s="19"/>
      <c r="W47" s="20"/>
    </row>
    <row r="48" spans="1:23" ht="12.75">
      <c r="A48" s="24" t="s">
        <v>38</v>
      </c>
      <c r="B48" s="25">
        <f>B47</f>
        <v>88000000</v>
      </c>
      <c r="C48" s="25">
        <f>C47</f>
        <v>0</v>
      </c>
      <c r="D48" s="25">
        <f>D47</f>
        <v>0</v>
      </c>
      <c r="E48" s="25">
        <f>$B48+$C48+$D48</f>
        <v>88000000</v>
      </c>
      <c r="F48" s="26">
        <f aca="true" t="shared" si="19" ref="F48:O48">F47</f>
        <v>32000000</v>
      </c>
      <c r="G48" s="27">
        <f t="shared" si="19"/>
        <v>0</v>
      </c>
      <c r="H48" s="26">
        <f t="shared" si="19"/>
        <v>0</v>
      </c>
      <c r="I48" s="27">
        <f t="shared" si="19"/>
        <v>0</v>
      </c>
      <c r="J48" s="26">
        <f t="shared" si="19"/>
        <v>0</v>
      </c>
      <c r="K48" s="27">
        <f t="shared" si="19"/>
        <v>0</v>
      </c>
      <c r="L48" s="26">
        <f t="shared" si="19"/>
        <v>0</v>
      </c>
      <c r="M48" s="27">
        <f t="shared" si="19"/>
        <v>0</v>
      </c>
      <c r="N48" s="26">
        <f t="shared" si="19"/>
        <v>0</v>
      </c>
      <c r="O48" s="27">
        <f t="shared" si="19"/>
        <v>0</v>
      </c>
      <c r="P48" s="26">
        <f>$H48+$J48+$L48+$N48</f>
        <v>0</v>
      </c>
      <c r="Q48" s="27">
        <f>$I48+$K48+$M48+$O48</f>
        <v>0</v>
      </c>
      <c r="R48" s="28">
        <f>IF($H48=0,0,(($H48-$H48)/$H48)*100)</f>
        <v>0</v>
      </c>
      <c r="S48" s="29">
        <f>IF($I48=0,0,(($I48-$I48)/$I48)*100)</f>
        <v>0</v>
      </c>
      <c r="T48" s="28">
        <v>0</v>
      </c>
      <c r="U48" s="30">
        <v>0</v>
      </c>
      <c r="V48" s="26">
        <f>V47</f>
        <v>0</v>
      </c>
      <c r="W48" s="27">
        <f>W47</f>
        <v>0</v>
      </c>
    </row>
    <row r="49" spans="1:23" ht="12.75">
      <c r="A49" s="42" t="s">
        <v>66</v>
      </c>
      <c r="B49" s="43">
        <f>SUM(B9:B13,B16:B18,B21:B22,B25,B28:B32,B35:B40,B43:B44,B47)</f>
        <v>1698179000</v>
      </c>
      <c r="C49" s="43">
        <f>SUM(C9:C13,C16:C18,C21:C22,C25,C28:C32,C35:C40,C43:C44,C47)</f>
        <v>0</v>
      </c>
      <c r="D49" s="43">
        <f>SUM(D9:D13,D16:D18,D21:D22,D25,D28:D32,D35:D40,D43:D44,D47)</f>
        <v>0</v>
      </c>
      <c r="E49" s="43">
        <f>$B49+$C49+$D49</f>
        <v>1698179000</v>
      </c>
      <c r="F49" s="44">
        <f aca="true" t="shared" si="20" ref="F49:O49">SUM(F9:F13,F16:F18,F21:F22,F25,F28:F32,F35:F40,F43:F44,F47)</f>
        <v>724917000</v>
      </c>
      <c r="G49" s="45">
        <f t="shared" si="20"/>
        <v>272813000</v>
      </c>
      <c r="H49" s="44">
        <f t="shared" si="20"/>
        <v>80353000</v>
      </c>
      <c r="I49" s="45">
        <f t="shared" si="20"/>
        <v>201425026</v>
      </c>
      <c r="J49" s="44">
        <f t="shared" si="20"/>
        <v>0</v>
      </c>
      <c r="K49" s="45">
        <f t="shared" si="20"/>
        <v>0</v>
      </c>
      <c r="L49" s="44">
        <f t="shared" si="20"/>
        <v>0</v>
      </c>
      <c r="M49" s="45">
        <f t="shared" si="20"/>
        <v>0</v>
      </c>
      <c r="N49" s="44">
        <f t="shared" si="20"/>
        <v>0</v>
      </c>
      <c r="O49" s="45">
        <f t="shared" si="20"/>
        <v>0</v>
      </c>
      <c r="P49" s="44">
        <f>$H49+$J49+$L49+$N49</f>
        <v>80353000</v>
      </c>
      <c r="Q49" s="45">
        <f>$I49+$K49+$M49+$O49</f>
        <v>201425026</v>
      </c>
      <c r="R49" s="46">
        <f>IF($H49=0,0,(($H49-$H49)/$H49)*100)</f>
        <v>0</v>
      </c>
      <c r="S49" s="47">
        <f>IF($I49=0,0,(($I49-$I49)/$I49)*100)</f>
        <v>0</v>
      </c>
      <c r="T49" s="46">
        <f>IF((+$E9+$E10+$E12+$E16+$E17+$E21+$E22+$E28+$E31+$E38+$E40+$E43+$E44)=0,0,(P49/(+$E9+$E10+$E12+$E16+$E17+$E21+$E22+$E28+$E31+$E38+$E40+$E43+$E44)*100))</f>
        <v>11.275999786697202</v>
      </c>
      <c r="U49" s="48">
        <f>IF((+$E9+$E10+$E12+$E16+$E17+$E21+$E22+$E28+$E31+$E38+$E40+$E43+$E44)=0,0,(Q49/(+$E9+$E10+$E12+$E16+$E17+$E21+$E22+$E28+$E31+$E38+$E40+$E43+$E44)*100))</f>
        <v>28.266132567688558</v>
      </c>
      <c r="V49" s="44">
        <f>SUM(V9:V13,V16:V18,V21:V22,V25,V28:V32,V35:V40,V43:V44,V47)</f>
        <v>0</v>
      </c>
      <c r="W49" s="45">
        <f>SUM(W9:W13,W16:W18,W21:W22,W25,W28:W32,W35:W40,W43:W44,W47)</f>
        <v>0</v>
      </c>
    </row>
    <row r="50" spans="1:23" ht="12.75" customHeight="1">
      <c r="A50" s="10" t="s">
        <v>39</v>
      </c>
      <c r="B50" s="31"/>
      <c r="C50" s="31"/>
      <c r="D50" s="31"/>
      <c r="E50" s="31"/>
      <c r="F50" s="32"/>
      <c r="G50" s="33"/>
      <c r="H50" s="32"/>
      <c r="I50" s="33"/>
      <c r="J50" s="32"/>
      <c r="K50" s="33"/>
      <c r="L50" s="32"/>
      <c r="M50" s="33"/>
      <c r="N50" s="32"/>
      <c r="O50" s="33"/>
      <c r="P50" s="32"/>
      <c r="Q50" s="33"/>
      <c r="R50" s="14"/>
      <c r="S50" s="15"/>
      <c r="T50" s="14"/>
      <c r="U50" s="16"/>
      <c r="V50" s="32"/>
      <c r="W50" s="33"/>
    </row>
    <row r="51" spans="1:23" ht="12.75">
      <c r="A51" s="17" t="s">
        <v>67</v>
      </c>
      <c r="B51" s="18">
        <v>2462883000</v>
      </c>
      <c r="C51" s="18">
        <v>0</v>
      </c>
      <c r="D51" s="18"/>
      <c r="E51" s="18">
        <f>$B51+$C51+$D51</f>
        <v>2462883000</v>
      </c>
      <c r="F51" s="19">
        <v>809616000</v>
      </c>
      <c r="G51" s="20">
        <v>809616000</v>
      </c>
      <c r="H51" s="19">
        <v>342437000</v>
      </c>
      <c r="I51" s="20">
        <v>303225141</v>
      </c>
      <c r="J51" s="19"/>
      <c r="K51" s="20"/>
      <c r="L51" s="19"/>
      <c r="M51" s="20"/>
      <c r="N51" s="19"/>
      <c r="O51" s="20"/>
      <c r="P51" s="19">
        <f>$H51+$J51+$L51+$N51</f>
        <v>342437000</v>
      </c>
      <c r="Q51" s="20">
        <f>$I51+$K51+$M51+$O51</f>
        <v>303225141</v>
      </c>
      <c r="R51" s="21">
        <f>IF($H51=0,0,(($H51-$H51)/$H51)*100)</f>
        <v>0</v>
      </c>
      <c r="S51" s="22">
        <f>IF($I51=0,0,(($I51-$I51)/$I51)*100)</f>
        <v>0</v>
      </c>
      <c r="T51" s="21">
        <f>IF($E51=0,0,($P51/$E51)*100)</f>
        <v>13.903908549452005</v>
      </c>
      <c r="U51" s="23">
        <f>IF($E51=0,0,($Q51/$E51)*100)</f>
        <v>12.311796419074719</v>
      </c>
      <c r="V51" s="19"/>
      <c r="W51" s="20"/>
    </row>
    <row r="52" spans="1:23" s="50" customFormat="1" ht="12.75">
      <c r="A52" s="49" t="s">
        <v>38</v>
      </c>
      <c r="B52" s="18">
        <f>B51</f>
        <v>2462883000</v>
      </c>
      <c r="C52" s="18">
        <f>C51</f>
        <v>0</v>
      </c>
      <c r="D52" s="18">
        <f>D51</f>
        <v>0</v>
      </c>
      <c r="E52" s="18">
        <f>$B52+$C52+$D52</f>
        <v>2462883000</v>
      </c>
      <c r="F52" s="19">
        <f aca="true" t="shared" si="21" ref="F52:O52">F51</f>
        <v>809616000</v>
      </c>
      <c r="G52" s="20">
        <f t="shared" si="21"/>
        <v>809616000</v>
      </c>
      <c r="H52" s="19">
        <f t="shared" si="21"/>
        <v>342437000</v>
      </c>
      <c r="I52" s="20">
        <f t="shared" si="21"/>
        <v>303225141</v>
      </c>
      <c r="J52" s="19">
        <f t="shared" si="21"/>
        <v>0</v>
      </c>
      <c r="K52" s="20">
        <f t="shared" si="21"/>
        <v>0</v>
      </c>
      <c r="L52" s="19">
        <f t="shared" si="21"/>
        <v>0</v>
      </c>
      <c r="M52" s="20">
        <f t="shared" si="21"/>
        <v>0</v>
      </c>
      <c r="N52" s="19">
        <f t="shared" si="21"/>
        <v>0</v>
      </c>
      <c r="O52" s="20">
        <f t="shared" si="21"/>
        <v>0</v>
      </c>
      <c r="P52" s="19">
        <f>$H52+$J52+$L52+$N52</f>
        <v>342437000</v>
      </c>
      <c r="Q52" s="20">
        <f>$I52+$K52+$M52+$O52</f>
        <v>303225141</v>
      </c>
      <c r="R52" s="21">
        <f>IF($H52=0,0,(($H52-$H52)/$H52)*100)</f>
        <v>0</v>
      </c>
      <c r="S52" s="22">
        <f>IF($I52=0,0,(($I52-$I52)/$I52)*100)</f>
        <v>0</v>
      </c>
      <c r="T52" s="21">
        <f>IF($E52=0,0,($P52/$E52)*100)</f>
        <v>13.903908549452005</v>
      </c>
      <c r="U52" s="23">
        <f>IF($E52=0,0,($Q52/$E52)*100)</f>
        <v>12.311796419074719</v>
      </c>
      <c r="V52" s="19">
        <f>V51</f>
        <v>0</v>
      </c>
      <c r="W52" s="20">
        <f>W51</f>
        <v>0</v>
      </c>
    </row>
    <row r="53" spans="1:23" ht="12.75">
      <c r="A53" s="35" t="s">
        <v>66</v>
      </c>
      <c r="B53" s="36">
        <f>B51</f>
        <v>2462883000</v>
      </c>
      <c r="C53" s="36">
        <f>C51</f>
        <v>0</v>
      </c>
      <c r="D53" s="36">
        <f>D51</f>
        <v>0</v>
      </c>
      <c r="E53" s="36">
        <f>$B53+$C53+$D53</f>
        <v>2462883000</v>
      </c>
      <c r="F53" s="37">
        <f aca="true" t="shared" si="22" ref="F53:O53">F51</f>
        <v>809616000</v>
      </c>
      <c r="G53" s="38">
        <f t="shared" si="22"/>
        <v>809616000</v>
      </c>
      <c r="H53" s="37">
        <f t="shared" si="22"/>
        <v>342437000</v>
      </c>
      <c r="I53" s="38">
        <f t="shared" si="22"/>
        <v>303225141</v>
      </c>
      <c r="J53" s="37">
        <f t="shared" si="22"/>
        <v>0</v>
      </c>
      <c r="K53" s="38">
        <f t="shared" si="22"/>
        <v>0</v>
      </c>
      <c r="L53" s="37">
        <f t="shared" si="22"/>
        <v>0</v>
      </c>
      <c r="M53" s="38">
        <f t="shared" si="22"/>
        <v>0</v>
      </c>
      <c r="N53" s="37">
        <f t="shared" si="22"/>
        <v>0</v>
      </c>
      <c r="O53" s="38">
        <f t="shared" si="22"/>
        <v>0</v>
      </c>
      <c r="P53" s="37">
        <f>$H53+$J53+$L53+$N53</f>
        <v>342437000</v>
      </c>
      <c r="Q53" s="38">
        <f>$I53+$K53+$M53+$O53</f>
        <v>303225141</v>
      </c>
      <c r="R53" s="39">
        <f>IF($H53=0,0,(($H53-$H53)/$H53)*100)</f>
        <v>0</v>
      </c>
      <c r="S53" s="40">
        <f>IF($I53=0,0,(($I53-$I53)/$I53)*100)</f>
        <v>0</v>
      </c>
      <c r="T53" s="39">
        <f>IF($E53=0,0,($P53/$E53)*100)</f>
        <v>13.903908549452005</v>
      </c>
      <c r="U53" s="41">
        <f>IF($E53=0,0,($Q53/$E53)*100)</f>
        <v>12.311796419074719</v>
      </c>
      <c r="V53" s="37">
        <f>V51</f>
        <v>0</v>
      </c>
      <c r="W53" s="38">
        <f>W51</f>
        <v>0</v>
      </c>
    </row>
    <row r="54" spans="1:23" ht="12.75">
      <c r="A54" s="42" t="s">
        <v>68</v>
      </c>
      <c r="B54" s="43">
        <f>SUM(B9:B13,B16:B18,B21:B22,B25,B28:B32,B35:B40,B43:B44,B47,B51)</f>
        <v>4161062000</v>
      </c>
      <c r="C54" s="43">
        <f>SUM(C9:C13,C16:C18,C21:C22,C25,C28:C32,C35:C40,C43:C44,C47,C51)</f>
        <v>0</v>
      </c>
      <c r="D54" s="43">
        <f>SUM(D9:D13,D16:D18,D21:D22,D25,D28:D32,D35:D40,D43:D44,D47,D51)</f>
        <v>0</v>
      </c>
      <c r="E54" s="43">
        <f>$B54+$C54+$D54</f>
        <v>4161062000</v>
      </c>
      <c r="F54" s="44">
        <f aca="true" t="shared" si="23" ref="F54:O54">SUM(F9:F13,F16:F18,F21:F22,F25,F28:F32,F35:F40,F43:F44,F47,F51)</f>
        <v>1534533000</v>
      </c>
      <c r="G54" s="45">
        <f t="shared" si="23"/>
        <v>1082429000</v>
      </c>
      <c r="H54" s="44">
        <f t="shared" si="23"/>
        <v>422790000</v>
      </c>
      <c r="I54" s="45">
        <f t="shared" si="23"/>
        <v>504650167</v>
      </c>
      <c r="J54" s="44">
        <f t="shared" si="23"/>
        <v>0</v>
      </c>
      <c r="K54" s="45">
        <f t="shared" si="23"/>
        <v>0</v>
      </c>
      <c r="L54" s="44">
        <f t="shared" si="23"/>
        <v>0</v>
      </c>
      <c r="M54" s="45">
        <f t="shared" si="23"/>
        <v>0</v>
      </c>
      <c r="N54" s="44">
        <f t="shared" si="23"/>
        <v>0</v>
      </c>
      <c r="O54" s="45">
        <f t="shared" si="23"/>
        <v>0</v>
      </c>
      <c r="P54" s="44">
        <f>$H54+$J54+$L54+$N54</f>
        <v>422790000</v>
      </c>
      <c r="Q54" s="45">
        <f>$I54+$K54+$M54+$O54</f>
        <v>504650167</v>
      </c>
      <c r="R54" s="46">
        <f>IF($H54=0,0,(($H54-$H54)/$H54)*100)</f>
        <v>0</v>
      </c>
      <c r="S54" s="47">
        <f>IF($I54=0,0,(($I54-$I54)/$I54)*100)</f>
        <v>0</v>
      </c>
      <c r="T54" s="46">
        <f>IF((+$E9+$E10+$E12+$E16+$E17+$E21+$E22+$E28+$E31+$E38+$E40+$E43+$E44+$E51)=0,0,(P54/(+$E9+$E10+$E12+$E16+$E17+$E21+$E22+$E28+$E31+$E38+$E40+$E43+$E44+$E51)*100))</f>
        <v>13.314186651802796</v>
      </c>
      <c r="U54" s="48">
        <f>IF((+$E9+$E10+$E12+$E16+$E17+$E21+$E22+$E28+$E31+$E38+$E40+$E43+$E44+$E51)=0,0,(Q54/(+$E9+$E10+$E12+$E16+$E17+$E21+$E22+$E28+$E31+$E38+$E40+$E43+$E44+$E51)*100))</f>
        <v>15.892065841910764</v>
      </c>
      <c r="V54" s="44">
        <f>SUM(V9:V13,V16:V18,V21:V22,V25,V28:V32,V35:V40,V43:V44,V47,V51)</f>
        <v>0</v>
      </c>
      <c r="W54" s="45">
        <f>SUM(W9:W13,W16:W18,W21:W22,W25,W28:W32,W35:W40,W43:W44,W47,W51)</f>
        <v>0</v>
      </c>
    </row>
    <row r="55" spans="1:23" ht="13.5" thickBot="1">
      <c r="A55" s="42"/>
      <c r="B55" s="43"/>
      <c r="C55" s="43"/>
      <c r="D55" s="43"/>
      <c r="E55" s="43"/>
      <c r="F55" s="44"/>
      <c r="G55" s="45"/>
      <c r="H55" s="44"/>
      <c r="I55" s="45"/>
      <c r="J55" s="44"/>
      <c r="K55" s="45"/>
      <c r="L55" s="44"/>
      <c r="M55" s="45"/>
      <c r="N55" s="44"/>
      <c r="O55" s="45"/>
      <c r="P55" s="44"/>
      <c r="Q55" s="45"/>
      <c r="R55" s="46"/>
      <c r="S55" s="47"/>
      <c r="T55" s="46"/>
      <c r="U55" s="48"/>
      <c r="V55" s="44"/>
      <c r="W55" s="45"/>
    </row>
    <row r="56" spans="1:23" ht="13.5" thickTop="1">
      <c r="A56" s="51"/>
      <c r="B56" s="52">
        <v>0</v>
      </c>
      <c r="C56" s="53">
        <v>0</v>
      </c>
      <c r="D56" s="53"/>
      <c r="E56" s="54">
        <f>$B56+$C56+$D56</f>
        <v>0</v>
      </c>
      <c r="F56" s="52">
        <v>0</v>
      </c>
      <c r="G56" s="53">
        <v>0</v>
      </c>
      <c r="H56" s="53">
        <v>0</v>
      </c>
      <c r="I56" s="54">
        <v>0</v>
      </c>
      <c r="J56" s="53"/>
      <c r="K56" s="54"/>
      <c r="L56" s="53"/>
      <c r="M56" s="53"/>
      <c r="N56" s="53"/>
      <c r="O56" s="53"/>
      <c r="P56" s="53">
        <f>$H56+$J56+$L56+$N56</f>
        <v>0</v>
      </c>
      <c r="Q56" s="53">
        <f>$I56+$K56+$M56+$O56</f>
        <v>0</v>
      </c>
      <c r="R56" s="55">
        <f>IF($H56=0,0,(($H56-$H56)/$H56)*100)</f>
        <v>0</v>
      </c>
      <c r="S56" s="55">
        <f>IF($I56=0,0,(($I56-$I56)/$I56)*100)</f>
        <v>0</v>
      </c>
      <c r="T56" s="55">
        <f>IF($E56=0,0,($P56/$E56)*100)</f>
        <v>0</v>
      </c>
      <c r="U56" s="56">
        <f>IF($E56=0,0,($Q56/$E56)*100)</f>
        <v>0</v>
      </c>
      <c r="V56" s="52"/>
      <c r="W56" s="54"/>
    </row>
    <row r="57" spans="1:23" ht="12.75">
      <c r="A57" s="57"/>
      <c r="B57" s="58"/>
      <c r="C57" s="59"/>
      <c r="D57" s="59"/>
      <c r="E57" s="60"/>
      <c r="F57" s="61" t="s">
        <v>3</v>
      </c>
      <c r="G57" s="62"/>
      <c r="H57" s="61" t="s">
        <v>4</v>
      </c>
      <c r="I57" s="63"/>
      <c r="J57" s="61" t="s">
        <v>5</v>
      </c>
      <c r="K57" s="63"/>
      <c r="L57" s="61" t="s">
        <v>6</v>
      </c>
      <c r="M57" s="61"/>
      <c r="N57" s="64" t="s">
        <v>7</v>
      </c>
      <c r="O57" s="61"/>
      <c r="P57" s="64" t="s">
        <v>8</v>
      </c>
      <c r="Q57" s="61"/>
      <c r="R57" s="121" t="s">
        <v>9</v>
      </c>
      <c r="S57" s="122"/>
      <c r="T57" s="121" t="s">
        <v>10</v>
      </c>
      <c r="U57" s="122"/>
      <c r="V57" s="123"/>
      <c r="W57" s="122"/>
    </row>
    <row r="58" spans="1:23" ht="67.5">
      <c r="A58" s="65" t="s">
        <v>69</v>
      </c>
      <c r="B58" s="66" t="s">
        <v>70</v>
      </c>
      <c r="C58" s="66" t="s">
        <v>71</v>
      </c>
      <c r="D58" s="67" t="s">
        <v>72</v>
      </c>
      <c r="E58" s="66" t="s">
        <v>73</v>
      </c>
      <c r="F58" s="66" t="s">
        <v>74</v>
      </c>
      <c r="G58" s="66" t="s">
        <v>75</v>
      </c>
      <c r="H58" s="66" t="s">
        <v>76</v>
      </c>
      <c r="I58" s="68" t="s">
        <v>77</v>
      </c>
      <c r="J58" s="66" t="s">
        <v>76</v>
      </c>
      <c r="K58" s="68" t="s">
        <v>78</v>
      </c>
      <c r="L58" s="66" t="s">
        <v>76</v>
      </c>
      <c r="M58" s="68" t="s">
        <v>79</v>
      </c>
      <c r="N58" s="66" t="s">
        <v>76</v>
      </c>
      <c r="O58" s="68" t="s">
        <v>80</v>
      </c>
      <c r="P58" s="68" t="s">
        <v>81</v>
      </c>
      <c r="Q58" s="69" t="s">
        <v>82</v>
      </c>
      <c r="R58" s="70" t="s">
        <v>83</v>
      </c>
      <c r="S58" s="71" t="s">
        <v>84</v>
      </c>
      <c r="T58" s="70" t="s">
        <v>85</v>
      </c>
      <c r="U58" s="67" t="s">
        <v>86</v>
      </c>
      <c r="V58" s="66"/>
      <c r="W58" s="68"/>
    </row>
    <row r="59" spans="1:23" ht="12.75">
      <c r="A59" s="72" t="str">
        <f>+A7</f>
        <v>R thousands</v>
      </c>
      <c r="B59" s="73"/>
      <c r="C59" s="73">
        <v>100</v>
      </c>
      <c r="D59" s="73"/>
      <c r="E59" s="73"/>
      <c r="F59" s="73"/>
      <c r="G59" s="73"/>
      <c r="H59" s="73"/>
      <c r="I59" s="73"/>
      <c r="J59" s="73"/>
      <c r="K59" s="73"/>
      <c r="L59" s="73"/>
      <c r="M59" s="74"/>
      <c r="N59" s="73"/>
      <c r="O59" s="74"/>
      <c r="P59" s="73"/>
      <c r="Q59" s="74"/>
      <c r="R59" s="73"/>
      <c r="S59" s="74"/>
      <c r="T59" s="73"/>
      <c r="U59" s="73"/>
      <c r="V59" s="73"/>
      <c r="W59" s="73"/>
    </row>
    <row r="60" spans="1:23" ht="12.75">
      <c r="A60" s="75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7"/>
      <c r="N60" s="76"/>
      <c r="O60" s="77"/>
      <c r="P60" s="76"/>
      <c r="Q60" s="77"/>
      <c r="R60" s="76"/>
      <c r="S60" s="77"/>
      <c r="T60" s="76"/>
      <c r="U60" s="76"/>
      <c r="V60" s="76"/>
      <c r="W60" s="76"/>
    </row>
    <row r="61" spans="1:23" ht="12.75" hidden="1">
      <c r="A61" s="78" t="s">
        <v>87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80"/>
      <c r="N61" s="79"/>
      <c r="O61" s="80"/>
      <c r="P61" s="79"/>
      <c r="Q61" s="80"/>
      <c r="R61" s="79"/>
      <c r="S61" s="80"/>
      <c r="T61" s="79"/>
      <c r="U61" s="79"/>
      <c r="V61" s="79"/>
      <c r="W61" s="79"/>
    </row>
    <row r="62" spans="1:23" ht="12.75" hidden="1">
      <c r="A62" s="81" t="s">
        <v>88</v>
      </c>
      <c r="B62" s="82">
        <f>SUM(B63:B66)</f>
        <v>0</v>
      </c>
      <c r="C62" s="82">
        <f aca="true" t="shared" si="24" ref="C62:I62">SUM(C63:C66)</f>
        <v>0</v>
      </c>
      <c r="D62" s="82">
        <f t="shared" si="24"/>
        <v>0</v>
      </c>
      <c r="E62" s="82">
        <f t="shared" si="24"/>
        <v>0</v>
      </c>
      <c r="F62" s="82">
        <f t="shared" si="24"/>
        <v>0</v>
      </c>
      <c r="G62" s="82">
        <f t="shared" si="24"/>
        <v>0</v>
      </c>
      <c r="H62" s="82">
        <f t="shared" si="24"/>
        <v>0</v>
      </c>
      <c r="I62" s="82">
        <f t="shared" si="24"/>
        <v>0</v>
      </c>
      <c r="J62" s="82">
        <f>SUM(J63:J66)</f>
        <v>0</v>
      </c>
      <c r="K62" s="82">
        <f>SUM(K63:K66)</f>
        <v>0</v>
      </c>
      <c r="L62" s="82">
        <f>SUM(L63:L66)</f>
        <v>0</v>
      </c>
      <c r="M62" s="83">
        <f>SUM(M63:M66)</f>
        <v>0</v>
      </c>
      <c r="N62" s="82"/>
      <c r="O62" s="83"/>
      <c r="P62" s="82"/>
      <c r="Q62" s="83"/>
      <c r="R62" s="82"/>
      <c r="S62" s="83"/>
      <c r="T62" s="82"/>
      <c r="U62" s="82"/>
      <c r="V62" s="82"/>
      <c r="W62" s="82"/>
    </row>
    <row r="63" spans="1:23" ht="12.75" hidden="1">
      <c r="A63" s="57" t="s">
        <v>89</v>
      </c>
      <c r="B63" s="84"/>
      <c r="C63" s="84"/>
      <c r="D63" s="84"/>
      <c r="E63" s="84">
        <f>SUM(B63:D63)</f>
        <v>0</v>
      </c>
      <c r="F63" s="84"/>
      <c r="G63" s="84"/>
      <c r="H63" s="84"/>
      <c r="I63" s="85"/>
      <c r="J63" s="84"/>
      <c r="K63" s="85"/>
      <c r="L63" s="84"/>
      <c r="M63" s="86"/>
      <c r="N63" s="84"/>
      <c r="O63" s="86"/>
      <c r="P63" s="84"/>
      <c r="Q63" s="86"/>
      <c r="R63" s="84"/>
      <c r="S63" s="86"/>
      <c r="T63" s="84"/>
      <c r="U63" s="84"/>
      <c r="V63" s="84"/>
      <c r="W63" s="84"/>
    </row>
    <row r="64" spans="1:23" ht="12.75" hidden="1">
      <c r="A64" s="57" t="s">
        <v>90</v>
      </c>
      <c r="B64" s="84"/>
      <c r="C64" s="84"/>
      <c r="D64" s="84"/>
      <c r="E64" s="84">
        <f>SUM(B64:D64)</f>
        <v>0</v>
      </c>
      <c r="F64" s="84"/>
      <c r="G64" s="84"/>
      <c r="H64" s="84"/>
      <c r="I64" s="85"/>
      <c r="J64" s="84"/>
      <c r="K64" s="85"/>
      <c r="L64" s="84"/>
      <c r="M64" s="86"/>
      <c r="N64" s="84"/>
      <c r="O64" s="86"/>
      <c r="P64" s="84"/>
      <c r="Q64" s="86"/>
      <c r="R64" s="84"/>
      <c r="S64" s="86"/>
      <c r="T64" s="84"/>
      <c r="U64" s="84"/>
      <c r="V64" s="84"/>
      <c r="W64" s="84"/>
    </row>
    <row r="65" spans="1:23" ht="12.75" hidden="1">
      <c r="A65" s="57" t="s">
        <v>91</v>
      </c>
      <c r="B65" s="84"/>
      <c r="C65" s="84"/>
      <c r="D65" s="84"/>
      <c r="E65" s="84">
        <f>SUM(B65:D65)</f>
        <v>0</v>
      </c>
      <c r="F65" s="84"/>
      <c r="G65" s="84"/>
      <c r="H65" s="84"/>
      <c r="I65" s="85"/>
      <c r="J65" s="84"/>
      <c r="K65" s="85"/>
      <c r="L65" s="84"/>
      <c r="M65" s="86"/>
      <c r="N65" s="84"/>
      <c r="O65" s="86"/>
      <c r="P65" s="84"/>
      <c r="Q65" s="86"/>
      <c r="R65" s="84"/>
      <c r="S65" s="86"/>
      <c r="T65" s="84"/>
      <c r="U65" s="84"/>
      <c r="V65" s="84"/>
      <c r="W65" s="84"/>
    </row>
    <row r="66" spans="1:23" ht="12.75" hidden="1">
      <c r="A66" s="57" t="s">
        <v>92</v>
      </c>
      <c r="B66" s="84"/>
      <c r="C66" s="84"/>
      <c r="D66" s="84"/>
      <c r="E66" s="84">
        <f>SUM(B66:D66)</f>
        <v>0</v>
      </c>
      <c r="F66" s="84"/>
      <c r="G66" s="84"/>
      <c r="H66" s="84"/>
      <c r="I66" s="85"/>
      <c r="J66" s="84"/>
      <c r="K66" s="85"/>
      <c r="L66" s="84"/>
      <c r="M66" s="86"/>
      <c r="N66" s="84"/>
      <c r="O66" s="86"/>
      <c r="P66" s="84"/>
      <c r="Q66" s="86"/>
      <c r="R66" s="84"/>
      <c r="S66" s="86"/>
      <c r="T66" s="84"/>
      <c r="U66" s="84"/>
      <c r="V66" s="84"/>
      <c r="W66" s="84"/>
    </row>
    <row r="67" spans="1:23" ht="12.75" hidden="1">
      <c r="A67" s="57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6"/>
      <c r="N67" s="84"/>
      <c r="O67" s="86"/>
      <c r="P67" s="84"/>
      <c r="Q67" s="86"/>
      <c r="R67" s="84"/>
      <c r="S67" s="86"/>
      <c r="T67" s="84"/>
      <c r="U67" s="84"/>
      <c r="V67" s="84"/>
      <c r="W67" s="84"/>
    </row>
    <row r="68" spans="1:23" ht="12.75">
      <c r="A68" s="87" t="s">
        <v>93</v>
      </c>
      <c r="B68" s="88">
        <f aca="true" t="shared" si="25" ref="B68:Q68">+B69+B70+B71+B72+B73+B74+B75+B76+B77</f>
        <v>52294000</v>
      </c>
      <c r="C68" s="88">
        <f t="shared" si="25"/>
        <v>0</v>
      </c>
      <c r="D68" s="88">
        <f t="shared" si="25"/>
        <v>0</v>
      </c>
      <c r="E68" s="88">
        <f t="shared" si="25"/>
        <v>52294000</v>
      </c>
      <c r="F68" s="88">
        <f t="shared" si="25"/>
        <v>0</v>
      </c>
      <c r="G68" s="88">
        <f t="shared" si="25"/>
        <v>0</v>
      </c>
      <c r="H68" s="88">
        <f t="shared" si="25"/>
        <v>9372000</v>
      </c>
      <c r="I68" s="88">
        <f t="shared" si="25"/>
        <v>0</v>
      </c>
      <c r="J68" s="88">
        <f t="shared" si="25"/>
        <v>0</v>
      </c>
      <c r="K68" s="88">
        <f t="shared" si="25"/>
        <v>0</v>
      </c>
      <c r="L68" s="88">
        <f t="shared" si="25"/>
        <v>0</v>
      </c>
      <c r="M68" s="88">
        <f t="shared" si="25"/>
        <v>0</v>
      </c>
      <c r="N68" s="88">
        <f t="shared" si="25"/>
        <v>0</v>
      </c>
      <c r="O68" s="88">
        <f t="shared" si="25"/>
        <v>0</v>
      </c>
      <c r="P68" s="88">
        <f t="shared" si="25"/>
        <v>9372000</v>
      </c>
      <c r="Q68" s="88">
        <f t="shared" si="25"/>
        <v>0</v>
      </c>
      <c r="R68" s="89"/>
      <c r="S68" s="90"/>
      <c r="T68" s="89"/>
      <c r="U68" s="90"/>
      <c r="V68" s="88"/>
      <c r="W68" s="88"/>
    </row>
    <row r="69" spans="1:23" ht="12.75">
      <c r="A69" s="91" t="s">
        <v>93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3"/>
      <c r="S69" s="94"/>
      <c r="T69" s="93"/>
      <c r="U69" s="94"/>
      <c r="V69" s="92"/>
      <c r="W69" s="92"/>
    </row>
    <row r="70" spans="1:23" ht="12.75">
      <c r="A70" s="95" t="s">
        <v>94</v>
      </c>
      <c r="B70" s="96">
        <v>0</v>
      </c>
      <c r="C70" s="96">
        <v>0</v>
      </c>
      <c r="D70" s="96"/>
      <c r="E70" s="96">
        <f aca="true" t="shared" si="26" ref="E70:E77">$B70+$C70+$D70</f>
        <v>0</v>
      </c>
      <c r="F70" s="96">
        <v>0</v>
      </c>
      <c r="G70" s="96">
        <v>0</v>
      </c>
      <c r="H70" s="96">
        <v>0</v>
      </c>
      <c r="I70" s="96">
        <v>0</v>
      </c>
      <c r="J70" s="96"/>
      <c r="K70" s="96"/>
      <c r="L70" s="96"/>
      <c r="M70" s="96"/>
      <c r="N70" s="96"/>
      <c r="O70" s="96"/>
      <c r="P70" s="97">
        <f aca="true" t="shared" si="27" ref="P70:P77">$H70+$J70+$L70+$N70</f>
        <v>0</v>
      </c>
      <c r="Q70" s="97">
        <f aca="true" t="shared" si="28" ref="Q70:Q77">$I70+$K70+$M70+$O70</f>
        <v>0</v>
      </c>
      <c r="R70" s="93">
        <f aca="true" t="shared" si="29" ref="R70:R77">IF($H70=0,0,(($H70-$H70)/$H70)*100)</f>
        <v>0</v>
      </c>
      <c r="S70" s="94">
        <f aca="true" t="shared" si="30" ref="S70:S77">IF($I70=0,0,(($I70-$I70)/$I70)*100)</f>
        <v>0</v>
      </c>
      <c r="T70" s="93">
        <f aca="true" t="shared" si="31" ref="T70:T77">IF($E70=0,0,($P70/$E70)*100)</f>
        <v>0</v>
      </c>
      <c r="U70" s="94">
        <f aca="true" t="shared" si="32" ref="U70:U77">IF($E70=0,0,($Q70/$E70)*100)</f>
        <v>0</v>
      </c>
      <c r="V70" s="96"/>
      <c r="W70" s="96"/>
    </row>
    <row r="71" spans="1:23" ht="12.75">
      <c r="A71" s="95" t="s">
        <v>95</v>
      </c>
      <c r="B71" s="96">
        <v>0</v>
      </c>
      <c r="C71" s="96">
        <v>0</v>
      </c>
      <c r="D71" s="96"/>
      <c r="E71" s="96">
        <f t="shared" si="26"/>
        <v>0</v>
      </c>
      <c r="F71" s="96">
        <v>0</v>
      </c>
      <c r="G71" s="96">
        <v>0</v>
      </c>
      <c r="H71" s="96">
        <v>0</v>
      </c>
      <c r="I71" s="96">
        <v>0</v>
      </c>
      <c r="J71" s="96"/>
      <c r="K71" s="96"/>
      <c r="L71" s="96"/>
      <c r="M71" s="96"/>
      <c r="N71" s="96"/>
      <c r="O71" s="96"/>
      <c r="P71" s="97">
        <f t="shared" si="27"/>
        <v>0</v>
      </c>
      <c r="Q71" s="97">
        <f t="shared" si="28"/>
        <v>0</v>
      </c>
      <c r="R71" s="93">
        <f t="shared" si="29"/>
        <v>0</v>
      </c>
      <c r="S71" s="94">
        <f t="shared" si="30"/>
        <v>0</v>
      </c>
      <c r="T71" s="93">
        <f t="shared" si="31"/>
        <v>0</v>
      </c>
      <c r="U71" s="94">
        <f t="shared" si="32"/>
        <v>0</v>
      </c>
      <c r="V71" s="96"/>
      <c r="W71" s="96"/>
    </row>
    <row r="72" spans="1:23" ht="12.75">
      <c r="A72" s="95" t="s">
        <v>96</v>
      </c>
      <c r="B72" s="96">
        <v>0</v>
      </c>
      <c r="C72" s="96">
        <v>0</v>
      </c>
      <c r="D72" s="96"/>
      <c r="E72" s="96">
        <f t="shared" si="26"/>
        <v>0</v>
      </c>
      <c r="F72" s="96">
        <v>0</v>
      </c>
      <c r="G72" s="96">
        <v>0</v>
      </c>
      <c r="H72" s="96">
        <v>0</v>
      </c>
      <c r="I72" s="96">
        <v>0</v>
      </c>
      <c r="J72" s="96"/>
      <c r="K72" s="96"/>
      <c r="L72" s="96"/>
      <c r="M72" s="96"/>
      <c r="N72" s="96"/>
      <c r="O72" s="96"/>
      <c r="P72" s="97">
        <f t="shared" si="27"/>
        <v>0</v>
      </c>
      <c r="Q72" s="97">
        <f t="shared" si="28"/>
        <v>0</v>
      </c>
      <c r="R72" s="93">
        <f t="shared" si="29"/>
        <v>0</v>
      </c>
      <c r="S72" s="94">
        <f t="shared" si="30"/>
        <v>0</v>
      </c>
      <c r="T72" s="93">
        <f t="shared" si="31"/>
        <v>0</v>
      </c>
      <c r="U72" s="94">
        <f t="shared" si="32"/>
        <v>0</v>
      </c>
      <c r="V72" s="96"/>
      <c r="W72" s="96"/>
    </row>
    <row r="73" spans="1:23" ht="12.75">
      <c r="A73" s="95" t="s">
        <v>97</v>
      </c>
      <c r="B73" s="96">
        <v>51994000</v>
      </c>
      <c r="C73" s="96">
        <v>0</v>
      </c>
      <c r="D73" s="96"/>
      <c r="E73" s="96">
        <f t="shared" si="26"/>
        <v>51994000</v>
      </c>
      <c r="F73" s="96">
        <v>0</v>
      </c>
      <c r="G73" s="96">
        <v>0</v>
      </c>
      <c r="H73" s="96">
        <v>9070000</v>
      </c>
      <c r="I73" s="96">
        <v>0</v>
      </c>
      <c r="J73" s="96"/>
      <c r="K73" s="96"/>
      <c r="L73" s="96"/>
      <c r="M73" s="96"/>
      <c r="N73" s="96"/>
      <c r="O73" s="96"/>
      <c r="P73" s="97">
        <f t="shared" si="27"/>
        <v>9070000</v>
      </c>
      <c r="Q73" s="97">
        <f t="shared" si="28"/>
        <v>0</v>
      </c>
      <c r="R73" s="93">
        <f t="shared" si="29"/>
        <v>0</v>
      </c>
      <c r="S73" s="94">
        <f t="shared" si="30"/>
        <v>0</v>
      </c>
      <c r="T73" s="93">
        <f t="shared" si="31"/>
        <v>17.44432049851906</v>
      </c>
      <c r="U73" s="94">
        <f t="shared" si="32"/>
        <v>0</v>
      </c>
      <c r="V73" s="96"/>
      <c r="W73" s="96"/>
    </row>
    <row r="74" spans="1:23" ht="12.75">
      <c r="A74" s="95" t="s">
        <v>98</v>
      </c>
      <c r="B74" s="96">
        <v>0</v>
      </c>
      <c r="C74" s="96">
        <v>0</v>
      </c>
      <c r="D74" s="96"/>
      <c r="E74" s="96">
        <f t="shared" si="26"/>
        <v>0</v>
      </c>
      <c r="F74" s="96">
        <v>0</v>
      </c>
      <c r="G74" s="96">
        <v>0</v>
      </c>
      <c r="H74" s="96">
        <v>0</v>
      </c>
      <c r="I74" s="96">
        <v>0</v>
      </c>
      <c r="J74" s="96"/>
      <c r="K74" s="96"/>
      <c r="L74" s="96"/>
      <c r="M74" s="96"/>
      <c r="N74" s="96"/>
      <c r="O74" s="96"/>
      <c r="P74" s="97">
        <f t="shared" si="27"/>
        <v>0</v>
      </c>
      <c r="Q74" s="97">
        <f t="shared" si="28"/>
        <v>0</v>
      </c>
      <c r="R74" s="93">
        <f t="shared" si="29"/>
        <v>0</v>
      </c>
      <c r="S74" s="94">
        <f t="shared" si="30"/>
        <v>0</v>
      </c>
      <c r="T74" s="93">
        <f t="shared" si="31"/>
        <v>0</v>
      </c>
      <c r="U74" s="94">
        <f t="shared" si="32"/>
        <v>0</v>
      </c>
      <c r="V74" s="96"/>
      <c r="W74" s="96"/>
    </row>
    <row r="75" spans="1:23" ht="12.75">
      <c r="A75" s="95" t="s">
        <v>99</v>
      </c>
      <c r="B75" s="96">
        <v>0</v>
      </c>
      <c r="C75" s="96">
        <v>0</v>
      </c>
      <c r="D75" s="96"/>
      <c r="E75" s="96">
        <f t="shared" si="26"/>
        <v>0</v>
      </c>
      <c r="F75" s="96">
        <v>0</v>
      </c>
      <c r="G75" s="96">
        <v>0</v>
      </c>
      <c r="H75" s="96">
        <v>0</v>
      </c>
      <c r="I75" s="96">
        <v>0</v>
      </c>
      <c r="J75" s="96"/>
      <c r="K75" s="96"/>
      <c r="L75" s="96"/>
      <c r="M75" s="96"/>
      <c r="N75" s="96"/>
      <c r="O75" s="96"/>
      <c r="P75" s="97">
        <f t="shared" si="27"/>
        <v>0</v>
      </c>
      <c r="Q75" s="97">
        <f t="shared" si="28"/>
        <v>0</v>
      </c>
      <c r="R75" s="93">
        <f t="shared" si="29"/>
        <v>0</v>
      </c>
      <c r="S75" s="94">
        <f t="shared" si="30"/>
        <v>0</v>
      </c>
      <c r="T75" s="93">
        <f t="shared" si="31"/>
        <v>0</v>
      </c>
      <c r="U75" s="94">
        <f t="shared" si="32"/>
        <v>0</v>
      </c>
      <c r="V75" s="96"/>
      <c r="W75" s="96"/>
    </row>
    <row r="76" spans="1:23" ht="12.75">
      <c r="A76" s="95" t="s">
        <v>100</v>
      </c>
      <c r="B76" s="96">
        <v>0</v>
      </c>
      <c r="C76" s="96">
        <v>0</v>
      </c>
      <c r="D76" s="96"/>
      <c r="E76" s="96">
        <f t="shared" si="26"/>
        <v>0</v>
      </c>
      <c r="F76" s="96">
        <v>0</v>
      </c>
      <c r="G76" s="96">
        <v>0</v>
      </c>
      <c r="H76" s="96">
        <v>0</v>
      </c>
      <c r="I76" s="96">
        <v>0</v>
      </c>
      <c r="J76" s="96"/>
      <c r="K76" s="96"/>
      <c r="L76" s="96"/>
      <c r="M76" s="96"/>
      <c r="N76" s="96"/>
      <c r="O76" s="96"/>
      <c r="P76" s="97">
        <f t="shared" si="27"/>
        <v>0</v>
      </c>
      <c r="Q76" s="97">
        <f t="shared" si="28"/>
        <v>0</v>
      </c>
      <c r="R76" s="93">
        <f t="shared" si="29"/>
        <v>0</v>
      </c>
      <c r="S76" s="94">
        <f t="shared" si="30"/>
        <v>0</v>
      </c>
      <c r="T76" s="93">
        <f t="shared" si="31"/>
        <v>0</v>
      </c>
      <c r="U76" s="94">
        <f t="shared" si="32"/>
        <v>0</v>
      </c>
      <c r="V76" s="96"/>
      <c r="W76" s="96"/>
    </row>
    <row r="77" spans="1:23" ht="12.75">
      <c r="A77" s="95" t="s">
        <v>101</v>
      </c>
      <c r="B77" s="96">
        <v>300000</v>
      </c>
      <c r="C77" s="96">
        <v>0</v>
      </c>
      <c r="D77" s="96"/>
      <c r="E77" s="96">
        <f t="shared" si="26"/>
        <v>300000</v>
      </c>
      <c r="F77" s="96">
        <v>0</v>
      </c>
      <c r="G77" s="96">
        <v>0</v>
      </c>
      <c r="H77" s="96">
        <v>302000</v>
      </c>
      <c r="I77" s="96">
        <v>0</v>
      </c>
      <c r="J77" s="96"/>
      <c r="K77" s="96"/>
      <c r="L77" s="96"/>
      <c r="M77" s="96"/>
      <c r="N77" s="96"/>
      <c r="O77" s="96"/>
      <c r="P77" s="97">
        <f t="shared" si="27"/>
        <v>302000</v>
      </c>
      <c r="Q77" s="97">
        <f t="shared" si="28"/>
        <v>0</v>
      </c>
      <c r="R77" s="93">
        <f t="shared" si="29"/>
        <v>0</v>
      </c>
      <c r="S77" s="94">
        <f t="shared" si="30"/>
        <v>0</v>
      </c>
      <c r="T77" s="93">
        <f t="shared" si="31"/>
        <v>100.66666666666666</v>
      </c>
      <c r="U77" s="94">
        <f t="shared" si="32"/>
        <v>0</v>
      </c>
      <c r="V77" s="96"/>
      <c r="W77" s="96"/>
    </row>
    <row r="78" spans="1:23" ht="22.5" hidden="1">
      <c r="A78" s="98" t="s">
        <v>102</v>
      </c>
      <c r="B78" s="99">
        <f aca="true" t="shared" si="33" ref="B78:I78">SUM(B79:B93)</f>
        <v>0</v>
      </c>
      <c r="C78" s="99">
        <f t="shared" si="33"/>
        <v>0</v>
      </c>
      <c r="D78" s="99">
        <f t="shared" si="33"/>
        <v>0</v>
      </c>
      <c r="E78" s="99">
        <f t="shared" si="33"/>
        <v>0</v>
      </c>
      <c r="F78" s="99">
        <f t="shared" si="33"/>
        <v>0</v>
      </c>
      <c r="G78" s="99">
        <f t="shared" si="33"/>
        <v>0</v>
      </c>
      <c r="H78" s="99">
        <f t="shared" si="33"/>
        <v>0</v>
      </c>
      <c r="I78" s="99">
        <f t="shared" si="33"/>
        <v>0</v>
      </c>
      <c r="J78" s="99">
        <f>SUM(J79:J93)</f>
        <v>0</v>
      </c>
      <c r="K78" s="99">
        <f>SUM(K79:K93)</f>
        <v>0</v>
      </c>
      <c r="L78" s="99">
        <f>SUM(L79:L93)</f>
        <v>0</v>
      </c>
      <c r="M78" s="100">
        <f>SUM(M79:M93)</f>
        <v>0</v>
      </c>
      <c r="N78" s="99"/>
      <c r="O78" s="100"/>
      <c r="P78" s="99"/>
      <c r="Q78" s="100"/>
      <c r="R78" s="101" t="str">
        <f aca="true" t="shared" si="34" ref="R78:S93">IF(L78=0," ",(N78-L78)/L78)</f>
        <v> </v>
      </c>
      <c r="S78" s="101" t="str">
        <f t="shared" si="34"/>
        <v> </v>
      </c>
      <c r="T78" s="101" t="str">
        <f aca="true" t="shared" si="35" ref="T78:T96">IF(E78=0," ",(P78/E78))</f>
        <v> </v>
      </c>
      <c r="U78" s="102" t="str">
        <f aca="true" t="shared" si="36" ref="U78:U96">IF(E78=0," ",(Q78/E78))</f>
        <v> </v>
      </c>
      <c r="V78" s="99"/>
      <c r="W78" s="99"/>
    </row>
    <row r="79" spans="1:23" ht="12.75" hidden="1">
      <c r="A79" s="103"/>
      <c r="B79" s="104"/>
      <c r="C79" s="104"/>
      <c r="D79" s="104"/>
      <c r="E79" s="105">
        <f>SUM(B79:D79)</f>
        <v>0</v>
      </c>
      <c r="F79" s="104"/>
      <c r="G79" s="104"/>
      <c r="H79" s="104"/>
      <c r="I79" s="104"/>
      <c r="J79" s="104"/>
      <c r="K79" s="104"/>
      <c r="L79" s="104"/>
      <c r="M79" s="106"/>
      <c r="N79" s="104"/>
      <c r="O79" s="106"/>
      <c r="P79" s="104"/>
      <c r="Q79" s="106"/>
      <c r="R79" s="101" t="str">
        <f t="shared" si="34"/>
        <v> </v>
      </c>
      <c r="S79" s="101" t="str">
        <f t="shared" si="34"/>
        <v> </v>
      </c>
      <c r="T79" s="101" t="str">
        <f t="shared" si="35"/>
        <v> </v>
      </c>
      <c r="U79" s="102" t="str">
        <f t="shared" si="36"/>
        <v> </v>
      </c>
      <c r="V79" s="104"/>
      <c r="W79" s="104"/>
    </row>
    <row r="80" spans="1:23" ht="12.75" hidden="1">
      <c r="A80" s="103"/>
      <c r="B80" s="104"/>
      <c r="C80" s="104"/>
      <c r="D80" s="104"/>
      <c r="E80" s="105">
        <f aca="true" t="shared" si="37" ref="E80:E93">SUM(B80:D80)</f>
        <v>0</v>
      </c>
      <c r="F80" s="104"/>
      <c r="G80" s="104"/>
      <c r="H80" s="104"/>
      <c r="I80" s="104"/>
      <c r="J80" s="104"/>
      <c r="K80" s="104"/>
      <c r="L80" s="104"/>
      <c r="M80" s="106"/>
      <c r="N80" s="104"/>
      <c r="O80" s="106"/>
      <c r="P80" s="104"/>
      <c r="Q80" s="106"/>
      <c r="R80" s="101" t="str">
        <f t="shared" si="34"/>
        <v> </v>
      </c>
      <c r="S80" s="101" t="str">
        <f t="shared" si="34"/>
        <v> </v>
      </c>
      <c r="T80" s="101" t="str">
        <f t="shared" si="35"/>
        <v> </v>
      </c>
      <c r="U80" s="102" t="str">
        <f t="shared" si="36"/>
        <v> </v>
      </c>
      <c r="V80" s="104"/>
      <c r="W80" s="104"/>
    </row>
    <row r="81" spans="1:23" ht="12.75" hidden="1">
      <c r="A81" s="103"/>
      <c r="B81" s="104"/>
      <c r="C81" s="104"/>
      <c r="D81" s="104"/>
      <c r="E81" s="105">
        <f t="shared" si="37"/>
        <v>0</v>
      </c>
      <c r="F81" s="104"/>
      <c r="G81" s="104"/>
      <c r="H81" s="104"/>
      <c r="I81" s="104"/>
      <c r="J81" s="104"/>
      <c r="K81" s="104"/>
      <c r="L81" s="104"/>
      <c r="M81" s="106"/>
      <c r="N81" s="104"/>
      <c r="O81" s="106"/>
      <c r="P81" s="104"/>
      <c r="Q81" s="106"/>
      <c r="R81" s="101" t="str">
        <f t="shared" si="34"/>
        <v> </v>
      </c>
      <c r="S81" s="101" t="str">
        <f t="shared" si="34"/>
        <v> </v>
      </c>
      <c r="T81" s="101" t="str">
        <f t="shared" si="35"/>
        <v> </v>
      </c>
      <c r="U81" s="102" t="str">
        <f t="shared" si="36"/>
        <v> </v>
      </c>
      <c r="V81" s="104"/>
      <c r="W81" s="104"/>
    </row>
    <row r="82" spans="1:23" ht="12.75" hidden="1">
      <c r="A82" s="103"/>
      <c r="B82" s="104"/>
      <c r="C82" s="104"/>
      <c r="D82" s="104"/>
      <c r="E82" s="105">
        <f t="shared" si="37"/>
        <v>0</v>
      </c>
      <c r="F82" s="104"/>
      <c r="G82" s="104"/>
      <c r="H82" s="104"/>
      <c r="I82" s="104"/>
      <c r="J82" s="104"/>
      <c r="K82" s="104"/>
      <c r="L82" s="104"/>
      <c r="M82" s="106"/>
      <c r="N82" s="104"/>
      <c r="O82" s="106"/>
      <c r="P82" s="104"/>
      <c r="Q82" s="106"/>
      <c r="R82" s="101" t="str">
        <f t="shared" si="34"/>
        <v> </v>
      </c>
      <c r="S82" s="101" t="str">
        <f t="shared" si="34"/>
        <v> </v>
      </c>
      <c r="T82" s="101" t="str">
        <f t="shared" si="35"/>
        <v> </v>
      </c>
      <c r="U82" s="102" t="str">
        <f t="shared" si="36"/>
        <v> </v>
      </c>
      <c r="V82" s="104"/>
      <c r="W82" s="104"/>
    </row>
    <row r="83" spans="1:23" ht="12.75" hidden="1">
      <c r="A83" s="103"/>
      <c r="B83" s="104"/>
      <c r="C83" s="104"/>
      <c r="D83" s="104"/>
      <c r="E83" s="105">
        <f t="shared" si="37"/>
        <v>0</v>
      </c>
      <c r="F83" s="104"/>
      <c r="G83" s="104"/>
      <c r="H83" s="104"/>
      <c r="I83" s="104"/>
      <c r="J83" s="104"/>
      <c r="K83" s="104"/>
      <c r="L83" s="104"/>
      <c r="M83" s="106"/>
      <c r="N83" s="104"/>
      <c r="O83" s="106"/>
      <c r="P83" s="104"/>
      <c r="Q83" s="106"/>
      <c r="R83" s="101" t="str">
        <f t="shared" si="34"/>
        <v> </v>
      </c>
      <c r="S83" s="101" t="str">
        <f t="shared" si="34"/>
        <v> </v>
      </c>
      <c r="T83" s="101" t="str">
        <f t="shared" si="35"/>
        <v> </v>
      </c>
      <c r="U83" s="102" t="str">
        <f t="shared" si="36"/>
        <v> </v>
      </c>
      <c r="V83" s="104"/>
      <c r="W83" s="104"/>
    </row>
    <row r="84" spans="1:23" ht="12.75" hidden="1">
      <c r="A84" s="103"/>
      <c r="B84" s="104"/>
      <c r="C84" s="104"/>
      <c r="D84" s="104"/>
      <c r="E84" s="105">
        <f t="shared" si="37"/>
        <v>0</v>
      </c>
      <c r="F84" s="104"/>
      <c r="G84" s="104"/>
      <c r="H84" s="104"/>
      <c r="I84" s="104"/>
      <c r="J84" s="104"/>
      <c r="K84" s="104"/>
      <c r="L84" s="104"/>
      <c r="M84" s="106"/>
      <c r="N84" s="104"/>
      <c r="O84" s="106"/>
      <c r="P84" s="104"/>
      <c r="Q84" s="106"/>
      <c r="R84" s="101" t="str">
        <f t="shared" si="34"/>
        <v> </v>
      </c>
      <c r="S84" s="101" t="str">
        <f t="shared" si="34"/>
        <v> </v>
      </c>
      <c r="T84" s="101" t="str">
        <f t="shared" si="35"/>
        <v> </v>
      </c>
      <c r="U84" s="102" t="str">
        <f t="shared" si="36"/>
        <v> </v>
      </c>
      <c r="V84" s="104"/>
      <c r="W84" s="104"/>
    </row>
    <row r="85" spans="1:23" ht="12.75" hidden="1">
      <c r="A85" s="103"/>
      <c r="B85" s="104"/>
      <c r="C85" s="104"/>
      <c r="D85" s="104"/>
      <c r="E85" s="105">
        <f t="shared" si="37"/>
        <v>0</v>
      </c>
      <c r="F85" s="104"/>
      <c r="G85" s="104"/>
      <c r="H85" s="104"/>
      <c r="I85" s="104"/>
      <c r="J85" s="104"/>
      <c r="K85" s="104"/>
      <c r="L85" s="104"/>
      <c r="M85" s="106"/>
      <c r="N85" s="104"/>
      <c r="O85" s="106"/>
      <c r="P85" s="104"/>
      <c r="Q85" s="106"/>
      <c r="R85" s="101" t="str">
        <f t="shared" si="34"/>
        <v> </v>
      </c>
      <c r="S85" s="101" t="str">
        <f t="shared" si="34"/>
        <v> </v>
      </c>
      <c r="T85" s="101" t="str">
        <f t="shared" si="35"/>
        <v> </v>
      </c>
      <c r="U85" s="102" t="str">
        <f t="shared" si="36"/>
        <v> </v>
      </c>
      <c r="V85" s="104"/>
      <c r="W85" s="104"/>
    </row>
    <row r="86" spans="1:23" ht="12.75" hidden="1">
      <c r="A86" s="103"/>
      <c r="B86" s="104"/>
      <c r="C86" s="104"/>
      <c r="D86" s="104"/>
      <c r="E86" s="105">
        <f t="shared" si="37"/>
        <v>0</v>
      </c>
      <c r="F86" s="104"/>
      <c r="G86" s="104"/>
      <c r="H86" s="104"/>
      <c r="I86" s="104"/>
      <c r="J86" s="104"/>
      <c r="K86" s="104"/>
      <c r="L86" s="104"/>
      <c r="M86" s="106"/>
      <c r="N86" s="104"/>
      <c r="O86" s="106"/>
      <c r="P86" s="104"/>
      <c r="Q86" s="106"/>
      <c r="R86" s="101" t="str">
        <f t="shared" si="34"/>
        <v> </v>
      </c>
      <c r="S86" s="101" t="str">
        <f t="shared" si="34"/>
        <v> </v>
      </c>
      <c r="T86" s="101" t="str">
        <f t="shared" si="35"/>
        <v> </v>
      </c>
      <c r="U86" s="102" t="str">
        <f t="shared" si="36"/>
        <v> </v>
      </c>
      <c r="V86" s="104"/>
      <c r="W86" s="104"/>
    </row>
    <row r="87" spans="1:23" ht="12.75" hidden="1">
      <c r="A87" s="103"/>
      <c r="B87" s="104"/>
      <c r="C87" s="104"/>
      <c r="D87" s="104"/>
      <c r="E87" s="105">
        <f t="shared" si="37"/>
        <v>0</v>
      </c>
      <c r="F87" s="104"/>
      <c r="G87" s="104"/>
      <c r="H87" s="104"/>
      <c r="I87" s="104"/>
      <c r="J87" s="104"/>
      <c r="K87" s="104"/>
      <c r="L87" s="104"/>
      <c r="M87" s="106"/>
      <c r="N87" s="104"/>
      <c r="O87" s="106"/>
      <c r="P87" s="104"/>
      <c r="Q87" s="106"/>
      <c r="R87" s="101" t="str">
        <f t="shared" si="34"/>
        <v> </v>
      </c>
      <c r="S87" s="101" t="str">
        <f t="shared" si="34"/>
        <v> </v>
      </c>
      <c r="T87" s="101" t="str">
        <f t="shared" si="35"/>
        <v> </v>
      </c>
      <c r="U87" s="102" t="str">
        <f t="shared" si="36"/>
        <v> </v>
      </c>
      <c r="V87" s="104"/>
      <c r="W87" s="104"/>
    </row>
    <row r="88" spans="1:23" ht="12.75" hidden="1">
      <c r="A88" s="103"/>
      <c r="B88" s="104"/>
      <c r="C88" s="104"/>
      <c r="D88" s="104"/>
      <c r="E88" s="105">
        <f t="shared" si="37"/>
        <v>0</v>
      </c>
      <c r="F88" s="104"/>
      <c r="G88" s="104"/>
      <c r="H88" s="104"/>
      <c r="I88" s="104"/>
      <c r="J88" s="104"/>
      <c r="K88" s="104"/>
      <c r="L88" s="104"/>
      <c r="M88" s="106"/>
      <c r="N88" s="104"/>
      <c r="O88" s="106"/>
      <c r="P88" s="104"/>
      <c r="Q88" s="106"/>
      <c r="R88" s="101" t="str">
        <f t="shared" si="34"/>
        <v> </v>
      </c>
      <c r="S88" s="101" t="str">
        <f t="shared" si="34"/>
        <v> </v>
      </c>
      <c r="T88" s="101" t="str">
        <f t="shared" si="35"/>
        <v> </v>
      </c>
      <c r="U88" s="102" t="str">
        <f t="shared" si="36"/>
        <v> </v>
      </c>
      <c r="V88" s="104"/>
      <c r="W88" s="104"/>
    </row>
    <row r="89" spans="1:23" ht="12.75" hidden="1">
      <c r="A89" s="103"/>
      <c r="B89" s="104"/>
      <c r="C89" s="104"/>
      <c r="D89" s="104"/>
      <c r="E89" s="105">
        <f t="shared" si="37"/>
        <v>0</v>
      </c>
      <c r="F89" s="104"/>
      <c r="G89" s="104"/>
      <c r="H89" s="104"/>
      <c r="I89" s="104"/>
      <c r="J89" s="104"/>
      <c r="K89" s="104"/>
      <c r="L89" s="104"/>
      <c r="M89" s="106"/>
      <c r="N89" s="104"/>
      <c r="O89" s="106"/>
      <c r="P89" s="104"/>
      <c r="Q89" s="106"/>
      <c r="R89" s="101" t="str">
        <f t="shared" si="34"/>
        <v> </v>
      </c>
      <c r="S89" s="101" t="str">
        <f t="shared" si="34"/>
        <v> </v>
      </c>
      <c r="T89" s="101" t="str">
        <f t="shared" si="35"/>
        <v> </v>
      </c>
      <c r="U89" s="102" t="str">
        <f t="shared" si="36"/>
        <v> </v>
      </c>
      <c r="V89" s="104"/>
      <c r="W89" s="104"/>
    </row>
    <row r="90" spans="1:23" ht="12.75" hidden="1">
      <c r="A90" s="103"/>
      <c r="B90" s="104"/>
      <c r="C90" s="104"/>
      <c r="D90" s="104"/>
      <c r="E90" s="105">
        <f t="shared" si="37"/>
        <v>0</v>
      </c>
      <c r="F90" s="104"/>
      <c r="G90" s="104"/>
      <c r="H90" s="104"/>
      <c r="I90" s="104"/>
      <c r="J90" s="104"/>
      <c r="K90" s="104"/>
      <c r="L90" s="104"/>
      <c r="M90" s="106"/>
      <c r="N90" s="104"/>
      <c r="O90" s="106"/>
      <c r="P90" s="104"/>
      <c r="Q90" s="106"/>
      <c r="R90" s="101" t="str">
        <f t="shared" si="34"/>
        <v> </v>
      </c>
      <c r="S90" s="101" t="str">
        <f t="shared" si="34"/>
        <v> </v>
      </c>
      <c r="T90" s="101" t="str">
        <f t="shared" si="35"/>
        <v> </v>
      </c>
      <c r="U90" s="102" t="str">
        <f t="shared" si="36"/>
        <v> </v>
      </c>
      <c r="V90" s="104"/>
      <c r="W90" s="104"/>
    </row>
    <row r="91" spans="1:23" ht="12.75" hidden="1">
      <c r="A91" s="103"/>
      <c r="B91" s="104"/>
      <c r="C91" s="104"/>
      <c r="D91" s="104"/>
      <c r="E91" s="105">
        <f t="shared" si="37"/>
        <v>0</v>
      </c>
      <c r="F91" s="104"/>
      <c r="G91" s="104"/>
      <c r="H91" s="106"/>
      <c r="I91" s="104"/>
      <c r="J91" s="106"/>
      <c r="K91" s="104"/>
      <c r="L91" s="106"/>
      <c r="M91" s="106"/>
      <c r="N91" s="106"/>
      <c r="O91" s="106"/>
      <c r="P91" s="106"/>
      <c r="Q91" s="106"/>
      <c r="R91" s="101" t="str">
        <f t="shared" si="34"/>
        <v> </v>
      </c>
      <c r="S91" s="101" t="str">
        <f t="shared" si="34"/>
        <v> </v>
      </c>
      <c r="T91" s="101" t="str">
        <f t="shared" si="35"/>
        <v> </v>
      </c>
      <c r="U91" s="102" t="str">
        <f t="shared" si="36"/>
        <v> </v>
      </c>
      <c r="V91" s="104"/>
      <c r="W91" s="104"/>
    </row>
    <row r="92" spans="1:23" ht="12.75" hidden="1">
      <c r="A92" s="103"/>
      <c r="B92" s="104"/>
      <c r="C92" s="104"/>
      <c r="D92" s="104"/>
      <c r="E92" s="105">
        <f t="shared" si="37"/>
        <v>0</v>
      </c>
      <c r="F92" s="104"/>
      <c r="G92" s="104"/>
      <c r="H92" s="106"/>
      <c r="I92" s="104"/>
      <c r="J92" s="106"/>
      <c r="K92" s="104"/>
      <c r="L92" s="106"/>
      <c r="M92" s="106"/>
      <c r="N92" s="106"/>
      <c r="O92" s="106"/>
      <c r="P92" s="106"/>
      <c r="Q92" s="106"/>
      <c r="R92" s="101" t="str">
        <f t="shared" si="34"/>
        <v> </v>
      </c>
      <c r="S92" s="101" t="str">
        <f t="shared" si="34"/>
        <v> </v>
      </c>
      <c r="T92" s="101" t="str">
        <f t="shared" si="35"/>
        <v> </v>
      </c>
      <c r="U92" s="102" t="str">
        <f t="shared" si="36"/>
        <v> </v>
      </c>
      <c r="V92" s="104"/>
      <c r="W92" s="104"/>
    </row>
    <row r="93" spans="1:23" ht="12.75" hidden="1">
      <c r="A93" s="103"/>
      <c r="B93" s="104"/>
      <c r="C93" s="104"/>
      <c r="D93" s="104"/>
      <c r="E93" s="105">
        <f t="shared" si="37"/>
        <v>0</v>
      </c>
      <c r="F93" s="104"/>
      <c r="G93" s="104"/>
      <c r="H93" s="106"/>
      <c r="I93" s="104"/>
      <c r="J93" s="106"/>
      <c r="K93" s="104"/>
      <c r="L93" s="106"/>
      <c r="M93" s="106"/>
      <c r="N93" s="106"/>
      <c r="O93" s="106"/>
      <c r="P93" s="106"/>
      <c r="Q93" s="106"/>
      <c r="R93" s="101" t="str">
        <f t="shared" si="34"/>
        <v> </v>
      </c>
      <c r="S93" s="101" t="str">
        <f t="shared" si="34"/>
        <v> </v>
      </c>
      <c r="T93" s="101" t="str">
        <f t="shared" si="35"/>
        <v> </v>
      </c>
      <c r="U93" s="102" t="str">
        <f t="shared" si="36"/>
        <v> </v>
      </c>
      <c r="V93" s="104"/>
      <c r="W93" s="104"/>
    </row>
    <row r="94" spans="1:23" ht="12.75" hidden="1">
      <c r="A94" s="107"/>
      <c r="B94" s="108"/>
      <c r="C94" s="109"/>
      <c r="D94" s="109"/>
      <c r="E94" s="109"/>
      <c r="F94" s="108"/>
      <c r="G94" s="109"/>
      <c r="H94" s="108"/>
      <c r="I94" s="109"/>
      <c r="J94" s="108"/>
      <c r="K94" s="109"/>
      <c r="L94" s="108"/>
      <c r="M94" s="108"/>
      <c r="N94" s="108"/>
      <c r="O94" s="108"/>
      <c r="P94" s="108"/>
      <c r="Q94" s="108"/>
      <c r="R94" s="110" t="str">
        <f aca="true" t="shared" si="38" ref="R94:S96">IF(L94=0," ",(N94-L94)/L94)</f>
        <v> </v>
      </c>
      <c r="S94" s="111" t="str">
        <f t="shared" si="38"/>
        <v> </v>
      </c>
      <c r="T94" s="110" t="str">
        <f t="shared" si="35"/>
        <v> </v>
      </c>
      <c r="U94" s="111" t="str">
        <f t="shared" si="36"/>
        <v> </v>
      </c>
      <c r="V94" s="108"/>
      <c r="W94" s="109"/>
    </row>
    <row r="95" spans="1:23" ht="12.75" hidden="1">
      <c r="A95" s="107" t="s">
        <v>66</v>
      </c>
      <c r="B95" s="108">
        <f aca="true" t="shared" si="39" ref="B95:Q95">B78+B68</f>
        <v>52294000</v>
      </c>
      <c r="C95" s="108">
        <f t="shared" si="39"/>
        <v>0</v>
      </c>
      <c r="D95" s="108">
        <f t="shared" si="39"/>
        <v>0</v>
      </c>
      <c r="E95" s="108">
        <f t="shared" si="39"/>
        <v>52294000</v>
      </c>
      <c r="F95" s="108">
        <f t="shared" si="39"/>
        <v>0</v>
      </c>
      <c r="G95" s="108">
        <f t="shared" si="39"/>
        <v>0</v>
      </c>
      <c r="H95" s="108">
        <f t="shared" si="39"/>
        <v>9372000</v>
      </c>
      <c r="I95" s="108">
        <f t="shared" si="39"/>
        <v>0</v>
      </c>
      <c r="J95" s="108">
        <f t="shared" si="39"/>
        <v>0</v>
      </c>
      <c r="K95" s="108">
        <f t="shared" si="39"/>
        <v>0</v>
      </c>
      <c r="L95" s="108">
        <f t="shared" si="39"/>
        <v>0</v>
      </c>
      <c r="M95" s="108">
        <f t="shared" si="39"/>
        <v>0</v>
      </c>
      <c r="N95" s="108">
        <f t="shared" si="39"/>
        <v>0</v>
      </c>
      <c r="O95" s="108">
        <f t="shared" si="39"/>
        <v>0</v>
      </c>
      <c r="P95" s="108">
        <f t="shared" si="39"/>
        <v>9372000</v>
      </c>
      <c r="Q95" s="108">
        <f t="shared" si="39"/>
        <v>0</v>
      </c>
      <c r="R95" s="110" t="str">
        <f t="shared" si="38"/>
        <v> </v>
      </c>
      <c r="S95" s="111" t="str">
        <f t="shared" si="38"/>
        <v> </v>
      </c>
      <c r="T95" s="110">
        <f t="shared" si="35"/>
        <v>0.1792175010517459</v>
      </c>
      <c r="U95" s="111">
        <f t="shared" si="36"/>
        <v>0</v>
      </c>
      <c r="V95" s="108"/>
      <c r="W95" s="108"/>
    </row>
    <row r="96" spans="1:23" ht="12.75">
      <c r="A96" s="112" t="s">
        <v>103</v>
      </c>
      <c r="B96" s="113">
        <f>B68</f>
        <v>52294000</v>
      </c>
      <c r="C96" s="113">
        <f aca="true" t="shared" si="40" ref="C96:Q96">C68</f>
        <v>0</v>
      </c>
      <c r="D96" s="113">
        <f t="shared" si="40"/>
        <v>0</v>
      </c>
      <c r="E96" s="113">
        <f t="shared" si="40"/>
        <v>52294000</v>
      </c>
      <c r="F96" s="113">
        <f t="shared" si="40"/>
        <v>0</v>
      </c>
      <c r="G96" s="113">
        <f t="shared" si="40"/>
        <v>0</v>
      </c>
      <c r="H96" s="113">
        <f t="shared" si="40"/>
        <v>9372000</v>
      </c>
      <c r="I96" s="113">
        <f t="shared" si="40"/>
        <v>0</v>
      </c>
      <c r="J96" s="113">
        <f t="shared" si="40"/>
        <v>0</v>
      </c>
      <c r="K96" s="113">
        <f t="shared" si="40"/>
        <v>0</v>
      </c>
      <c r="L96" s="113">
        <f t="shared" si="40"/>
        <v>0</v>
      </c>
      <c r="M96" s="113">
        <f t="shared" si="40"/>
        <v>0</v>
      </c>
      <c r="N96" s="113">
        <f t="shared" si="40"/>
        <v>0</v>
      </c>
      <c r="O96" s="113">
        <f t="shared" si="40"/>
        <v>0</v>
      </c>
      <c r="P96" s="113">
        <f t="shared" si="40"/>
        <v>9372000</v>
      </c>
      <c r="Q96" s="113">
        <f t="shared" si="40"/>
        <v>0</v>
      </c>
      <c r="R96" s="110" t="str">
        <f t="shared" si="38"/>
        <v> </v>
      </c>
      <c r="S96" s="111" t="str">
        <f t="shared" si="38"/>
        <v> </v>
      </c>
      <c r="T96" s="110">
        <f t="shared" si="35"/>
        <v>0.1792175010517459</v>
      </c>
      <c r="U96" s="111">
        <f t="shared" si="36"/>
        <v>0</v>
      </c>
      <c r="V96" s="113"/>
      <c r="W96" s="113"/>
    </row>
    <row r="97" spans="1:23" ht="12.75">
      <c r="A97" s="114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6"/>
      <c r="S97" s="116"/>
      <c r="T97" s="116"/>
      <c r="U97" s="116"/>
      <c r="V97" s="115"/>
      <c r="W97" s="115"/>
    </row>
    <row r="98" ht="12.75">
      <c r="A98" s="117" t="s">
        <v>104</v>
      </c>
    </row>
    <row r="99" ht="12.75">
      <c r="A99" s="117" t="s">
        <v>105</v>
      </c>
    </row>
    <row r="100" spans="1:22" ht="12.75">
      <c r="A100" s="117" t="s">
        <v>106</v>
      </c>
      <c r="B100" s="118"/>
      <c r="C100" s="118"/>
      <c r="D100" s="118"/>
      <c r="E100" s="118"/>
      <c r="F100" s="118"/>
      <c r="H100" s="118"/>
      <c r="I100" s="118"/>
      <c r="J100" s="118"/>
      <c r="K100" s="118"/>
      <c r="V100" s="118"/>
    </row>
    <row r="101" spans="1:22" ht="12.75">
      <c r="A101" s="117" t="s">
        <v>107</v>
      </c>
      <c r="B101" s="118"/>
      <c r="C101" s="118"/>
      <c r="D101" s="118"/>
      <c r="E101" s="118"/>
      <c r="F101" s="118"/>
      <c r="H101" s="118"/>
      <c r="I101" s="118"/>
      <c r="J101" s="118"/>
      <c r="K101" s="118"/>
      <c r="V101" s="118"/>
    </row>
    <row r="102" spans="1:22" ht="12.75">
      <c r="A102" s="117" t="s">
        <v>108</v>
      </c>
      <c r="B102" s="118"/>
      <c r="C102" s="118"/>
      <c r="D102" s="118"/>
      <c r="E102" s="118"/>
      <c r="F102" s="118"/>
      <c r="H102" s="118"/>
      <c r="I102" s="118"/>
      <c r="J102" s="118"/>
      <c r="K102" s="118"/>
      <c r="V102" s="118"/>
    </row>
    <row r="103" ht="12.75">
      <c r="A103" s="117" t="s">
        <v>109</v>
      </c>
    </row>
    <row r="106" spans="1:23" ht="12.75">
      <c r="A106" s="118"/>
      <c r="G106" s="118"/>
      <c r="W106" s="118"/>
    </row>
    <row r="107" spans="1:23" ht="12.75">
      <c r="A107" s="118"/>
      <c r="G107" s="118"/>
      <c r="W107" s="118"/>
    </row>
    <row r="108" spans="1:23" ht="12.75">
      <c r="A108" s="118"/>
      <c r="G108" s="118"/>
      <c r="W108" s="118"/>
    </row>
  </sheetData>
  <sheetProtection password="F954" sheet="1" objects="1" scenarios="1"/>
  <mergeCells count="17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R57:S57"/>
    <mergeCell ref="T57:U57"/>
    <mergeCell ref="V57:W57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8"/>
  <sheetViews>
    <sheetView showGridLines="0" zoomScalePageLayoutView="0" workbookViewId="0" topLeftCell="A4">
      <selection activeCell="A1" sqref="A1:U1"/>
    </sheetView>
  </sheetViews>
  <sheetFormatPr defaultColWidth="9.140625" defaultRowHeight="12.75"/>
  <cols>
    <col min="1" max="1" width="48.00390625" style="0" customWidth="1"/>
    <col min="2" max="9" width="13.7109375" style="0" customWidth="1"/>
    <col min="10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"/>
      <c r="W1" s="1"/>
    </row>
    <row r="2" spans="1:23" ht="18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2"/>
      <c r="W2" s="2"/>
    </row>
    <row r="3" spans="1:23" ht="18" customHeight="1">
      <c r="A3" s="125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2"/>
      <c r="W3" s="2"/>
    </row>
    <row r="4" spans="1:23" ht="18" customHeight="1">
      <c r="A4" s="125" t="s">
        <v>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2"/>
      <c r="W4" s="2"/>
    </row>
    <row r="5" spans="1:23" ht="15" customHeight="1">
      <c r="A5" s="126" t="s">
        <v>111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3"/>
      <c r="W5" s="3"/>
    </row>
    <row r="6" spans="1:23" ht="12.75" customHeight="1">
      <c r="A6" s="4"/>
      <c r="B6" s="4"/>
      <c r="C6" s="4"/>
      <c r="D6" s="4"/>
      <c r="E6" s="5"/>
      <c r="F6" s="119" t="s">
        <v>3</v>
      </c>
      <c r="G6" s="120"/>
      <c r="H6" s="119" t="s">
        <v>4</v>
      </c>
      <c r="I6" s="120"/>
      <c r="J6" s="119" t="s">
        <v>5</v>
      </c>
      <c r="K6" s="120"/>
      <c r="L6" s="119" t="s">
        <v>6</v>
      </c>
      <c r="M6" s="120"/>
      <c r="N6" s="119" t="s">
        <v>7</v>
      </c>
      <c r="O6" s="120"/>
      <c r="P6" s="119" t="s">
        <v>8</v>
      </c>
      <c r="Q6" s="120"/>
      <c r="R6" s="119" t="s">
        <v>9</v>
      </c>
      <c r="S6" s="120"/>
      <c r="T6" s="119" t="s">
        <v>10</v>
      </c>
      <c r="U6" s="120"/>
      <c r="V6" s="119" t="s">
        <v>11</v>
      </c>
      <c r="W6" s="120"/>
    </row>
    <row r="7" spans="1:23" ht="76.5">
      <c r="A7" s="6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hidden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>
        <v>0</v>
      </c>
      <c r="I9" s="20">
        <v>0</v>
      </c>
      <c r="J9" s="19"/>
      <c r="K9" s="20"/>
      <c r="L9" s="19"/>
      <c r="M9" s="20"/>
      <c r="N9" s="19"/>
      <c r="O9" s="20"/>
      <c r="P9" s="19">
        <f>$H9+$J9+$L9+$N9</f>
        <v>0</v>
      </c>
      <c r="Q9" s="20">
        <f>$I9+$K9+$M9+$O9</f>
        <v>0</v>
      </c>
      <c r="R9" s="21">
        <f>IF($H9=0,0,(($H9-$H9)/$H9)*100)</f>
        <v>0</v>
      </c>
      <c r="S9" s="22">
        <f>IF($I9=0,0,(($I9-$I9)/$I9)*100)</f>
        <v>0</v>
      </c>
      <c r="T9" s="21">
        <f>IF($E9=0,0,($P9/$E9)*100)</f>
        <v>0</v>
      </c>
      <c r="U9" s="23">
        <f>IF($E9=0,0,($Q9/$E9)*100)</f>
        <v>0</v>
      </c>
      <c r="V9" s="19"/>
      <c r="W9" s="20"/>
    </row>
    <row r="10" spans="1:23" ht="12.75">
      <c r="A10" s="17" t="s">
        <v>34</v>
      </c>
      <c r="B10" s="18">
        <v>30000000</v>
      </c>
      <c r="C10" s="18">
        <v>0</v>
      </c>
      <c r="D10" s="18"/>
      <c r="E10" s="18">
        <f>$B10+$C10+$D10</f>
        <v>30000000</v>
      </c>
      <c r="F10" s="19">
        <v>30000000</v>
      </c>
      <c r="G10" s="20">
        <v>30000000</v>
      </c>
      <c r="H10" s="19">
        <v>7836000</v>
      </c>
      <c r="I10" s="20">
        <v>7635923</v>
      </c>
      <c r="J10" s="19"/>
      <c r="K10" s="20"/>
      <c r="L10" s="19"/>
      <c r="M10" s="20"/>
      <c r="N10" s="19"/>
      <c r="O10" s="20"/>
      <c r="P10" s="19">
        <f>$H10+$J10+$L10+$N10</f>
        <v>7836000</v>
      </c>
      <c r="Q10" s="20">
        <f>$I10+$K10+$M10+$O10</f>
        <v>7635923</v>
      </c>
      <c r="R10" s="21">
        <f>IF($H10=0,0,(($H10-$H10)/$H10)*100)</f>
        <v>0</v>
      </c>
      <c r="S10" s="22">
        <f>IF($I10=0,0,(($I10-$I10)/$I10)*100)</f>
        <v>0</v>
      </c>
      <c r="T10" s="21">
        <f>IF($E10=0,0,($P10/$E10)*100)</f>
        <v>26.119999999999997</v>
      </c>
      <c r="U10" s="23">
        <f>IF($E10=0,0,($Q10/$E10)*100)</f>
        <v>25.453076666666668</v>
      </c>
      <c r="V10" s="19"/>
      <c r="W10" s="20"/>
    </row>
    <row r="11" spans="1:23" ht="12.75">
      <c r="A11" s="17" t="s">
        <v>35</v>
      </c>
      <c r="B11" s="18">
        <v>0</v>
      </c>
      <c r="C11" s="18">
        <v>0</v>
      </c>
      <c r="D11" s="18"/>
      <c r="E11" s="18">
        <f>$B11+$C11+$D11</f>
        <v>0</v>
      </c>
      <c r="F11" s="19">
        <v>0</v>
      </c>
      <c r="G11" s="20">
        <v>0</v>
      </c>
      <c r="H11" s="19">
        <v>0</v>
      </c>
      <c r="I11" s="20">
        <v>0</v>
      </c>
      <c r="J11" s="19"/>
      <c r="K11" s="20"/>
      <c r="L11" s="19"/>
      <c r="M11" s="20"/>
      <c r="N11" s="19"/>
      <c r="O11" s="20"/>
      <c r="P11" s="19">
        <f>$H11+$J11+$L11+$N11</f>
        <v>0</v>
      </c>
      <c r="Q11" s="20">
        <f>$I11+$K11+$M11+$O11</f>
        <v>0</v>
      </c>
      <c r="R11" s="21">
        <f>IF($H11=0,0,(($H11-$H11)/$H11)*100)</f>
        <v>0</v>
      </c>
      <c r="S11" s="22">
        <f>IF($I11=0,0,(($I11-$I11)/$I11)*100)</f>
        <v>0</v>
      </c>
      <c r="T11" s="21">
        <f>IF($E11=0,0,($P11/$E11)*100)</f>
        <v>0</v>
      </c>
      <c r="U11" s="23">
        <f>IF($E11=0,0,($Q11/$E11)*100)</f>
        <v>0</v>
      </c>
      <c r="V11" s="19"/>
      <c r="W11" s="20"/>
    </row>
    <row r="12" spans="1:23" ht="12.75">
      <c r="A12" s="17" t="s">
        <v>36</v>
      </c>
      <c r="B12" s="18">
        <v>11745000</v>
      </c>
      <c r="C12" s="18">
        <v>0</v>
      </c>
      <c r="D12" s="18"/>
      <c r="E12" s="18">
        <f>$B12+$C12+$D12</f>
        <v>11745000</v>
      </c>
      <c r="F12" s="19">
        <v>1745000</v>
      </c>
      <c r="G12" s="20">
        <v>1745000</v>
      </c>
      <c r="H12" s="19">
        <v>0</v>
      </c>
      <c r="I12" s="20">
        <v>97611</v>
      </c>
      <c r="J12" s="19"/>
      <c r="K12" s="20"/>
      <c r="L12" s="19"/>
      <c r="M12" s="20"/>
      <c r="N12" s="19"/>
      <c r="O12" s="20"/>
      <c r="P12" s="19">
        <f>$H12+$J12+$L12+$N12</f>
        <v>0</v>
      </c>
      <c r="Q12" s="20">
        <f>$I12+$K12+$M12+$O12</f>
        <v>97611</v>
      </c>
      <c r="R12" s="21">
        <f>IF($H12=0,0,(($H12-$H12)/$H12)*100)</f>
        <v>0</v>
      </c>
      <c r="S12" s="22">
        <f>IF($I12=0,0,(($I12-$I12)/$I12)*100)</f>
        <v>0</v>
      </c>
      <c r="T12" s="21">
        <f>IF($E12=0,0,($P12/$E12)*100)</f>
        <v>0</v>
      </c>
      <c r="U12" s="23">
        <f>IF($E12=0,0,($Q12/$E12)*100)</f>
        <v>0.8310855683269477</v>
      </c>
      <c r="V12" s="19"/>
      <c r="W12" s="20"/>
    </row>
    <row r="13" spans="1:23" ht="12.75">
      <c r="A13" s="17" t="s">
        <v>37</v>
      </c>
      <c r="B13" s="18">
        <v>4213000</v>
      </c>
      <c r="C13" s="18">
        <v>0</v>
      </c>
      <c r="D13" s="18"/>
      <c r="E13" s="18">
        <f>$B13+$C13+$D13</f>
        <v>4213000</v>
      </c>
      <c r="F13" s="19">
        <v>1760000</v>
      </c>
      <c r="G13" s="20">
        <v>0</v>
      </c>
      <c r="H13" s="19">
        <v>0</v>
      </c>
      <c r="I13" s="20">
        <v>0</v>
      </c>
      <c r="J13" s="19"/>
      <c r="K13" s="20"/>
      <c r="L13" s="19"/>
      <c r="M13" s="20"/>
      <c r="N13" s="19"/>
      <c r="O13" s="20"/>
      <c r="P13" s="19">
        <f>$H13+$J13+$L13+$N13</f>
        <v>0</v>
      </c>
      <c r="Q13" s="20">
        <f>$I13+$K13+$M13+$O13</f>
        <v>0</v>
      </c>
      <c r="R13" s="21">
        <f>IF($H13=0,0,(($H13-$H13)/$H13)*100)</f>
        <v>0</v>
      </c>
      <c r="S13" s="22">
        <f>IF($I13=0,0,(($I13-$I13)/$I13)*100)</f>
        <v>0</v>
      </c>
      <c r="T13" s="21">
        <f>IF($E13=0,0,($P13/$E13)*100)</f>
        <v>0</v>
      </c>
      <c r="U13" s="23">
        <f>IF($E13=0,0,($Q13/$E13)*100)</f>
        <v>0</v>
      </c>
      <c r="V13" s="19"/>
      <c r="W13" s="20"/>
    </row>
    <row r="14" spans="1:23" ht="12.75">
      <c r="A14" s="24" t="s">
        <v>38</v>
      </c>
      <c r="B14" s="25">
        <f>SUM(B9:B13)</f>
        <v>45958000</v>
      </c>
      <c r="C14" s="25">
        <f>SUM(C9:C13)</f>
        <v>0</v>
      </c>
      <c r="D14" s="25">
        <f>SUM(D9:D13)</f>
        <v>0</v>
      </c>
      <c r="E14" s="25">
        <f>$B14+$C14+$D14</f>
        <v>45958000</v>
      </c>
      <c r="F14" s="26">
        <f aca="true" t="shared" si="0" ref="F14:O14">SUM(F9:F13)</f>
        <v>33505000</v>
      </c>
      <c r="G14" s="27">
        <f t="shared" si="0"/>
        <v>31745000</v>
      </c>
      <c r="H14" s="26">
        <f t="shared" si="0"/>
        <v>7836000</v>
      </c>
      <c r="I14" s="27">
        <f t="shared" si="0"/>
        <v>7733534</v>
      </c>
      <c r="J14" s="26">
        <f t="shared" si="0"/>
        <v>0</v>
      </c>
      <c r="K14" s="27">
        <f t="shared" si="0"/>
        <v>0</v>
      </c>
      <c r="L14" s="26">
        <f t="shared" si="0"/>
        <v>0</v>
      </c>
      <c r="M14" s="27">
        <f t="shared" si="0"/>
        <v>0</v>
      </c>
      <c r="N14" s="26">
        <f t="shared" si="0"/>
        <v>0</v>
      </c>
      <c r="O14" s="27">
        <f t="shared" si="0"/>
        <v>0</v>
      </c>
      <c r="P14" s="26">
        <f>$H14+$J14+$L14+$N14</f>
        <v>7836000</v>
      </c>
      <c r="Q14" s="27">
        <f>$I14+$K14+$M14+$O14</f>
        <v>7733534</v>
      </c>
      <c r="R14" s="28">
        <f>IF($H14=0,0,(($H14-$H14)/$H14)*100)</f>
        <v>0</v>
      </c>
      <c r="S14" s="29">
        <f>IF($I14=0,0,(($I14-$I14)/$I14)*100)</f>
        <v>0</v>
      </c>
      <c r="T14" s="28">
        <f>IF(SUM($E9:$E12)=0,0,(P14/SUM($E9:$E12))*100)</f>
        <v>18.771110312612286</v>
      </c>
      <c r="U14" s="30">
        <f>IF(SUM($E9:$E12)=0,0,(Q14/SUM($E9:$E12))*100)</f>
        <v>18.525653371661278</v>
      </c>
      <c r="V14" s="26">
        <f>SUM(V9:V13)</f>
        <v>0</v>
      </c>
      <c r="W14" s="27">
        <f>SUM(W9:W13)</f>
        <v>0</v>
      </c>
    </row>
    <row r="15" spans="1:23" ht="12.75" customHeight="1">
      <c r="A15" s="10" t="s">
        <v>39</v>
      </c>
      <c r="B15" s="31"/>
      <c r="C15" s="31"/>
      <c r="D15" s="31"/>
      <c r="E15" s="31"/>
      <c r="F15" s="32"/>
      <c r="G15" s="33"/>
      <c r="H15" s="32"/>
      <c r="I15" s="33"/>
      <c r="J15" s="32"/>
      <c r="K15" s="33"/>
      <c r="L15" s="32"/>
      <c r="M15" s="33"/>
      <c r="N15" s="32"/>
      <c r="O15" s="33"/>
      <c r="P15" s="32"/>
      <c r="Q15" s="33"/>
      <c r="R15" s="14"/>
      <c r="S15" s="15"/>
      <c r="T15" s="14"/>
      <c r="U15" s="16"/>
      <c r="V15" s="32"/>
      <c r="W15" s="33"/>
    </row>
    <row r="16" spans="1:23" ht="12.75">
      <c r="A16" s="17" t="s">
        <v>40</v>
      </c>
      <c r="B16" s="18">
        <v>17460000</v>
      </c>
      <c r="C16" s="18">
        <v>0</v>
      </c>
      <c r="D16" s="18"/>
      <c r="E16" s="18">
        <f>$B16+$C16+$D16</f>
        <v>17460000</v>
      </c>
      <c r="F16" s="19">
        <v>17460000</v>
      </c>
      <c r="G16" s="20">
        <v>17460000</v>
      </c>
      <c r="H16" s="19">
        <v>379000</v>
      </c>
      <c r="I16" s="20">
        <v>1322186</v>
      </c>
      <c r="J16" s="19"/>
      <c r="K16" s="20"/>
      <c r="L16" s="19"/>
      <c r="M16" s="20"/>
      <c r="N16" s="19"/>
      <c r="O16" s="20"/>
      <c r="P16" s="19">
        <f>$H16+$J16+$L16+$N16</f>
        <v>379000</v>
      </c>
      <c r="Q16" s="20">
        <f>$I16+$K16+$M16+$O16</f>
        <v>1322186</v>
      </c>
      <c r="R16" s="21">
        <f>IF($H16=0,0,(($H16-$H16)/$H16)*100)</f>
        <v>0</v>
      </c>
      <c r="S16" s="22">
        <f>IF($I16=0,0,(($I16-$I16)/$I16)*100)</f>
        <v>0</v>
      </c>
      <c r="T16" s="21">
        <f>IF($E16=0,0,($P16/$E16)*100)</f>
        <v>2.1706758304696447</v>
      </c>
      <c r="U16" s="23">
        <f>IF($E16=0,0,($Q16/$E16)*100)</f>
        <v>7.572657502863689</v>
      </c>
      <c r="V16" s="19"/>
      <c r="W16" s="20"/>
    </row>
    <row r="17" spans="1:23" ht="12.75">
      <c r="A17" s="17" t="s">
        <v>41</v>
      </c>
      <c r="B17" s="18">
        <v>0</v>
      </c>
      <c r="C17" s="18">
        <v>0</v>
      </c>
      <c r="D17" s="18"/>
      <c r="E17" s="18">
        <f>$B17+$C17+$D17</f>
        <v>0</v>
      </c>
      <c r="F17" s="19">
        <v>0</v>
      </c>
      <c r="G17" s="20">
        <v>0</v>
      </c>
      <c r="H17" s="19">
        <v>0</v>
      </c>
      <c r="I17" s="20">
        <v>0</v>
      </c>
      <c r="J17" s="19"/>
      <c r="K17" s="20"/>
      <c r="L17" s="19"/>
      <c r="M17" s="20"/>
      <c r="N17" s="19"/>
      <c r="O17" s="20"/>
      <c r="P17" s="19">
        <f>$H17+$J17+$L17+$N17</f>
        <v>0</v>
      </c>
      <c r="Q17" s="20">
        <f>$I17+$K17+$M17+$O17</f>
        <v>0</v>
      </c>
      <c r="R17" s="21">
        <f>IF($H17=0,0,(($H17-$H17)/$H17)*100)</f>
        <v>0</v>
      </c>
      <c r="S17" s="22">
        <f>IF($I17=0,0,(($I17-$I17)/$I17)*100)</f>
        <v>0</v>
      </c>
      <c r="T17" s="21">
        <f>IF($E17=0,0,($P17/$E17)*100)</f>
        <v>0</v>
      </c>
      <c r="U17" s="23">
        <f>IF($E17=0,0,($Q17/$E17)*100)</f>
        <v>0</v>
      </c>
      <c r="V17" s="19"/>
      <c r="W17" s="20"/>
    </row>
    <row r="18" spans="1:23" ht="12.75">
      <c r="A18" s="17" t="s">
        <v>42</v>
      </c>
      <c r="B18" s="18">
        <v>0</v>
      </c>
      <c r="C18" s="18">
        <v>0</v>
      </c>
      <c r="D18" s="18"/>
      <c r="E18" s="18">
        <f>$B18+$C18+$D18</f>
        <v>0</v>
      </c>
      <c r="F18" s="19">
        <v>0</v>
      </c>
      <c r="G18" s="20">
        <v>0</v>
      </c>
      <c r="H18" s="19">
        <v>0</v>
      </c>
      <c r="I18" s="20">
        <v>0</v>
      </c>
      <c r="J18" s="19"/>
      <c r="K18" s="20"/>
      <c r="L18" s="19"/>
      <c r="M18" s="20"/>
      <c r="N18" s="19"/>
      <c r="O18" s="20"/>
      <c r="P18" s="19">
        <f>$H18+$J18+$L18+$N18</f>
        <v>0</v>
      </c>
      <c r="Q18" s="20">
        <f>$I18+$K18+$M18+$O18</f>
        <v>0</v>
      </c>
      <c r="R18" s="21">
        <f>IF($H18=0,0,(($H18-$H18)/$H18)*100)</f>
        <v>0</v>
      </c>
      <c r="S18" s="22">
        <f>IF($I18=0,0,(($I18-$I18)/$I18)*100)</f>
        <v>0</v>
      </c>
      <c r="T18" s="21">
        <f>IF($E18=0,0,($P18/$E18)*100)</f>
        <v>0</v>
      </c>
      <c r="U18" s="23">
        <f>IF($E18=0,0,($Q18/$E18)*100)</f>
        <v>0</v>
      </c>
      <c r="V18" s="19"/>
      <c r="W18" s="20"/>
    </row>
    <row r="19" spans="1:23" ht="12.75">
      <c r="A19" s="24" t="s">
        <v>38</v>
      </c>
      <c r="B19" s="25">
        <f>SUM(B16:B18)</f>
        <v>17460000</v>
      </c>
      <c r="C19" s="25">
        <f>SUM(C16:C18)</f>
        <v>0</v>
      </c>
      <c r="D19" s="25">
        <f>SUM(D16:D18)</f>
        <v>0</v>
      </c>
      <c r="E19" s="25">
        <f>$B19+$C19+$D19</f>
        <v>17460000</v>
      </c>
      <c r="F19" s="26">
        <f aca="true" t="shared" si="1" ref="F19:O19">SUM(F16:F18)</f>
        <v>17460000</v>
      </c>
      <c r="G19" s="27">
        <f t="shared" si="1"/>
        <v>17460000</v>
      </c>
      <c r="H19" s="26">
        <f t="shared" si="1"/>
        <v>379000</v>
      </c>
      <c r="I19" s="27">
        <f t="shared" si="1"/>
        <v>1322186</v>
      </c>
      <c r="J19" s="26">
        <f t="shared" si="1"/>
        <v>0</v>
      </c>
      <c r="K19" s="27">
        <f t="shared" si="1"/>
        <v>0</v>
      </c>
      <c r="L19" s="26">
        <f t="shared" si="1"/>
        <v>0</v>
      </c>
      <c r="M19" s="27">
        <f t="shared" si="1"/>
        <v>0</v>
      </c>
      <c r="N19" s="26">
        <f t="shared" si="1"/>
        <v>0</v>
      </c>
      <c r="O19" s="27">
        <f t="shared" si="1"/>
        <v>0</v>
      </c>
      <c r="P19" s="26">
        <f>$H19+$J19+$L19+$N19</f>
        <v>379000</v>
      </c>
      <c r="Q19" s="27">
        <f>$I19+$K19+$M19+$O19</f>
        <v>1322186</v>
      </c>
      <c r="R19" s="28">
        <f>IF($H19=0,0,(($H19-$H19)/$H19)*100)</f>
        <v>0</v>
      </c>
      <c r="S19" s="29">
        <f>IF($I19=0,0,(($I19-$I19)/$I19)*100)</f>
        <v>0</v>
      </c>
      <c r="T19" s="28">
        <f>IF(SUM($E16:$E17)=0,0,(P19/SUM($E16:$E17))*100)</f>
        <v>2.1706758304696447</v>
      </c>
      <c r="U19" s="30">
        <f>IF(SUM($E16:$E17)=0,0,(Q19/SUM($E16:$E17))*100)</f>
        <v>7.572657502863689</v>
      </c>
      <c r="V19" s="26">
        <f>SUM(V16:V18)</f>
        <v>0</v>
      </c>
      <c r="W19" s="27">
        <f>SUM(W16:W18)</f>
        <v>0</v>
      </c>
    </row>
    <row r="20" spans="1:23" ht="12.75" customHeight="1">
      <c r="A20" s="10" t="s">
        <v>43</v>
      </c>
      <c r="B20" s="31"/>
      <c r="C20" s="31"/>
      <c r="D20" s="31"/>
      <c r="E20" s="31"/>
      <c r="F20" s="32"/>
      <c r="G20" s="33"/>
      <c r="H20" s="32"/>
      <c r="I20" s="33"/>
      <c r="J20" s="32"/>
      <c r="K20" s="33"/>
      <c r="L20" s="32"/>
      <c r="M20" s="33"/>
      <c r="N20" s="32"/>
      <c r="O20" s="33"/>
      <c r="P20" s="32"/>
      <c r="Q20" s="33"/>
      <c r="R20" s="14"/>
      <c r="S20" s="15"/>
      <c r="T20" s="14"/>
      <c r="U20" s="16"/>
      <c r="V20" s="32"/>
      <c r="W20" s="33"/>
    </row>
    <row r="21" spans="1:23" ht="12.75">
      <c r="A21" s="17" t="s">
        <v>44</v>
      </c>
      <c r="B21" s="18">
        <v>98703000</v>
      </c>
      <c r="C21" s="18">
        <v>0</v>
      </c>
      <c r="D21" s="18"/>
      <c r="E21" s="18">
        <f>$B21+$C21+$D21</f>
        <v>98703000</v>
      </c>
      <c r="F21" s="19">
        <v>10000000</v>
      </c>
      <c r="G21" s="20">
        <v>10000000</v>
      </c>
      <c r="H21" s="19">
        <v>0</v>
      </c>
      <c r="I21" s="20">
        <v>0</v>
      </c>
      <c r="J21" s="19"/>
      <c r="K21" s="20"/>
      <c r="L21" s="19"/>
      <c r="M21" s="20"/>
      <c r="N21" s="19"/>
      <c r="O21" s="20"/>
      <c r="P21" s="19">
        <f>$H21+$J21+$L21+$N21</f>
        <v>0</v>
      </c>
      <c r="Q21" s="20">
        <f>$I21+$K21+$M21+$O21</f>
        <v>0</v>
      </c>
      <c r="R21" s="21">
        <f>IF($H21=0,0,(($H21-$H21)/$H21)*100)</f>
        <v>0</v>
      </c>
      <c r="S21" s="22">
        <f>IF($I21=0,0,(($I21-$I21)/$I21)*100)</f>
        <v>0</v>
      </c>
      <c r="T21" s="21">
        <f>IF($E21=0,0,($P21/$E21)*100)</f>
        <v>0</v>
      </c>
      <c r="U21" s="23">
        <f>IF($E21=0,0,($Q21/$E21)*100)</f>
        <v>0</v>
      </c>
      <c r="V21" s="19"/>
      <c r="W21" s="20"/>
    </row>
    <row r="22" spans="1:23" ht="12.75">
      <c r="A22" s="17" t="s">
        <v>45</v>
      </c>
      <c r="B22" s="18">
        <v>0</v>
      </c>
      <c r="C22" s="18">
        <v>0</v>
      </c>
      <c r="D22" s="18"/>
      <c r="E22" s="18">
        <f>$B22+$C22+$D22</f>
        <v>0</v>
      </c>
      <c r="F22" s="19">
        <v>0</v>
      </c>
      <c r="G22" s="20">
        <v>0</v>
      </c>
      <c r="H22" s="19">
        <v>0</v>
      </c>
      <c r="I22" s="20">
        <v>0</v>
      </c>
      <c r="J22" s="19"/>
      <c r="K22" s="20"/>
      <c r="L22" s="19"/>
      <c r="M22" s="20"/>
      <c r="N22" s="19"/>
      <c r="O22" s="20"/>
      <c r="P22" s="19">
        <f>$H22+$J22+$L22+$N22</f>
        <v>0</v>
      </c>
      <c r="Q22" s="20">
        <f>$I22+$K22+$M22+$O22</f>
        <v>0</v>
      </c>
      <c r="R22" s="21">
        <f>IF($H22=0,0,(($H22-$H22)/$H22)*100)</f>
        <v>0</v>
      </c>
      <c r="S22" s="22">
        <f>IF($I22=0,0,(($I22-$I22)/$I22)*100)</f>
        <v>0</v>
      </c>
      <c r="T22" s="21">
        <f>IF($E22=0,0,($P22/$E22)*100)</f>
        <v>0</v>
      </c>
      <c r="U22" s="23">
        <f>IF($E22=0,0,($Q22/$E22)*100)</f>
        <v>0</v>
      </c>
      <c r="V22" s="19"/>
      <c r="W22" s="20"/>
    </row>
    <row r="23" spans="1:23" ht="12.75">
      <c r="A23" s="24" t="s">
        <v>38</v>
      </c>
      <c r="B23" s="25">
        <f>SUM(B21:B22)</f>
        <v>98703000</v>
      </c>
      <c r="C23" s="25">
        <f>SUM(C21:C22)</f>
        <v>0</v>
      </c>
      <c r="D23" s="25">
        <f>SUM(D21:D22)</f>
        <v>0</v>
      </c>
      <c r="E23" s="25">
        <f>$B23+$C23+$D23</f>
        <v>98703000</v>
      </c>
      <c r="F23" s="26">
        <f aca="true" t="shared" si="2" ref="F23:O23">SUM(F21:F22)</f>
        <v>10000000</v>
      </c>
      <c r="G23" s="27">
        <f t="shared" si="2"/>
        <v>10000000</v>
      </c>
      <c r="H23" s="26">
        <f t="shared" si="2"/>
        <v>0</v>
      </c>
      <c r="I23" s="27">
        <f t="shared" si="2"/>
        <v>0</v>
      </c>
      <c r="J23" s="26">
        <f t="shared" si="2"/>
        <v>0</v>
      </c>
      <c r="K23" s="27">
        <f t="shared" si="2"/>
        <v>0</v>
      </c>
      <c r="L23" s="26">
        <f t="shared" si="2"/>
        <v>0</v>
      </c>
      <c r="M23" s="27">
        <f t="shared" si="2"/>
        <v>0</v>
      </c>
      <c r="N23" s="26">
        <f t="shared" si="2"/>
        <v>0</v>
      </c>
      <c r="O23" s="27">
        <f t="shared" si="2"/>
        <v>0</v>
      </c>
      <c r="P23" s="26">
        <f>$H23+$J23+$L23+$N23</f>
        <v>0</v>
      </c>
      <c r="Q23" s="27">
        <f>$I23+$K23+$M23+$O23</f>
        <v>0</v>
      </c>
      <c r="R23" s="28">
        <f>IF($H23=0,0,(($H23-$H23)/$H23)*100)</f>
        <v>0</v>
      </c>
      <c r="S23" s="29">
        <f>IF($I23=0,0,(($I23-$I23)/$I23)*100)</f>
        <v>0</v>
      </c>
      <c r="T23" s="28">
        <f>IF($E23=0,0,($P23/$E23)*100)</f>
        <v>0</v>
      </c>
      <c r="U23" s="30">
        <f>IF($E23=0,0,($Q23/$E23)*100)</f>
        <v>0</v>
      </c>
      <c r="V23" s="26">
        <f>SUM(V21:V22)</f>
        <v>0</v>
      </c>
      <c r="W23" s="27">
        <f>SUM(W21:W22)</f>
        <v>0</v>
      </c>
    </row>
    <row r="24" spans="1:23" ht="12.75" customHeight="1">
      <c r="A24" s="10" t="s">
        <v>46</v>
      </c>
      <c r="B24" s="31"/>
      <c r="C24" s="31"/>
      <c r="D24" s="31"/>
      <c r="E24" s="31"/>
      <c r="F24" s="32"/>
      <c r="G24" s="33"/>
      <c r="H24" s="32"/>
      <c r="I24" s="33"/>
      <c r="J24" s="32"/>
      <c r="K24" s="33"/>
      <c r="L24" s="32"/>
      <c r="M24" s="33"/>
      <c r="N24" s="32"/>
      <c r="O24" s="33"/>
      <c r="P24" s="32"/>
      <c r="Q24" s="33"/>
      <c r="R24" s="14"/>
      <c r="S24" s="15"/>
      <c r="T24" s="14"/>
      <c r="U24" s="16"/>
      <c r="V24" s="32"/>
      <c r="W24" s="33"/>
    </row>
    <row r="25" spans="1:23" ht="12.75">
      <c r="A25" s="17" t="s">
        <v>47</v>
      </c>
      <c r="B25" s="18">
        <v>29795000</v>
      </c>
      <c r="C25" s="18">
        <v>0</v>
      </c>
      <c r="D25" s="18"/>
      <c r="E25" s="18">
        <f>$B25+$C25+$D25</f>
        <v>29795000</v>
      </c>
      <c r="F25" s="19">
        <v>11920000</v>
      </c>
      <c r="G25" s="20">
        <v>20739000</v>
      </c>
      <c r="H25" s="19">
        <v>0</v>
      </c>
      <c r="I25" s="20">
        <v>1884562</v>
      </c>
      <c r="J25" s="19"/>
      <c r="K25" s="20"/>
      <c r="L25" s="19"/>
      <c r="M25" s="20"/>
      <c r="N25" s="19"/>
      <c r="O25" s="20"/>
      <c r="P25" s="19">
        <f>$H25+$J25+$L25+$N25</f>
        <v>0</v>
      </c>
      <c r="Q25" s="20">
        <f>$I25+$K25+$M25+$O25</f>
        <v>1884562</v>
      </c>
      <c r="R25" s="21">
        <f>IF($H25=0,0,(($H25-$H25)/$H25)*100)</f>
        <v>0</v>
      </c>
      <c r="S25" s="22">
        <f>IF($I25=0,0,(($I25-$I25)/$I25)*100)</f>
        <v>0</v>
      </c>
      <c r="T25" s="21">
        <f>IF($E25=0,0,($P25/$E25)*100)</f>
        <v>0</v>
      </c>
      <c r="U25" s="23">
        <f>IF($E25=0,0,($Q25/$E25)*100)</f>
        <v>6.325094814566203</v>
      </c>
      <c r="V25" s="19"/>
      <c r="W25" s="20"/>
    </row>
    <row r="26" spans="1:23" ht="12.75">
      <c r="A26" s="24" t="s">
        <v>38</v>
      </c>
      <c r="B26" s="25">
        <f>B25</f>
        <v>29795000</v>
      </c>
      <c r="C26" s="25">
        <f>C25</f>
        <v>0</v>
      </c>
      <c r="D26" s="25">
        <f>D25</f>
        <v>0</v>
      </c>
      <c r="E26" s="25">
        <f>$B26+$C26+$D26</f>
        <v>29795000</v>
      </c>
      <c r="F26" s="26">
        <f aca="true" t="shared" si="3" ref="F26:O26">F25</f>
        <v>11920000</v>
      </c>
      <c r="G26" s="27">
        <f t="shared" si="3"/>
        <v>20739000</v>
      </c>
      <c r="H26" s="26">
        <f t="shared" si="3"/>
        <v>0</v>
      </c>
      <c r="I26" s="27">
        <f t="shared" si="3"/>
        <v>1884562</v>
      </c>
      <c r="J26" s="26">
        <f t="shared" si="3"/>
        <v>0</v>
      </c>
      <c r="K26" s="27">
        <f t="shared" si="3"/>
        <v>0</v>
      </c>
      <c r="L26" s="26">
        <f t="shared" si="3"/>
        <v>0</v>
      </c>
      <c r="M26" s="27">
        <f t="shared" si="3"/>
        <v>0</v>
      </c>
      <c r="N26" s="26">
        <f t="shared" si="3"/>
        <v>0</v>
      </c>
      <c r="O26" s="27">
        <f t="shared" si="3"/>
        <v>0</v>
      </c>
      <c r="P26" s="26">
        <f>$H26+$J26+$L26+$N26</f>
        <v>0</v>
      </c>
      <c r="Q26" s="27">
        <f>$I26+$K26+$M26+$O26</f>
        <v>1884562</v>
      </c>
      <c r="R26" s="28">
        <f>IF($H26=0,0,(($H26-$H26)/$H26)*100)</f>
        <v>0</v>
      </c>
      <c r="S26" s="29">
        <f>IF($I26=0,0,(($I26-$I26)/$I26)*100)</f>
        <v>0</v>
      </c>
      <c r="T26" s="28">
        <v>0</v>
      </c>
      <c r="U26" s="30">
        <v>0</v>
      </c>
      <c r="V26" s="26">
        <f>V25</f>
        <v>0</v>
      </c>
      <c r="W26" s="27">
        <f>W25</f>
        <v>0</v>
      </c>
    </row>
    <row r="27" spans="1:23" ht="12.75" customHeight="1">
      <c r="A27" s="10" t="s">
        <v>48</v>
      </c>
      <c r="B27" s="31"/>
      <c r="C27" s="31"/>
      <c r="D27" s="31"/>
      <c r="E27" s="31"/>
      <c r="F27" s="32"/>
      <c r="G27" s="33"/>
      <c r="H27" s="32"/>
      <c r="I27" s="33"/>
      <c r="J27" s="32"/>
      <c r="K27" s="33"/>
      <c r="L27" s="32"/>
      <c r="M27" s="33"/>
      <c r="N27" s="32"/>
      <c r="O27" s="33"/>
      <c r="P27" s="32"/>
      <c r="Q27" s="33"/>
      <c r="R27" s="14"/>
      <c r="S27" s="15"/>
      <c r="T27" s="14"/>
      <c r="U27" s="16"/>
      <c r="V27" s="32"/>
      <c r="W27" s="33"/>
    </row>
    <row r="28" spans="1:23" ht="12.75">
      <c r="A28" s="17" t="s">
        <v>49</v>
      </c>
      <c r="B28" s="18">
        <v>74943000</v>
      </c>
      <c r="C28" s="18">
        <v>0</v>
      </c>
      <c r="D28" s="18"/>
      <c r="E28" s="18">
        <f aca="true" t="shared" si="4" ref="E28:E33">$B28+$C28+$D28</f>
        <v>74943000</v>
      </c>
      <c r="F28" s="19">
        <v>45592000</v>
      </c>
      <c r="G28" s="20">
        <v>45392000</v>
      </c>
      <c r="H28" s="19">
        <v>6313000</v>
      </c>
      <c r="I28" s="20">
        <v>10602155</v>
      </c>
      <c r="J28" s="19"/>
      <c r="K28" s="20"/>
      <c r="L28" s="19"/>
      <c r="M28" s="20"/>
      <c r="N28" s="19"/>
      <c r="O28" s="20"/>
      <c r="P28" s="19">
        <f aca="true" t="shared" si="5" ref="P28:P33">$H28+$J28+$L28+$N28</f>
        <v>6313000</v>
      </c>
      <c r="Q28" s="20">
        <f aca="true" t="shared" si="6" ref="Q28:Q33">$I28+$K28+$M28+$O28</f>
        <v>10602155</v>
      </c>
      <c r="R28" s="21">
        <f aca="true" t="shared" si="7" ref="R28:R33">IF($H28=0,0,(($H28-$H28)/$H28)*100)</f>
        <v>0</v>
      </c>
      <c r="S28" s="22">
        <f aca="true" t="shared" si="8" ref="S28:S33">IF($I28=0,0,(($I28-$I28)/$I28)*100)</f>
        <v>0</v>
      </c>
      <c r="T28" s="21">
        <f>IF($E28=0,0,($P28/$E28)*100)</f>
        <v>8.423735372216218</v>
      </c>
      <c r="U28" s="23">
        <f>IF($E28=0,0,($Q28/$E28)*100)</f>
        <v>14.146958355016478</v>
      </c>
      <c r="V28" s="19"/>
      <c r="W28" s="20"/>
    </row>
    <row r="29" spans="1:23" ht="12.75">
      <c r="A29" s="17" t="s">
        <v>50</v>
      </c>
      <c r="B29" s="18">
        <v>108566000</v>
      </c>
      <c r="C29" s="18">
        <v>0</v>
      </c>
      <c r="D29" s="18"/>
      <c r="E29" s="18">
        <f t="shared" si="4"/>
        <v>108566000</v>
      </c>
      <c r="F29" s="19">
        <v>38069000</v>
      </c>
      <c r="G29" s="20">
        <v>0</v>
      </c>
      <c r="H29" s="19">
        <v>0</v>
      </c>
      <c r="I29" s="20">
        <v>0</v>
      </c>
      <c r="J29" s="19"/>
      <c r="K29" s="20"/>
      <c r="L29" s="19"/>
      <c r="M29" s="20"/>
      <c r="N29" s="19"/>
      <c r="O29" s="20"/>
      <c r="P29" s="19">
        <f t="shared" si="5"/>
        <v>0</v>
      </c>
      <c r="Q29" s="20">
        <f t="shared" si="6"/>
        <v>0</v>
      </c>
      <c r="R29" s="21">
        <f t="shared" si="7"/>
        <v>0</v>
      </c>
      <c r="S29" s="22">
        <f t="shared" si="8"/>
        <v>0</v>
      </c>
      <c r="T29" s="21">
        <f>IF($E29=0,0,($P29/$E29)*100)</f>
        <v>0</v>
      </c>
      <c r="U29" s="23">
        <f>IF($E29=0,0,($Q29/$E29)*100)</f>
        <v>0</v>
      </c>
      <c r="V29" s="19"/>
      <c r="W29" s="20"/>
    </row>
    <row r="30" spans="1:23" ht="25.5">
      <c r="A30" s="17" t="s">
        <v>51</v>
      </c>
      <c r="B30" s="18">
        <v>0</v>
      </c>
      <c r="C30" s="18">
        <v>0</v>
      </c>
      <c r="D30" s="18"/>
      <c r="E30" s="18">
        <f t="shared" si="4"/>
        <v>0</v>
      </c>
      <c r="F30" s="19">
        <v>0</v>
      </c>
      <c r="G30" s="20">
        <v>0</v>
      </c>
      <c r="H30" s="19">
        <v>0</v>
      </c>
      <c r="I30" s="20">
        <v>0</v>
      </c>
      <c r="J30" s="19"/>
      <c r="K30" s="20"/>
      <c r="L30" s="19"/>
      <c r="M30" s="20"/>
      <c r="N30" s="19"/>
      <c r="O30" s="20"/>
      <c r="P30" s="19">
        <f t="shared" si="5"/>
        <v>0</v>
      </c>
      <c r="Q30" s="20">
        <f t="shared" si="6"/>
        <v>0</v>
      </c>
      <c r="R30" s="21">
        <f t="shared" si="7"/>
        <v>0</v>
      </c>
      <c r="S30" s="22">
        <f t="shared" si="8"/>
        <v>0</v>
      </c>
      <c r="T30" s="21">
        <f>IF($E30=0,0,($P30/$E30)*100)</f>
        <v>0</v>
      </c>
      <c r="U30" s="23">
        <f>IF($E30=0,0,($Q30/$E30)*100)</f>
        <v>0</v>
      </c>
      <c r="V30" s="19"/>
      <c r="W30" s="20"/>
    </row>
    <row r="31" spans="1:23" ht="12.75">
      <c r="A31" s="17" t="s">
        <v>52</v>
      </c>
      <c r="B31" s="18">
        <v>13000000</v>
      </c>
      <c r="C31" s="18">
        <v>0</v>
      </c>
      <c r="D31" s="18"/>
      <c r="E31" s="18">
        <f t="shared" si="4"/>
        <v>13000000</v>
      </c>
      <c r="F31" s="19">
        <v>5000000</v>
      </c>
      <c r="G31" s="20">
        <v>0</v>
      </c>
      <c r="H31" s="19">
        <v>0</v>
      </c>
      <c r="I31" s="20">
        <v>0</v>
      </c>
      <c r="J31" s="19"/>
      <c r="K31" s="20"/>
      <c r="L31" s="19"/>
      <c r="M31" s="20"/>
      <c r="N31" s="19"/>
      <c r="O31" s="20"/>
      <c r="P31" s="19">
        <f t="shared" si="5"/>
        <v>0</v>
      </c>
      <c r="Q31" s="20">
        <f t="shared" si="6"/>
        <v>0</v>
      </c>
      <c r="R31" s="21">
        <f t="shared" si="7"/>
        <v>0</v>
      </c>
      <c r="S31" s="22">
        <f t="shared" si="8"/>
        <v>0</v>
      </c>
      <c r="T31" s="21">
        <f>IF($E31=0,0,($P31/$E31)*100)</f>
        <v>0</v>
      </c>
      <c r="U31" s="23">
        <f>IF($E31=0,0,($Q31/$E31)*100)</f>
        <v>0</v>
      </c>
      <c r="V31" s="19"/>
      <c r="W31" s="20"/>
    </row>
    <row r="32" spans="1:23" ht="12.75">
      <c r="A32" s="17" t="s">
        <v>53</v>
      </c>
      <c r="B32" s="18">
        <v>0</v>
      </c>
      <c r="C32" s="18">
        <v>0</v>
      </c>
      <c r="D32" s="18"/>
      <c r="E32" s="18">
        <f t="shared" si="4"/>
        <v>0</v>
      </c>
      <c r="F32" s="19">
        <v>0</v>
      </c>
      <c r="G32" s="20">
        <v>0</v>
      </c>
      <c r="H32" s="19">
        <v>0</v>
      </c>
      <c r="I32" s="20">
        <v>0</v>
      </c>
      <c r="J32" s="19"/>
      <c r="K32" s="20"/>
      <c r="L32" s="19"/>
      <c r="M32" s="20"/>
      <c r="N32" s="19"/>
      <c r="O32" s="20"/>
      <c r="P32" s="19">
        <f t="shared" si="5"/>
        <v>0</v>
      </c>
      <c r="Q32" s="20">
        <f t="shared" si="6"/>
        <v>0</v>
      </c>
      <c r="R32" s="21">
        <f t="shared" si="7"/>
        <v>0</v>
      </c>
      <c r="S32" s="22">
        <f t="shared" si="8"/>
        <v>0</v>
      </c>
      <c r="T32" s="21">
        <f>IF($E32=0,0,($P32/$E32)*100)</f>
        <v>0</v>
      </c>
      <c r="U32" s="23">
        <f>IF($E32=0,0,($Q32/$E32)*100)</f>
        <v>0</v>
      </c>
      <c r="V32" s="19"/>
      <c r="W32" s="20"/>
    </row>
    <row r="33" spans="1:23" ht="12.75">
      <c r="A33" s="24" t="s">
        <v>38</v>
      </c>
      <c r="B33" s="25">
        <f>SUM(B28:B32)</f>
        <v>196509000</v>
      </c>
      <c r="C33" s="25">
        <f>SUM(C28:C32)</f>
        <v>0</v>
      </c>
      <c r="D33" s="25">
        <f>SUM(D28:D32)</f>
        <v>0</v>
      </c>
      <c r="E33" s="25">
        <f t="shared" si="4"/>
        <v>196509000</v>
      </c>
      <c r="F33" s="26">
        <f aca="true" t="shared" si="9" ref="F33:O33">SUM(F28:F32)</f>
        <v>88661000</v>
      </c>
      <c r="G33" s="27">
        <f t="shared" si="9"/>
        <v>45392000</v>
      </c>
      <c r="H33" s="26">
        <f t="shared" si="9"/>
        <v>6313000</v>
      </c>
      <c r="I33" s="27">
        <f t="shared" si="9"/>
        <v>10602155</v>
      </c>
      <c r="J33" s="26">
        <f t="shared" si="9"/>
        <v>0</v>
      </c>
      <c r="K33" s="27">
        <f t="shared" si="9"/>
        <v>0</v>
      </c>
      <c r="L33" s="26">
        <f t="shared" si="9"/>
        <v>0</v>
      </c>
      <c r="M33" s="27">
        <f t="shared" si="9"/>
        <v>0</v>
      </c>
      <c r="N33" s="26">
        <f t="shared" si="9"/>
        <v>0</v>
      </c>
      <c r="O33" s="27">
        <f t="shared" si="9"/>
        <v>0</v>
      </c>
      <c r="P33" s="26">
        <f t="shared" si="5"/>
        <v>6313000</v>
      </c>
      <c r="Q33" s="27">
        <f t="shared" si="6"/>
        <v>10602155</v>
      </c>
      <c r="R33" s="28">
        <f t="shared" si="7"/>
        <v>0</v>
      </c>
      <c r="S33" s="29">
        <f t="shared" si="8"/>
        <v>0</v>
      </c>
      <c r="T33" s="28">
        <f>IF((+$E28+$E31)=0,0,(P33/(+$E28+$E31))*100)</f>
        <v>7.178513355241463</v>
      </c>
      <c r="U33" s="30">
        <f>IF((+$E28+$E31)=0,0,(Q33/(+$E28+$E31))*100)</f>
        <v>12.055712222689696</v>
      </c>
      <c r="V33" s="26">
        <f>SUM(V28:V32)</f>
        <v>0</v>
      </c>
      <c r="W33" s="27">
        <f>SUM(W28:W32)</f>
        <v>0</v>
      </c>
    </row>
    <row r="34" spans="1:23" ht="12.75" customHeight="1">
      <c r="A34" s="10" t="s">
        <v>54</v>
      </c>
      <c r="B34" s="31"/>
      <c r="C34" s="31"/>
      <c r="D34" s="31"/>
      <c r="E34" s="31"/>
      <c r="F34" s="32"/>
      <c r="G34" s="33"/>
      <c r="H34" s="32"/>
      <c r="I34" s="33"/>
      <c r="J34" s="32"/>
      <c r="K34" s="33"/>
      <c r="L34" s="32"/>
      <c r="M34" s="33"/>
      <c r="N34" s="32"/>
      <c r="O34" s="33"/>
      <c r="P34" s="32"/>
      <c r="Q34" s="33"/>
      <c r="R34" s="14"/>
      <c r="S34" s="15"/>
      <c r="T34" s="14"/>
      <c r="U34" s="16"/>
      <c r="V34" s="32"/>
      <c r="W34" s="33"/>
    </row>
    <row r="35" spans="1:23" ht="12.75">
      <c r="A35" s="17" t="s">
        <v>55</v>
      </c>
      <c r="B35" s="18">
        <v>0</v>
      </c>
      <c r="C35" s="18">
        <v>0</v>
      </c>
      <c r="D35" s="18"/>
      <c r="E35" s="18">
        <f aca="true" t="shared" si="10" ref="E35:E41">$B35+$C35+$D35</f>
        <v>0</v>
      </c>
      <c r="F35" s="19">
        <v>0</v>
      </c>
      <c r="G35" s="20">
        <v>0</v>
      </c>
      <c r="H35" s="19">
        <v>0</v>
      </c>
      <c r="I35" s="20">
        <v>0</v>
      </c>
      <c r="J35" s="19"/>
      <c r="K35" s="20"/>
      <c r="L35" s="19"/>
      <c r="M35" s="20"/>
      <c r="N35" s="19"/>
      <c r="O35" s="20"/>
      <c r="P35" s="19">
        <f aca="true" t="shared" si="11" ref="P35:P41">$H35+$J35+$L35+$N35</f>
        <v>0</v>
      </c>
      <c r="Q35" s="20">
        <f aca="true" t="shared" si="12" ref="Q35:Q41">$I35+$K35+$M35+$O35</f>
        <v>0</v>
      </c>
      <c r="R35" s="21">
        <f aca="true" t="shared" si="13" ref="R35:R41">IF($H35=0,0,(($H35-$H35)/$H35)*100)</f>
        <v>0</v>
      </c>
      <c r="S35" s="22">
        <f aca="true" t="shared" si="14" ref="S35:S41">IF($I35=0,0,(($I35-$I35)/$I35)*100)</f>
        <v>0</v>
      </c>
      <c r="T35" s="21">
        <f aca="true" t="shared" si="15" ref="T35:T40">IF($E35=0,0,($P35/$E35)*100)</f>
        <v>0</v>
      </c>
      <c r="U35" s="23">
        <f aca="true" t="shared" si="16" ref="U35:U40">IF($E35=0,0,($Q35/$E35)*100)</f>
        <v>0</v>
      </c>
      <c r="V35" s="19"/>
      <c r="W35" s="20"/>
    </row>
    <row r="36" spans="1:23" ht="12.75">
      <c r="A36" s="17" t="s">
        <v>56</v>
      </c>
      <c r="B36" s="18">
        <v>0</v>
      </c>
      <c r="C36" s="18">
        <v>0</v>
      </c>
      <c r="D36" s="18"/>
      <c r="E36" s="18">
        <f t="shared" si="10"/>
        <v>0</v>
      </c>
      <c r="F36" s="19">
        <v>0</v>
      </c>
      <c r="G36" s="20">
        <v>0</v>
      </c>
      <c r="H36" s="19">
        <v>0</v>
      </c>
      <c r="I36" s="20">
        <v>0</v>
      </c>
      <c r="J36" s="19"/>
      <c r="K36" s="20"/>
      <c r="L36" s="19"/>
      <c r="M36" s="20"/>
      <c r="N36" s="19"/>
      <c r="O36" s="20"/>
      <c r="P36" s="19">
        <f t="shared" si="11"/>
        <v>0</v>
      </c>
      <c r="Q36" s="20">
        <f t="shared" si="12"/>
        <v>0</v>
      </c>
      <c r="R36" s="21">
        <f t="shared" si="13"/>
        <v>0</v>
      </c>
      <c r="S36" s="22">
        <f t="shared" si="14"/>
        <v>0</v>
      </c>
      <c r="T36" s="21">
        <f t="shared" si="15"/>
        <v>0</v>
      </c>
      <c r="U36" s="23">
        <f t="shared" si="16"/>
        <v>0</v>
      </c>
      <c r="V36" s="19"/>
      <c r="W36" s="20"/>
    </row>
    <row r="37" spans="1:23" ht="12.75">
      <c r="A37" s="17" t="s">
        <v>57</v>
      </c>
      <c r="B37" s="18">
        <v>182058000</v>
      </c>
      <c r="C37" s="18">
        <v>0</v>
      </c>
      <c r="D37" s="18"/>
      <c r="E37" s="18">
        <f t="shared" si="10"/>
        <v>182058000</v>
      </c>
      <c r="F37" s="19">
        <v>99187000</v>
      </c>
      <c r="G37" s="20">
        <v>0</v>
      </c>
      <c r="H37" s="19">
        <v>0</v>
      </c>
      <c r="I37" s="20">
        <v>0</v>
      </c>
      <c r="J37" s="19"/>
      <c r="K37" s="20"/>
      <c r="L37" s="19"/>
      <c r="M37" s="20"/>
      <c r="N37" s="19"/>
      <c r="O37" s="20"/>
      <c r="P37" s="19">
        <f t="shared" si="11"/>
        <v>0</v>
      </c>
      <c r="Q37" s="20">
        <f t="shared" si="12"/>
        <v>0</v>
      </c>
      <c r="R37" s="21">
        <f t="shared" si="13"/>
        <v>0</v>
      </c>
      <c r="S37" s="22">
        <f t="shared" si="14"/>
        <v>0</v>
      </c>
      <c r="T37" s="21">
        <f t="shared" si="15"/>
        <v>0</v>
      </c>
      <c r="U37" s="23">
        <f t="shared" si="16"/>
        <v>0</v>
      </c>
      <c r="V37" s="19"/>
      <c r="W37" s="20"/>
    </row>
    <row r="38" spans="1:23" ht="12.75">
      <c r="A38" s="17" t="s">
        <v>58</v>
      </c>
      <c r="B38" s="18">
        <v>59213000</v>
      </c>
      <c r="C38" s="18">
        <v>0</v>
      </c>
      <c r="D38" s="18"/>
      <c r="E38" s="18">
        <f t="shared" si="10"/>
        <v>59213000</v>
      </c>
      <c r="F38" s="19">
        <v>23814000</v>
      </c>
      <c r="G38" s="20">
        <v>24654000</v>
      </c>
      <c r="H38" s="19">
        <v>6882000</v>
      </c>
      <c r="I38" s="20">
        <v>15478077</v>
      </c>
      <c r="J38" s="19"/>
      <c r="K38" s="20"/>
      <c r="L38" s="19"/>
      <c r="M38" s="20"/>
      <c r="N38" s="19"/>
      <c r="O38" s="20"/>
      <c r="P38" s="19">
        <f t="shared" si="11"/>
        <v>6882000</v>
      </c>
      <c r="Q38" s="20">
        <f t="shared" si="12"/>
        <v>15478077</v>
      </c>
      <c r="R38" s="21">
        <f t="shared" si="13"/>
        <v>0</v>
      </c>
      <c r="S38" s="22">
        <f t="shared" si="14"/>
        <v>0</v>
      </c>
      <c r="T38" s="21">
        <f t="shared" si="15"/>
        <v>11.622447773293027</v>
      </c>
      <c r="U38" s="23">
        <f t="shared" si="16"/>
        <v>26.139660209751238</v>
      </c>
      <c r="V38" s="19"/>
      <c r="W38" s="20"/>
    </row>
    <row r="39" spans="1:23" ht="12.75">
      <c r="A39" s="17" t="s">
        <v>59</v>
      </c>
      <c r="B39" s="18">
        <v>2100000</v>
      </c>
      <c r="C39" s="18">
        <v>0</v>
      </c>
      <c r="D39" s="18"/>
      <c r="E39" s="18">
        <f t="shared" si="10"/>
        <v>2100000</v>
      </c>
      <c r="F39" s="19">
        <v>1050000</v>
      </c>
      <c r="G39" s="20">
        <v>0</v>
      </c>
      <c r="H39" s="19">
        <v>0</v>
      </c>
      <c r="I39" s="20">
        <v>0</v>
      </c>
      <c r="J39" s="19"/>
      <c r="K39" s="20"/>
      <c r="L39" s="19"/>
      <c r="M39" s="20"/>
      <c r="N39" s="19"/>
      <c r="O39" s="20"/>
      <c r="P39" s="19">
        <f t="shared" si="11"/>
        <v>0</v>
      </c>
      <c r="Q39" s="20">
        <f t="shared" si="12"/>
        <v>0</v>
      </c>
      <c r="R39" s="21">
        <f t="shared" si="13"/>
        <v>0</v>
      </c>
      <c r="S39" s="22">
        <f t="shared" si="14"/>
        <v>0</v>
      </c>
      <c r="T39" s="21">
        <f t="shared" si="15"/>
        <v>0</v>
      </c>
      <c r="U39" s="23">
        <f t="shared" si="16"/>
        <v>0</v>
      </c>
      <c r="V39" s="19"/>
      <c r="W39" s="20"/>
    </row>
    <row r="40" spans="1:23" ht="12.75">
      <c r="A40" s="17" t="s">
        <v>60</v>
      </c>
      <c r="B40" s="18">
        <v>0</v>
      </c>
      <c r="C40" s="18">
        <v>0</v>
      </c>
      <c r="D40" s="18"/>
      <c r="E40" s="18">
        <f t="shared" si="10"/>
        <v>0</v>
      </c>
      <c r="F40" s="19">
        <v>0</v>
      </c>
      <c r="G40" s="20">
        <v>0</v>
      </c>
      <c r="H40" s="19">
        <v>0</v>
      </c>
      <c r="I40" s="20">
        <v>0</v>
      </c>
      <c r="J40" s="19"/>
      <c r="K40" s="20"/>
      <c r="L40" s="19"/>
      <c r="M40" s="20"/>
      <c r="N40" s="19"/>
      <c r="O40" s="20"/>
      <c r="P40" s="19">
        <f t="shared" si="11"/>
        <v>0</v>
      </c>
      <c r="Q40" s="20">
        <f t="shared" si="12"/>
        <v>0</v>
      </c>
      <c r="R40" s="21">
        <f t="shared" si="13"/>
        <v>0</v>
      </c>
      <c r="S40" s="22">
        <f t="shared" si="14"/>
        <v>0</v>
      </c>
      <c r="T40" s="21">
        <f t="shared" si="15"/>
        <v>0</v>
      </c>
      <c r="U40" s="23">
        <f t="shared" si="16"/>
        <v>0</v>
      </c>
      <c r="V40" s="19"/>
      <c r="W40" s="20"/>
    </row>
    <row r="41" spans="1:23" ht="12.75">
      <c r="A41" s="24" t="s">
        <v>38</v>
      </c>
      <c r="B41" s="25">
        <f>SUM(B35:B40)</f>
        <v>243371000</v>
      </c>
      <c r="C41" s="25">
        <f>SUM(C35:C40)</f>
        <v>0</v>
      </c>
      <c r="D41" s="25">
        <f>SUM(D35:D40)</f>
        <v>0</v>
      </c>
      <c r="E41" s="25">
        <f t="shared" si="10"/>
        <v>243371000</v>
      </c>
      <c r="F41" s="26">
        <f aca="true" t="shared" si="17" ref="F41:O41">SUM(F35:F40)</f>
        <v>124051000</v>
      </c>
      <c r="G41" s="27">
        <f t="shared" si="17"/>
        <v>24654000</v>
      </c>
      <c r="H41" s="26">
        <f t="shared" si="17"/>
        <v>6882000</v>
      </c>
      <c r="I41" s="27">
        <f t="shared" si="17"/>
        <v>15478077</v>
      </c>
      <c r="J41" s="26">
        <f t="shared" si="17"/>
        <v>0</v>
      </c>
      <c r="K41" s="27">
        <f t="shared" si="17"/>
        <v>0</v>
      </c>
      <c r="L41" s="26">
        <f t="shared" si="17"/>
        <v>0</v>
      </c>
      <c r="M41" s="27">
        <f t="shared" si="17"/>
        <v>0</v>
      </c>
      <c r="N41" s="26">
        <f t="shared" si="17"/>
        <v>0</v>
      </c>
      <c r="O41" s="27">
        <f t="shared" si="17"/>
        <v>0</v>
      </c>
      <c r="P41" s="26">
        <f t="shared" si="11"/>
        <v>6882000</v>
      </c>
      <c r="Q41" s="27">
        <f t="shared" si="12"/>
        <v>15478077</v>
      </c>
      <c r="R41" s="28">
        <f t="shared" si="13"/>
        <v>0</v>
      </c>
      <c r="S41" s="29">
        <f t="shared" si="14"/>
        <v>0</v>
      </c>
      <c r="T41" s="28">
        <f>IF((+$E38+$E40)=0,0,(P41/(+$E38+$E40))*100)</f>
        <v>11.622447773293027</v>
      </c>
      <c r="U41" s="30">
        <f>IF((+$E38+$E40)=0,0,(Q41/(+$E38+$E40))*100)</f>
        <v>26.139660209751238</v>
      </c>
      <c r="V41" s="26">
        <f>SUM(V35:V40)</f>
        <v>0</v>
      </c>
      <c r="W41" s="27">
        <f>SUM(W35:W40)</f>
        <v>0</v>
      </c>
    </row>
    <row r="42" spans="1:23" ht="12.75">
      <c r="A42" s="10" t="s">
        <v>61</v>
      </c>
      <c r="B42" s="31"/>
      <c r="C42" s="31"/>
      <c r="D42" s="31"/>
      <c r="E42" s="31"/>
      <c r="F42" s="32"/>
      <c r="G42" s="33"/>
      <c r="H42" s="32"/>
      <c r="I42" s="33"/>
      <c r="J42" s="32"/>
      <c r="K42" s="33"/>
      <c r="L42" s="32"/>
      <c r="M42" s="33"/>
      <c r="N42" s="32"/>
      <c r="O42" s="33"/>
      <c r="P42" s="32"/>
      <c r="Q42" s="33"/>
      <c r="R42" s="14"/>
      <c r="S42" s="15"/>
      <c r="T42" s="14"/>
      <c r="U42" s="16"/>
      <c r="V42" s="32"/>
      <c r="W42" s="33"/>
    </row>
    <row r="43" spans="1:23" ht="12.75">
      <c r="A43" s="34" t="s">
        <v>62</v>
      </c>
      <c r="B43" s="18">
        <v>0</v>
      </c>
      <c r="C43" s="18">
        <v>0</v>
      </c>
      <c r="D43" s="18"/>
      <c r="E43" s="18">
        <f>$B43+$C43+$D43</f>
        <v>0</v>
      </c>
      <c r="F43" s="19">
        <v>0</v>
      </c>
      <c r="G43" s="20">
        <v>0</v>
      </c>
      <c r="H43" s="19">
        <v>0</v>
      </c>
      <c r="I43" s="20">
        <v>0</v>
      </c>
      <c r="J43" s="19"/>
      <c r="K43" s="20"/>
      <c r="L43" s="19"/>
      <c r="M43" s="20"/>
      <c r="N43" s="19"/>
      <c r="O43" s="20"/>
      <c r="P43" s="19">
        <f>$H43+$J43+$L43+$N43</f>
        <v>0</v>
      </c>
      <c r="Q43" s="20">
        <f>$I43+$K43+$M43+$O43</f>
        <v>0</v>
      </c>
      <c r="R43" s="21">
        <f>IF($H43=0,0,(($H43-$H43)/$H43)*100)</f>
        <v>0</v>
      </c>
      <c r="S43" s="22">
        <f>IF($I43=0,0,(($I43-$I43)/$I43)*100)</f>
        <v>0</v>
      </c>
      <c r="T43" s="21">
        <f>IF($E43=0,0,($P43/$E43)*100)</f>
        <v>0</v>
      </c>
      <c r="U43" s="23">
        <f>IF($E43=0,0,($Q43/$E43)*100)</f>
        <v>0</v>
      </c>
      <c r="V43" s="19"/>
      <c r="W43" s="20"/>
    </row>
    <row r="44" spans="1:23" ht="12.75">
      <c r="A44" s="17" t="s">
        <v>63</v>
      </c>
      <c r="B44" s="18">
        <v>0</v>
      </c>
      <c r="C44" s="18">
        <v>0</v>
      </c>
      <c r="D44" s="18"/>
      <c r="E44" s="18">
        <f>$B44+$C44+$D44</f>
        <v>0</v>
      </c>
      <c r="F44" s="19">
        <v>0</v>
      </c>
      <c r="G44" s="20">
        <v>0</v>
      </c>
      <c r="H44" s="19">
        <v>0</v>
      </c>
      <c r="I44" s="20">
        <v>0</v>
      </c>
      <c r="J44" s="19"/>
      <c r="K44" s="20"/>
      <c r="L44" s="19"/>
      <c r="M44" s="20"/>
      <c r="N44" s="19"/>
      <c r="O44" s="20"/>
      <c r="P44" s="19">
        <f>$H44+$J44+$L44+$N44</f>
        <v>0</v>
      </c>
      <c r="Q44" s="20">
        <f>$I44+$K44+$M44+$O44</f>
        <v>0</v>
      </c>
      <c r="R44" s="21">
        <f>IF($H44=0,0,(($H44-$H44)/$H44)*100)</f>
        <v>0</v>
      </c>
      <c r="S44" s="22">
        <f>IF($I44=0,0,(($I44-$I44)/$I44)*100)</f>
        <v>0</v>
      </c>
      <c r="T44" s="21">
        <f>IF($E44=0,0,($P44/$E44)*100)</f>
        <v>0</v>
      </c>
      <c r="U44" s="23">
        <f>IF($E44=0,0,($Q44/$E44)*100)</f>
        <v>0</v>
      </c>
      <c r="V44" s="19"/>
      <c r="W44" s="20"/>
    </row>
    <row r="45" spans="1:23" ht="12.75">
      <c r="A45" s="35" t="s">
        <v>38</v>
      </c>
      <c r="B45" s="36">
        <f>SUM(B43:B44)</f>
        <v>0</v>
      </c>
      <c r="C45" s="36">
        <f>SUM(C43:C44)</f>
        <v>0</v>
      </c>
      <c r="D45" s="36">
        <f>SUM(D43:D44)</f>
        <v>0</v>
      </c>
      <c r="E45" s="36">
        <f>$B45+$C45+$D45</f>
        <v>0</v>
      </c>
      <c r="F45" s="37">
        <f aca="true" t="shared" si="18" ref="F45:O45">SUM(F43:F44)</f>
        <v>0</v>
      </c>
      <c r="G45" s="38">
        <f t="shared" si="18"/>
        <v>0</v>
      </c>
      <c r="H45" s="37">
        <f t="shared" si="18"/>
        <v>0</v>
      </c>
      <c r="I45" s="38">
        <f t="shared" si="18"/>
        <v>0</v>
      </c>
      <c r="J45" s="37">
        <f t="shared" si="18"/>
        <v>0</v>
      </c>
      <c r="K45" s="38">
        <f t="shared" si="18"/>
        <v>0</v>
      </c>
      <c r="L45" s="37">
        <f t="shared" si="18"/>
        <v>0</v>
      </c>
      <c r="M45" s="38">
        <f t="shared" si="18"/>
        <v>0</v>
      </c>
      <c r="N45" s="37">
        <f t="shared" si="18"/>
        <v>0</v>
      </c>
      <c r="O45" s="38">
        <f t="shared" si="18"/>
        <v>0</v>
      </c>
      <c r="P45" s="37">
        <f>$H45+$J45+$L45+$N45</f>
        <v>0</v>
      </c>
      <c r="Q45" s="38">
        <f>$I45+$K45+$M45+$O45</f>
        <v>0</v>
      </c>
      <c r="R45" s="39">
        <f>IF($H45=0,0,(($H45-$H45)/$H45)*100)</f>
        <v>0</v>
      </c>
      <c r="S45" s="40">
        <f>IF($I45=0,0,(($I45-$I45)/$I45)*100)</f>
        <v>0</v>
      </c>
      <c r="T45" s="39">
        <f>IF($E45=0,0,($P45/$E45)*100)</f>
        <v>0</v>
      </c>
      <c r="U45" s="41">
        <f>IF($E45=0,0,($Q45/$E45)*100)</f>
        <v>0</v>
      </c>
      <c r="V45" s="37">
        <f>SUM(V43:V44)</f>
        <v>0</v>
      </c>
      <c r="W45" s="38">
        <f>SUM(W43:W44)</f>
        <v>0</v>
      </c>
    </row>
    <row r="46" spans="1:23" ht="12.75" customHeight="1">
      <c r="A46" s="10" t="s">
        <v>64</v>
      </c>
      <c r="B46" s="31"/>
      <c r="C46" s="31"/>
      <c r="D46" s="31"/>
      <c r="E46" s="31"/>
      <c r="F46" s="32"/>
      <c r="G46" s="33"/>
      <c r="H46" s="32"/>
      <c r="I46" s="33"/>
      <c r="J46" s="32"/>
      <c r="K46" s="33"/>
      <c r="L46" s="32"/>
      <c r="M46" s="33"/>
      <c r="N46" s="32"/>
      <c r="O46" s="33"/>
      <c r="P46" s="32"/>
      <c r="Q46" s="33"/>
      <c r="R46" s="14"/>
      <c r="S46" s="15"/>
      <c r="T46" s="14"/>
      <c r="U46" s="16"/>
      <c r="V46" s="32"/>
      <c r="W46" s="33"/>
    </row>
    <row r="47" spans="1:23" ht="12.75">
      <c r="A47" s="17" t="s">
        <v>65</v>
      </c>
      <c r="B47" s="18">
        <v>24000000</v>
      </c>
      <c r="C47" s="18">
        <v>0</v>
      </c>
      <c r="D47" s="18"/>
      <c r="E47" s="18">
        <f>$B47+$C47+$D47</f>
        <v>24000000</v>
      </c>
      <c r="F47" s="19">
        <v>11000000</v>
      </c>
      <c r="G47" s="20">
        <v>0</v>
      </c>
      <c r="H47" s="19">
        <v>0</v>
      </c>
      <c r="I47" s="20">
        <v>0</v>
      </c>
      <c r="J47" s="19"/>
      <c r="K47" s="20"/>
      <c r="L47" s="19"/>
      <c r="M47" s="20"/>
      <c r="N47" s="19"/>
      <c r="O47" s="20"/>
      <c r="P47" s="19">
        <f>$H47+$J47+$L47+$N47</f>
        <v>0</v>
      </c>
      <c r="Q47" s="20">
        <f>$I47+$K47+$M47+$O47</f>
        <v>0</v>
      </c>
      <c r="R47" s="21">
        <f>IF($H47=0,0,(($H47-$H47)/$H47)*100)</f>
        <v>0</v>
      </c>
      <c r="S47" s="22">
        <f>IF($I47=0,0,(($I47-$I47)/$I47)*100)</f>
        <v>0</v>
      </c>
      <c r="T47" s="21">
        <f>IF($E47=0,0,($P47/$E47)*100)</f>
        <v>0</v>
      </c>
      <c r="U47" s="23">
        <f>IF($E47=0,0,($Q47/$E47)*100)</f>
        <v>0</v>
      </c>
      <c r="V47" s="19"/>
      <c r="W47" s="20"/>
    </row>
    <row r="48" spans="1:23" ht="12.75">
      <c r="A48" s="24" t="s">
        <v>38</v>
      </c>
      <c r="B48" s="25">
        <f>B47</f>
        <v>24000000</v>
      </c>
      <c r="C48" s="25">
        <f>C47</f>
        <v>0</v>
      </c>
      <c r="D48" s="25">
        <f>D47</f>
        <v>0</v>
      </c>
      <c r="E48" s="25">
        <f>$B48+$C48+$D48</f>
        <v>24000000</v>
      </c>
      <c r="F48" s="26">
        <f aca="true" t="shared" si="19" ref="F48:O48">F47</f>
        <v>11000000</v>
      </c>
      <c r="G48" s="27">
        <f t="shared" si="19"/>
        <v>0</v>
      </c>
      <c r="H48" s="26">
        <f t="shared" si="19"/>
        <v>0</v>
      </c>
      <c r="I48" s="27">
        <f t="shared" si="19"/>
        <v>0</v>
      </c>
      <c r="J48" s="26">
        <f t="shared" si="19"/>
        <v>0</v>
      </c>
      <c r="K48" s="27">
        <f t="shared" si="19"/>
        <v>0</v>
      </c>
      <c r="L48" s="26">
        <f t="shared" si="19"/>
        <v>0</v>
      </c>
      <c r="M48" s="27">
        <f t="shared" si="19"/>
        <v>0</v>
      </c>
      <c r="N48" s="26">
        <f t="shared" si="19"/>
        <v>0</v>
      </c>
      <c r="O48" s="27">
        <f t="shared" si="19"/>
        <v>0</v>
      </c>
      <c r="P48" s="26">
        <f>$H48+$J48+$L48+$N48</f>
        <v>0</v>
      </c>
      <c r="Q48" s="27">
        <f>$I48+$K48+$M48+$O48</f>
        <v>0</v>
      </c>
      <c r="R48" s="28">
        <f>IF($H48=0,0,(($H48-$H48)/$H48)*100)</f>
        <v>0</v>
      </c>
      <c r="S48" s="29">
        <f>IF($I48=0,0,(($I48-$I48)/$I48)*100)</f>
        <v>0</v>
      </c>
      <c r="T48" s="28">
        <v>0</v>
      </c>
      <c r="U48" s="30">
        <v>0</v>
      </c>
      <c r="V48" s="26">
        <f>V47</f>
        <v>0</v>
      </c>
      <c r="W48" s="27">
        <f>W47</f>
        <v>0</v>
      </c>
    </row>
    <row r="49" spans="1:23" ht="12.75">
      <c r="A49" s="42" t="s">
        <v>66</v>
      </c>
      <c r="B49" s="43">
        <f>SUM(B9:B13,B16:B18,B21:B22,B25,B28:B32,B35:B40,B43:B44,B47)</f>
        <v>655796000</v>
      </c>
      <c r="C49" s="43">
        <f>SUM(C9:C13,C16:C18,C21:C22,C25,C28:C32,C35:C40,C43:C44,C47)</f>
        <v>0</v>
      </c>
      <c r="D49" s="43">
        <f>SUM(D9:D13,D16:D18,D21:D22,D25,D28:D32,D35:D40,D43:D44,D47)</f>
        <v>0</v>
      </c>
      <c r="E49" s="43">
        <f>$B49+$C49+$D49</f>
        <v>655796000</v>
      </c>
      <c r="F49" s="44">
        <f aca="true" t="shared" si="20" ref="F49:O49">SUM(F9:F13,F16:F18,F21:F22,F25,F28:F32,F35:F40,F43:F44,F47)</f>
        <v>296597000</v>
      </c>
      <c r="G49" s="45">
        <f t="shared" si="20"/>
        <v>149990000</v>
      </c>
      <c r="H49" s="44">
        <f t="shared" si="20"/>
        <v>21410000</v>
      </c>
      <c r="I49" s="45">
        <f t="shared" si="20"/>
        <v>37020514</v>
      </c>
      <c r="J49" s="44">
        <f t="shared" si="20"/>
        <v>0</v>
      </c>
      <c r="K49" s="45">
        <f t="shared" si="20"/>
        <v>0</v>
      </c>
      <c r="L49" s="44">
        <f t="shared" si="20"/>
        <v>0</v>
      </c>
      <c r="M49" s="45">
        <f t="shared" si="20"/>
        <v>0</v>
      </c>
      <c r="N49" s="44">
        <f t="shared" si="20"/>
        <v>0</v>
      </c>
      <c r="O49" s="45">
        <f t="shared" si="20"/>
        <v>0</v>
      </c>
      <c r="P49" s="44">
        <f>$H49+$J49+$L49+$N49</f>
        <v>21410000</v>
      </c>
      <c r="Q49" s="45">
        <f>$I49+$K49+$M49+$O49</f>
        <v>37020514</v>
      </c>
      <c r="R49" s="46">
        <f>IF($H49=0,0,(($H49-$H49)/$H49)*100)</f>
        <v>0</v>
      </c>
      <c r="S49" s="47">
        <f>IF($I49=0,0,(($I49-$I49)/$I49)*100)</f>
        <v>0</v>
      </c>
      <c r="T49" s="46">
        <f>IF((+$E9+$E10+$E12+$E16+$E17+$E21+$E22+$E28+$E31+$E38+$E40+$E43+$E44)=0,0,(P49/(+$E9+$E10+$E12+$E16+$E17+$E21+$E22+$E28+$E31+$E38+$E40+$E43+$E44)*100))</f>
        <v>7.018199459785487</v>
      </c>
      <c r="U49" s="48">
        <f>IF((+$E9+$E10+$E12+$E16+$E17+$E21+$E22+$E28+$E31+$E38+$E40+$E43+$E44)=0,0,(Q49/(+$E9+$E10+$E12+$E16+$E17+$E21+$E22+$E28+$E31+$E38+$E40+$E43+$E44)*100))</f>
        <v>12.135327013348018</v>
      </c>
      <c r="V49" s="44">
        <f>SUM(V9:V13,V16:V18,V21:V22,V25,V28:V32,V35:V40,V43:V44,V47)</f>
        <v>0</v>
      </c>
      <c r="W49" s="45">
        <f>SUM(W9:W13,W16:W18,W21:W22,W25,W28:W32,W35:W40,W43:W44,W47)</f>
        <v>0</v>
      </c>
    </row>
    <row r="50" spans="1:23" ht="12.75" customHeight="1">
      <c r="A50" s="10" t="s">
        <v>39</v>
      </c>
      <c r="B50" s="31"/>
      <c r="C50" s="31"/>
      <c r="D50" s="31"/>
      <c r="E50" s="31"/>
      <c r="F50" s="32"/>
      <c r="G50" s="33"/>
      <c r="H50" s="32"/>
      <c r="I50" s="33"/>
      <c r="J50" s="32"/>
      <c r="K50" s="33"/>
      <c r="L50" s="32"/>
      <c r="M50" s="33"/>
      <c r="N50" s="32"/>
      <c r="O50" s="33"/>
      <c r="P50" s="32"/>
      <c r="Q50" s="33"/>
      <c r="R50" s="14"/>
      <c r="S50" s="15"/>
      <c r="T50" s="14"/>
      <c r="U50" s="16"/>
      <c r="V50" s="32"/>
      <c r="W50" s="33"/>
    </row>
    <row r="51" spans="1:23" ht="12.75">
      <c r="A51" s="17" t="s">
        <v>67</v>
      </c>
      <c r="B51" s="18">
        <v>1427874000</v>
      </c>
      <c r="C51" s="18">
        <v>0</v>
      </c>
      <c r="D51" s="18"/>
      <c r="E51" s="18">
        <f>$B51+$C51+$D51</f>
        <v>1427874000</v>
      </c>
      <c r="F51" s="19">
        <v>524959000</v>
      </c>
      <c r="G51" s="20">
        <v>524959000</v>
      </c>
      <c r="H51" s="19">
        <v>149092000</v>
      </c>
      <c r="I51" s="20">
        <v>164165731</v>
      </c>
      <c r="J51" s="19"/>
      <c r="K51" s="20"/>
      <c r="L51" s="19"/>
      <c r="M51" s="20"/>
      <c r="N51" s="19"/>
      <c r="O51" s="20"/>
      <c r="P51" s="19">
        <f>$H51+$J51+$L51+$N51</f>
        <v>149092000</v>
      </c>
      <c r="Q51" s="20">
        <f>$I51+$K51+$M51+$O51</f>
        <v>164165731</v>
      </c>
      <c r="R51" s="21">
        <f>IF($H51=0,0,(($H51-$H51)/$H51)*100)</f>
        <v>0</v>
      </c>
      <c r="S51" s="22">
        <f>IF($I51=0,0,(($I51-$I51)/$I51)*100)</f>
        <v>0</v>
      </c>
      <c r="T51" s="21">
        <f>IF($E51=0,0,($P51/$E51)*100)</f>
        <v>10.441537558636126</v>
      </c>
      <c r="U51" s="23">
        <f>IF($E51=0,0,($Q51/$E51)*100)</f>
        <v>11.497214109928468</v>
      </c>
      <c r="V51" s="19"/>
      <c r="W51" s="20"/>
    </row>
    <row r="52" spans="1:23" s="50" customFormat="1" ht="12.75">
      <c r="A52" s="49" t="s">
        <v>38</v>
      </c>
      <c r="B52" s="18">
        <f>B51</f>
        <v>1427874000</v>
      </c>
      <c r="C52" s="18">
        <f>C51</f>
        <v>0</v>
      </c>
      <c r="D52" s="18">
        <f>D51</f>
        <v>0</v>
      </c>
      <c r="E52" s="18">
        <f>$B52+$C52+$D52</f>
        <v>1427874000</v>
      </c>
      <c r="F52" s="19">
        <f aca="true" t="shared" si="21" ref="F52:O52">F51</f>
        <v>524959000</v>
      </c>
      <c r="G52" s="20">
        <f t="shared" si="21"/>
        <v>524959000</v>
      </c>
      <c r="H52" s="19">
        <f t="shared" si="21"/>
        <v>149092000</v>
      </c>
      <c r="I52" s="20">
        <f t="shared" si="21"/>
        <v>164165731</v>
      </c>
      <c r="J52" s="19">
        <f t="shared" si="21"/>
        <v>0</v>
      </c>
      <c r="K52" s="20">
        <f t="shared" si="21"/>
        <v>0</v>
      </c>
      <c r="L52" s="19">
        <f t="shared" si="21"/>
        <v>0</v>
      </c>
      <c r="M52" s="20">
        <f t="shared" si="21"/>
        <v>0</v>
      </c>
      <c r="N52" s="19">
        <f t="shared" si="21"/>
        <v>0</v>
      </c>
      <c r="O52" s="20">
        <f t="shared" si="21"/>
        <v>0</v>
      </c>
      <c r="P52" s="19">
        <f>$H52+$J52+$L52+$N52</f>
        <v>149092000</v>
      </c>
      <c r="Q52" s="20">
        <f>$I52+$K52+$M52+$O52</f>
        <v>164165731</v>
      </c>
      <c r="R52" s="21">
        <f>IF($H52=0,0,(($H52-$H52)/$H52)*100)</f>
        <v>0</v>
      </c>
      <c r="S52" s="22">
        <f>IF($I52=0,0,(($I52-$I52)/$I52)*100)</f>
        <v>0</v>
      </c>
      <c r="T52" s="21">
        <f>IF($E52=0,0,($P52/$E52)*100)</f>
        <v>10.441537558636126</v>
      </c>
      <c r="U52" s="23">
        <f>IF($E52=0,0,($Q52/$E52)*100)</f>
        <v>11.497214109928468</v>
      </c>
      <c r="V52" s="19">
        <f>V51</f>
        <v>0</v>
      </c>
      <c r="W52" s="20">
        <f>W51</f>
        <v>0</v>
      </c>
    </row>
    <row r="53" spans="1:23" ht="12.75">
      <c r="A53" s="35" t="s">
        <v>66</v>
      </c>
      <c r="B53" s="36">
        <f>B51</f>
        <v>1427874000</v>
      </c>
      <c r="C53" s="36">
        <f>C51</f>
        <v>0</v>
      </c>
      <c r="D53" s="36">
        <f>D51</f>
        <v>0</v>
      </c>
      <c r="E53" s="36">
        <f>$B53+$C53+$D53</f>
        <v>1427874000</v>
      </c>
      <c r="F53" s="37">
        <f aca="true" t="shared" si="22" ref="F53:O53">F51</f>
        <v>524959000</v>
      </c>
      <c r="G53" s="38">
        <f t="shared" si="22"/>
        <v>524959000</v>
      </c>
      <c r="H53" s="37">
        <f t="shared" si="22"/>
        <v>149092000</v>
      </c>
      <c r="I53" s="38">
        <f t="shared" si="22"/>
        <v>164165731</v>
      </c>
      <c r="J53" s="37">
        <f t="shared" si="22"/>
        <v>0</v>
      </c>
      <c r="K53" s="38">
        <f t="shared" si="22"/>
        <v>0</v>
      </c>
      <c r="L53" s="37">
        <f t="shared" si="22"/>
        <v>0</v>
      </c>
      <c r="M53" s="38">
        <f t="shared" si="22"/>
        <v>0</v>
      </c>
      <c r="N53" s="37">
        <f t="shared" si="22"/>
        <v>0</v>
      </c>
      <c r="O53" s="38">
        <f t="shared" si="22"/>
        <v>0</v>
      </c>
      <c r="P53" s="37">
        <f>$H53+$J53+$L53+$N53</f>
        <v>149092000</v>
      </c>
      <c r="Q53" s="38">
        <f>$I53+$K53+$M53+$O53</f>
        <v>164165731</v>
      </c>
      <c r="R53" s="39">
        <f>IF($H53=0,0,(($H53-$H53)/$H53)*100)</f>
        <v>0</v>
      </c>
      <c r="S53" s="40">
        <f>IF($I53=0,0,(($I53-$I53)/$I53)*100)</f>
        <v>0</v>
      </c>
      <c r="T53" s="39">
        <f>IF($E53=0,0,($P53/$E53)*100)</f>
        <v>10.441537558636126</v>
      </c>
      <c r="U53" s="41">
        <f>IF($E53=0,0,($Q53/$E53)*100)</f>
        <v>11.497214109928468</v>
      </c>
      <c r="V53" s="37">
        <f>V51</f>
        <v>0</v>
      </c>
      <c r="W53" s="38">
        <f>W51</f>
        <v>0</v>
      </c>
    </row>
    <row r="54" spans="1:23" ht="12.75">
      <c r="A54" s="42" t="s">
        <v>68</v>
      </c>
      <c r="B54" s="43">
        <f>SUM(B9:B13,B16:B18,B21:B22,B25,B28:B32,B35:B40,B43:B44,B47,B51)</f>
        <v>2083670000</v>
      </c>
      <c r="C54" s="43">
        <f>SUM(C9:C13,C16:C18,C21:C22,C25,C28:C32,C35:C40,C43:C44,C47,C51)</f>
        <v>0</v>
      </c>
      <c r="D54" s="43">
        <f>SUM(D9:D13,D16:D18,D21:D22,D25,D28:D32,D35:D40,D43:D44,D47,D51)</f>
        <v>0</v>
      </c>
      <c r="E54" s="43">
        <f>$B54+$C54+$D54</f>
        <v>2083670000</v>
      </c>
      <c r="F54" s="44">
        <f aca="true" t="shared" si="23" ref="F54:O54">SUM(F9:F13,F16:F18,F21:F22,F25,F28:F32,F35:F40,F43:F44,F47,F51)</f>
        <v>821556000</v>
      </c>
      <c r="G54" s="45">
        <f t="shared" si="23"/>
        <v>674949000</v>
      </c>
      <c r="H54" s="44">
        <f t="shared" si="23"/>
        <v>170502000</v>
      </c>
      <c r="I54" s="45">
        <f t="shared" si="23"/>
        <v>201186245</v>
      </c>
      <c r="J54" s="44">
        <f t="shared" si="23"/>
        <v>0</v>
      </c>
      <c r="K54" s="45">
        <f t="shared" si="23"/>
        <v>0</v>
      </c>
      <c r="L54" s="44">
        <f t="shared" si="23"/>
        <v>0</v>
      </c>
      <c r="M54" s="45">
        <f t="shared" si="23"/>
        <v>0</v>
      </c>
      <c r="N54" s="44">
        <f t="shared" si="23"/>
        <v>0</v>
      </c>
      <c r="O54" s="45">
        <f t="shared" si="23"/>
        <v>0</v>
      </c>
      <c r="P54" s="44">
        <f>$H54+$J54+$L54+$N54</f>
        <v>170502000</v>
      </c>
      <c r="Q54" s="45">
        <f>$I54+$K54+$M54+$O54</f>
        <v>201186245</v>
      </c>
      <c r="R54" s="46">
        <f>IF($H54=0,0,(($H54-$H54)/$H54)*100)</f>
        <v>0</v>
      </c>
      <c r="S54" s="47">
        <f>IF($I54=0,0,(($I54-$I54)/$I54)*100)</f>
        <v>0</v>
      </c>
      <c r="T54" s="46">
        <f>IF((+$E9+$E10+$E12+$E16+$E17+$E21+$E22+$E28+$E31+$E38+$E40+$E43+$E44+$E51)=0,0,(P54/(+$E9+$E10+$E12+$E16+$E17+$E21+$E22+$E28+$E31+$E38+$E40+$E43+$E44+$E51)*100))</f>
        <v>9.838897871706893</v>
      </c>
      <c r="U54" s="48">
        <f>IF((+$E9+$E10+$E12+$E16+$E17+$E21+$E22+$E28+$E31+$E38+$E40+$E43+$E44+$E51)=0,0,(Q54/(+$E9+$E10+$E12+$E16+$E17+$E21+$E22+$E28+$E31+$E38+$E40+$E43+$E44+$E51)*100))</f>
        <v>11.609546619671333</v>
      </c>
      <c r="V54" s="44">
        <f>SUM(V9:V13,V16:V18,V21:V22,V25,V28:V32,V35:V40,V43:V44,V47,V51)</f>
        <v>0</v>
      </c>
      <c r="W54" s="45">
        <f>SUM(W9:W13,W16:W18,W21:W22,W25,W28:W32,W35:W40,W43:W44,W47,W51)</f>
        <v>0</v>
      </c>
    </row>
    <row r="55" spans="1:23" ht="13.5" thickBot="1">
      <c r="A55" s="42"/>
      <c r="B55" s="43"/>
      <c r="C55" s="43"/>
      <c r="D55" s="43"/>
      <c r="E55" s="43"/>
      <c r="F55" s="44"/>
      <c r="G55" s="45"/>
      <c r="H55" s="44"/>
      <c r="I55" s="45"/>
      <c r="J55" s="44"/>
      <c r="K55" s="45"/>
      <c r="L55" s="44"/>
      <c r="M55" s="45"/>
      <c r="N55" s="44"/>
      <c r="O55" s="45"/>
      <c r="P55" s="44"/>
      <c r="Q55" s="45"/>
      <c r="R55" s="46"/>
      <c r="S55" s="47"/>
      <c r="T55" s="46"/>
      <c r="U55" s="48"/>
      <c r="V55" s="44"/>
      <c r="W55" s="45"/>
    </row>
    <row r="56" spans="1:23" ht="13.5" thickTop="1">
      <c r="A56" s="51"/>
      <c r="B56" s="52">
        <v>0</v>
      </c>
      <c r="C56" s="53">
        <v>0</v>
      </c>
      <c r="D56" s="53"/>
      <c r="E56" s="54">
        <f>$B56+$C56+$D56</f>
        <v>0</v>
      </c>
      <c r="F56" s="52">
        <v>0</v>
      </c>
      <c r="G56" s="53">
        <v>0</v>
      </c>
      <c r="H56" s="53">
        <v>0</v>
      </c>
      <c r="I56" s="54">
        <v>0</v>
      </c>
      <c r="J56" s="53"/>
      <c r="K56" s="54"/>
      <c r="L56" s="53"/>
      <c r="M56" s="53"/>
      <c r="N56" s="53"/>
      <c r="O56" s="53"/>
      <c r="P56" s="53">
        <f>$H56+$J56+$L56+$N56</f>
        <v>0</v>
      </c>
      <c r="Q56" s="53">
        <f>$I56+$K56+$M56+$O56</f>
        <v>0</v>
      </c>
      <c r="R56" s="55">
        <f>IF($H56=0,0,(($H56-$H56)/$H56)*100)</f>
        <v>0</v>
      </c>
      <c r="S56" s="55">
        <f>IF($I56=0,0,(($I56-$I56)/$I56)*100)</f>
        <v>0</v>
      </c>
      <c r="T56" s="55">
        <f>IF($E56=0,0,($P56/$E56)*100)</f>
        <v>0</v>
      </c>
      <c r="U56" s="56">
        <f>IF($E56=0,0,($Q56/$E56)*100)</f>
        <v>0</v>
      </c>
      <c r="V56" s="52"/>
      <c r="W56" s="54"/>
    </row>
    <row r="57" spans="1:23" ht="12.75">
      <c r="A57" s="57"/>
      <c r="B57" s="58"/>
      <c r="C57" s="59"/>
      <c r="D57" s="59"/>
      <c r="E57" s="60"/>
      <c r="F57" s="61" t="s">
        <v>3</v>
      </c>
      <c r="G57" s="62"/>
      <c r="H57" s="61" t="s">
        <v>4</v>
      </c>
      <c r="I57" s="63"/>
      <c r="J57" s="61" t="s">
        <v>5</v>
      </c>
      <c r="K57" s="63"/>
      <c r="L57" s="61" t="s">
        <v>6</v>
      </c>
      <c r="M57" s="61"/>
      <c r="N57" s="64" t="s">
        <v>7</v>
      </c>
      <c r="O57" s="61"/>
      <c r="P57" s="64" t="s">
        <v>8</v>
      </c>
      <c r="Q57" s="61"/>
      <c r="R57" s="121" t="s">
        <v>9</v>
      </c>
      <c r="S57" s="122"/>
      <c r="T57" s="121" t="s">
        <v>10</v>
      </c>
      <c r="U57" s="122"/>
      <c r="V57" s="123"/>
      <c r="W57" s="122"/>
    </row>
    <row r="58" spans="1:23" ht="67.5">
      <c r="A58" s="65" t="s">
        <v>69</v>
      </c>
      <c r="B58" s="66" t="s">
        <v>70</v>
      </c>
      <c r="C58" s="66" t="s">
        <v>71</v>
      </c>
      <c r="D58" s="67" t="s">
        <v>72</v>
      </c>
      <c r="E58" s="66" t="s">
        <v>73</v>
      </c>
      <c r="F58" s="66" t="s">
        <v>74</v>
      </c>
      <c r="G58" s="66" t="s">
        <v>75</v>
      </c>
      <c r="H58" s="66" t="s">
        <v>76</v>
      </c>
      <c r="I58" s="68" t="s">
        <v>77</v>
      </c>
      <c r="J58" s="66" t="s">
        <v>76</v>
      </c>
      <c r="K58" s="68" t="s">
        <v>78</v>
      </c>
      <c r="L58" s="66" t="s">
        <v>76</v>
      </c>
      <c r="M58" s="68" t="s">
        <v>79</v>
      </c>
      <c r="N58" s="66" t="s">
        <v>76</v>
      </c>
      <c r="O58" s="68" t="s">
        <v>80</v>
      </c>
      <c r="P58" s="68" t="s">
        <v>81</v>
      </c>
      <c r="Q58" s="69" t="s">
        <v>82</v>
      </c>
      <c r="R58" s="70" t="s">
        <v>83</v>
      </c>
      <c r="S58" s="71" t="s">
        <v>84</v>
      </c>
      <c r="T58" s="70" t="s">
        <v>85</v>
      </c>
      <c r="U58" s="67" t="s">
        <v>86</v>
      </c>
      <c r="V58" s="66"/>
      <c r="W58" s="68"/>
    </row>
    <row r="59" spans="1:23" ht="12.75">
      <c r="A59" s="72" t="str">
        <f>+A7</f>
        <v>R thousands</v>
      </c>
      <c r="B59" s="73"/>
      <c r="C59" s="73">
        <v>100</v>
      </c>
      <c r="D59" s="73"/>
      <c r="E59" s="73"/>
      <c r="F59" s="73"/>
      <c r="G59" s="73"/>
      <c r="H59" s="73"/>
      <c r="I59" s="73"/>
      <c r="J59" s="73"/>
      <c r="K59" s="73"/>
      <c r="L59" s="73"/>
      <c r="M59" s="74"/>
      <c r="N59" s="73"/>
      <c r="O59" s="74"/>
      <c r="P59" s="73"/>
      <c r="Q59" s="74"/>
      <c r="R59" s="73"/>
      <c r="S59" s="74"/>
      <c r="T59" s="73"/>
      <c r="U59" s="73"/>
      <c r="V59" s="73"/>
      <c r="W59" s="73"/>
    </row>
    <row r="60" spans="1:23" ht="12.75">
      <c r="A60" s="75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7"/>
      <c r="N60" s="76"/>
      <c r="O60" s="77"/>
      <c r="P60" s="76"/>
      <c r="Q60" s="77"/>
      <c r="R60" s="76"/>
      <c r="S60" s="77"/>
      <c r="T60" s="76"/>
      <c r="U60" s="76"/>
      <c r="V60" s="76"/>
      <c r="W60" s="76"/>
    </row>
    <row r="61" spans="1:23" ht="12.75" hidden="1">
      <c r="A61" s="78" t="s">
        <v>87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80"/>
      <c r="N61" s="79"/>
      <c r="O61" s="80"/>
      <c r="P61" s="79"/>
      <c r="Q61" s="80"/>
      <c r="R61" s="79"/>
      <c r="S61" s="80"/>
      <c r="T61" s="79"/>
      <c r="U61" s="79"/>
      <c r="V61" s="79"/>
      <c r="W61" s="79"/>
    </row>
    <row r="62" spans="1:23" ht="12.75" hidden="1">
      <c r="A62" s="81" t="s">
        <v>88</v>
      </c>
      <c r="B62" s="82">
        <f>SUM(B63:B66)</f>
        <v>0</v>
      </c>
      <c r="C62" s="82">
        <f aca="true" t="shared" si="24" ref="C62:I62">SUM(C63:C66)</f>
        <v>0</v>
      </c>
      <c r="D62" s="82">
        <f t="shared" si="24"/>
        <v>0</v>
      </c>
      <c r="E62" s="82">
        <f t="shared" si="24"/>
        <v>0</v>
      </c>
      <c r="F62" s="82">
        <f t="shared" si="24"/>
        <v>0</v>
      </c>
      <c r="G62" s="82">
        <f t="shared" si="24"/>
        <v>0</v>
      </c>
      <c r="H62" s="82">
        <f t="shared" si="24"/>
        <v>0</v>
      </c>
      <c r="I62" s="82">
        <f t="shared" si="24"/>
        <v>0</v>
      </c>
      <c r="J62" s="82">
        <f>SUM(J63:J66)</f>
        <v>0</v>
      </c>
      <c r="K62" s="82">
        <f>SUM(K63:K66)</f>
        <v>0</v>
      </c>
      <c r="L62" s="82">
        <f>SUM(L63:L66)</f>
        <v>0</v>
      </c>
      <c r="M62" s="83">
        <f>SUM(M63:M66)</f>
        <v>0</v>
      </c>
      <c r="N62" s="82"/>
      <c r="O62" s="83"/>
      <c r="P62" s="82"/>
      <c r="Q62" s="83"/>
      <c r="R62" s="82"/>
      <c r="S62" s="83"/>
      <c r="T62" s="82"/>
      <c r="U62" s="82"/>
      <c r="V62" s="82"/>
      <c r="W62" s="82"/>
    </row>
    <row r="63" spans="1:23" ht="12.75" hidden="1">
      <c r="A63" s="57" t="s">
        <v>89</v>
      </c>
      <c r="B63" s="84"/>
      <c r="C63" s="84"/>
      <c r="D63" s="84"/>
      <c r="E63" s="84">
        <f>SUM(B63:D63)</f>
        <v>0</v>
      </c>
      <c r="F63" s="84"/>
      <c r="G63" s="84"/>
      <c r="H63" s="84"/>
      <c r="I63" s="85"/>
      <c r="J63" s="84"/>
      <c r="K63" s="85"/>
      <c r="L63" s="84"/>
      <c r="M63" s="86"/>
      <c r="N63" s="84"/>
      <c r="O63" s="86"/>
      <c r="P63" s="84"/>
      <c r="Q63" s="86"/>
      <c r="R63" s="84"/>
      <c r="S63" s="86"/>
      <c r="T63" s="84"/>
      <c r="U63" s="84"/>
      <c r="V63" s="84"/>
      <c r="W63" s="84"/>
    </row>
    <row r="64" spans="1:23" ht="12.75" hidden="1">
      <c r="A64" s="57" t="s">
        <v>90</v>
      </c>
      <c r="B64" s="84"/>
      <c r="C64" s="84"/>
      <c r="D64" s="84"/>
      <c r="E64" s="84">
        <f>SUM(B64:D64)</f>
        <v>0</v>
      </c>
      <c r="F64" s="84"/>
      <c r="G64" s="84"/>
      <c r="H64" s="84"/>
      <c r="I64" s="85"/>
      <c r="J64" s="84"/>
      <c r="K64" s="85"/>
      <c r="L64" s="84"/>
      <c r="M64" s="86"/>
      <c r="N64" s="84"/>
      <c r="O64" s="86"/>
      <c r="P64" s="84"/>
      <c r="Q64" s="86"/>
      <c r="R64" s="84"/>
      <c r="S64" s="86"/>
      <c r="T64" s="84"/>
      <c r="U64" s="84"/>
      <c r="V64" s="84"/>
      <c r="W64" s="84"/>
    </row>
    <row r="65" spans="1:23" ht="12.75" hidden="1">
      <c r="A65" s="57" t="s">
        <v>91</v>
      </c>
      <c r="B65" s="84"/>
      <c r="C65" s="84"/>
      <c r="D65" s="84"/>
      <c r="E65" s="84">
        <f>SUM(B65:D65)</f>
        <v>0</v>
      </c>
      <c r="F65" s="84"/>
      <c r="G65" s="84"/>
      <c r="H65" s="84"/>
      <c r="I65" s="85"/>
      <c r="J65" s="84"/>
      <c r="K65" s="85"/>
      <c r="L65" s="84"/>
      <c r="M65" s="86"/>
      <c r="N65" s="84"/>
      <c r="O65" s="86"/>
      <c r="P65" s="84"/>
      <c r="Q65" s="86"/>
      <c r="R65" s="84"/>
      <c r="S65" s="86"/>
      <c r="T65" s="84"/>
      <c r="U65" s="84"/>
      <c r="V65" s="84"/>
      <c r="W65" s="84"/>
    </row>
    <row r="66" spans="1:23" ht="12.75" hidden="1">
      <c r="A66" s="57" t="s">
        <v>92</v>
      </c>
      <c r="B66" s="84"/>
      <c r="C66" s="84"/>
      <c r="D66" s="84"/>
      <c r="E66" s="84">
        <f>SUM(B66:D66)</f>
        <v>0</v>
      </c>
      <c r="F66" s="84"/>
      <c r="G66" s="84"/>
      <c r="H66" s="84"/>
      <c r="I66" s="85"/>
      <c r="J66" s="84"/>
      <c r="K66" s="85"/>
      <c r="L66" s="84"/>
      <c r="M66" s="86"/>
      <c r="N66" s="84"/>
      <c r="O66" s="86"/>
      <c r="P66" s="84"/>
      <c r="Q66" s="86"/>
      <c r="R66" s="84"/>
      <c r="S66" s="86"/>
      <c r="T66" s="84"/>
      <c r="U66" s="84"/>
      <c r="V66" s="84"/>
      <c r="W66" s="84"/>
    </row>
    <row r="67" spans="1:23" ht="12.75" hidden="1">
      <c r="A67" s="57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6"/>
      <c r="N67" s="84"/>
      <c r="O67" s="86"/>
      <c r="P67" s="84"/>
      <c r="Q67" s="86"/>
      <c r="R67" s="84"/>
      <c r="S67" s="86"/>
      <c r="T67" s="84"/>
      <c r="U67" s="84"/>
      <c r="V67" s="84"/>
      <c r="W67" s="84"/>
    </row>
    <row r="68" spans="1:23" ht="12.75">
      <c r="A68" s="87" t="s">
        <v>93</v>
      </c>
      <c r="B68" s="88">
        <f aca="true" t="shared" si="25" ref="B68:Q68">+B69+B70+B71+B72+B73+B74+B75+B76+B77</f>
        <v>90906000</v>
      </c>
      <c r="C68" s="88">
        <f t="shared" si="25"/>
        <v>0</v>
      </c>
      <c r="D68" s="88">
        <f t="shared" si="25"/>
        <v>0</v>
      </c>
      <c r="E68" s="88">
        <f t="shared" si="25"/>
        <v>90906000</v>
      </c>
      <c r="F68" s="88">
        <f t="shared" si="25"/>
        <v>0</v>
      </c>
      <c r="G68" s="88">
        <f t="shared" si="25"/>
        <v>0</v>
      </c>
      <c r="H68" s="88">
        <f t="shared" si="25"/>
        <v>56328000</v>
      </c>
      <c r="I68" s="88">
        <f t="shared" si="25"/>
        <v>0</v>
      </c>
      <c r="J68" s="88">
        <f t="shared" si="25"/>
        <v>0</v>
      </c>
      <c r="K68" s="88">
        <f t="shared" si="25"/>
        <v>0</v>
      </c>
      <c r="L68" s="88">
        <f t="shared" si="25"/>
        <v>0</v>
      </c>
      <c r="M68" s="88">
        <f t="shared" si="25"/>
        <v>0</v>
      </c>
      <c r="N68" s="88">
        <f t="shared" si="25"/>
        <v>0</v>
      </c>
      <c r="O68" s="88">
        <f t="shared" si="25"/>
        <v>0</v>
      </c>
      <c r="P68" s="88">
        <f t="shared" si="25"/>
        <v>56328000</v>
      </c>
      <c r="Q68" s="88">
        <f t="shared" si="25"/>
        <v>0</v>
      </c>
      <c r="R68" s="89"/>
      <c r="S68" s="90"/>
      <c r="T68" s="89"/>
      <c r="U68" s="90"/>
      <c r="V68" s="88"/>
      <c r="W68" s="88"/>
    </row>
    <row r="69" spans="1:23" ht="12.75">
      <c r="A69" s="91" t="s">
        <v>93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3"/>
      <c r="S69" s="94"/>
      <c r="T69" s="93"/>
      <c r="U69" s="94"/>
      <c r="V69" s="92"/>
      <c r="W69" s="92"/>
    </row>
    <row r="70" spans="1:23" ht="12.75">
      <c r="A70" s="95" t="s">
        <v>94</v>
      </c>
      <c r="B70" s="96">
        <v>0</v>
      </c>
      <c r="C70" s="96">
        <v>0</v>
      </c>
      <c r="D70" s="96"/>
      <c r="E70" s="96">
        <f aca="true" t="shared" si="26" ref="E70:E77">$B70+$C70+$D70</f>
        <v>0</v>
      </c>
      <c r="F70" s="96">
        <v>0</v>
      </c>
      <c r="G70" s="96">
        <v>0</v>
      </c>
      <c r="H70" s="96">
        <v>0</v>
      </c>
      <c r="I70" s="96">
        <v>0</v>
      </c>
      <c r="J70" s="96"/>
      <c r="K70" s="96"/>
      <c r="L70" s="96"/>
      <c r="M70" s="96"/>
      <c r="N70" s="96"/>
      <c r="O70" s="96"/>
      <c r="P70" s="97">
        <f aca="true" t="shared" si="27" ref="P70:P77">$H70+$J70+$L70+$N70</f>
        <v>0</v>
      </c>
      <c r="Q70" s="97">
        <f aca="true" t="shared" si="28" ref="Q70:Q77">$I70+$K70+$M70+$O70</f>
        <v>0</v>
      </c>
      <c r="R70" s="93">
        <f aca="true" t="shared" si="29" ref="R70:R77">IF($H70=0,0,(($H70-$H70)/$H70)*100)</f>
        <v>0</v>
      </c>
      <c r="S70" s="94">
        <f aca="true" t="shared" si="30" ref="S70:S77">IF($I70=0,0,(($I70-$I70)/$I70)*100)</f>
        <v>0</v>
      </c>
      <c r="T70" s="93">
        <f aca="true" t="shared" si="31" ref="T70:T77">IF($E70=0,0,($P70/$E70)*100)</f>
        <v>0</v>
      </c>
      <c r="U70" s="94">
        <f aca="true" t="shared" si="32" ref="U70:U77">IF($E70=0,0,($Q70/$E70)*100)</f>
        <v>0</v>
      </c>
      <c r="V70" s="96"/>
      <c r="W70" s="96"/>
    </row>
    <row r="71" spans="1:23" ht="12.75">
      <c r="A71" s="95" t="s">
        <v>95</v>
      </c>
      <c r="B71" s="96">
        <v>13780000</v>
      </c>
      <c r="C71" s="96">
        <v>0</v>
      </c>
      <c r="D71" s="96"/>
      <c r="E71" s="96">
        <f t="shared" si="26"/>
        <v>13780000</v>
      </c>
      <c r="F71" s="96">
        <v>0</v>
      </c>
      <c r="G71" s="96">
        <v>0</v>
      </c>
      <c r="H71" s="96">
        <v>844000</v>
      </c>
      <c r="I71" s="96">
        <v>0</v>
      </c>
      <c r="J71" s="96"/>
      <c r="K71" s="96"/>
      <c r="L71" s="96"/>
      <c r="M71" s="96"/>
      <c r="N71" s="96"/>
      <c r="O71" s="96"/>
      <c r="P71" s="97">
        <f t="shared" si="27"/>
        <v>844000</v>
      </c>
      <c r="Q71" s="97">
        <f t="shared" si="28"/>
        <v>0</v>
      </c>
      <c r="R71" s="93">
        <f t="shared" si="29"/>
        <v>0</v>
      </c>
      <c r="S71" s="94">
        <f t="shared" si="30"/>
        <v>0</v>
      </c>
      <c r="T71" s="93">
        <f t="shared" si="31"/>
        <v>6.1248185776487665</v>
      </c>
      <c r="U71" s="94">
        <f t="shared" si="32"/>
        <v>0</v>
      </c>
      <c r="V71" s="96"/>
      <c r="W71" s="96"/>
    </row>
    <row r="72" spans="1:23" ht="12.75">
      <c r="A72" s="95" t="s">
        <v>96</v>
      </c>
      <c r="B72" s="96">
        <v>75000</v>
      </c>
      <c r="C72" s="96">
        <v>0</v>
      </c>
      <c r="D72" s="96"/>
      <c r="E72" s="96">
        <f t="shared" si="26"/>
        <v>75000</v>
      </c>
      <c r="F72" s="96">
        <v>0</v>
      </c>
      <c r="G72" s="96">
        <v>0</v>
      </c>
      <c r="H72" s="96">
        <v>27000</v>
      </c>
      <c r="I72" s="96">
        <v>0</v>
      </c>
      <c r="J72" s="96"/>
      <c r="K72" s="96"/>
      <c r="L72" s="96"/>
      <c r="M72" s="96"/>
      <c r="N72" s="96"/>
      <c r="O72" s="96"/>
      <c r="P72" s="97">
        <f t="shared" si="27"/>
        <v>27000</v>
      </c>
      <c r="Q72" s="97">
        <f t="shared" si="28"/>
        <v>0</v>
      </c>
      <c r="R72" s="93">
        <f t="shared" si="29"/>
        <v>0</v>
      </c>
      <c r="S72" s="94">
        <f t="shared" si="30"/>
        <v>0</v>
      </c>
      <c r="T72" s="93">
        <f t="shared" si="31"/>
        <v>36</v>
      </c>
      <c r="U72" s="94">
        <f t="shared" si="32"/>
        <v>0</v>
      </c>
      <c r="V72" s="96"/>
      <c r="W72" s="96"/>
    </row>
    <row r="73" spans="1:23" ht="12.75">
      <c r="A73" s="95" t="s">
        <v>97</v>
      </c>
      <c r="B73" s="96">
        <v>76870000</v>
      </c>
      <c r="C73" s="96">
        <v>0</v>
      </c>
      <c r="D73" s="96"/>
      <c r="E73" s="96">
        <f t="shared" si="26"/>
        <v>76870000</v>
      </c>
      <c r="F73" s="96">
        <v>0</v>
      </c>
      <c r="G73" s="96">
        <v>0</v>
      </c>
      <c r="H73" s="96">
        <v>55076000</v>
      </c>
      <c r="I73" s="96">
        <v>0</v>
      </c>
      <c r="J73" s="96"/>
      <c r="K73" s="96"/>
      <c r="L73" s="96"/>
      <c r="M73" s="96"/>
      <c r="N73" s="96"/>
      <c r="O73" s="96"/>
      <c r="P73" s="97">
        <f t="shared" si="27"/>
        <v>55076000</v>
      </c>
      <c r="Q73" s="97">
        <f t="shared" si="28"/>
        <v>0</v>
      </c>
      <c r="R73" s="93">
        <f t="shared" si="29"/>
        <v>0</v>
      </c>
      <c r="S73" s="94">
        <f t="shared" si="30"/>
        <v>0</v>
      </c>
      <c r="T73" s="93">
        <f t="shared" si="31"/>
        <v>71.64823728372576</v>
      </c>
      <c r="U73" s="94">
        <f t="shared" si="32"/>
        <v>0</v>
      </c>
      <c r="V73" s="96"/>
      <c r="W73" s="96"/>
    </row>
    <row r="74" spans="1:23" ht="12.75">
      <c r="A74" s="95" t="s">
        <v>98</v>
      </c>
      <c r="B74" s="96">
        <v>160000</v>
      </c>
      <c r="C74" s="96">
        <v>0</v>
      </c>
      <c r="D74" s="96"/>
      <c r="E74" s="96">
        <f t="shared" si="26"/>
        <v>160000</v>
      </c>
      <c r="F74" s="96">
        <v>0</v>
      </c>
      <c r="G74" s="96">
        <v>0</v>
      </c>
      <c r="H74" s="96">
        <v>270000</v>
      </c>
      <c r="I74" s="96">
        <v>0</v>
      </c>
      <c r="J74" s="96"/>
      <c r="K74" s="96"/>
      <c r="L74" s="96"/>
      <c r="M74" s="96"/>
      <c r="N74" s="96"/>
      <c r="O74" s="96"/>
      <c r="P74" s="97">
        <f t="shared" si="27"/>
        <v>270000</v>
      </c>
      <c r="Q74" s="97">
        <f t="shared" si="28"/>
        <v>0</v>
      </c>
      <c r="R74" s="93">
        <f t="shared" si="29"/>
        <v>0</v>
      </c>
      <c r="S74" s="94">
        <f t="shared" si="30"/>
        <v>0</v>
      </c>
      <c r="T74" s="93">
        <f t="shared" si="31"/>
        <v>168.75</v>
      </c>
      <c r="U74" s="94">
        <f t="shared" si="32"/>
        <v>0</v>
      </c>
      <c r="V74" s="96"/>
      <c r="W74" s="96"/>
    </row>
    <row r="75" spans="1:23" ht="12.75">
      <c r="A75" s="95" t="s">
        <v>99</v>
      </c>
      <c r="B75" s="96">
        <v>0</v>
      </c>
      <c r="C75" s="96">
        <v>0</v>
      </c>
      <c r="D75" s="96"/>
      <c r="E75" s="96">
        <f t="shared" si="26"/>
        <v>0</v>
      </c>
      <c r="F75" s="96">
        <v>0</v>
      </c>
      <c r="G75" s="96">
        <v>0</v>
      </c>
      <c r="H75" s="96">
        <v>18000</v>
      </c>
      <c r="I75" s="96">
        <v>0</v>
      </c>
      <c r="J75" s="96"/>
      <c r="K75" s="96"/>
      <c r="L75" s="96"/>
      <c r="M75" s="96"/>
      <c r="N75" s="96"/>
      <c r="O75" s="96"/>
      <c r="P75" s="97">
        <f t="shared" si="27"/>
        <v>18000</v>
      </c>
      <c r="Q75" s="97">
        <f t="shared" si="28"/>
        <v>0</v>
      </c>
      <c r="R75" s="93">
        <f t="shared" si="29"/>
        <v>0</v>
      </c>
      <c r="S75" s="94">
        <f t="shared" si="30"/>
        <v>0</v>
      </c>
      <c r="T75" s="93">
        <f t="shared" si="31"/>
        <v>0</v>
      </c>
      <c r="U75" s="94">
        <f t="shared" si="32"/>
        <v>0</v>
      </c>
      <c r="V75" s="96"/>
      <c r="W75" s="96"/>
    </row>
    <row r="76" spans="1:23" ht="12.75">
      <c r="A76" s="95" t="s">
        <v>100</v>
      </c>
      <c r="B76" s="96">
        <v>21000</v>
      </c>
      <c r="C76" s="96">
        <v>0</v>
      </c>
      <c r="D76" s="96"/>
      <c r="E76" s="96">
        <f t="shared" si="26"/>
        <v>21000</v>
      </c>
      <c r="F76" s="96">
        <v>0</v>
      </c>
      <c r="G76" s="96">
        <v>0</v>
      </c>
      <c r="H76" s="96">
        <v>93000</v>
      </c>
      <c r="I76" s="96">
        <v>0</v>
      </c>
      <c r="J76" s="96"/>
      <c r="K76" s="96"/>
      <c r="L76" s="96"/>
      <c r="M76" s="96"/>
      <c r="N76" s="96"/>
      <c r="O76" s="96"/>
      <c r="P76" s="97">
        <f t="shared" si="27"/>
        <v>93000</v>
      </c>
      <c r="Q76" s="97">
        <f t="shared" si="28"/>
        <v>0</v>
      </c>
      <c r="R76" s="93">
        <f t="shared" si="29"/>
        <v>0</v>
      </c>
      <c r="S76" s="94">
        <f t="shared" si="30"/>
        <v>0</v>
      </c>
      <c r="T76" s="93">
        <f t="shared" si="31"/>
        <v>442.8571428571429</v>
      </c>
      <c r="U76" s="94">
        <f t="shared" si="32"/>
        <v>0</v>
      </c>
      <c r="V76" s="96"/>
      <c r="W76" s="96"/>
    </row>
    <row r="77" spans="1:23" ht="12.75">
      <c r="A77" s="95" t="s">
        <v>101</v>
      </c>
      <c r="B77" s="96">
        <v>0</v>
      </c>
      <c r="C77" s="96">
        <v>0</v>
      </c>
      <c r="D77" s="96"/>
      <c r="E77" s="96">
        <f t="shared" si="26"/>
        <v>0</v>
      </c>
      <c r="F77" s="96">
        <v>0</v>
      </c>
      <c r="G77" s="96">
        <v>0</v>
      </c>
      <c r="H77" s="96">
        <v>0</v>
      </c>
      <c r="I77" s="96">
        <v>0</v>
      </c>
      <c r="J77" s="96"/>
      <c r="K77" s="96"/>
      <c r="L77" s="96"/>
      <c r="M77" s="96"/>
      <c r="N77" s="96"/>
      <c r="O77" s="96"/>
      <c r="P77" s="97">
        <f t="shared" si="27"/>
        <v>0</v>
      </c>
      <c r="Q77" s="97">
        <f t="shared" si="28"/>
        <v>0</v>
      </c>
      <c r="R77" s="93">
        <f t="shared" si="29"/>
        <v>0</v>
      </c>
      <c r="S77" s="94">
        <f t="shared" si="30"/>
        <v>0</v>
      </c>
      <c r="T77" s="93">
        <f t="shared" si="31"/>
        <v>0</v>
      </c>
      <c r="U77" s="94">
        <f t="shared" si="32"/>
        <v>0</v>
      </c>
      <c r="V77" s="96"/>
      <c r="W77" s="96"/>
    </row>
    <row r="78" spans="1:23" ht="22.5" hidden="1">
      <c r="A78" s="98" t="s">
        <v>102</v>
      </c>
      <c r="B78" s="99">
        <f aca="true" t="shared" si="33" ref="B78:I78">SUM(B79:B93)</f>
        <v>0</v>
      </c>
      <c r="C78" s="99">
        <f t="shared" si="33"/>
        <v>0</v>
      </c>
      <c r="D78" s="99">
        <f t="shared" si="33"/>
        <v>0</v>
      </c>
      <c r="E78" s="99">
        <f t="shared" si="33"/>
        <v>0</v>
      </c>
      <c r="F78" s="99">
        <f t="shared" si="33"/>
        <v>0</v>
      </c>
      <c r="G78" s="99">
        <f t="shared" si="33"/>
        <v>0</v>
      </c>
      <c r="H78" s="99">
        <f t="shared" si="33"/>
        <v>0</v>
      </c>
      <c r="I78" s="99">
        <f t="shared" si="33"/>
        <v>0</v>
      </c>
      <c r="J78" s="99">
        <f>SUM(J79:J93)</f>
        <v>0</v>
      </c>
      <c r="K78" s="99">
        <f>SUM(K79:K93)</f>
        <v>0</v>
      </c>
      <c r="L78" s="99">
        <f>SUM(L79:L93)</f>
        <v>0</v>
      </c>
      <c r="M78" s="100">
        <f>SUM(M79:M93)</f>
        <v>0</v>
      </c>
      <c r="N78" s="99"/>
      <c r="O78" s="100"/>
      <c r="P78" s="99"/>
      <c r="Q78" s="100"/>
      <c r="R78" s="101" t="str">
        <f aca="true" t="shared" si="34" ref="R78:S93">IF(L78=0," ",(N78-L78)/L78)</f>
        <v> </v>
      </c>
      <c r="S78" s="101" t="str">
        <f t="shared" si="34"/>
        <v> </v>
      </c>
      <c r="T78" s="101" t="str">
        <f aca="true" t="shared" si="35" ref="T78:T96">IF(E78=0," ",(P78/E78))</f>
        <v> </v>
      </c>
      <c r="U78" s="102" t="str">
        <f aca="true" t="shared" si="36" ref="U78:U96">IF(E78=0," ",(Q78/E78))</f>
        <v> </v>
      </c>
      <c r="V78" s="99"/>
      <c r="W78" s="99"/>
    </row>
    <row r="79" spans="1:23" ht="12.75" hidden="1">
      <c r="A79" s="103"/>
      <c r="B79" s="104"/>
      <c r="C79" s="104"/>
      <c r="D79" s="104"/>
      <c r="E79" s="105">
        <f>SUM(B79:D79)</f>
        <v>0</v>
      </c>
      <c r="F79" s="104"/>
      <c r="G79" s="104"/>
      <c r="H79" s="104"/>
      <c r="I79" s="104"/>
      <c r="J79" s="104"/>
      <c r="K79" s="104"/>
      <c r="L79" s="104"/>
      <c r="M79" s="106"/>
      <c r="N79" s="104"/>
      <c r="O79" s="106"/>
      <c r="P79" s="104"/>
      <c r="Q79" s="106"/>
      <c r="R79" s="101" t="str">
        <f t="shared" si="34"/>
        <v> </v>
      </c>
      <c r="S79" s="101" t="str">
        <f t="shared" si="34"/>
        <v> </v>
      </c>
      <c r="T79" s="101" t="str">
        <f t="shared" si="35"/>
        <v> </v>
      </c>
      <c r="U79" s="102" t="str">
        <f t="shared" si="36"/>
        <v> </v>
      </c>
      <c r="V79" s="104"/>
      <c r="W79" s="104"/>
    </row>
    <row r="80" spans="1:23" ht="12.75" hidden="1">
      <c r="A80" s="103"/>
      <c r="B80" s="104"/>
      <c r="C80" s="104"/>
      <c r="D80" s="104"/>
      <c r="E80" s="105">
        <f aca="true" t="shared" si="37" ref="E80:E93">SUM(B80:D80)</f>
        <v>0</v>
      </c>
      <c r="F80" s="104"/>
      <c r="G80" s="104"/>
      <c r="H80" s="104"/>
      <c r="I80" s="104"/>
      <c r="J80" s="104"/>
      <c r="K80" s="104"/>
      <c r="L80" s="104"/>
      <c r="M80" s="106"/>
      <c r="N80" s="104"/>
      <c r="O80" s="106"/>
      <c r="P80" s="104"/>
      <c r="Q80" s="106"/>
      <c r="R80" s="101" t="str">
        <f t="shared" si="34"/>
        <v> </v>
      </c>
      <c r="S80" s="101" t="str">
        <f t="shared" si="34"/>
        <v> </v>
      </c>
      <c r="T80" s="101" t="str">
        <f t="shared" si="35"/>
        <v> </v>
      </c>
      <c r="U80" s="102" t="str">
        <f t="shared" si="36"/>
        <v> </v>
      </c>
      <c r="V80" s="104"/>
      <c r="W80" s="104"/>
    </row>
    <row r="81" spans="1:23" ht="12.75" hidden="1">
      <c r="A81" s="103"/>
      <c r="B81" s="104"/>
      <c r="C81" s="104"/>
      <c r="D81" s="104"/>
      <c r="E81" s="105">
        <f t="shared" si="37"/>
        <v>0</v>
      </c>
      <c r="F81" s="104"/>
      <c r="G81" s="104"/>
      <c r="H81" s="104"/>
      <c r="I81" s="104"/>
      <c r="J81" s="104"/>
      <c r="K81" s="104"/>
      <c r="L81" s="104"/>
      <c r="M81" s="106"/>
      <c r="N81" s="104"/>
      <c r="O81" s="106"/>
      <c r="P81" s="104"/>
      <c r="Q81" s="106"/>
      <c r="R81" s="101" t="str">
        <f t="shared" si="34"/>
        <v> </v>
      </c>
      <c r="S81" s="101" t="str">
        <f t="shared" si="34"/>
        <v> </v>
      </c>
      <c r="T81" s="101" t="str">
        <f t="shared" si="35"/>
        <v> </v>
      </c>
      <c r="U81" s="102" t="str">
        <f t="shared" si="36"/>
        <v> </v>
      </c>
      <c r="V81" s="104"/>
      <c r="W81" s="104"/>
    </row>
    <row r="82" spans="1:23" ht="12.75" hidden="1">
      <c r="A82" s="103"/>
      <c r="B82" s="104"/>
      <c r="C82" s="104"/>
      <c r="D82" s="104"/>
      <c r="E82" s="105">
        <f t="shared" si="37"/>
        <v>0</v>
      </c>
      <c r="F82" s="104"/>
      <c r="G82" s="104"/>
      <c r="H82" s="104"/>
      <c r="I82" s="104"/>
      <c r="J82" s="104"/>
      <c r="K82" s="104"/>
      <c r="L82" s="104"/>
      <c r="M82" s="106"/>
      <c r="N82" s="104"/>
      <c r="O82" s="106"/>
      <c r="P82" s="104"/>
      <c r="Q82" s="106"/>
      <c r="R82" s="101" t="str">
        <f t="shared" si="34"/>
        <v> </v>
      </c>
      <c r="S82" s="101" t="str">
        <f t="shared" si="34"/>
        <v> </v>
      </c>
      <c r="T82" s="101" t="str">
        <f t="shared" si="35"/>
        <v> </v>
      </c>
      <c r="U82" s="102" t="str">
        <f t="shared" si="36"/>
        <v> </v>
      </c>
      <c r="V82" s="104"/>
      <c r="W82" s="104"/>
    </row>
    <row r="83" spans="1:23" ht="12.75" hidden="1">
      <c r="A83" s="103"/>
      <c r="B83" s="104"/>
      <c r="C83" s="104"/>
      <c r="D83" s="104"/>
      <c r="E83" s="105">
        <f t="shared" si="37"/>
        <v>0</v>
      </c>
      <c r="F83" s="104"/>
      <c r="G83" s="104"/>
      <c r="H83" s="104"/>
      <c r="I83" s="104"/>
      <c r="J83" s="104"/>
      <c r="K83" s="104"/>
      <c r="L83" s="104"/>
      <c r="M83" s="106"/>
      <c r="N83" s="104"/>
      <c r="O83" s="106"/>
      <c r="P83" s="104"/>
      <c r="Q83" s="106"/>
      <c r="R83" s="101" t="str">
        <f t="shared" si="34"/>
        <v> </v>
      </c>
      <c r="S83" s="101" t="str">
        <f t="shared" si="34"/>
        <v> </v>
      </c>
      <c r="T83" s="101" t="str">
        <f t="shared" si="35"/>
        <v> </v>
      </c>
      <c r="U83" s="102" t="str">
        <f t="shared" si="36"/>
        <v> </v>
      </c>
      <c r="V83" s="104"/>
      <c r="W83" s="104"/>
    </row>
    <row r="84" spans="1:23" ht="12.75" hidden="1">
      <c r="A84" s="103"/>
      <c r="B84" s="104"/>
      <c r="C84" s="104"/>
      <c r="D84" s="104"/>
      <c r="E84" s="105">
        <f t="shared" si="37"/>
        <v>0</v>
      </c>
      <c r="F84" s="104"/>
      <c r="G84" s="104"/>
      <c r="H84" s="104"/>
      <c r="I84" s="104"/>
      <c r="J84" s="104"/>
      <c r="K84" s="104"/>
      <c r="L84" s="104"/>
      <c r="M84" s="106"/>
      <c r="N84" s="104"/>
      <c r="O84" s="106"/>
      <c r="P84" s="104"/>
      <c r="Q84" s="106"/>
      <c r="R84" s="101" t="str">
        <f t="shared" si="34"/>
        <v> </v>
      </c>
      <c r="S84" s="101" t="str">
        <f t="shared" si="34"/>
        <v> </v>
      </c>
      <c r="T84" s="101" t="str">
        <f t="shared" si="35"/>
        <v> </v>
      </c>
      <c r="U84" s="102" t="str">
        <f t="shared" si="36"/>
        <v> </v>
      </c>
      <c r="V84" s="104"/>
      <c r="W84" s="104"/>
    </row>
    <row r="85" spans="1:23" ht="12.75" hidden="1">
      <c r="A85" s="103"/>
      <c r="B85" s="104"/>
      <c r="C85" s="104"/>
      <c r="D85" s="104"/>
      <c r="E85" s="105">
        <f t="shared" si="37"/>
        <v>0</v>
      </c>
      <c r="F85" s="104"/>
      <c r="G85" s="104"/>
      <c r="H85" s="104"/>
      <c r="I85" s="104"/>
      <c r="J85" s="104"/>
      <c r="K85" s="104"/>
      <c r="L85" s="104"/>
      <c r="M85" s="106"/>
      <c r="N85" s="104"/>
      <c r="O85" s="106"/>
      <c r="P85" s="104"/>
      <c r="Q85" s="106"/>
      <c r="R85" s="101" t="str">
        <f t="shared" si="34"/>
        <v> </v>
      </c>
      <c r="S85" s="101" t="str">
        <f t="shared" si="34"/>
        <v> </v>
      </c>
      <c r="T85" s="101" t="str">
        <f t="shared" si="35"/>
        <v> </v>
      </c>
      <c r="U85" s="102" t="str">
        <f t="shared" si="36"/>
        <v> </v>
      </c>
      <c r="V85" s="104"/>
      <c r="W85" s="104"/>
    </row>
    <row r="86" spans="1:23" ht="12.75" hidden="1">
      <c r="A86" s="103"/>
      <c r="B86" s="104"/>
      <c r="C86" s="104"/>
      <c r="D86" s="104"/>
      <c r="E86" s="105">
        <f t="shared" si="37"/>
        <v>0</v>
      </c>
      <c r="F86" s="104"/>
      <c r="G86" s="104"/>
      <c r="H86" s="104"/>
      <c r="I86" s="104"/>
      <c r="J86" s="104"/>
      <c r="K86" s="104"/>
      <c r="L86" s="104"/>
      <c r="M86" s="106"/>
      <c r="N86" s="104"/>
      <c r="O86" s="106"/>
      <c r="P86" s="104"/>
      <c r="Q86" s="106"/>
      <c r="R86" s="101" t="str">
        <f t="shared" si="34"/>
        <v> </v>
      </c>
      <c r="S86" s="101" t="str">
        <f t="shared" si="34"/>
        <v> </v>
      </c>
      <c r="T86" s="101" t="str">
        <f t="shared" si="35"/>
        <v> </v>
      </c>
      <c r="U86" s="102" t="str">
        <f t="shared" si="36"/>
        <v> </v>
      </c>
      <c r="V86" s="104"/>
      <c r="W86" s="104"/>
    </row>
    <row r="87" spans="1:23" ht="12.75" hidden="1">
      <c r="A87" s="103"/>
      <c r="B87" s="104"/>
      <c r="C87" s="104"/>
      <c r="D87" s="104"/>
      <c r="E87" s="105">
        <f t="shared" si="37"/>
        <v>0</v>
      </c>
      <c r="F87" s="104"/>
      <c r="G87" s="104"/>
      <c r="H87" s="104"/>
      <c r="I87" s="104"/>
      <c r="J87" s="104"/>
      <c r="K87" s="104"/>
      <c r="L87" s="104"/>
      <c r="M87" s="106"/>
      <c r="N87" s="104"/>
      <c r="O87" s="106"/>
      <c r="P87" s="104"/>
      <c r="Q87" s="106"/>
      <c r="R87" s="101" t="str">
        <f t="shared" si="34"/>
        <v> </v>
      </c>
      <c r="S87" s="101" t="str">
        <f t="shared" si="34"/>
        <v> </v>
      </c>
      <c r="T87" s="101" t="str">
        <f t="shared" si="35"/>
        <v> </v>
      </c>
      <c r="U87" s="102" t="str">
        <f t="shared" si="36"/>
        <v> </v>
      </c>
      <c r="V87" s="104"/>
      <c r="W87" s="104"/>
    </row>
    <row r="88" spans="1:23" ht="12.75" hidden="1">
      <c r="A88" s="103"/>
      <c r="B88" s="104"/>
      <c r="C88" s="104"/>
      <c r="D88" s="104"/>
      <c r="E88" s="105">
        <f t="shared" si="37"/>
        <v>0</v>
      </c>
      <c r="F88" s="104"/>
      <c r="G88" s="104"/>
      <c r="H88" s="104"/>
      <c r="I88" s="104"/>
      <c r="J88" s="104"/>
      <c r="K88" s="104"/>
      <c r="L88" s="104"/>
      <c r="M88" s="106"/>
      <c r="N88" s="104"/>
      <c r="O88" s="106"/>
      <c r="P88" s="104"/>
      <c r="Q88" s="106"/>
      <c r="R88" s="101" t="str">
        <f t="shared" si="34"/>
        <v> </v>
      </c>
      <c r="S88" s="101" t="str">
        <f t="shared" si="34"/>
        <v> </v>
      </c>
      <c r="T88" s="101" t="str">
        <f t="shared" si="35"/>
        <v> </v>
      </c>
      <c r="U88" s="102" t="str">
        <f t="shared" si="36"/>
        <v> </v>
      </c>
      <c r="V88" s="104"/>
      <c r="W88" s="104"/>
    </row>
    <row r="89" spans="1:23" ht="12.75" hidden="1">
      <c r="A89" s="103"/>
      <c r="B89" s="104"/>
      <c r="C89" s="104"/>
      <c r="D89" s="104"/>
      <c r="E89" s="105">
        <f t="shared" si="37"/>
        <v>0</v>
      </c>
      <c r="F89" s="104"/>
      <c r="G89" s="104"/>
      <c r="H89" s="104"/>
      <c r="I89" s="104"/>
      <c r="J89" s="104"/>
      <c r="K89" s="104"/>
      <c r="L89" s="104"/>
      <c r="M89" s="106"/>
      <c r="N89" s="104"/>
      <c r="O89" s="106"/>
      <c r="P89" s="104"/>
      <c r="Q89" s="106"/>
      <c r="R89" s="101" t="str">
        <f t="shared" si="34"/>
        <v> </v>
      </c>
      <c r="S89" s="101" t="str">
        <f t="shared" si="34"/>
        <v> </v>
      </c>
      <c r="T89" s="101" t="str">
        <f t="shared" si="35"/>
        <v> </v>
      </c>
      <c r="U89" s="102" t="str">
        <f t="shared" si="36"/>
        <v> </v>
      </c>
      <c r="V89" s="104"/>
      <c r="W89" s="104"/>
    </row>
    <row r="90" spans="1:23" ht="12.75" hidden="1">
      <c r="A90" s="103"/>
      <c r="B90" s="104"/>
      <c r="C90" s="104"/>
      <c r="D90" s="104"/>
      <c r="E90" s="105">
        <f t="shared" si="37"/>
        <v>0</v>
      </c>
      <c r="F90" s="104"/>
      <c r="G90" s="104"/>
      <c r="H90" s="104"/>
      <c r="I90" s="104"/>
      <c r="J90" s="104"/>
      <c r="K90" s="104"/>
      <c r="L90" s="104"/>
      <c r="M90" s="106"/>
      <c r="N90" s="104"/>
      <c r="O90" s="106"/>
      <c r="P90" s="104"/>
      <c r="Q90" s="106"/>
      <c r="R90" s="101" t="str">
        <f t="shared" si="34"/>
        <v> </v>
      </c>
      <c r="S90" s="101" t="str">
        <f t="shared" si="34"/>
        <v> </v>
      </c>
      <c r="T90" s="101" t="str">
        <f t="shared" si="35"/>
        <v> </v>
      </c>
      <c r="U90" s="102" t="str">
        <f t="shared" si="36"/>
        <v> </v>
      </c>
      <c r="V90" s="104"/>
      <c r="W90" s="104"/>
    </row>
    <row r="91" spans="1:23" ht="12.75" hidden="1">
      <c r="A91" s="103"/>
      <c r="B91" s="104"/>
      <c r="C91" s="104"/>
      <c r="D91" s="104"/>
      <c r="E91" s="105">
        <f t="shared" si="37"/>
        <v>0</v>
      </c>
      <c r="F91" s="104"/>
      <c r="G91" s="104"/>
      <c r="H91" s="106"/>
      <c r="I91" s="104"/>
      <c r="J91" s="106"/>
      <c r="K91" s="104"/>
      <c r="L91" s="106"/>
      <c r="M91" s="106"/>
      <c r="N91" s="106"/>
      <c r="O91" s="106"/>
      <c r="P91" s="106"/>
      <c r="Q91" s="106"/>
      <c r="R91" s="101" t="str">
        <f t="shared" si="34"/>
        <v> </v>
      </c>
      <c r="S91" s="101" t="str">
        <f t="shared" si="34"/>
        <v> </v>
      </c>
      <c r="T91" s="101" t="str">
        <f t="shared" si="35"/>
        <v> </v>
      </c>
      <c r="U91" s="102" t="str">
        <f t="shared" si="36"/>
        <v> </v>
      </c>
      <c r="V91" s="104"/>
      <c r="W91" s="104"/>
    </row>
    <row r="92" spans="1:23" ht="12.75" hidden="1">
      <c r="A92" s="103"/>
      <c r="B92" s="104"/>
      <c r="C92" s="104"/>
      <c r="D92" s="104"/>
      <c r="E92" s="105">
        <f t="shared" si="37"/>
        <v>0</v>
      </c>
      <c r="F92" s="104"/>
      <c r="G92" s="104"/>
      <c r="H92" s="106"/>
      <c r="I92" s="104"/>
      <c r="J92" s="106"/>
      <c r="K92" s="104"/>
      <c r="L92" s="106"/>
      <c r="M92" s="106"/>
      <c r="N92" s="106"/>
      <c r="O92" s="106"/>
      <c r="P92" s="106"/>
      <c r="Q92" s="106"/>
      <c r="R92" s="101" t="str">
        <f t="shared" si="34"/>
        <v> </v>
      </c>
      <c r="S92" s="101" t="str">
        <f t="shared" si="34"/>
        <v> </v>
      </c>
      <c r="T92" s="101" t="str">
        <f t="shared" si="35"/>
        <v> </v>
      </c>
      <c r="U92" s="102" t="str">
        <f t="shared" si="36"/>
        <v> </v>
      </c>
      <c r="V92" s="104"/>
      <c r="W92" s="104"/>
    </row>
    <row r="93" spans="1:23" ht="12.75" hidden="1">
      <c r="A93" s="103"/>
      <c r="B93" s="104"/>
      <c r="C93" s="104"/>
      <c r="D93" s="104"/>
      <c r="E93" s="105">
        <f t="shared" si="37"/>
        <v>0</v>
      </c>
      <c r="F93" s="104"/>
      <c r="G93" s="104"/>
      <c r="H93" s="106"/>
      <c r="I93" s="104"/>
      <c r="J93" s="106"/>
      <c r="K93" s="104"/>
      <c r="L93" s="106"/>
      <c r="M93" s="106"/>
      <c r="N93" s="106"/>
      <c r="O93" s="106"/>
      <c r="P93" s="106"/>
      <c r="Q93" s="106"/>
      <c r="R93" s="101" t="str">
        <f t="shared" si="34"/>
        <v> </v>
      </c>
      <c r="S93" s="101" t="str">
        <f t="shared" si="34"/>
        <v> </v>
      </c>
      <c r="T93" s="101" t="str">
        <f t="shared" si="35"/>
        <v> </v>
      </c>
      <c r="U93" s="102" t="str">
        <f t="shared" si="36"/>
        <v> </v>
      </c>
      <c r="V93" s="104"/>
      <c r="W93" s="104"/>
    </row>
    <row r="94" spans="1:23" ht="12.75" hidden="1">
      <c r="A94" s="107"/>
      <c r="B94" s="108"/>
      <c r="C94" s="109"/>
      <c r="D94" s="109"/>
      <c r="E94" s="109"/>
      <c r="F94" s="108"/>
      <c r="G94" s="109"/>
      <c r="H94" s="108"/>
      <c r="I94" s="109"/>
      <c r="J94" s="108"/>
      <c r="K94" s="109"/>
      <c r="L94" s="108"/>
      <c r="M94" s="108"/>
      <c r="N94" s="108"/>
      <c r="O94" s="108"/>
      <c r="P94" s="108"/>
      <c r="Q94" s="108"/>
      <c r="R94" s="110" t="str">
        <f aca="true" t="shared" si="38" ref="R94:S96">IF(L94=0," ",(N94-L94)/L94)</f>
        <v> </v>
      </c>
      <c r="S94" s="111" t="str">
        <f t="shared" si="38"/>
        <v> </v>
      </c>
      <c r="T94" s="110" t="str">
        <f t="shared" si="35"/>
        <v> </v>
      </c>
      <c r="U94" s="111" t="str">
        <f t="shared" si="36"/>
        <v> </v>
      </c>
      <c r="V94" s="108"/>
      <c r="W94" s="109"/>
    </row>
    <row r="95" spans="1:23" ht="12.75" hidden="1">
      <c r="A95" s="107" t="s">
        <v>66</v>
      </c>
      <c r="B95" s="108">
        <f aca="true" t="shared" si="39" ref="B95:Q95">B78+B68</f>
        <v>90906000</v>
      </c>
      <c r="C95" s="108">
        <f t="shared" si="39"/>
        <v>0</v>
      </c>
      <c r="D95" s="108">
        <f t="shared" si="39"/>
        <v>0</v>
      </c>
      <c r="E95" s="108">
        <f t="shared" si="39"/>
        <v>90906000</v>
      </c>
      <c r="F95" s="108">
        <f t="shared" si="39"/>
        <v>0</v>
      </c>
      <c r="G95" s="108">
        <f t="shared" si="39"/>
        <v>0</v>
      </c>
      <c r="H95" s="108">
        <f t="shared" si="39"/>
        <v>56328000</v>
      </c>
      <c r="I95" s="108">
        <f t="shared" si="39"/>
        <v>0</v>
      </c>
      <c r="J95" s="108">
        <f t="shared" si="39"/>
        <v>0</v>
      </c>
      <c r="K95" s="108">
        <f t="shared" si="39"/>
        <v>0</v>
      </c>
      <c r="L95" s="108">
        <f t="shared" si="39"/>
        <v>0</v>
      </c>
      <c r="M95" s="108">
        <f t="shared" si="39"/>
        <v>0</v>
      </c>
      <c r="N95" s="108">
        <f t="shared" si="39"/>
        <v>0</v>
      </c>
      <c r="O95" s="108">
        <f t="shared" si="39"/>
        <v>0</v>
      </c>
      <c r="P95" s="108">
        <f t="shared" si="39"/>
        <v>56328000</v>
      </c>
      <c r="Q95" s="108">
        <f t="shared" si="39"/>
        <v>0</v>
      </c>
      <c r="R95" s="110" t="str">
        <f t="shared" si="38"/>
        <v> </v>
      </c>
      <c r="S95" s="111" t="str">
        <f t="shared" si="38"/>
        <v> </v>
      </c>
      <c r="T95" s="110">
        <f t="shared" si="35"/>
        <v>0.6196290673882912</v>
      </c>
      <c r="U95" s="111">
        <f t="shared" si="36"/>
        <v>0</v>
      </c>
      <c r="V95" s="108"/>
      <c r="W95" s="108"/>
    </row>
    <row r="96" spans="1:23" ht="12.75">
      <c r="A96" s="112" t="s">
        <v>103</v>
      </c>
      <c r="B96" s="113">
        <f>B68</f>
        <v>90906000</v>
      </c>
      <c r="C96" s="113">
        <f aca="true" t="shared" si="40" ref="C96:Q96">C68</f>
        <v>0</v>
      </c>
      <c r="D96" s="113">
        <f t="shared" si="40"/>
        <v>0</v>
      </c>
      <c r="E96" s="113">
        <f t="shared" si="40"/>
        <v>90906000</v>
      </c>
      <c r="F96" s="113">
        <f t="shared" si="40"/>
        <v>0</v>
      </c>
      <c r="G96" s="113">
        <f t="shared" si="40"/>
        <v>0</v>
      </c>
      <c r="H96" s="113">
        <f t="shared" si="40"/>
        <v>56328000</v>
      </c>
      <c r="I96" s="113">
        <f t="shared" si="40"/>
        <v>0</v>
      </c>
      <c r="J96" s="113">
        <f t="shared" si="40"/>
        <v>0</v>
      </c>
      <c r="K96" s="113">
        <f t="shared" si="40"/>
        <v>0</v>
      </c>
      <c r="L96" s="113">
        <f t="shared" si="40"/>
        <v>0</v>
      </c>
      <c r="M96" s="113">
        <f t="shared" si="40"/>
        <v>0</v>
      </c>
      <c r="N96" s="113">
        <f t="shared" si="40"/>
        <v>0</v>
      </c>
      <c r="O96" s="113">
        <f t="shared" si="40"/>
        <v>0</v>
      </c>
      <c r="P96" s="113">
        <f t="shared" si="40"/>
        <v>56328000</v>
      </c>
      <c r="Q96" s="113">
        <f t="shared" si="40"/>
        <v>0</v>
      </c>
      <c r="R96" s="110" t="str">
        <f t="shared" si="38"/>
        <v> </v>
      </c>
      <c r="S96" s="111" t="str">
        <f t="shared" si="38"/>
        <v> </v>
      </c>
      <c r="T96" s="110">
        <f t="shared" si="35"/>
        <v>0.6196290673882912</v>
      </c>
      <c r="U96" s="111">
        <f t="shared" si="36"/>
        <v>0</v>
      </c>
      <c r="V96" s="113"/>
      <c r="W96" s="113"/>
    </row>
    <row r="97" spans="1:23" ht="12.75">
      <c r="A97" s="114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6"/>
      <c r="S97" s="116"/>
      <c r="T97" s="116"/>
      <c r="U97" s="116"/>
      <c r="V97" s="115"/>
      <c r="W97" s="115"/>
    </row>
    <row r="98" ht="12.75">
      <c r="A98" s="117" t="s">
        <v>104</v>
      </c>
    </row>
    <row r="99" ht="12.75">
      <c r="A99" s="117" t="s">
        <v>105</v>
      </c>
    </row>
    <row r="100" spans="1:22" ht="12.75">
      <c r="A100" s="117" t="s">
        <v>106</v>
      </c>
      <c r="B100" s="118"/>
      <c r="C100" s="118"/>
      <c r="D100" s="118"/>
      <c r="E100" s="118"/>
      <c r="F100" s="118"/>
      <c r="H100" s="118"/>
      <c r="I100" s="118"/>
      <c r="J100" s="118"/>
      <c r="K100" s="118"/>
      <c r="V100" s="118"/>
    </row>
    <row r="101" spans="1:22" ht="12.75">
      <c r="A101" s="117" t="s">
        <v>107</v>
      </c>
      <c r="B101" s="118"/>
      <c r="C101" s="118"/>
      <c r="D101" s="118"/>
      <c r="E101" s="118"/>
      <c r="F101" s="118"/>
      <c r="H101" s="118"/>
      <c r="I101" s="118"/>
      <c r="J101" s="118"/>
      <c r="K101" s="118"/>
      <c r="V101" s="118"/>
    </row>
    <row r="102" spans="1:22" ht="12.75">
      <c r="A102" s="117" t="s">
        <v>108</v>
      </c>
      <c r="B102" s="118"/>
      <c r="C102" s="118"/>
      <c r="D102" s="118"/>
      <c r="E102" s="118"/>
      <c r="F102" s="118"/>
      <c r="H102" s="118"/>
      <c r="I102" s="118"/>
      <c r="J102" s="118"/>
      <c r="K102" s="118"/>
      <c r="V102" s="118"/>
    </row>
    <row r="103" ht="12.75">
      <c r="A103" s="117" t="s">
        <v>109</v>
      </c>
    </row>
    <row r="106" spans="1:23" ht="12.75">
      <c r="A106" s="118"/>
      <c r="G106" s="118"/>
      <c r="W106" s="118"/>
    </row>
    <row r="107" spans="1:23" ht="12.75">
      <c r="A107" s="118"/>
      <c r="G107" s="118"/>
      <c r="W107" s="118"/>
    </row>
    <row r="108" spans="1:23" ht="12.75">
      <c r="A108" s="118"/>
      <c r="G108" s="118"/>
      <c r="W108" s="118"/>
    </row>
  </sheetData>
  <sheetProtection password="F954" sheet="1" objects="1" scenarios="1"/>
  <mergeCells count="17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R57:S57"/>
    <mergeCell ref="T57:U57"/>
    <mergeCell ref="V57:W57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08"/>
  <sheetViews>
    <sheetView showGridLines="0" zoomScalePageLayoutView="0" workbookViewId="0" topLeftCell="A1">
      <selection activeCell="A1" sqref="A1:U1"/>
    </sheetView>
  </sheetViews>
  <sheetFormatPr defaultColWidth="9.140625" defaultRowHeight="12.75"/>
  <cols>
    <col min="1" max="1" width="48.00390625" style="0" customWidth="1"/>
    <col min="2" max="9" width="13.7109375" style="0" customWidth="1"/>
    <col min="10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"/>
      <c r="W1" s="1"/>
    </row>
    <row r="2" spans="1:23" ht="18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2"/>
      <c r="W2" s="2"/>
    </row>
    <row r="3" spans="1:23" ht="18" customHeight="1">
      <c r="A3" s="125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2"/>
      <c r="W3" s="2"/>
    </row>
    <row r="4" spans="1:23" ht="18" customHeight="1">
      <c r="A4" s="125" t="s">
        <v>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2"/>
      <c r="W4" s="2"/>
    </row>
    <row r="5" spans="1:23" ht="15" customHeight="1">
      <c r="A5" s="126" t="s">
        <v>110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3"/>
      <c r="W5" s="3"/>
    </row>
    <row r="6" spans="1:23" ht="12.75" customHeight="1">
      <c r="A6" s="4"/>
      <c r="B6" s="4"/>
      <c r="C6" s="4"/>
      <c r="D6" s="4"/>
      <c r="E6" s="5"/>
      <c r="F6" s="119" t="s">
        <v>3</v>
      </c>
      <c r="G6" s="120"/>
      <c r="H6" s="119" t="s">
        <v>4</v>
      </c>
      <c r="I6" s="120"/>
      <c r="J6" s="119" t="s">
        <v>5</v>
      </c>
      <c r="K6" s="120"/>
      <c r="L6" s="119" t="s">
        <v>6</v>
      </c>
      <c r="M6" s="120"/>
      <c r="N6" s="119" t="s">
        <v>7</v>
      </c>
      <c r="O6" s="120"/>
      <c r="P6" s="119" t="s">
        <v>8</v>
      </c>
      <c r="Q6" s="120"/>
      <c r="R6" s="119" t="s">
        <v>9</v>
      </c>
      <c r="S6" s="120"/>
      <c r="T6" s="119" t="s">
        <v>10</v>
      </c>
      <c r="U6" s="120"/>
      <c r="V6" s="119" t="s">
        <v>11</v>
      </c>
      <c r="W6" s="120"/>
    </row>
    <row r="7" spans="1:23" ht="76.5">
      <c r="A7" s="6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hidden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>
        <v>0</v>
      </c>
      <c r="I9" s="20">
        <v>0</v>
      </c>
      <c r="J9" s="19"/>
      <c r="K9" s="20"/>
      <c r="L9" s="19"/>
      <c r="M9" s="20"/>
      <c r="N9" s="19"/>
      <c r="O9" s="20"/>
      <c r="P9" s="19">
        <f>$H9+$J9+$L9+$N9</f>
        <v>0</v>
      </c>
      <c r="Q9" s="20">
        <f>$I9+$K9+$M9+$O9</f>
        <v>0</v>
      </c>
      <c r="R9" s="21">
        <f>IF($H9=0,0,(($H9-$H9)/$H9)*100)</f>
        <v>0</v>
      </c>
      <c r="S9" s="22">
        <f>IF($I9=0,0,(($I9-$I9)/$I9)*100)</f>
        <v>0</v>
      </c>
      <c r="T9" s="21">
        <f>IF($E9=0,0,($P9/$E9)*100)</f>
        <v>0</v>
      </c>
      <c r="U9" s="23">
        <f>IF($E9=0,0,($Q9/$E9)*100)</f>
        <v>0</v>
      </c>
      <c r="V9" s="19"/>
      <c r="W9" s="20"/>
    </row>
    <row r="10" spans="1:23" ht="12.75">
      <c r="A10" s="17" t="s">
        <v>34</v>
      </c>
      <c r="B10" s="18">
        <v>46750000</v>
      </c>
      <c r="C10" s="18">
        <v>0</v>
      </c>
      <c r="D10" s="18"/>
      <c r="E10" s="18">
        <f>$B10+$C10+$D10</f>
        <v>46750000</v>
      </c>
      <c r="F10" s="19">
        <v>46750000</v>
      </c>
      <c r="G10" s="20">
        <v>46750000</v>
      </c>
      <c r="H10" s="19">
        <v>14165000</v>
      </c>
      <c r="I10" s="20">
        <v>10671917</v>
      </c>
      <c r="J10" s="19"/>
      <c r="K10" s="20"/>
      <c r="L10" s="19"/>
      <c r="M10" s="20"/>
      <c r="N10" s="19"/>
      <c r="O10" s="20"/>
      <c r="P10" s="19">
        <f>$H10+$J10+$L10+$N10</f>
        <v>14165000</v>
      </c>
      <c r="Q10" s="20">
        <f>$I10+$K10+$M10+$O10</f>
        <v>10671917</v>
      </c>
      <c r="R10" s="21">
        <f>IF($H10=0,0,(($H10-$H10)/$H10)*100)</f>
        <v>0</v>
      </c>
      <c r="S10" s="22">
        <f>IF($I10=0,0,(($I10-$I10)/$I10)*100)</f>
        <v>0</v>
      </c>
      <c r="T10" s="21">
        <f>IF($E10=0,0,($P10/$E10)*100)</f>
        <v>30.29946524064171</v>
      </c>
      <c r="U10" s="23">
        <f>IF($E10=0,0,($Q10/$E10)*100)</f>
        <v>22.827629946524063</v>
      </c>
      <c r="V10" s="19"/>
      <c r="W10" s="20"/>
    </row>
    <row r="11" spans="1:23" ht="12.75">
      <c r="A11" s="17" t="s">
        <v>35</v>
      </c>
      <c r="B11" s="18">
        <v>3000000</v>
      </c>
      <c r="C11" s="18">
        <v>0</v>
      </c>
      <c r="D11" s="18"/>
      <c r="E11" s="18">
        <f>$B11+$C11+$D11</f>
        <v>3000000</v>
      </c>
      <c r="F11" s="19">
        <v>500000</v>
      </c>
      <c r="G11" s="20">
        <v>0</v>
      </c>
      <c r="H11" s="19">
        <v>0</v>
      </c>
      <c r="I11" s="20">
        <v>0</v>
      </c>
      <c r="J11" s="19"/>
      <c r="K11" s="20"/>
      <c r="L11" s="19"/>
      <c r="M11" s="20"/>
      <c r="N11" s="19"/>
      <c r="O11" s="20"/>
      <c r="P11" s="19">
        <f>$H11+$J11+$L11+$N11</f>
        <v>0</v>
      </c>
      <c r="Q11" s="20">
        <f>$I11+$K11+$M11+$O11</f>
        <v>0</v>
      </c>
      <c r="R11" s="21">
        <f>IF($H11=0,0,(($H11-$H11)/$H11)*100)</f>
        <v>0</v>
      </c>
      <c r="S11" s="22">
        <f>IF($I11=0,0,(($I11-$I11)/$I11)*100)</f>
        <v>0</v>
      </c>
      <c r="T11" s="21">
        <f>IF($E11=0,0,($P11/$E11)*100)</f>
        <v>0</v>
      </c>
      <c r="U11" s="23">
        <f>IF($E11=0,0,($Q11/$E11)*100)</f>
        <v>0</v>
      </c>
      <c r="V11" s="19"/>
      <c r="W11" s="20"/>
    </row>
    <row r="12" spans="1:23" ht="12.75">
      <c r="A12" s="17" t="s">
        <v>36</v>
      </c>
      <c r="B12" s="18">
        <v>2000000</v>
      </c>
      <c r="C12" s="18">
        <v>0</v>
      </c>
      <c r="D12" s="18"/>
      <c r="E12" s="18">
        <f>$B12+$C12+$D12</f>
        <v>2000000</v>
      </c>
      <c r="F12" s="19">
        <v>0</v>
      </c>
      <c r="G12" s="20">
        <v>0</v>
      </c>
      <c r="H12" s="19">
        <v>0</v>
      </c>
      <c r="I12" s="20">
        <v>0</v>
      </c>
      <c r="J12" s="19"/>
      <c r="K12" s="20"/>
      <c r="L12" s="19"/>
      <c r="M12" s="20"/>
      <c r="N12" s="19"/>
      <c r="O12" s="20"/>
      <c r="P12" s="19">
        <f>$H12+$J12+$L12+$N12</f>
        <v>0</v>
      </c>
      <c r="Q12" s="20">
        <f>$I12+$K12+$M12+$O12</f>
        <v>0</v>
      </c>
      <c r="R12" s="21">
        <f>IF($H12=0,0,(($H12-$H12)/$H12)*100)</f>
        <v>0</v>
      </c>
      <c r="S12" s="22">
        <f>IF($I12=0,0,(($I12-$I12)/$I12)*100)</f>
        <v>0</v>
      </c>
      <c r="T12" s="21">
        <f>IF($E12=0,0,($P12/$E12)*100)</f>
        <v>0</v>
      </c>
      <c r="U12" s="23">
        <f>IF($E12=0,0,($Q12/$E12)*100)</f>
        <v>0</v>
      </c>
      <c r="V12" s="19"/>
      <c r="W12" s="20"/>
    </row>
    <row r="13" spans="1:23" ht="12.75">
      <c r="A13" s="17" t="s">
        <v>37</v>
      </c>
      <c r="B13" s="18">
        <v>1900000</v>
      </c>
      <c r="C13" s="18">
        <v>0</v>
      </c>
      <c r="D13" s="18"/>
      <c r="E13" s="18">
        <f>$B13+$C13+$D13</f>
        <v>1900000</v>
      </c>
      <c r="F13" s="19">
        <v>740000</v>
      </c>
      <c r="G13" s="20">
        <v>0</v>
      </c>
      <c r="H13" s="19">
        <v>0</v>
      </c>
      <c r="I13" s="20">
        <v>0</v>
      </c>
      <c r="J13" s="19"/>
      <c r="K13" s="20"/>
      <c r="L13" s="19"/>
      <c r="M13" s="20"/>
      <c r="N13" s="19"/>
      <c r="O13" s="20"/>
      <c r="P13" s="19">
        <f>$H13+$J13+$L13+$N13</f>
        <v>0</v>
      </c>
      <c r="Q13" s="20">
        <f>$I13+$K13+$M13+$O13</f>
        <v>0</v>
      </c>
      <c r="R13" s="21">
        <f>IF($H13=0,0,(($H13-$H13)/$H13)*100)</f>
        <v>0</v>
      </c>
      <c r="S13" s="22">
        <f>IF($I13=0,0,(($I13-$I13)/$I13)*100)</f>
        <v>0</v>
      </c>
      <c r="T13" s="21">
        <f>IF($E13=0,0,($P13/$E13)*100)</f>
        <v>0</v>
      </c>
      <c r="U13" s="23">
        <f>IF($E13=0,0,($Q13/$E13)*100)</f>
        <v>0</v>
      </c>
      <c r="V13" s="19"/>
      <c r="W13" s="20"/>
    </row>
    <row r="14" spans="1:23" ht="12.75">
      <c r="A14" s="24" t="s">
        <v>38</v>
      </c>
      <c r="B14" s="25">
        <f>SUM(B9:B13)</f>
        <v>53650000</v>
      </c>
      <c r="C14" s="25">
        <f>SUM(C9:C13)</f>
        <v>0</v>
      </c>
      <c r="D14" s="25">
        <f>SUM(D9:D13)</f>
        <v>0</v>
      </c>
      <c r="E14" s="25">
        <f>$B14+$C14+$D14</f>
        <v>53650000</v>
      </c>
      <c r="F14" s="26">
        <f aca="true" t="shared" si="0" ref="F14:O14">SUM(F9:F13)</f>
        <v>47990000</v>
      </c>
      <c r="G14" s="27">
        <f t="shared" si="0"/>
        <v>46750000</v>
      </c>
      <c r="H14" s="26">
        <f t="shared" si="0"/>
        <v>14165000</v>
      </c>
      <c r="I14" s="27">
        <f t="shared" si="0"/>
        <v>10671917</v>
      </c>
      <c r="J14" s="26">
        <f t="shared" si="0"/>
        <v>0</v>
      </c>
      <c r="K14" s="27">
        <f t="shared" si="0"/>
        <v>0</v>
      </c>
      <c r="L14" s="26">
        <f t="shared" si="0"/>
        <v>0</v>
      </c>
      <c r="M14" s="27">
        <f t="shared" si="0"/>
        <v>0</v>
      </c>
      <c r="N14" s="26">
        <f t="shared" si="0"/>
        <v>0</v>
      </c>
      <c r="O14" s="27">
        <f t="shared" si="0"/>
        <v>0</v>
      </c>
      <c r="P14" s="26">
        <f>$H14+$J14+$L14+$N14</f>
        <v>14165000</v>
      </c>
      <c r="Q14" s="27">
        <f>$I14+$K14+$M14+$O14</f>
        <v>10671917</v>
      </c>
      <c r="R14" s="28">
        <f>IF($H14=0,0,(($H14-$H14)/$H14)*100)</f>
        <v>0</v>
      </c>
      <c r="S14" s="29">
        <f>IF($I14=0,0,(($I14-$I14)/$I14)*100)</f>
        <v>0</v>
      </c>
      <c r="T14" s="28">
        <f>IF(SUM($E9:$E12)=0,0,(P14/SUM($E9:$E12))*100)</f>
        <v>27.3719806763285</v>
      </c>
      <c r="U14" s="30">
        <f>IF(SUM($E9:$E12)=0,0,(Q14/SUM($E9:$E12))*100)</f>
        <v>20.62206183574879</v>
      </c>
      <c r="V14" s="26">
        <f>SUM(V9:V13)</f>
        <v>0</v>
      </c>
      <c r="W14" s="27">
        <f>SUM(W9:W13)</f>
        <v>0</v>
      </c>
    </row>
    <row r="15" spans="1:23" ht="12.75" customHeight="1">
      <c r="A15" s="10" t="s">
        <v>39</v>
      </c>
      <c r="B15" s="31"/>
      <c r="C15" s="31"/>
      <c r="D15" s="31"/>
      <c r="E15" s="31"/>
      <c r="F15" s="32"/>
      <c r="G15" s="33"/>
      <c r="H15" s="32"/>
      <c r="I15" s="33"/>
      <c r="J15" s="32"/>
      <c r="K15" s="33"/>
      <c r="L15" s="32"/>
      <c r="M15" s="33"/>
      <c r="N15" s="32"/>
      <c r="O15" s="33"/>
      <c r="P15" s="32"/>
      <c r="Q15" s="33"/>
      <c r="R15" s="14"/>
      <c r="S15" s="15"/>
      <c r="T15" s="14"/>
      <c r="U15" s="16"/>
      <c r="V15" s="32"/>
      <c r="W15" s="33"/>
    </row>
    <row r="16" spans="1:23" ht="12.75">
      <c r="A16" s="17" t="s">
        <v>40</v>
      </c>
      <c r="B16" s="18">
        <v>27200000</v>
      </c>
      <c r="C16" s="18">
        <v>0</v>
      </c>
      <c r="D16" s="18"/>
      <c r="E16" s="18">
        <f>$B16+$C16+$D16</f>
        <v>27200000</v>
      </c>
      <c r="F16" s="19">
        <v>27200000</v>
      </c>
      <c r="G16" s="20">
        <v>27200000</v>
      </c>
      <c r="H16" s="19">
        <v>856000</v>
      </c>
      <c r="I16" s="20">
        <v>7555555</v>
      </c>
      <c r="J16" s="19"/>
      <c r="K16" s="20"/>
      <c r="L16" s="19"/>
      <c r="M16" s="20"/>
      <c r="N16" s="19"/>
      <c r="O16" s="20"/>
      <c r="P16" s="19">
        <f>$H16+$J16+$L16+$N16</f>
        <v>856000</v>
      </c>
      <c r="Q16" s="20">
        <f>$I16+$K16+$M16+$O16</f>
        <v>7555555</v>
      </c>
      <c r="R16" s="21">
        <f>IF($H16=0,0,(($H16-$H16)/$H16)*100)</f>
        <v>0</v>
      </c>
      <c r="S16" s="22">
        <f>IF($I16=0,0,(($I16-$I16)/$I16)*100)</f>
        <v>0</v>
      </c>
      <c r="T16" s="21">
        <f>IF($E16=0,0,($P16/$E16)*100)</f>
        <v>3.1470588235294117</v>
      </c>
      <c r="U16" s="23">
        <f>IF($E16=0,0,($Q16/$E16)*100)</f>
        <v>27.77777573529412</v>
      </c>
      <c r="V16" s="19"/>
      <c r="W16" s="20"/>
    </row>
    <row r="17" spans="1:23" ht="12.75">
      <c r="A17" s="17" t="s">
        <v>41</v>
      </c>
      <c r="B17" s="18">
        <v>0</v>
      </c>
      <c r="C17" s="18">
        <v>0</v>
      </c>
      <c r="D17" s="18"/>
      <c r="E17" s="18">
        <f>$B17+$C17+$D17</f>
        <v>0</v>
      </c>
      <c r="F17" s="19">
        <v>0</v>
      </c>
      <c r="G17" s="20">
        <v>0</v>
      </c>
      <c r="H17" s="19">
        <v>0</v>
      </c>
      <c r="I17" s="20">
        <v>0</v>
      </c>
      <c r="J17" s="19"/>
      <c r="K17" s="20"/>
      <c r="L17" s="19"/>
      <c r="M17" s="20"/>
      <c r="N17" s="19"/>
      <c r="O17" s="20"/>
      <c r="P17" s="19">
        <f>$H17+$J17+$L17+$N17</f>
        <v>0</v>
      </c>
      <c r="Q17" s="20">
        <f>$I17+$K17+$M17+$O17</f>
        <v>0</v>
      </c>
      <c r="R17" s="21">
        <f>IF($H17=0,0,(($H17-$H17)/$H17)*100)</f>
        <v>0</v>
      </c>
      <c r="S17" s="22">
        <f>IF($I17=0,0,(($I17-$I17)/$I17)*100)</f>
        <v>0</v>
      </c>
      <c r="T17" s="21">
        <f>IF($E17=0,0,($P17/$E17)*100)</f>
        <v>0</v>
      </c>
      <c r="U17" s="23">
        <f>IF($E17=0,0,($Q17/$E17)*100)</f>
        <v>0</v>
      </c>
      <c r="V17" s="19"/>
      <c r="W17" s="20"/>
    </row>
    <row r="18" spans="1:23" ht="12.75">
      <c r="A18" s="17" t="s">
        <v>42</v>
      </c>
      <c r="B18" s="18">
        <v>0</v>
      </c>
      <c r="C18" s="18">
        <v>0</v>
      </c>
      <c r="D18" s="18"/>
      <c r="E18" s="18">
        <f>$B18+$C18+$D18</f>
        <v>0</v>
      </c>
      <c r="F18" s="19">
        <v>0</v>
      </c>
      <c r="G18" s="20">
        <v>0</v>
      </c>
      <c r="H18" s="19">
        <v>0</v>
      </c>
      <c r="I18" s="20">
        <v>0</v>
      </c>
      <c r="J18" s="19"/>
      <c r="K18" s="20"/>
      <c r="L18" s="19"/>
      <c r="M18" s="20"/>
      <c r="N18" s="19"/>
      <c r="O18" s="20"/>
      <c r="P18" s="19">
        <f>$H18+$J18+$L18+$N18</f>
        <v>0</v>
      </c>
      <c r="Q18" s="20">
        <f>$I18+$K18+$M18+$O18</f>
        <v>0</v>
      </c>
      <c r="R18" s="21">
        <f>IF($H18=0,0,(($H18-$H18)/$H18)*100)</f>
        <v>0</v>
      </c>
      <c r="S18" s="22">
        <f>IF($I18=0,0,(($I18-$I18)/$I18)*100)</f>
        <v>0</v>
      </c>
      <c r="T18" s="21">
        <f>IF($E18=0,0,($P18/$E18)*100)</f>
        <v>0</v>
      </c>
      <c r="U18" s="23">
        <f>IF($E18=0,0,($Q18/$E18)*100)</f>
        <v>0</v>
      </c>
      <c r="V18" s="19"/>
      <c r="W18" s="20"/>
    </row>
    <row r="19" spans="1:23" ht="12.75">
      <c r="A19" s="24" t="s">
        <v>38</v>
      </c>
      <c r="B19" s="25">
        <f>SUM(B16:B18)</f>
        <v>27200000</v>
      </c>
      <c r="C19" s="25">
        <f>SUM(C16:C18)</f>
        <v>0</v>
      </c>
      <c r="D19" s="25">
        <f>SUM(D16:D18)</f>
        <v>0</v>
      </c>
      <c r="E19" s="25">
        <f>$B19+$C19+$D19</f>
        <v>27200000</v>
      </c>
      <c r="F19" s="26">
        <f aca="true" t="shared" si="1" ref="F19:O19">SUM(F16:F18)</f>
        <v>27200000</v>
      </c>
      <c r="G19" s="27">
        <f t="shared" si="1"/>
        <v>27200000</v>
      </c>
      <c r="H19" s="26">
        <f t="shared" si="1"/>
        <v>856000</v>
      </c>
      <c r="I19" s="27">
        <f t="shared" si="1"/>
        <v>7555555</v>
      </c>
      <c r="J19" s="26">
        <f t="shared" si="1"/>
        <v>0</v>
      </c>
      <c r="K19" s="27">
        <f t="shared" si="1"/>
        <v>0</v>
      </c>
      <c r="L19" s="26">
        <f t="shared" si="1"/>
        <v>0</v>
      </c>
      <c r="M19" s="27">
        <f t="shared" si="1"/>
        <v>0</v>
      </c>
      <c r="N19" s="26">
        <f t="shared" si="1"/>
        <v>0</v>
      </c>
      <c r="O19" s="27">
        <f t="shared" si="1"/>
        <v>0</v>
      </c>
      <c r="P19" s="26">
        <f>$H19+$J19+$L19+$N19</f>
        <v>856000</v>
      </c>
      <c r="Q19" s="27">
        <f>$I19+$K19+$M19+$O19</f>
        <v>7555555</v>
      </c>
      <c r="R19" s="28">
        <f>IF($H19=0,0,(($H19-$H19)/$H19)*100)</f>
        <v>0</v>
      </c>
      <c r="S19" s="29">
        <f>IF($I19=0,0,(($I19-$I19)/$I19)*100)</f>
        <v>0</v>
      </c>
      <c r="T19" s="28">
        <f>IF(SUM($E16:$E17)=0,0,(P19/SUM($E16:$E17))*100)</f>
        <v>3.1470588235294117</v>
      </c>
      <c r="U19" s="30">
        <f>IF(SUM($E16:$E17)=0,0,(Q19/SUM($E16:$E17))*100)</f>
        <v>27.77777573529412</v>
      </c>
      <c r="V19" s="26">
        <f>SUM(V16:V18)</f>
        <v>0</v>
      </c>
      <c r="W19" s="27">
        <f>SUM(W16:W18)</f>
        <v>0</v>
      </c>
    </row>
    <row r="20" spans="1:23" ht="12.75" customHeight="1">
      <c r="A20" s="10" t="s">
        <v>43</v>
      </c>
      <c r="B20" s="31"/>
      <c r="C20" s="31"/>
      <c r="D20" s="31"/>
      <c r="E20" s="31"/>
      <c r="F20" s="32"/>
      <c r="G20" s="33"/>
      <c r="H20" s="32"/>
      <c r="I20" s="33"/>
      <c r="J20" s="32"/>
      <c r="K20" s="33"/>
      <c r="L20" s="32"/>
      <c r="M20" s="33"/>
      <c r="N20" s="32"/>
      <c r="O20" s="33"/>
      <c r="P20" s="32"/>
      <c r="Q20" s="33"/>
      <c r="R20" s="14"/>
      <c r="S20" s="15"/>
      <c r="T20" s="14"/>
      <c r="U20" s="16"/>
      <c r="V20" s="32"/>
      <c r="W20" s="33"/>
    </row>
    <row r="21" spans="1:23" ht="12.75">
      <c r="A21" s="17" t="s">
        <v>44</v>
      </c>
      <c r="B21" s="18">
        <v>0</v>
      </c>
      <c r="C21" s="18">
        <v>0</v>
      </c>
      <c r="D21" s="18"/>
      <c r="E21" s="18">
        <f>$B21+$C21+$D21</f>
        <v>0</v>
      </c>
      <c r="F21" s="19">
        <v>0</v>
      </c>
      <c r="G21" s="20">
        <v>0</v>
      </c>
      <c r="H21" s="19">
        <v>0</v>
      </c>
      <c r="I21" s="20">
        <v>0</v>
      </c>
      <c r="J21" s="19"/>
      <c r="K21" s="20"/>
      <c r="L21" s="19"/>
      <c r="M21" s="20"/>
      <c r="N21" s="19"/>
      <c r="O21" s="20"/>
      <c r="P21" s="19">
        <f>$H21+$J21+$L21+$N21</f>
        <v>0</v>
      </c>
      <c r="Q21" s="20">
        <f>$I21+$K21+$M21+$O21</f>
        <v>0</v>
      </c>
      <c r="R21" s="21">
        <f>IF($H21=0,0,(($H21-$H21)/$H21)*100)</f>
        <v>0</v>
      </c>
      <c r="S21" s="22">
        <f>IF($I21=0,0,(($I21-$I21)/$I21)*100)</f>
        <v>0</v>
      </c>
      <c r="T21" s="21">
        <f>IF($E21=0,0,($P21/$E21)*100)</f>
        <v>0</v>
      </c>
      <c r="U21" s="23">
        <f>IF($E21=0,0,($Q21/$E21)*100)</f>
        <v>0</v>
      </c>
      <c r="V21" s="19"/>
      <c r="W21" s="20"/>
    </row>
    <row r="22" spans="1:23" ht="12.75">
      <c r="A22" s="17" t="s">
        <v>45</v>
      </c>
      <c r="B22" s="18">
        <v>0</v>
      </c>
      <c r="C22" s="18">
        <v>0</v>
      </c>
      <c r="D22" s="18"/>
      <c r="E22" s="18">
        <f>$B22+$C22+$D22</f>
        <v>0</v>
      </c>
      <c r="F22" s="19">
        <v>0</v>
      </c>
      <c r="G22" s="20">
        <v>0</v>
      </c>
      <c r="H22" s="19">
        <v>0</v>
      </c>
      <c r="I22" s="20">
        <v>0</v>
      </c>
      <c r="J22" s="19"/>
      <c r="K22" s="20"/>
      <c r="L22" s="19"/>
      <c r="M22" s="20"/>
      <c r="N22" s="19"/>
      <c r="O22" s="20"/>
      <c r="P22" s="19">
        <f>$H22+$J22+$L22+$N22</f>
        <v>0</v>
      </c>
      <c r="Q22" s="20">
        <f>$I22+$K22+$M22+$O22</f>
        <v>0</v>
      </c>
      <c r="R22" s="21">
        <f>IF($H22=0,0,(($H22-$H22)/$H22)*100)</f>
        <v>0</v>
      </c>
      <c r="S22" s="22">
        <f>IF($I22=0,0,(($I22-$I22)/$I22)*100)</f>
        <v>0</v>
      </c>
      <c r="T22" s="21">
        <f>IF($E22=0,0,($P22/$E22)*100)</f>
        <v>0</v>
      </c>
      <c r="U22" s="23">
        <f>IF($E22=0,0,($Q22/$E22)*100)</f>
        <v>0</v>
      </c>
      <c r="V22" s="19"/>
      <c r="W22" s="20"/>
    </row>
    <row r="23" spans="1:23" ht="12.75">
      <c r="A23" s="24" t="s">
        <v>38</v>
      </c>
      <c r="B23" s="25">
        <f>SUM(B21:B22)</f>
        <v>0</v>
      </c>
      <c r="C23" s="25">
        <f>SUM(C21:C22)</f>
        <v>0</v>
      </c>
      <c r="D23" s="25">
        <f>SUM(D21:D22)</f>
        <v>0</v>
      </c>
      <c r="E23" s="25">
        <f>$B23+$C23+$D23</f>
        <v>0</v>
      </c>
      <c r="F23" s="26">
        <f aca="true" t="shared" si="2" ref="F23:O23">SUM(F21:F22)</f>
        <v>0</v>
      </c>
      <c r="G23" s="27">
        <f t="shared" si="2"/>
        <v>0</v>
      </c>
      <c r="H23" s="26">
        <f t="shared" si="2"/>
        <v>0</v>
      </c>
      <c r="I23" s="27">
        <f t="shared" si="2"/>
        <v>0</v>
      </c>
      <c r="J23" s="26">
        <f t="shared" si="2"/>
        <v>0</v>
      </c>
      <c r="K23" s="27">
        <f t="shared" si="2"/>
        <v>0</v>
      </c>
      <c r="L23" s="26">
        <f t="shared" si="2"/>
        <v>0</v>
      </c>
      <c r="M23" s="27">
        <f t="shared" si="2"/>
        <v>0</v>
      </c>
      <c r="N23" s="26">
        <f t="shared" si="2"/>
        <v>0</v>
      </c>
      <c r="O23" s="27">
        <f t="shared" si="2"/>
        <v>0</v>
      </c>
      <c r="P23" s="26">
        <f>$H23+$J23+$L23+$N23</f>
        <v>0</v>
      </c>
      <c r="Q23" s="27">
        <f>$I23+$K23+$M23+$O23</f>
        <v>0</v>
      </c>
      <c r="R23" s="28">
        <f>IF($H23=0,0,(($H23-$H23)/$H23)*100)</f>
        <v>0</v>
      </c>
      <c r="S23" s="29">
        <f>IF($I23=0,0,(($I23-$I23)/$I23)*100)</f>
        <v>0</v>
      </c>
      <c r="T23" s="28">
        <f>IF($E23=0,0,($P23/$E23)*100)</f>
        <v>0</v>
      </c>
      <c r="U23" s="30">
        <f>IF($E23=0,0,($Q23/$E23)*100)</f>
        <v>0</v>
      </c>
      <c r="V23" s="26">
        <f>SUM(V21:V22)</f>
        <v>0</v>
      </c>
      <c r="W23" s="27">
        <f>SUM(W21:W22)</f>
        <v>0</v>
      </c>
    </row>
    <row r="24" spans="1:23" ht="12.75" customHeight="1">
      <c r="A24" s="10" t="s">
        <v>46</v>
      </c>
      <c r="B24" s="31"/>
      <c r="C24" s="31"/>
      <c r="D24" s="31"/>
      <c r="E24" s="31"/>
      <c r="F24" s="32"/>
      <c r="G24" s="33"/>
      <c r="H24" s="32"/>
      <c r="I24" s="33"/>
      <c r="J24" s="32"/>
      <c r="K24" s="33"/>
      <c r="L24" s="32"/>
      <c r="M24" s="33"/>
      <c r="N24" s="32"/>
      <c r="O24" s="33"/>
      <c r="P24" s="32"/>
      <c r="Q24" s="33"/>
      <c r="R24" s="14"/>
      <c r="S24" s="15"/>
      <c r="T24" s="14"/>
      <c r="U24" s="16"/>
      <c r="V24" s="32"/>
      <c r="W24" s="33"/>
    </row>
    <row r="25" spans="1:23" ht="12.75">
      <c r="A25" s="17" t="s">
        <v>47</v>
      </c>
      <c r="B25" s="18">
        <v>32659000</v>
      </c>
      <c r="C25" s="18">
        <v>0</v>
      </c>
      <c r="D25" s="18"/>
      <c r="E25" s="18">
        <f>$B25+$C25+$D25</f>
        <v>32659000</v>
      </c>
      <c r="F25" s="19">
        <v>13063000</v>
      </c>
      <c r="G25" s="20">
        <v>18068000</v>
      </c>
      <c r="H25" s="19">
        <v>240000</v>
      </c>
      <c r="I25" s="20">
        <v>3448594</v>
      </c>
      <c r="J25" s="19"/>
      <c r="K25" s="20"/>
      <c r="L25" s="19"/>
      <c r="M25" s="20"/>
      <c r="N25" s="19"/>
      <c r="O25" s="20"/>
      <c r="P25" s="19">
        <f>$H25+$J25+$L25+$N25</f>
        <v>240000</v>
      </c>
      <c r="Q25" s="20">
        <f>$I25+$K25+$M25+$O25</f>
        <v>3448594</v>
      </c>
      <c r="R25" s="21">
        <f>IF($H25=0,0,(($H25-$H25)/$H25)*100)</f>
        <v>0</v>
      </c>
      <c r="S25" s="22">
        <f>IF($I25=0,0,(($I25-$I25)/$I25)*100)</f>
        <v>0</v>
      </c>
      <c r="T25" s="21">
        <f>IF($E25=0,0,($P25/$E25)*100)</f>
        <v>0.7348663461832879</v>
      </c>
      <c r="U25" s="23">
        <f>IF($E25=0,0,($Q25/$E25)*100)</f>
        <v>10.559398634373373</v>
      </c>
      <c r="V25" s="19"/>
      <c r="W25" s="20"/>
    </row>
    <row r="26" spans="1:23" ht="12.75">
      <c r="A26" s="24" t="s">
        <v>38</v>
      </c>
      <c r="B26" s="25">
        <f>B25</f>
        <v>32659000</v>
      </c>
      <c r="C26" s="25">
        <f>C25</f>
        <v>0</v>
      </c>
      <c r="D26" s="25">
        <f>D25</f>
        <v>0</v>
      </c>
      <c r="E26" s="25">
        <f>$B26+$C26+$D26</f>
        <v>32659000</v>
      </c>
      <c r="F26" s="26">
        <f aca="true" t="shared" si="3" ref="F26:O26">F25</f>
        <v>13063000</v>
      </c>
      <c r="G26" s="27">
        <f t="shared" si="3"/>
        <v>18068000</v>
      </c>
      <c r="H26" s="26">
        <f t="shared" si="3"/>
        <v>240000</v>
      </c>
      <c r="I26" s="27">
        <f t="shared" si="3"/>
        <v>3448594</v>
      </c>
      <c r="J26" s="26">
        <f t="shared" si="3"/>
        <v>0</v>
      </c>
      <c r="K26" s="27">
        <f t="shared" si="3"/>
        <v>0</v>
      </c>
      <c r="L26" s="26">
        <f t="shared" si="3"/>
        <v>0</v>
      </c>
      <c r="M26" s="27">
        <f t="shared" si="3"/>
        <v>0</v>
      </c>
      <c r="N26" s="26">
        <f t="shared" si="3"/>
        <v>0</v>
      </c>
      <c r="O26" s="27">
        <f t="shared" si="3"/>
        <v>0</v>
      </c>
      <c r="P26" s="26">
        <f>$H26+$J26+$L26+$N26</f>
        <v>240000</v>
      </c>
      <c r="Q26" s="27">
        <f>$I26+$K26+$M26+$O26</f>
        <v>3448594</v>
      </c>
      <c r="R26" s="28">
        <f>IF($H26=0,0,(($H26-$H26)/$H26)*100)</f>
        <v>0</v>
      </c>
      <c r="S26" s="29">
        <f>IF($I26=0,0,(($I26-$I26)/$I26)*100)</f>
        <v>0</v>
      </c>
      <c r="T26" s="28">
        <v>0</v>
      </c>
      <c r="U26" s="30">
        <v>0</v>
      </c>
      <c r="V26" s="26">
        <f>V25</f>
        <v>0</v>
      </c>
      <c r="W26" s="27">
        <f>W25</f>
        <v>0</v>
      </c>
    </row>
    <row r="27" spans="1:23" ht="12.75" customHeight="1">
      <c r="A27" s="10" t="s">
        <v>48</v>
      </c>
      <c r="B27" s="31"/>
      <c r="C27" s="31"/>
      <c r="D27" s="31"/>
      <c r="E27" s="31"/>
      <c r="F27" s="32"/>
      <c r="G27" s="33"/>
      <c r="H27" s="32"/>
      <c r="I27" s="33"/>
      <c r="J27" s="32"/>
      <c r="K27" s="33"/>
      <c r="L27" s="32"/>
      <c r="M27" s="33"/>
      <c r="N27" s="32"/>
      <c r="O27" s="33"/>
      <c r="P27" s="32"/>
      <c r="Q27" s="33"/>
      <c r="R27" s="14"/>
      <c r="S27" s="15"/>
      <c r="T27" s="14"/>
      <c r="U27" s="16"/>
      <c r="V27" s="32"/>
      <c r="W27" s="33"/>
    </row>
    <row r="28" spans="1:23" ht="12.75">
      <c r="A28" s="17" t="s">
        <v>49</v>
      </c>
      <c r="B28" s="18">
        <v>59900000</v>
      </c>
      <c r="C28" s="18">
        <v>0</v>
      </c>
      <c r="D28" s="18"/>
      <c r="E28" s="18">
        <f aca="true" t="shared" si="4" ref="E28:E33">$B28+$C28+$D28</f>
        <v>59900000</v>
      </c>
      <c r="F28" s="19">
        <v>23340000</v>
      </c>
      <c r="G28" s="20">
        <v>19340000</v>
      </c>
      <c r="H28" s="19">
        <v>21181000</v>
      </c>
      <c r="I28" s="20">
        <v>5734311</v>
      </c>
      <c r="J28" s="19"/>
      <c r="K28" s="20"/>
      <c r="L28" s="19"/>
      <c r="M28" s="20"/>
      <c r="N28" s="19"/>
      <c r="O28" s="20"/>
      <c r="P28" s="19">
        <f aca="true" t="shared" si="5" ref="P28:P33">$H28+$J28+$L28+$N28</f>
        <v>21181000</v>
      </c>
      <c r="Q28" s="20">
        <f aca="true" t="shared" si="6" ref="Q28:Q33">$I28+$K28+$M28+$O28</f>
        <v>5734311</v>
      </c>
      <c r="R28" s="21">
        <f aca="true" t="shared" si="7" ref="R28:R33">IF($H28=0,0,(($H28-$H28)/$H28)*100)</f>
        <v>0</v>
      </c>
      <c r="S28" s="22">
        <f aca="true" t="shared" si="8" ref="S28:S33">IF($I28=0,0,(($I28-$I28)/$I28)*100)</f>
        <v>0</v>
      </c>
      <c r="T28" s="21">
        <f>IF($E28=0,0,($P28/$E28)*100)</f>
        <v>35.36060100166945</v>
      </c>
      <c r="U28" s="23">
        <f>IF($E28=0,0,($Q28/$E28)*100)</f>
        <v>9.57314023372287</v>
      </c>
      <c r="V28" s="19"/>
      <c r="W28" s="20"/>
    </row>
    <row r="29" spans="1:23" ht="12.75">
      <c r="A29" s="17" t="s">
        <v>50</v>
      </c>
      <c r="B29" s="18">
        <v>36108000</v>
      </c>
      <c r="C29" s="18">
        <v>0</v>
      </c>
      <c r="D29" s="18"/>
      <c r="E29" s="18">
        <f t="shared" si="4"/>
        <v>36108000</v>
      </c>
      <c r="F29" s="19">
        <v>12929000</v>
      </c>
      <c r="G29" s="20">
        <v>0</v>
      </c>
      <c r="H29" s="19">
        <v>0</v>
      </c>
      <c r="I29" s="20">
        <v>0</v>
      </c>
      <c r="J29" s="19"/>
      <c r="K29" s="20"/>
      <c r="L29" s="19"/>
      <c r="M29" s="20"/>
      <c r="N29" s="19"/>
      <c r="O29" s="20"/>
      <c r="P29" s="19">
        <f t="shared" si="5"/>
        <v>0</v>
      </c>
      <c r="Q29" s="20">
        <f t="shared" si="6"/>
        <v>0</v>
      </c>
      <c r="R29" s="21">
        <f t="shared" si="7"/>
        <v>0</v>
      </c>
      <c r="S29" s="22">
        <f t="shared" si="8"/>
        <v>0</v>
      </c>
      <c r="T29" s="21">
        <f>IF($E29=0,0,($P29/$E29)*100)</f>
        <v>0</v>
      </c>
      <c r="U29" s="23">
        <f>IF($E29=0,0,($Q29/$E29)*100)</f>
        <v>0</v>
      </c>
      <c r="V29" s="19"/>
      <c r="W29" s="20"/>
    </row>
    <row r="30" spans="1:23" ht="25.5">
      <c r="A30" s="17" t="s">
        <v>51</v>
      </c>
      <c r="B30" s="18">
        <v>0</v>
      </c>
      <c r="C30" s="18">
        <v>0</v>
      </c>
      <c r="D30" s="18"/>
      <c r="E30" s="18">
        <f t="shared" si="4"/>
        <v>0</v>
      </c>
      <c r="F30" s="19">
        <v>0</v>
      </c>
      <c r="G30" s="20">
        <v>0</v>
      </c>
      <c r="H30" s="19">
        <v>0</v>
      </c>
      <c r="I30" s="20">
        <v>0</v>
      </c>
      <c r="J30" s="19"/>
      <c r="K30" s="20"/>
      <c r="L30" s="19"/>
      <c r="M30" s="20"/>
      <c r="N30" s="19"/>
      <c r="O30" s="20"/>
      <c r="P30" s="19">
        <f t="shared" si="5"/>
        <v>0</v>
      </c>
      <c r="Q30" s="20">
        <f t="shared" si="6"/>
        <v>0</v>
      </c>
      <c r="R30" s="21">
        <f t="shared" si="7"/>
        <v>0</v>
      </c>
      <c r="S30" s="22">
        <f t="shared" si="8"/>
        <v>0</v>
      </c>
      <c r="T30" s="21">
        <f>IF($E30=0,0,($P30/$E30)*100)</f>
        <v>0</v>
      </c>
      <c r="U30" s="23">
        <f>IF($E30=0,0,($Q30/$E30)*100)</f>
        <v>0</v>
      </c>
      <c r="V30" s="19"/>
      <c r="W30" s="20"/>
    </row>
    <row r="31" spans="1:23" ht="12.75">
      <c r="A31" s="17" t="s">
        <v>52</v>
      </c>
      <c r="B31" s="18">
        <v>8000000</v>
      </c>
      <c r="C31" s="18">
        <v>0</v>
      </c>
      <c r="D31" s="18"/>
      <c r="E31" s="18">
        <f t="shared" si="4"/>
        <v>8000000</v>
      </c>
      <c r="F31" s="19">
        <v>4000000</v>
      </c>
      <c r="G31" s="20">
        <v>0</v>
      </c>
      <c r="H31" s="19">
        <v>0</v>
      </c>
      <c r="I31" s="20">
        <v>0</v>
      </c>
      <c r="J31" s="19"/>
      <c r="K31" s="20"/>
      <c r="L31" s="19"/>
      <c r="M31" s="20"/>
      <c r="N31" s="19"/>
      <c r="O31" s="20"/>
      <c r="P31" s="19">
        <f t="shared" si="5"/>
        <v>0</v>
      </c>
      <c r="Q31" s="20">
        <f t="shared" si="6"/>
        <v>0</v>
      </c>
      <c r="R31" s="21">
        <f t="shared" si="7"/>
        <v>0</v>
      </c>
      <c r="S31" s="22">
        <f t="shared" si="8"/>
        <v>0</v>
      </c>
      <c r="T31" s="21">
        <f>IF($E31=0,0,($P31/$E31)*100)</f>
        <v>0</v>
      </c>
      <c r="U31" s="23">
        <f>IF($E31=0,0,($Q31/$E31)*100)</f>
        <v>0</v>
      </c>
      <c r="V31" s="19"/>
      <c r="W31" s="20"/>
    </row>
    <row r="32" spans="1:23" ht="12.75">
      <c r="A32" s="17" t="s">
        <v>53</v>
      </c>
      <c r="B32" s="18">
        <v>0</v>
      </c>
      <c r="C32" s="18">
        <v>0</v>
      </c>
      <c r="D32" s="18"/>
      <c r="E32" s="18">
        <f t="shared" si="4"/>
        <v>0</v>
      </c>
      <c r="F32" s="19">
        <v>0</v>
      </c>
      <c r="G32" s="20">
        <v>0</v>
      </c>
      <c r="H32" s="19">
        <v>0</v>
      </c>
      <c r="I32" s="20">
        <v>0</v>
      </c>
      <c r="J32" s="19"/>
      <c r="K32" s="20"/>
      <c r="L32" s="19"/>
      <c r="M32" s="20"/>
      <c r="N32" s="19"/>
      <c r="O32" s="20"/>
      <c r="P32" s="19">
        <f t="shared" si="5"/>
        <v>0</v>
      </c>
      <c r="Q32" s="20">
        <f t="shared" si="6"/>
        <v>0</v>
      </c>
      <c r="R32" s="21">
        <f t="shared" si="7"/>
        <v>0</v>
      </c>
      <c r="S32" s="22">
        <f t="shared" si="8"/>
        <v>0</v>
      </c>
      <c r="T32" s="21">
        <f>IF($E32=0,0,($P32/$E32)*100)</f>
        <v>0</v>
      </c>
      <c r="U32" s="23">
        <f>IF($E32=0,0,($Q32/$E32)*100)</f>
        <v>0</v>
      </c>
      <c r="V32" s="19"/>
      <c r="W32" s="20"/>
    </row>
    <row r="33" spans="1:23" ht="12.75">
      <c r="A33" s="24" t="s">
        <v>38</v>
      </c>
      <c r="B33" s="25">
        <f>SUM(B28:B32)</f>
        <v>104008000</v>
      </c>
      <c r="C33" s="25">
        <f>SUM(C28:C32)</f>
        <v>0</v>
      </c>
      <c r="D33" s="25">
        <f>SUM(D28:D32)</f>
        <v>0</v>
      </c>
      <c r="E33" s="25">
        <f t="shared" si="4"/>
        <v>104008000</v>
      </c>
      <c r="F33" s="26">
        <f aca="true" t="shared" si="9" ref="F33:O33">SUM(F28:F32)</f>
        <v>40269000</v>
      </c>
      <c r="G33" s="27">
        <f t="shared" si="9"/>
        <v>19340000</v>
      </c>
      <c r="H33" s="26">
        <f t="shared" si="9"/>
        <v>21181000</v>
      </c>
      <c r="I33" s="27">
        <f t="shared" si="9"/>
        <v>5734311</v>
      </c>
      <c r="J33" s="26">
        <f t="shared" si="9"/>
        <v>0</v>
      </c>
      <c r="K33" s="27">
        <f t="shared" si="9"/>
        <v>0</v>
      </c>
      <c r="L33" s="26">
        <f t="shared" si="9"/>
        <v>0</v>
      </c>
      <c r="M33" s="27">
        <f t="shared" si="9"/>
        <v>0</v>
      </c>
      <c r="N33" s="26">
        <f t="shared" si="9"/>
        <v>0</v>
      </c>
      <c r="O33" s="27">
        <f t="shared" si="9"/>
        <v>0</v>
      </c>
      <c r="P33" s="26">
        <f t="shared" si="5"/>
        <v>21181000</v>
      </c>
      <c r="Q33" s="27">
        <f t="shared" si="6"/>
        <v>5734311</v>
      </c>
      <c r="R33" s="28">
        <f t="shared" si="7"/>
        <v>0</v>
      </c>
      <c r="S33" s="29">
        <f t="shared" si="8"/>
        <v>0</v>
      </c>
      <c r="T33" s="28">
        <f>IF((+$E28+$E31)=0,0,(P33/(+$E28+$E31))*100)</f>
        <v>31.194403534609723</v>
      </c>
      <c r="U33" s="30">
        <f>IF((+$E28+$E31)=0,0,(Q33/(+$E28+$E31))*100)</f>
        <v>8.445229749631812</v>
      </c>
      <c r="V33" s="26">
        <f>SUM(V28:V32)</f>
        <v>0</v>
      </c>
      <c r="W33" s="27">
        <f>SUM(W28:W32)</f>
        <v>0</v>
      </c>
    </row>
    <row r="34" spans="1:23" ht="12.75" customHeight="1">
      <c r="A34" s="10" t="s">
        <v>54</v>
      </c>
      <c r="B34" s="31"/>
      <c r="C34" s="31"/>
      <c r="D34" s="31"/>
      <c r="E34" s="31"/>
      <c r="F34" s="32"/>
      <c r="G34" s="33"/>
      <c r="H34" s="32"/>
      <c r="I34" s="33"/>
      <c r="J34" s="32"/>
      <c r="K34" s="33"/>
      <c r="L34" s="32"/>
      <c r="M34" s="33"/>
      <c r="N34" s="32"/>
      <c r="O34" s="33"/>
      <c r="P34" s="32"/>
      <c r="Q34" s="33"/>
      <c r="R34" s="14"/>
      <c r="S34" s="15"/>
      <c r="T34" s="14"/>
      <c r="U34" s="16"/>
      <c r="V34" s="32"/>
      <c r="W34" s="33"/>
    </row>
    <row r="35" spans="1:23" ht="12.75">
      <c r="A35" s="17" t="s">
        <v>55</v>
      </c>
      <c r="B35" s="18">
        <v>0</v>
      </c>
      <c r="C35" s="18">
        <v>0</v>
      </c>
      <c r="D35" s="18"/>
      <c r="E35" s="18">
        <f aca="true" t="shared" si="10" ref="E35:E41">$B35+$C35+$D35</f>
        <v>0</v>
      </c>
      <c r="F35" s="19">
        <v>0</v>
      </c>
      <c r="G35" s="20">
        <v>0</v>
      </c>
      <c r="H35" s="19">
        <v>0</v>
      </c>
      <c r="I35" s="20">
        <v>0</v>
      </c>
      <c r="J35" s="19"/>
      <c r="K35" s="20"/>
      <c r="L35" s="19"/>
      <c r="M35" s="20"/>
      <c r="N35" s="19"/>
      <c r="O35" s="20"/>
      <c r="P35" s="19">
        <f aca="true" t="shared" si="11" ref="P35:P41">$H35+$J35+$L35+$N35</f>
        <v>0</v>
      </c>
      <c r="Q35" s="20">
        <f aca="true" t="shared" si="12" ref="Q35:Q41">$I35+$K35+$M35+$O35</f>
        <v>0</v>
      </c>
      <c r="R35" s="21">
        <f aca="true" t="shared" si="13" ref="R35:R41">IF($H35=0,0,(($H35-$H35)/$H35)*100)</f>
        <v>0</v>
      </c>
      <c r="S35" s="22">
        <f aca="true" t="shared" si="14" ref="S35:S41">IF($I35=0,0,(($I35-$I35)/$I35)*100)</f>
        <v>0</v>
      </c>
      <c r="T35" s="21">
        <f aca="true" t="shared" si="15" ref="T35:T40">IF($E35=0,0,($P35/$E35)*100)</f>
        <v>0</v>
      </c>
      <c r="U35" s="23">
        <f aca="true" t="shared" si="16" ref="U35:U40">IF($E35=0,0,($Q35/$E35)*100)</f>
        <v>0</v>
      </c>
      <c r="V35" s="19"/>
      <c r="W35" s="20"/>
    </row>
    <row r="36" spans="1:23" ht="12.75">
      <c r="A36" s="17" t="s">
        <v>56</v>
      </c>
      <c r="B36" s="18">
        <v>0</v>
      </c>
      <c r="C36" s="18">
        <v>0</v>
      </c>
      <c r="D36" s="18"/>
      <c r="E36" s="18">
        <f t="shared" si="10"/>
        <v>0</v>
      </c>
      <c r="F36" s="19">
        <v>0</v>
      </c>
      <c r="G36" s="20">
        <v>0</v>
      </c>
      <c r="H36" s="19">
        <v>0</v>
      </c>
      <c r="I36" s="20">
        <v>0</v>
      </c>
      <c r="J36" s="19"/>
      <c r="K36" s="20"/>
      <c r="L36" s="19"/>
      <c r="M36" s="20"/>
      <c r="N36" s="19"/>
      <c r="O36" s="20"/>
      <c r="P36" s="19">
        <f t="shared" si="11"/>
        <v>0</v>
      </c>
      <c r="Q36" s="20">
        <f t="shared" si="12"/>
        <v>0</v>
      </c>
      <c r="R36" s="21">
        <f t="shared" si="13"/>
        <v>0</v>
      </c>
      <c r="S36" s="22">
        <f t="shared" si="14"/>
        <v>0</v>
      </c>
      <c r="T36" s="21">
        <f t="shared" si="15"/>
        <v>0</v>
      </c>
      <c r="U36" s="23">
        <f t="shared" si="16"/>
        <v>0</v>
      </c>
      <c r="V36" s="19"/>
      <c r="W36" s="20"/>
    </row>
    <row r="37" spans="1:23" ht="12.75">
      <c r="A37" s="17" t="s">
        <v>57</v>
      </c>
      <c r="B37" s="18">
        <v>211500000</v>
      </c>
      <c r="C37" s="18">
        <v>0</v>
      </c>
      <c r="D37" s="18"/>
      <c r="E37" s="18">
        <f t="shared" si="10"/>
        <v>211500000</v>
      </c>
      <c r="F37" s="19">
        <v>81194000</v>
      </c>
      <c r="G37" s="20">
        <v>0</v>
      </c>
      <c r="H37" s="19">
        <v>0</v>
      </c>
      <c r="I37" s="20">
        <v>0</v>
      </c>
      <c r="J37" s="19"/>
      <c r="K37" s="20"/>
      <c r="L37" s="19"/>
      <c r="M37" s="20"/>
      <c r="N37" s="19"/>
      <c r="O37" s="20"/>
      <c r="P37" s="19">
        <f t="shared" si="11"/>
        <v>0</v>
      </c>
      <c r="Q37" s="20">
        <f t="shared" si="12"/>
        <v>0</v>
      </c>
      <c r="R37" s="21">
        <f t="shared" si="13"/>
        <v>0</v>
      </c>
      <c r="S37" s="22">
        <f t="shared" si="14"/>
        <v>0</v>
      </c>
      <c r="T37" s="21">
        <f t="shared" si="15"/>
        <v>0</v>
      </c>
      <c r="U37" s="23">
        <f t="shared" si="16"/>
        <v>0</v>
      </c>
      <c r="V37" s="19"/>
      <c r="W37" s="20"/>
    </row>
    <row r="38" spans="1:23" ht="12.75">
      <c r="A38" s="17" t="s">
        <v>58</v>
      </c>
      <c r="B38" s="18">
        <v>19713000</v>
      </c>
      <c r="C38" s="18">
        <v>0</v>
      </c>
      <c r="D38" s="18"/>
      <c r="E38" s="18">
        <f t="shared" si="10"/>
        <v>19713000</v>
      </c>
      <c r="F38" s="19">
        <v>4571000</v>
      </c>
      <c r="G38" s="20">
        <v>2238000</v>
      </c>
      <c r="H38" s="19">
        <v>868000</v>
      </c>
      <c r="I38" s="20">
        <v>7929283</v>
      </c>
      <c r="J38" s="19"/>
      <c r="K38" s="20"/>
      <c r="L38" s="19"/>
      <c r="M38" s="20"/>
      <c r="N38" s="19"/>
      <c r="O38" s="20"/>
      <c r="P38" s="19">
        <f t="shared" si="11"/>
        <v>868000</v>
      </c>
      <c r="Q38" s="20">
        <f t="shared" si="12"/>
        <v>7929283</v>
      </c>
      <c r="R38" s="21">
        <f t="shared" si="13"/>
        <v>0</v>
      </c>
      <c r="S38" s="22">
        <f t="shared" si="14"/>
        <v>0</v>
      </c>
      <c r="T38" s="21">
        <f t="shared" si="15"/>
        <v>4.403185715010399</v>
      </c>
      <c r="U38" s="23">
        <f t="shared" si="16"/>
        <v>40.22362400446406</v>
      </c>
      <c r="V38" s="19"/>
      <c r="W38" s="20"/>
    </row>
    <row r="39" spans="1:23" ht="12.75">
      <c r="A39" s="17" t="s">
        <v>59</v>
      </c>
      <c r="B39" s="18">
        <v>6500000</v>
      </c>
      <c r="C39" s="18">
        <v>0</v>
      </c>
      <c r="D39" s="18"/>
      <c r="E39" s="18">
        <f t="shared" si="10"/>
        <v>6500000</v>
      </c>
      <c r="F39" s="19">
        <v>3246000</v>
      </c>
      <c r="G39" s="20">
        <v>0</v>
      </c>
      <c r="H39" s="19">
        <v>0</v>
      </c>
      <c r="I39" s="20">
        <v>0</v>
      </c>
      <c r="J39" s="19"/>
      <c r="K39" s="20"/>
      <c r="L39" s="19"/>
      <c r="M39" s="20"/>
      <c r="N39" s="19"/>
      <c r="O39" s="20"/>
      <c r="P39" s="19">
        <f t="shared" si="11"/>
        <v>0</v>
      </c>
      <c r="Q39" s="20">
        <f t="shared" si="12"/>
        <v>0</v>
      </c>
      <c r="R39" s="21">
        <f t="shared" si="13"/>
        <v>0</v>
      </c>
      <c r="S39" s="22">
        <f t="shared" si="14"/>
        <v>0</v>
      </c>
      <c r="T39" s="21">
        <f t="shared" si="15"/>
        <v>0</v>
      </c>
      <c r="U39" s="23">
        <f t="shared" si="16"/>
        <v>0</v>
      </c>
      <c r="V39" s="19"/>
      <c r="W39" s="20"/>
    </row>
    <row r="40" spans="1:23" ht="12.75">
      <c r="A40" s="17" t="s">
        <v>60</v>
      </c>
      <c r="B40" s="18">
        <v>0</v>
      </c>
      <c r="C40" s="18">
        <v>0</v>
      </c>
      <c r="D40" s="18"/>
      <c r="E40" s="18">
        <f t="shared" si="10"/>
        <v>0</v>
      </c>
      <c r="F40" s="19">
        <v>0</v>
      </c>
      <c r="G40" s="20">
        <v>0</v>
      </c>
      <c r="H40" s="19">
        <v>0</v>
      </c>
      <c r="I40" s="20">
        <v>0</v>
      </c>
      <c r="J40" s="19"/>
      <c r="K40" s="20"/>
      <c r="L40" s="19"/>
      <c r="M40" s="20"/>
      <c r="N40" s="19"/>
      <c r="O40" s="20"/>
      <c r="P40" s="19">
        <f t="shared" si="11"/>
        <v>0</v>
      </c>
      <c r="Q40" s="20">
        <f t="shared" si="12"/>
        <v>0</v>
      </c>
      <c r="R40" s="21">
        <f t="shared" si="13"/>
        <v>0</v>
      </c>
      <c r="S40" s="22">
        <f t="shared" si="14"/>
        <v>0</v>
      </c>
      <c r="T40" s="21">
        <f t="shared" si="15"/>
        <v>0</v>
      </c>
      <c r="U40" s="23">
        <f t="shared" si="16"/>
        <v>0</v>
      </c>
      <c r="V40" s="19"/>
      <c r="W40" s="20"/>
    </row>
    <row r="41" spans="1:23" ht="12.75">
      <c r="A41" s="24" t="s">
        <v>38</v>
      </c>
      <c r="B41" s="25">
        <f>SUM(B35:B40)</f>
        <v>237713000</v>
      </c>
      <c r="C41" s="25">
        <f>SUM(C35:C40)</f>
        <v>0</v>
      </c>
      <c r="D41" s="25">
        <f>SUM(D35:D40)</f>
        <v>0</v>
      </c>
      <c r="E41" s="25">
        <f t="shared" si="10"/>
        <v>237713000</v>
      </c>
      <c r="F41" s="26">
        <f aca="true" t="shared" si="17" ref="F41:O41">SUM(F35:F40)</f>
        <v>89011000</v>
      </c>
      <c r="G41" s="27">
        <f t="shared" si="17"/>
        <v>2238000</v>
      </c>
      <c r="H41" s="26">
        <f t="shared" si="17"/>
        <v>868000</v>
      </c>
      <c r="I41" s="27">
        <f t="shared" si="17"/>
        <v>7929283</v>
      </c>
      <c r="J41" s="26">
        <f t="shared" si="17"/>
        <v>0</v>
      </c>
      <c r="K41" s="27">
        <f t="shared" si="17"/>
        <v>0</v>
      </c>
      <c r="L41" s="26">
        <f t="shared" si="17"/>
        <v>0</v>
      </c>
      <c r="M41" s="27">
        <f t="shared" si="17"/>
        <v>0</v>
      </c>
      <c r="N41" s="26">
        <f t="shared" si="17"/>
        <v>0</v>
      </c>
      <c r="O41" s="27">
        <f t="shared" si="17"/>
        <v>0</v>
      </c>
      <c r="P41" s="26">
        <f t="shared" si="11"/>
        <v>868000</v>
      </c>
      <c r="Q41" s="27">
        <f t="shared" si="12"/>
        <v>7929283</v>
      </c>
      <c r="R41" s="28">
        <f t="shared" si="13"/>
        <v>0</v>
      </c>
      <c r="S41" s="29">
        <f t="shared" si="14"/>
        <v>0</v>
      </c>
      <c r="T41" s="28">
        <f>IF((+$E38+$E40)=0,0,(P41/(+$E38+$E40))*100)</f>
        <v>4.403185715010399</v>
      </c>
      <c r="U41" s="30">
        <f>IF((+$E38+$E40)=0,0,(Q41/(+$E38+$E40))*100)</f>
        <v>40.22362400446406</v>
      </c>
      <c r="V41" s="26">
        <f>SUM(V35:V40)</f>
        <v>0</v>
      </c>
      <c r="W41" s="27">
        <f>SUM(W35:W40)</f>
        <v>0</v>
      </c>
    </row>
    <row r="42" spans="1:23" ht="12.75">
      <c r="A42" s="10" t="s">
        <v>61</v>
      </c>
      <c r="B42" s="31"/>
      <c r="C42" s="31"/>
      <c r="D42" s="31"/>
      <c r="E42" s="31"/>
      <c r="F42" s="32"/>
      <c r="G42" s="33"/>
      <c r="H42" s="32"/>
      <c r="I42" s="33"/>
      <c r="J42" s="32"/>
      <c r="K42" s="33"/>
      <c r="L42" s="32"/>
      <c r="M42" s="33"/>
      <c r="N42" s="32"/>
      <c r="O42" s="33"/>
      <c r="P42" s="32"/>
      <c r="Q42" s="33"/>
      <c r="R42" s="14"/>
      <c r="S42" s="15"/>
      <c r="T42" s="14"/>
      <c r="U42" s="16"/>
      <c r="V42" s="32"/>
      <c r="W42" s="33"/>
    </row>
    <row r="43" spans="1:23" ht="12.75">
      <c r="A43" s="34" t="s">
        <v>62</v>
      </c>
      <c r="B43" s="18">
        <v>0</v>
      </c>
      <c r="C43" s="18">
        <v>0</v>
      </c>
      <c r="D43" s="18"/>
      <c r="E43" s="18">
        <f>$B43+$C43+$D43</f>
        <v>0</v>
      </c>
      <c r="F43" s="19">
        <v>0</v>
      </c>
      <c r="G43" s="20">
        <v>0</v>
      </c>
      <c r="H43" s="19">
        <v>0</v>
      </c>
      <c r="I43" s="20">
        <v>0</v>
      </c>
      <c r="J43" s="19"/>
      <c r="K43" s="20"/>
      <c r="L43" s="19"/>
      <c r="M43" s="20"/>
      <c r="N43" s="19"/>
      <c r="O43" s="20"/>
      <c r="P43" s="19">
        <f>$H43+$J43+$L43+$N43</f>
        <v>0</v>
      </c>
      <c r="Q43" s="20">
        <f>$I43+$K43+$M43+$O43</f>
        <v>0</v>
      </c>
      <c r="R43" s="21">
        <f>IF($H43=0,0,(($H43-$H43)/$H43)*100)</f>
        <v>0</v>
      </c>
      <c r="S43" s="22">
        <f>IF($I43=0,0,(($I43-$I43)/$I43)*100)</f>
        <v>0</v>
      </c>
      <c r="T43" s="21">
        <f>IF($E43=0,0,($P43/$E43)*100)</f>
        <v>0</v>
      </c>
      <c r="U43" s="23">
        <f>IF($E43=0,0,($Q43/$E43)*100)</f>
        <v>0</v>
      </c>
      <c r="V43" s="19"/>
      <c r="W43" s="20"/>
    </row>
    <row r="44" spans="1:23" ht="12.75">
      <c r="A44" s="17" t="s">
        <v>63</v>
      </c>
      <c r="B44" s="18">
        <v>0</v>
      </c>
      <c r="C44" s="18">
        <v>0</v>
      </c>
      <c r="D44" s="18"/>
      <c r="E44" s="18">
        <f>$B44+$C44+$D44</f>
        <v>0</v>
      </c>
      <c r="F44" s="19">
        <v>0</v>
      </c>
      <c r="G44" s="20">
        <v>0</v>
      </c>
      <c r="H44" s="19">
        <v>0</v>
      </c>
      <c r="I44" s="20">
        <v>0</v>
      </c>
      <c r="J44" s="19"/>
      <c r="K44" s="20"/>
      <c r="L44" s="19"/>
      <c r="M44" s="20"/>
      <c r="N44" s="19"/>
      <c r="O44" s="20"/>
      <c r="P44" s="19">
        <f>$H44+$J44+$L44+$N44</f>
        <v>0</v>
      </c>
      <c r="Q44" s="20">
        <f>$I44+$K44+$M44+$O44</f>
        <v>0</v>
      </c>
      <c r="R44" s="21">
        <f>IF($H44=0,0,(($H44-$H44)/$H44)*100)</f>
        <v>0</v>
      </c>
      <c r="S44" s="22">
        <f>IF($I44=0,0,(($I44-$I44)/$I44)*100)</f>
        <v>0</v>
      </c>
      <c r="T44" s="21">
        <f>IF($E44=0,0,($P44/$E44)*100)</f>
        <v>0</v>
      </c>
      <c r="U44" s="23">
        <f>IF($E44=0,0,($Q44/$E44)*100)</f>
        <v>0</v>
      </c>
      <c r="V44" s="19"/>
      <c r="W44" s="20"/>
    </row>
    <row r="45" spans="1:23" ht="12.75">
      <c r="A45" s="35" t="s">
        <v>38</v>
      </c>
      <c r="B45" s="36">
        <f>SUM(B43:B44)</f>
        <v>0</v>
      </c>
      <c r="C45" s="36">
        <f>SUM(C43:C44)</f>
        <v>0</v>
      </c>
      <c r="D45" s="36">
        <f>SUM(D43:D44)</f>
        <v>0</v>
      </c>
      <c r="E45" s="36">
        <f>$B45+$C45+$D45</f>
        <v>0</v>
      </c>
      <c r="F45" s="37">
        <f aca="true" t="shared" si="18" ref="F45:O45">SUM(F43:F44)</f>
        <v>0</v>
      </c>
      <c r="G45" s="38">
        <f t="shared" si="18"/>
        <v>0</v>
      </c>
      <c r="H45" s="37">
        <f t="shared" si="18"/>
        <v>0</v>
      </c>
      <c r="I45" s="38">
        <f t="shared" si="18"/>
        <v>0</v>
      </c>
      <c r="J45" s="37">
        <f t="shared" si="18"/>
        <v>0</v>
      </c>
      <c r="K45" s="38">
        <f t="shared" si="18"/>
        <v>0</v>
      </c>
      <c r="L45" s="37">
        <f t="shared" si="18"/>
        <v>0</v>
      </c>
      <c r="M45" s="38">
        <f t="shared" si="18"/>
        <v>0</v>
      </c>
      <c r="N45" s="37">
        <f t="shared" si="18"/>
        <v>0</v>
      </c>
      <c r="O45" s="38">
        <f t="shared" si="18"/>
        <v>0</v>
      </c>
      <c r="P45" s="37">
        <f>$H45+$J45+$L45+$N45</f>
        <v>0</v>
      </c>
      <c r="Q45" s="38">
        <f>$I45+$K45+$M45+$O45</f>
        <v>0</v>
      </c>
      <c r="R45" s="39">
        <f>IF($H45=0,0,(($H45-$H45)/$H45)*100)</f>
        <v>0</v>
      </c>
      <c r="S45" s="40">
        <f>IF($I45=0,0,(($I45-$I45)/$I45)*100)</f>
        <v>0</v>
      </c>
      <c r="T45" s="39">
        <f>IF($E45=0,0,($P45/$E45)*100)</f>
        <v>0</v>
      </c>
      <c r="U45" s="41">
        <f>IF($E45=0,0,($Q45/$E45)*100)</f>
        <v>0</v>
      </c>
      <c r="V45" s="37">
        <f>SUM(V43:V44)</f>
        <v>0</v>
      </c>
      <c r="W45" s="38">
        <f>SUM(W43:W44)</f>
        <v>0</v>
      </c>
    </row>
    <row r="46" spans="1:23" ht="12.75" customHeight="1">
      <c r="A46" s="10" t="s">
        <v>64</v>
      </c>
      <c r="B46" s="31"/>
      <c r="C46" s="31"/>
      <c r="D46" s="31"/>
      <c r="E46" s="31"/>
      <c r="F46" s="32"/>
      <c r="G46" s="33"/>
      <c r="H46" s="32"/>
      <c r="I46" s="33"/>
      <c r="J46" s="32"/>
      <c r="K46" s="33"/>
      <c r="L46" s="32"/>
      <c r="M46" s="33"/>
      <c r="N46" s="32"/>
      <c r="O46" s="33"/>
      <c r="P46" s="32"/>
      <c r="Q46" s="33"/>
      <c r="R46" s="14"/>
      <c r="S46" s="15"/>
      <c r="T46" s="14"/>
      <c r="U46" s="16"/>
      <c r="V46" s="32"/>
      <c r="W46" s="33"/>
    </row>
    <row r="47" spans="1:23" ht="12.75">
      <c r="A47" s="17" t="s">
        <v>65</v>
      </c>
      <c r="B47" s="18">
        <v>9000000</v>
      </c>
      <c r="C47" s="18">
        <v>0</v>
      </c>
      <c r="D47" s="18"/>
      <c r="E47" s="18">
        <f>$B47+$C47+$D47</f>
        <v>9000000</v>
      </c>
      <c r="F47" s="19">
        <v>2000000</v>
      </c>
      <c r="G47" s="20">
        <v>0</v>
      </c>
      <c r="H47" s="19">
        <v>0</v>
      </c>
      <c r="I47" s="20">
        <v>0</v>
      </c>
      <c r="J47" s="19"/>
      <c r="K47" s="20"/>
      <c r="L47" s="19"/>
      <c r="M47" s="20"/>
      <c r="N47" s="19"/>
      <c r="O47" s="20"/>
      <c r="P47" s="19">
        <f>$H47+$J47+$L47+$N47</f>
        <v>0</v>
      </c>
      <c r="Q47" s="20">
        <f>$I47+$K47+$M47+$O47</f>
        <v>0</v>
      </c>
      <c r="R47" s="21">
        <f>IF($H47=0,0,(($H47-$H47)/$H47)*100)</f>
        <v>0</v>
      </c>
      <c r="S47" s="22">
        <f>IF($I47=0,0,(($I47-$I47)/$I47)*100)</f>
        <v>0</v>
      </c>
      <c r="T47" s="21">
        <f>IF($E47=0,0,($P47/$E47)*100)</f>
        <v>0</v>
      </c>
      <c r="U47" s="23">
        <f>IF($E47=0,0,($Q47/$E47)*100)</f>
        <v>0</v>
      </c>
      <c r="V47" s="19"/>
      <c r="W47" s="20"/>
    </row>
    <row r="48" spans="1:23" ht="12.75">
      <c r="A48" s="24" t="s">
        <v>38</v>
      </c>
      <c r="B48" s="25">
        <f>B47</f>
        <v>9000000</v>
      </c>
      <c r="C48" s="25">
        <f>C47</f>
        <v>0</v>
      </c>
      <c r="D48" s="25">
        <f>D47</f>
        <v>0</v>
      </c>
      <c r="E48" s="25">
        <f>$B48+$C48+$D48</f>
        <v>9000000</v>
      </c>
      <c r="F48" s="26">
        <f aca="true" t="shared" si="19" ref="F48:O48">F47</f>
        <v>2000000</v>
      </c>
      <c r="G48" s="27">
        <f t="shared" si="19"/>
        <v>0</v>
      </c>
      <c r="H48" s="26">
        <f t="shared" si="19"/>
        <v>0</v>
      </c>
      <c r="I48" s="27">
        <f t="shared" si="19"/>
        <v>0</v>
      </c>
      <c r="J48" s="26">
        <f t="shared" si="19"/>
        <v>0</v>
      </c>
      <c r="K48" s="27">
        <f t="shared" si="19"/>
        <v>0</v>
      </c>
      <c r="L48" s="26">
        <f t="shared" si="19"/>
        <v>0</v>
      </c>
      <c r="M48" s="27">
        <f t="shared" si="19"/>
        <v>0</v>
      </c>
      <c r="N48" s="26">
        <f t="shared" si="19"/>
        <v>0</v>
      </c>
      <c r="O48" s="27">
        <f t="shared" si="19"/>
        <v>0</v>
      </c>
      <c r="P48" s="26">
        <f>$H48+$J48+$L48+$N48</f>
        <v>0</v>
      </c>
      <c r="Q48" s="27">
        <f>$I48+$K48+$M48+$O48</f>
        <v>0</v>
      </c>
      <c r="R48" s="28">
        <f>IF($H48=0,0,(($H48-$H48)/$H48)*100)</f>
        <v>0</v>
      </c>
      <c r="S48" s="29">
        <f>IF($I48=0,0,(($I48-$I48)/$I48)*100)</f>
        <v>0</v>
      </c>
      <c r="T48" s="28">
        <v>0</v>
      </c>
      <c r="U48" s="30">
        <v>0</v>
      </c>
      <c r="V48" s="26">
        <f>V47</f>
        <v>0</v>
      </c>
      <c r="W48" s="27">
        <f>W47</f>
        <v>0</v>
      </c>
    </row>
    <row r="49" spans="1:23" ht="12.75">
      <c r="A49" s="42" t="s">
        <v>66</v>
      </c>
      <c r="B49" s="43">
        <f>SUM(B9:B13,B16:B18,B21:B22,B25,B28:B32,B35:B40,B43:B44,B47)</f>
        <v>464230000</v>
      </c>
      <c r="C49" s="43">
        <f>SUM(C9:C13,C16:C18,C21:C22,C25,C28:C32,C35:C40,C43:C44,C47)</f>
        <v>0</v>
      </c>
      <c r="D49" s="43">
        <f>SUM(D9:D13,D16:D18,D21:D22,D25,D28:D32,D35:D40,D43:D44,D47)</f>
        <v>0</v>
      </c>
      <c r="E49" s="43">
        <f>$B49+$C49+$D49</f>
        <v>464230000</v>
      </c>
      <c r="F49" s="44">
        <f aca="true" t="shared" si="20" ref="F49:O49">SUM(F9:F13,F16:F18,F21:F22,F25,F28:F32,F35:F40,F43:F44,F47)</f>
        <v>219533000</v>
      </c>
      <c r="G49" s="45">
        <f t="shared" si="20"/>
        <v>113596000</v>
      </c>
      <c r="H49" s="44">
        <f t="shared" si="20"/>
        <v>37310000</v>
      </c>
      <c r="I49" s="45">
        <f t="shared" si="20"/>
        <v>35339660</v>
      </c>
      <c r="J49" s="44">
        <f t="shared" si="20"/>
        <v>0</v>
      </c>
      <c r="K49" s="45">
        <f t="shared" si="20"/>
        <v>0</v>
      </c>
      <c r="L49" s="44">
        <f t="shared" si="20"/>
        <v>0</v>
      </c>
      <c r="M49" s="45">
        <f t="shared" si="20"/>
        <v>0</v>
      </c>
      <c r="N49" s="44">
        <f t="shared" si="20"/>
        <v>0</v>
      </c>
      <c r="O49" s="45">
        <f t="shared" si="20"/>
        <v>0</v>
      </c>
      <c r="P49" s="44">
        <f>$H49+$J49+$L49+$N49</f>
        <v>37310000</v>
      </c>
      <c r="Q49" s="45">
        <f>$I49+$K49+$M49+$O49</f>
        <v>35339660</v>
      </c>
      <c r="R49" s="46">
        <f>IF($H49=0,0,(($H49-$H49)/$H49)*100)</f>
        <v>0</v>
      </c>
      <c r="S49" s="47">
        <f>IF($I49=0,0,(($I49-$I49)/$I49)*100)</f>
        <v>0</v>
      </c>
      <c r="T49" s="46">
        <f>IF((+$E9+$E10+$E12+$E16+$E17+$E21+$E22+$E28+$E31+$E38+$E40+$E43+$E44)=0,0,(P49/(+$E9+$E10+$E12+$E16+$E17+$E21+$E22+$E28+$E31+$E38+$E40+$E43+$E44)*100))</f>
        <v>22.810782389660254</v>
      </c>
      <c r="U49" s="48">
        <f>IF((+$E9+$E10+$E12+$E16+$E17+$E21+$E22+$E28+$E31+$E38+$E40+$E43+$E44)=0,0,(Q49/(+$E9+$E10+$E12+$E16+$E17+$E21+$E22+$E28+$E31+$E38+$E40+$E43+$E44)*100))</f>
        <v>21.606145644186032</v>
      </c>
      <c r="V49" s="44">
        <f>SUM(V9:V13,V16:V18,V21:V22,V25,V28:V32,V35:V40,V43:V44,V47)</f>
        <v>0</v>
      </c>
      <c r="W49" s="45">
        <f>SUM(W9:W13,W16:W18,W21:W22,W25,W28:W32,W35:W40,W43:W44,W47)</f>
        <v>0</v>
      </c>
    </row>
    <row r="50" spans="1:23" ht="12.75" customHeight="1">
      <c r="A50" s="10" t="s">
        <v>39</v>
      </c>
      <c r="B50" s="31"/>
      <c r="C50" s="31"/>
      <c r="D50" s="31"/>
      <c r="E50" s="31"/>
      <c r="F50" s="32"/>
      <c r="G50" s="33"/>
      <c r="H50" s="32"/>
      <c r="I50" s="33"/>
      <c r="J50" s="32"/>
      <c r="K50" s="33"/>
      <c r="L50" s="32"/>
      <c r="M50" s="33"/>
      <c r="N50" s="32"/>
      <c r="O50" s="33"/>
      <c r="P50" s="32"/>
      <c r="Q50" s="33"/>
      <c r="R50" s="14"/>
      <c r="S50" s="15"/>
      <c r="T50" s="14"/>
      <c r="U50" s="16"/>
      <c r="V50" s="32"/>
      <c r="W50" s="33"/>
    </row>
    <row r="51" spans="1:23" ht="12.75">
      <c r="A51" s="17" t="s">
        <v>67</v>
      </c>
      <c r="B51" s="18">
        <v>515429000</v>
      </c>
      <c r="C51" s="18">
        <v>0</v>
      </c>
      <c r="D51" s="18"/>
      <c r="E51" s="18">
        <f>$B51+$C51+$D51</f>
        <v>515429000</v>
      </c>
      <c r="F51" s="19">
        <v>186590000</v>
      </c>
      <c r="G51" s="20">
        <v>186590000</v>
      </c>
      <c r="H51" s="19">
        <v>74941000</v>
      </c>
      <c r="I51" s="20">
        <v>85641562</v>
      </c>
      <c r="J51" s="19"/>
      <c r="K51" s="20"/>
      <c r="L51" s="19"/>
      <c r="M51" s="20"/>
      <c r="N51" s="19"/>
      <c r="O51" s="20"/>
      <c r="P51" s="19">
        <f>$H51+$J51+$L51+$N51</f>
        <v>74941000</v>
      </c>
      <c r="Q51" s="20">
        <f>$I51+$K51+$M51+$O51</f>
        <v>85641562</v>
      </c>
      <c r="R51" s="21">
        <f>IF($H51=0,0,(($H51-$H51)/$H51)*100)</f>
        <v>0</v>
      </c>
      <c r="S51" s="22">
        <f>IF($I51=0,0,(($I51-$I51)/$I51)*100)</f>
        <v>0</v>
      </c>
      <c r="T51" s="21">
        <f>IF($E51=0,0,($P51/$E51)*100)</f>
        <v>14.539538908365653</v>
      </c>
      <c r="U51" s="23">
        <f>IF($E51=0,0,($Q51/$E51)*100)</f>
        <v>16.615588567969596</v>
      </c>
      <c r="V51" s="19"/>
      <c r="W51" s="20"/>
    </row>
    <row r="52" spans="1:23" s="50" customFormat="1" ht="12.75">
      <c r="A52" s="49" t="s">
        <v>38</v>
      </c>
      <c r="B52" s="18">
        <f>B51</f>
        <v>515429000</v>
      </c>
      <c r="C52" s="18">
        <f>C51</f>
        <v>0</v>
      </c>
      <c r="D52" s="18">
        <f>D51</f>
        <v>0</v>
      </c>
      <c r="E52" s="18">
        <f>$B52+$C52+$D52</f>
        <v>515429000</v>
      </c>
      <c r="F52" s="19">
        <f aca="true" t="shared" si="21" ref="F52:O52">F51</f>
        <v>186590000</v>
      </c>
      <c r="G52" s="20">
        <f t="shared" si="21"/>
        <v>186590000</v>
      </c>
      <c r="H52" s="19">
        <f t="shared" si="21"/>
        <v>74941000</v>
      </c>
      <c r="I52" s="20">
        <f t="shared" si="21"/>
        <v>85641562</v>
      </c>
      <c r="J52" s="19">
        <f t="shared" si="21"/>
        <v>0</v>
      </c>
      <c r="K52" s="20">
        <f t="shared" si="21"/>
        <v>0</v>
      </c>
      <c r="L52" s="19">
        <f t="shared" si="21"/>
        <v>0</v>
      </c>
      <c r="M52" s="20">
        <f t="shared" si="21"/>
        <v>0</v>
      </c>
      <c r="N52" s="19">
        <f t="shared" si="21"/>
        <v>0</v>
      </c>
      <c r="O52" s="20">
        <f t="shared" si="21"/>
        <v>0</v>
      </c>
      <c r="P52" s="19">
        <f>$H52+$J52+$L52+$N52</f>
        <v>74941000</v>
      </c>
      <c r="Q52" s="20">
        <f>$I52+$K52+$M52+$O52</f>
        <v>85641562</v>
      </c>
      <c r="R52" s="21">
        <f>IF($H52=0,0,(($H52-$H52)/$H52)*100)</f>
        <v>0</v>
      </c>
      <c r="S52" s="22">
        <f>IF($I52=0,0,(($I52-$I52)/$I52)*100)</f>
        <v>0</v>
      </c>
      <c r="T52" s="21">
        <f>IF($E52=0,0,($P52/$E52)*100)</f>
        <v>14.539538908365653</v>
      </c>
      <c r="U52" s="23">
        <f>IF($E52=0,0,($Q52/$E52)*100)</f>
        <v>16.615588567969596</v>
      </c>
      <c r="V52" s="19">
        <f>V51</f>
        <v>0</v>
      </c>
      <c r="W52" s="20">
        <f>W51</f>
        <v>0</v>
      </c>
    </row>
    <row r="53" spans="1:23" ht="12.75">
      <c r="A53" s="35" t="s">
        <v>66</v>
      </c>
      <c r="B53" s="36">
        <f>B51</f>
        <v>515429000</v>
      </c>
      <c r="C53" s="36">
        <f>C51</f>
        <v>0</v>
      </c>
      <c r="D53" s="36">
        <f>D51</f>
        <v>0</v>
      </c>
      <c r="E53" s="36">
        <f>$B53+$C53+$D53</f>
        <v>515429000</v>
      </c>
      <c r="F53" s="37">
        <f aca="true" t="shared" si="22" ref="F53:O53">F51</f>
        <v>186590000</v>
      </c>
      <c r="G53" s="38">
        <f t="shared" si="22"/>
        <v>186590000</v>
      </c>
      <c r="H53" s="37">
        <f t="shared" si="22"/>
        <v>74941000</v>
      </c>
      <c r="I53" s="38">
        <f t="shared" si="22"/>
        <v>85641562</v>
      </c>
      <c r="J53" s="37">
        <f t="shared" si="22"/>
        <v>0</v>
      </c>
      <c r="K53" s="38">
        <f t="shared" si="22"/>
        <v>0</v>
      </c>
      <c r="L53" s="37">
        <f t="shared" si="22"/>
        <v>0</v>
      </c>
      <c r="M53" s="38">
        <f t="shared" si="22"/>
        <v>0</v>
      </c>
      <c r="N53" s="37">
        <f t="shared" si="22"/>
        <v>0</v>
      </c>
      <c r="O53" s="38">
        <f t="shared" si="22"/>
        <v>0</v>
      </c>
      <c r="P53" s="37">
        <f>$H53+$J53+$L53+$N53</f>
        <v>74941000</v>
      </c>
      <c r="Q53" s="38">
        <f>$I53+$K53+$M53+$O53</f>
        <v>85641562</v>
      </c>
      <c r="R53" s="39">
        <f>IF($H53=0,0,(($H53-$H53)/$H53)*100)</f>
        <v>0</v>
      </c>
      <c r="S53" s="40">
        <f>IF($I53=0,0,(($I53-$I53)/$I53)*100)</f>
        <v>0</v>
      </c>
      <c r="T53" s="39">
        <f>IF($E53=0,0,($P53/$E53)*100)</f>
        <v>14.539538908365653</v>
      </c>
      <c r="U53" s="41">
        <f>IF($E53=0,0,($Q53/$E53)*100)</f>
        <v>16.615588567969596</v>
      </c>
      <c r="V53" s="37">
        <f>V51</f>
        <v>0</v>
      </c>
      <c r="W53" s="38">
        <f>W51</f>
        <v>0</v>
      </c>
    </row>
    <row r="54" spans="1:23" ht="12.75">
      <c r="A54" s="42" t="s">
        <v>68</v>
      </c>
      <c r="B54" s="43">
        <f>SUM(B9:B13,B16:B18,B21:B22,B25,B28:B32,B35:B40,B43:B44,B47,B51)</f>
        <v>979659000</v>
      </c>
      <c r="C54" s="43">
        <f>SUM(C9:C13,C16:C18,C21:C22,C25,C28:C32,C35:C40,C43:C44,C47,C51)</f>
        <v>0</v>
      </c>
      <c r="D54" s="43">
        <f>SUM(D9:D13,D16:D18,D21:D22,D25,D28:D32,D35:D40,D43:D44,D47,D51)</f>
        <v>0</v>
      </c>
      <c r="E54" s="43">
        <f>$B54+$C54+$D54</f>
        <v>979659000</v>
      </c>
      <c r="F54" s="44">
        <f aca="true" t="shared" si="23" ref="F54:O54">SUM(F9:F13,F16:F18,F21:F22,F25,F28:F32,F35:F40,F43:F44,F47,F51)</f>
        <v>406123000</v>
      </c>
      <c r="G54" s="45">
        <f t="shared" si="23"/>
        <v>300186000</v>
      </c>
      <c r="H54" s="44">
        <f t="shared" si="23"/>
        <v>112251000</v>
      </c>
      <c r="I54" s="45">
        <f t="shared" si="23"/>
        <v>120981222</v>
      </c>
      <c r="J54" s="44">
        <f t="shared" si="23"/>
        <v>0</v>
      </c>
      <c r="K54" s="45">
        <f t="shared" si="23"/>
        <v>0</v>
      </c>
      <c r="L54" s="44">
        <f t="shared" si="23"/>
        <v>0</v>
      </c>
      <c r="M54" s="45">
        <f t="shared" si="23"/>
        <v>0</v>
      </c>
      <c r="N54" s="44">
        <f t="shared" si="23"/>
        <v>0</v>
      </c>
      <c r="O54" s="45">
        <f t="shared" si="23"/>
        <v>0</v>
      </c>
      <c r="P54" s="44">
        <f>$H54+$J54+$L54+$N54</f>
        <v>112251000</v>
      </c>
      <c r="Q54" s="45">
        <f>$I54+$K54+$M54+$O54</f>
        <v>120981222</v>
      </c>
      <c r="R54" s="46">
        <f>IF($H54=0,0,(($H54-$H54)/$H54)*100)</f>
        <v>0</v>
      </c>
      <c r="S54" s="47">
        <f>IF($I54=0,0,(($I54-$I54)/$I54)*100)</f>
        <v>0</v>
      </c>
      <c r="T54" s="46">
        <f>IF((+$E9+$E10+$E12+$E16+$E17+$E21+$E22+$E28+$E31+$E38+$E40+$E43+$E44+$E51)=0,0,(P54/(+$E9+$E10+$E12+$E16+$E17+$E21+$E22+$E28+$E31+$E38+$E40+$E43+$E44+$E51)*100))</f>
        <v>16.532006268115087</v>
      </c>
      <c r="U54" s="48">
        <f>IF((+$E9+$E10+$E12+$E16+$E17+$E21+$E22+$E28+$E31+$E38+$E40+$E43+$E44+$E51)=0,0,(Q54/(+$E9+$E10+$E12+$E16+$E17+$E21+$E22+$E28+$E31+$E38+$E40+$E43+$E44+$E51)*100))</f>
        <v>17.81776839786036</v>
      </c>
      <c r="V54" s="44">
        <f>SUM(V9:V13,V16:V18,V21:V22,V25,V28:V32,V35:V40,V43:V44,V47,V51)</f>
        <v>0</v>
      </c>
      <c r="W54" s="45">
        <f>SUM(W9:W13,W16:W18,W21:W22,W25,W28:W32,W35:W40,W43:W44,W47,W51)</f>
        <v>0</v>
      </c>
    </row>
    <row r="55" spans="1:23" ht="13.5" thickBot="1">
      <c r="A55" s="42"/>
      <c r="B55" s="43"/>
      <c r="C55" s="43"/>
      <c r="D55" s="43"/>
      <c r="E55" s="43"/>
      <c r="F55" s="44"/>
      <c r="G55" s="45"/>
      <c r="H55" s="44"/>
      <c r="I55" s="45"/>
      <c r="J55" s="44"/>
      <c r="K55" s="45"/>
      <c r="L55" s="44"/>
      <c r="M55" s="45"/>
      <c r="N55" s="44"/>
      <c r="O55" s="45"/>
      <c r="P55" s="44"/>
      <c r="Q55" s="45"/>
      <c r="R55" s="46"/>
      <c r="S55" s="47"/>
      <c r="T55" s="46"/>
      <c r="U55" s="48"/>
      <c r="V55" s="44"/>
      <c r="W55" s="45"/>
    </row>
    <row r="56" spans="1:23" ht="13.5" thickTop="1">
      <c r="A56" s="51"/>
      <c r="B56" s="52">
        <v>0</v>
      </c>
      <c r="C56" s="53">
        <v>0</v>
      </c>
      <c r="D56" s="53"/>
      <c r="E56" s="54">
        <f>$B56+$C56+$D56</f>
        <v>0</v>
      </c>
      <c r="F56" s="52">
        <v>0</v>
      </c>
      <c r="G56" s="53">
        <v>0</v>
      </c>
      <c r="H56" s="53">
        <v>0</v>
      </c>
      <c r="I56" s="54">
        <v>0</v>
      </c>
      <c r="J56" s="53"/>
      <c r="K56" s="54"/>
      <c r="L56" s="53"/>
      <c r="M56" s="53"/>
      <c r="N56" s="53"/>
      <c r="O56" s="53"/>
      <c r="P56" s="53">
        <f>$H56+$J56+$L56+$N56</f>
        <v>0</v>
      </c>
      <c r="Q56" s="53">
        <f>$I56+$K56+$M56+$O56</f>
        <v>0</v>
      </c>
      <c r="R56" s="55">
        <f>IF($H56=0,0,(($H56-$H56)/$H56)*100)</f>
        <v>0</v>
      </c>
      <c r="S56" s="55">
        <f>IF($I56=0,0,(($I56-$I56)/$I56)*100)</f>
        <v>0</v>
      </c>
      <c r="T56" s="55">
        <f>IF($E56=0,0,($P56/$E56)*100)</f>
        <v>0</v>
      </c>
      <c r="U56" s="56">
        <f>IF($E56=0,0,($Q56/$E56)*100)</f>
        <v>0</v>
      </c>
      <c r="V56" s="52"/>
      <c r="W56" s="54"/>
    </row>
    <row r="57" spans="1:23" ht="12.75">
      <c r="A57" s="57"/>
      <c r="B57" s="58"/>
      <c r="C57" s="59"/>
      <c r="D57" s="59"/>
      <c r="E57" s="60"/>
      <c r="F57" s="61" t="s">
        <v>3</v>
      </c>
      <c r="G57" s="62"/>
      <c r="H57" s="61" t="s">
        <v>4</v>
      </c>
      <c r="I57" s="63"/>
      <c r="J57" s="61" t="s">
        <v>5</v>
      </c>
      <c r="K57" s="63"/>
      <c r="L57" s="61" t="s">
        <v>6</v>
      </c>
      <c r="M57" s="61"/>
      <c r="N57" s="64" t="s">
        <v>7</v>
      </c>
      <c r="O57" s="61"/>
      <c r="P57" s="64" t="s">
        <v>8</v>
      </c>
      <c r="Q57" s="61"/>
      <c r="R57" s="121" t="s">
        <v>9</v>
      </c>
      <c r="S57" s="122"/>
      <c r="T57" s="121" t="s">
        <v>10</v>
      </c>
      <c r="U57" s="122"/>
      <c r="V57" s="123"/>
      <c r="W57" s="122"/>
    </row>
    <row r="58" spans="1:23" ht="67.5">
      <c r="A58" s="65" t="s">
        <v>69</v>
      </c>
      <c r="B58" s="66" t="s">
        <v>70</v>
      </c>
      <c r="C58" s="66" t="s">
        <v>71</v>
      </c>
      <c r="D58" s="67" t="s">
        <v>72</v>
      </c>
      <c r="E58" s="66" t="s">
        <v>73</v>
      </c>
      <c r="F58" s="66" t="s">
        <v>74</v>
      </c>
      <c r="G58" s="66" t="s">
        <v>75</v>
      </c>
      <c r="H58" s="66" t="s">
        <v>76</v>
      </c>
      <c r="I58" s="68" t="s">
        <v>77</v>
      </c>
      <c r="J58" s="66" t="s">
        <v>76</v>
      </c>
      <c r="K58" s="68" t="s">
        <v>78</v>
      </c>
      <c r="L58" s="66" t="s">
        <v>76</v>
      </c>
      <c r="M58" s="68" t="s">
        <v>79</v>
      </c>
      <c r="N58" s="66" t="s">
        <v>76</v>
      </c>
      <c r="O58" s="68" t="s">
        <v>80</v>
      </c>
      <c r="P58" s="68" t="s">
        <v>81</v>
      </c>
      <c r="Q58" s="69" t="s">
        <v>82</v>
      </c>
      <c r="R58" s="70" t="s">
        <v>83</v>
      </c>
      <c r="S58" s="71" t="s">
        <v>84</v>
      </c>
      <c r="T58" s="70" t="s">
        <v>85</v>
      </c>
      <c r="U58" s="67" t="s">
        <v>86</v>
      </c>
      <c r="V58" s="66"/>
      <c r="W58" s="68"/>
    </row>
    <row r="59" spans="1:23" ht="12.75">
      <c r="A59" s="72" t="str">
        <f>+A7</f>
        <v>R thousands</v>
      </c>
      <c r="B59" s="73"/>
      <c r="C59" s="73">
        <v>100</v>
      </c>
      <c r="D59" s="73"/>
      <c r="E59" s="73"/>
      <c r="F59" s="73"/>
      <c r="G59" s="73"/>
      <c r="H59" s="73"/>
      <c r="I59" s="73"/>
      <c r="J59" s="73"/>
      <c r="K59" s="73"/>
      <c r="L59" s="73"/>
      <c r="M59" s="74"/>
      <c r="N59" s="73"/>
      <c r="O59" s="74"/>
      <c r="P59" s="73"/>
      <c r="Q59" s="74"/>
      <c r="R59" s="73"/>
      <c r="S59" s="74"/>
      <c r="T59" s="73"/>
      <c r="U59" s="73"/>
      <c r="V59" s="73"/>
      <c r="W59" s="73"/>
    </row>
    <row r="60" spans="1:23" ht="12.75">
      <c r="A60" s="75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7"/>
      <c r="N60" s="76"/>
      <c r="O60" s="77"/>
      <c r="P60" s="76"/>
      <c r="Q60" s="77"/>
      <c r="R60" s="76"/>
      <c r="S60" s="77"/>
      <c r="T60" s="76"/>
      <c r="U60" s="76"/>
      <c r="V60" s="76"/>
      <c r="W60" s="76"/>
    </row>
    <row r="61" spans="1:23" ht="12.75" hidden="1">
      <c r="A61" s="78" t="s">
        <v>87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80"/>
      <c r="N61" s="79"/>
      <c r="O61" s="80"/>
      <c r="P61" s="79"/>
      <c r="Q61" s="80"/>
      <c r="R61" s="79"/>
      <c r="S61" s="80"/>
      <c r="T61" s="79"/>
      <c r="U61" s="79"/>
      <c r="V61" s="79"/>
      <c r="W61" s="79"/>
    </row>
    <row r="62" spans="1:23" ht="12.75" hidden="1">
      <c r="A62" s="81" t="s">
        <v>88</v>
      </c>
      <c r="B62" s="82">
        <f>SUM(B63:B66)</f>
        <v>0</v>
      </c>
      <c r="C62" s="82">
        <f aca="true" t="shared" si="24" ref="C62:I62">SUM(C63:C66)</f>
        <v>0</v>
      </c>
      <c r="D62" s="82">
        <f t="shared" si="24"/>
        <v>0</v>
      </c>
      <c r="E62" s="82">
        <f t="shared" si="24"/>
        <v>0</v>
      </c>
      <c r="F62" s="82">
        <f t="shared" si="24"/>
        <v>0</v>
      </c>
      <c r="G62" s="82">
        <f t="shared" si="24"/>
        <v>0</v>
      </c>
      <c r="H62" s="82">
        <f t="shared" si="24"/>
        <v>0</v>
      </c>
      <c r="I62" s="82">
        <f t="shared" si="24"/>
        <v>0</v>
      </c>
      <c r="J62" s="82">
        <f>SUM(J63:J66)</f>
        <v>0</v>
      </c>
      <c r="K62" s="82">
        <f>SUM(K63:K66)</f>
        <v>0</v>
      </c>
      <c r="L62" s="82">
        <f>SUM(L63:L66)</f>
        <v>0</v>
      </c>
      <c r="M62" s="83">
        <f>SUM(M63:M66)</f>
        <v>0</v>
      </c>
      <c r="N62" s="82"/>
      <c r="O62" s="83"/>
      <c r="P62" s="82"/>
      <c r="Q62" s="83"/>
      <c r="R62" s="82"/>
      <c r="S62" s="83"/>
      <c r="T62" s="82"/>
      <c r="U62" s="82"/>
      <c r="V62" s="82"/>
      <c r="W62" s="82"/>
    </row>
    <row r="63" spans="1:23" ht="12.75" hidden="1">
      <c r="A63" s="57" t="s">
        <v>89</v>
      </c>
      <c r="B63" s="84"/>
      <c r="C63" s="84"/>
      <c r="D63" s="84"/>
      <c r="E63" s="84">
        <f>SUM(B63:D63)</f>
        <v>0</v>
      </c>
      <c r="F63" s="84"/>
      <c r="G63" s="84"/>
      <c r="H63" s="84"/>
      <c r="I63" s="85"/>
      <c r="J63" s="84"/>
      <c r="K63" s="85"/>
      <c r="L63" s="84"/>
      <c r="M63" s="86"/>
      <c r="N63" s="84"/>
      <c r="O63" s="86"/>
      <c r="P63" s="84"/>
      <c r="Q63" s="86"/>
      <c r="R63" s="84"/>
      <c r="S63" s="86"/>
      <c r="T63" s="84"/>
      <c r="U63" s="84"/>
      <c r="V63" s="84"/>
      <c r="W63" s="84"/>
    </row>
    <row r="64" spans="1:23" ht="12.75" hidden="1">
      <c r="A64" s="57" t="s">
        <v>90</v>
      </c>
      <c r="B64" s="84"/>
      <c r="C64" s="84"/>
      <c r="D64" s="84"/>
      <c r="E64" s="84">
        <f>SUM(B64:D64)</f>
        <v>0</v>
      </c>
      <c r="F64" s="84"/>
      <c r="G64" s="84"/>
      <c r="H64" s="84"/>
      <c r="I64" s="85"/>
      <c r="J64" s="84"/>
      <c r="K64" s="85"/>
      <c r="L64" s="84"/>
      <c r="M64" s="86"/>
      <c r="N64" s="84"/>
      <c r="O64" s="86"/>
      <c r="P64" s="84"/>
      <c r="Q64" s="86"/>
      <c r="R64" s="84"/>
      <c r="S64" s="86"/>
      <c r="T64" s="84"/>
      <c r="U64" s="84"/>
      <c r="V64" s="84"/>
      <c r="W64" s="84"/>
    </row>
    <row r="65" spans="1:23" ht="12.75" hidden="1">
      <c r="A65" s="57" t="s">
        <v>91</v>
      </c>
      <c r="B65" s="84"/>
      <c r="C65" s="84"/>
      <c r="D65" s="84"/>
      <c r="E65" s="84">
        <f>SUM(B65:D65)</f>
        <v>0</v>
      </c>
      <c r="F65" s="84"/>
      <c r="G65" s="84"/>
      <c r="H65" s="84"/>
      <c r="I65" s="85"/>
      <c r="J65" s="84"/>
      <c r="K65" s="85"/>
      <c r="L65" s="84"/>
      <c r="M65" s="86"/>
      <c r="N65" s="84"/>
      <c r="O65" s="86"/>
      <c r="P65" s="84"/>
      <c r="Q65" s="86"/>
      <c r="R65" s="84"/>
      <c r="S65" s="86"/>
      <c r="T65" s="84"/>
      <c r="U65" s="84"/>
      <c r="V65" s="84"/>
      <c r="W65" s="84"/>
    </row>
    <row r="66" spans="1:23" ht="12.75" hidden="1">
      <c r="A66" s="57" t="s">
        <v>92</v>
      </c>
      <c r="B66" s="84"/>
      <c r="C66" s="84"/>
      <c r="D66" s="84"/>
      <c r="E66" s="84">
        <f>SUM(B66:D66)</f>
        <v>0</v>
      </c>
      <c r="F66" s="84"/>
      <c r="G66" s="84"/>
      <c r="H66" s="84"/>
      <c r="I66" s="85"/>
      <c r="J66" s="84"/>
      <c r="K66" s="85"/>
      <c r="L66" s="84"/>
      <c r="M66" s="86"/>
      <c r="N66" s="84"/>
      <c r="O66" s="86"/>
      <c r="P66" s="84"/>
      <c r="Q66" s="86"/>
      <c r="R66" s="84"/>
      <c r="S66" s="86"/>
      <c r="T66" s="84"/>
      <c r="U66" s="84"/>
      <c r="V66" s="84"/>
      <c r="W66" s="84"/>
    </row>
    <row r="67" spans="1:23" ht="12.75" hidden="1">
      <c r="A67" s="57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6"/>
      <c r="N67" s="84"/>
      <c r="O67" s="86"/>
      <c r="P67" s="84"/>
      <c r="Q67" s="86"/>
      <c r="R67" s="84"/>
      <c r="S67" s="86"/>
      <c r="T67" s="84"/>
      <c r="U67" s="84"/>
      <c r="V67" s="84"/>
      <c r="W67" s="84"/>
    </row>
    <row r="68" spans="1:23" ht="12.75">
      <c r="A68" s="87" t="s">
        <v>93</v>
      </c>
      <c r="B68" s="88">
        <f aca="true" t="shared" si="25" ref="B68:Q68">+B69+B70+B71+B72+B73+B74+B75+B76+B77</f>
        <v>62535000</v>
      </c>
      <c r="C68" s="88">
        <f t="shared" si="25"/>
        <v>0</v>
      </c>
      <c r="D68" s="88">
        <f t="shared" si="25"/>
        <v>0</v>
      </c>
      <c r="E68" s="88">
        <f t="shared" si="25"/>
        <v>62535000</v>
      </c>
      <c r="F68" s="88">
        <f t="shared" si="25"/>
        <v>0</v>
      </c>
      <c r="G68" s="88">
        <f t="shared" si="25"/>
        <v>0</v>
      </c>
      <c r="H68" s="88">
        <f t="shared" si="25"/>
        <v>17247000</v>
      </c>
      <c r="I68" s="88">
        <f t="shared" si="25"/>
        <v>0</v>
      </c>
      <c r="J68" s="88">
        <f t="shared" si="25"/>
        <v>0</v>
      </c>
      <c r="K68" s="88">
        <f t="shared" si="25"/>
        <v>0</v>
      </c>
      <c r="L68" s="88">
        <f t="shared" si="25"/>
        <v>0</v>
      </c>
      <c r="M68" s="88">
        <f t="shared" si="25"/>
        <v>0</v>
      </c>
      <c r="N68" s="88">
        <f t="shared" si="25"/>
        <v>0</v>
      </c>
      <c r="O68" s="88">
        <f t="shared" si="25"/>
        <v>0</v>
      </c>
      <c r="P68" s="88">
        <f t="shared" si="25"/>
        <v>17247000</v>
      </c>
      <c r="Q68" s="88">
        <f t="shared" si="25"/>
        <v>0</v>
      </c>
      <c r="R68" s="89"/>
      <c r="S68" s="90"/>
      <c r="T68" s="89"/>
      <c r="U68" s="90"/>
      <c r="V68" s="88"/>
      <c r="W68" s="88"/>
    </row>
    <row r="69" spans="1:23" ht="12.75">
      <c r="A69" s="91" t="s">
        <v>93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3"/>
      <c r="S69" s="94"/>
      <c r="T69" s="93"/>
      <c r="U69" s="94"/>
      <c r="V69" s="92"/>
      <c r="W69" s="92"/>
    </row>
    <row r="70" spans="1:23" ht="12.75">
      <c r="A70" s="95" t="s">
        <v>94</v>
      </c>
      <c r="B70" s="96">
        <v>0</v>
      </c>
      <c r="C70" s="96">
        <v>0</v>
      </c>
      <c r="D70" s="96"/>
      <c r="E70" s="96">
        <f aca="true" t="shared" si="26" ref="E70:E77">$B70+$C70+$D70</f>
        <v>0</v>
      </c>
      <c r="F70" s="96">
        <v>0</v>
      </c>
      <c r="G70" s="96">
        <v>0</v>
      </c>
      <c r="H70" s="96">
        <v>0</v>
      </c>
      <c r="I70" s="96">
        <v>0</v>
      </c>
      <c r="J70" s="96"/>
      <c r="K70" s="96"/>
      <c r="L70" s="96"/>
      <c r="M70" s="96"/>
      <c r="N70" s="96"/>
      <c r="O70" s="96"/>
      <c r="P70" s="97">
        <f aca="true" t="shared" si="27" ref="P70:P77">$H70+$J70+$L70+$N70</f>
        <v>0</v>
      </c>
      <c r="Q70" s="97">
        <f aca="true" t="shared" si="28" ref="Q70:Q77">$I70+$K70+$M70+$O70</f>
        <v>0</v>
      </c>
      <c r="R70" s="93">
        <f aca="true" t="shared" si="29" ref="R70:R77">IF($H70=0,0,(($H70-$H70)/$H70)*100)</f>
        <v>0</v>
      </c>
      <c r="S70" s="94">
        <f aca="true" t="shared" si="30" ref="S70:S77">IF($I70=0,0,(($I70-$I70)/$I70)*100)</f>
        <v>0</v>
      </c>
      <c r="T70" s="93">
        <f aca="true" t="shared" si="31" ref="T70:T77">IF($E70=0,0,($P70/$E70)*100)</f>
        <v>0</v>
      </c>
      <c r="U70" s="94">
        <f aca="true" t="shared" si="32" ref="U70:U77">IF($E70=0,0,($Q70/$E70)*100)</f>
        <v>0</v>
      </c>
      <c r="V70" s="96"/>
      <c r="W70" s="96"/>
    </row>
    <row r="71" spans="1:23" ht="12.75">
      <c r="A71" s="95" t="s">
        <v>95</v>
      </c>
      <c r="B71" s="96">
        <v>0</v>
      </c>
      <c r="C71" s="96">
        <v>0</v>
      </c>
      <c r="D71" s="96"/>
      <c r="E71" s="96">
        <f t="shared" si="26"/>
        <v>0</v>
      </c>
      <c r="F71" s="96">
        <v>0</v>
      </c>
      <c r="G71" s="96">
        <v>0</v>
      </c>
      <c r="H71" s="96">
        <v>0</v>
      </c>
      <c r="I71" s="96">
        <v>0</v>
      </c>
      <c r="J71" s="96"/>
      <c r="K71" s="96"/>
      <c r="L71" s="96"/>
      <c r="M71" s="96"/>
      <c r="N71" s="96"/>
      <c r="O71" s="96"/>
      <c r="P71" s="97">
        <f t="shared" si="27"/>
        <v>0</v>
      </c>
      <c r="Q71" s="97">
        <f t="shared" si="28"/>
        <v>0</v>
      </c>
      <c r="R71" s="93">
        <f t="shared" si="29"/>
        <v>0</v>
      </c>
      <c r="S71" s="94">
        <f t="shared" si="30"/>
        <v>0</v>
      </c>
      <c r="T71" s="93">
        <f t="shared" si="31"/>
        <v>0</v>
      </c>
      <c r="U71" s="94">
        <f t="shared" si="32"/>
        <v>0</v>
      </c>
      <c r="V71" s="96"/>
      <c r="W71" s="96"/>
    </row>
    <row r="72" spans="1:23" ht="12.75">
      <c r="A72" s="95" t="s">
        <v>96</v>
      </c>
      <c r="B72" s="96">
        <v>0</v>
      </c>
      <c r="C72" s="96">
        <v>0</v>
      </c>
      <c r="D72" s="96"/>
      <c r="E72" s="96">
        <f t="shared" si="26"/>
        <v>0</v>
      </c>
      <c r="F72" s="96">
        <v>0</v>
      </c>
      <c r="G72" s="96">
        <v>0</v>
      </c>
      <c r="H72" s="96">
        <v>0</v>
      </c>
      <c r="I72" s="96">
        <v>0</v>
      </c>
      <c r="J72" s="96"/>
      <c r="K72" s="96"/>
      <c r="L72" s="96"/>
      <c r="M72" s="96"/>
      <c r="N72" s="96"/>
      <c r="O72" s="96"/>
      <c r="P72" s="97">
        <f t="shared" si="27"/>
        <v>0</v>
      </c>
      <c r="Q72" s="97">
        <f t="shared" si="28"/>
        <v>0</v>
      </c>
      <c r="R72" s="93">
        <f t="shared" si="29"/>
        <v>0</v>
      </c>
      <c r="S72" s="94">
        <f t="shared" si="30"/>
        <v>0</v>
      </c>
      <c r="T72" s="93">
        <f t="shared" si="31"/>
        <v>0</v>
      </c>
      <c r="U72" s="94">
        <f t="shared" si="32"/>
        <v>0</v>
      </c>
      <c r="V72" s="96"/>
      <c r="W72" s="96"/>
    </row>
    <row r="73" spans="1:23" ht="12.75">
      <c r="A73" s="95" t="s">
        <v>97</v>
      </c>
      <c r="B73" s="96">
        <v>43911000</v>
      </c>
      <c r="C73" s="96">
        <v>0</v>
      </c>
      <c r="D73" s="96"/>
      <c r="E73" s="96">
        <f t="shared" si="26"/>
        <v>43911000</v>
      </c>
      <c r="F73" s="96">
        <v>0</v>
      </c>
      <c r="G73" s="96">
        <v>0</v>
      </c>
      <c r="H73" s="96">
        <v>10000000</v>
      </c>
      <c r="I73" s="96">
        <v>0</v>
      </c>
      <c r="J73" s="96"/>
      <c r="K73" s="96"/>
      <c r="L73" s="96"/>
      <c r="M73" s="96"/>
      <c r="N73" s="96"/>
      <c r="O73" s="96"/>
      <c r="P73" s="97">
        <f t="shared" si="27"/>
        <v>10000000</v>
      </c>
      <c r="Q73" s="97">
        <f t="shared" si="28"/>
        <v>0</v>
      </c>
      <c r="R73" s="93">
        <f t="shared" si="29"/>
        <v>0</v>
      </c>
      <c r="S73" s="94">
        <f t="shared" si="30"/>
        <v>0</v>
      </c>
      <c r="T73" s="93">
        <f t="shared" si="31"/>
        <v>22.77333697706725</v>
      </c>
      <c r="U73" s="94">
        <f t="shared" si="32"/>
        <v>0</v>
      </c>
      <c r="V73" s="96"/>
      <c r="W73" s="96"/>
    </row>
    <row r="74" spans="1:23" ht="12.75">
      <c r="A74" s="95" t="s">
        <v>98</v>
      </c>
      <c r="B74" s="96">
        <v>0</v>
      </c>
      <c r="C74" s="96">
        <v>0</v>
      </c>
      <c r="D74" s="96"/>
      <c r="E74" s="96">
        <f t="shared" si="26"/>
        <v>0</v>
      </c>
      <c r="F74" s="96">
        <v>0</v>
      </c>
      <c r="G74" s="96">
        <v>0</v>
      </c>
      <c r="H74" s="96">
        <v>0</v>
      </c>
      <c r="I74" s="96">
        <v>0</v>
      </c>
      <c r="J74" s="96"/>
      <c r="K74" s="96"/>
      <c r="L74" s="96"/>
      <c r="M74" s="96"/>
      <c r="N74" s="96"/>
      <c r="O74" s="96"/>
      <c r="P74" s="97">
        <f t="shared" si="27"/>
        <v>0</v>
      </c>
      <c r="Q74" s="97">
        <f t="shared" si="28"/>
        <v>0</v>
      </c>
      <c r="R74" s="93">
        <f t="shared" si="29"/>
        <v>0</v>
      </c>
      <c r="S74" s="94">
        <f t="shared" si="30"/>
        <v>0</v>
      </c>
      <c r="T74" s="93">
        <f t="shared" si="31"/>
        <v>0</v>
      </c>
      <c r="U74" s="94">
        <f t="shared" si="32"/>
        <v>0</v>
      </c>
      <c r="V74" s="96"/>
      <c r="W74" s="96"/>
    </row>
    <row r="75" spans="1:23" ht="12.75">
      <c r="A75" s="95" t="s">
        <v>99</v>
      </c>
      <c r="B75" s="96">
        <v>18624000</v>
      </c>
      <c r="C75" s="96">
        <v>0</v>
      </c>
      <c r="D75" s="96"/>
      <c r="E75" s="96">
        <f t="shared" si="26"/>
        <v>18624000</v>
      </c>
      <c r="F75" s="96">
        <v>0</v>
      </c>
      <c r="G75" s="96">
        <v>0</v>
      </c>
      <c r="H75" s="96">
        <v>7247000</v>
      </c>
      <c r="I75" s="96">
        <v>0</v>
      </c>
      <c r="J75" s="96"/>
      <c r="K75" s="96"/>
      <c r="L75" s="96"/>
      <c r="M75" s="96"/>
      <c r="N75" s="96"/>
      <c r="O75" s="96"/>
      <c r="P75" s="97">
        <f t="shared" si="27"/>
        <v>7247000</v>
      </c>
      <c r="Q75" s="97">
        <f t="shared" si="28"/>
        <v>0</v>
      </c>
      <c r="R75" s="93">
        <f t="shared" si="29"/>
        <v>0</v>
      </c>
      <c r="S75" s="94">
        <f t="shared" si="30"/>
        <v>0</v>
      </c>
      <c r="T75" s="93">
        <f t="shared" si="31"/>
        <v>38.91215635738832</v>
      </c>
      <c r="U75" s="94">
        <f t="shared" si="32"/>
        <v>0</v>
      </c>
      <c r="V75" s="96"/>
      <c r="W75" s="96"/>
    </row>
    <row r="76" spans="1:23" ht="12.75">
      <c r="A76" s="95" t="s">
        <v>100</v>
      </c>
      <c r="B76" s="96">
        <v>0</v>
      </c>
      <c r="C76" s="96">
        <v>0</v>
      </c>
      <c r="D76" s="96"/>
      <c r="E76" s="96">
        <f t="shared" si="26"/>
        <v>0</v>
      </c>
      <c r="F76" s="96">
        <v>0</v>
      </c>
      <c r="G76" s="96">
        <v>0</v>
      </c>
      <c r="H76" s="96">
        <v>0</v>
      </c>
      <c r="I76" s="96">
        <v>0</v>
      </c>
      <c r="J76" s="96"/>
      <c r="K76" s="96"/>
      <c r="L76" s="96"/>
      <c r="M76" s="96"/>
      <c r="N76" s="96"/>
      <c r="O76" s="96"/>
      <c r="P76" s="97">
        <f t="shared" si="27"/>
        <v>0</v>
      </c>
      <c r="Q76" s="97">
        <f t="shared" si="28"/>
        <v>0</v>
      </c>
      <c r="R76" s="93">
        <f t="shared" si="29"/>
        <v>0</v>
      </c>
      <c r="S76" s="94">
        <f t="shared" si="30"/>
        <v>0</v>
      </c>
      <c r="T76" s="93">
        <f t="shared" si="31"/>
        <v>0</v>
      </c>
      <c r="U76" s="94">
        <f t="shared" si="32"/>
        <v>0</v>
      </c>
      <c r="V76" s="96"/>
      <c r="W76" s="96"/>
    </row>
    <row r="77" spans="1:23" ht="12.75">
      <c r="A77" s="95" t="s">
        <v>101</v>
      </c>
      <c r="B77" s="96">
        <v>0</v>
      </c>
      <c r="C77" s="96">
        <v>0</v>
      </c>
      <c r="D77" s="96"/>
      <c r="E77" s="96">
        <f t="shared" si="26"/>
        <v>0</v>
      </c>
      <c r="F77" s="96">
        <v>0</v>
      </c>
      <c r="G77" s="96">
        <v>0</v>
      </c>
      <c r="H77" s="96">
        <v>0</v>
      </c>
      <c r="I77" s="96">
        <v>0</v>
      </c>
      <c r="J77" s="96"/>
      <c r="K77" s="96"/>
      <c r="L77" s="96"/>
      <c r="M77" s="96"/>
      <c r="N77" s="96"/>
      <c r="O77" s="96"/>
      <c r="P77" s="97">
        <f t="shared" si="27"/>
        <v>0</v>
      </c>
      <c r="Q77" s="97">
        <f t="shared" si="28"/>
        <v>0</v>
      </c>
      <c r="R77" s="93">
        <f t="shared" si="29"/>
        <v>0</v>
      </c>
      <c r="S77" s="94">
        <f t="shared" si="30"/>
        <v>0</v>
      </c>
      <c r="T77" s="93">
        <f t="shared" si="31"/>
        <v>0</v>
      </c>
      <c r="U77" s="94">
        <f t="shared" si="32"/>
        <v>0</v>
      </c>
      <c r="V77" s="96"/>
      <c r="W77" s="96"/>
    </row>
    <row r="78" spans="1:23" ht="22.5" hidden="1">
      <c r="A78" s="98" t="s">
        <v>102</v>
      </c>
      <c r="B78" s="99">
        <f aca="true" t="shared" si="33" ref="B78:I78">SUM(B79:B93)</f>
        <v>0</v>
      </c>
      <c r="C78" s="99">
        <f t="shared" si="33"/>
        <v>0</v>
      </c>
      <c r="D78" s="99">
        <f t="shared" si="33"/>
        <v>0</v>
      </c>
      <c r="E78" s="99">
        <f t="shared" si="33"/>
        <v>0</v>
      </c>
      <c r="F78" s="99">
        <f t="shared" si="33"/>
        <v>0</v>
      </c>
      <c r="G78" s="99">
        <f t="shared" si="33"/>
        <v>0</v>
      </c>
      <c r="H78" s="99">
        <f t="shared" si="33"/>
        <v>0</v>
      </c>
      <c r="I78" s="99">
        <f t="shared" si="33"/>
        <v>0</v>
      </c>
      <c r="J78" s="99">
        <f>SUM(J79:J93)</f>
        <v>0</v>
      </c>
      <c r="K78" s="99">
        <f>SUM(K79:K93)</f>
        <v>0</v>
      </c>
      <c r="L78" s="99">
        <f>SUM(L79:L93)</f>
        <v>0</v>
      </c>
      <c r="M78" s="100">
        <f>SUM(M79:M93)</f>
        <v>0</v>
      </c>
      <c r="N78" s="99"/>
      <c r="O78" s="100"/>
      <c r="P78" s="99"/>
      <c r="Q78" s="100"/>
      <c r="R78" s="101" t="str">
        <f aca="true" t="shared" si="34" ref="R78:S93">IF(L78=0," ",(N78-L78)/L78)</f>
        <v> </v>
      </c>
      <c r="S78" s="101" t="str">
        <f t="shared" si="34"/>
        <v> </v>
      </c>
      <c r="T78" s="101" t="str">
        <f aca="true" t="shared" si="35" ref="T78:T96">IF(E78=0," ",(P78/E78))</f>
        <v> </v>
      </c>
      <c r="U78" s="102" t="str">
        <f aca="true" t="shared" si="36" ref="U78:U96">IF(E78=0," ",(Q78/E78))</f>
        <v> </v>
      </c>
      <c r="V78" s="99"/>
      <c r="W78" s="99"/>
    </row>
    <row r="79" spans="1:23" ht="12.75" hidden="1">
      <c r="A79" s="103"/>
      <c r="B79" s="104"/>
      <c r="C79" s="104"/>
      <c r="D79" s="104"/>
      <c r="E79" s="105">
        <f>SUM(B79:D79)</f>
        <v>0</v>
      </c>
      <c r="F79" s="104"/>
      <c r="G79" s="104"/>
      <c r="H79" s="104"/>
      <c r="I79" s="104"/>
      <c r="J79" s="104"/>
      <c r="K79" s="104"/>
      <c r="L79" s="104"/>
      <c r="M79" s="106"/>
      <c r="N79" s="104"/>
      <c r="O79" s="106"/>
      <c r="P79" s="104"/>
      <c r="Q79" s="106"/>
      <c r="R79" s="101" t="str">
        <f t="shared" si="34"/>
        <v> </v>
      </c>
      <c r="S79" s="101" t="str">
        <f t="shared" si="34"/>
        <v> </v>
      </c>
      <c r="T79" s="101" t="str">
        <f t="shared" si="35"/>
        <v> </v>
      </c>
      <c r="U79" s="102" t="str">
        <f t="shared" si="36"/>
        <v> </v>
      </c>
      <c r="V79" s="104"/>
      <c r="W79" s="104"/>
    </row>
    <row r="80" spans="1:23" ht="12.75" hidden="1">
      <c r="A80" s="103"/>
      <c r="B80" s="104"/>
      <c r="C80" s="104"/>
      <c r="D80" s="104"/>
      <c r="E80" s="105">
        <f aca="true" t="shared" si="37" ref="E80:E93">SUM(B80:D80)</f>
        <v>0</v>
      </c>
      <c r="F80" s="104"/>
      <c r="G80" s="104"/>
      <c r="H80" s="104"/>
      <c r="I80" s="104"/>
      <c r="J80" s="104"/>
      <c r="K80" s="104"/>
      <c r="L80" s="104"/>
      <c r="M80" s="106"/>
      <c r="N80" s="104"/>
      <c r="O80" s="106"/>
      <c r="P80" s="104"/>
      <c r="Q80" s="106"/>
      <c r="R80" s="101" t="str">
        <f t="shared" si="34"/>
        <v> </v>
      </c>
      <c r="S80" s="101" t="str">
        <f t="shared" si="34"/>
        <v> </v>
      </c>
      <c r="T80" s="101" t="str">
        <f t="shared" si="35"/>
        <v> </v>
      </c>
      <c r="U80" s="102" t="str">
        <f t="shared" si="36"/>
        <v> </v>
      </c>
      <c r="V80" s="104"/>
      <c r="W80" s="104"/>
    </row>
    <row r="81" spans="1:23" ht="12.75" hidden="1">
      <c r="A81" s="103"/>
      <c r="B81" s="104"/>
      <c r="C81" s="104"/>
      <c r="D81" s="104"/>
      <c r="E81" s="105">
        <f t="shared" si="37"/>
        <v>0</v>
      </c>
      <c r="F81" s="104"/>
      <c r="G81" s="104"/>
      <c r="H81" s="104"/>
      <c r="I81" s="104"/>
      <c r="J81" s="104"/>
      <c r="K81" s="104"/>
      <c r="L81" s="104"/>
      <c r="M81" s="106"/>
      <c r="N81" s="104"/>
      <c r="O81" s="106"/>
      <c r="P81" s="104"/>
      <c r="Q81" s="106"/>
      <c r="R81" s="101" t="str">
        <f t="shared" si="34"/>
        <v> </v>
      </c>
      <c r="S81" s="101" t="str">
        <f t="shared" si="34"/>
        <v> </v>
      </c>
      <c r="T81" s="101" t="str">
        <f t="shared" si="35"/>
        <v> </v>
      </c>
      <c r="U81" s="102" t="str">
        <f t="shared" si="36"/>
        <v> </v>
      </c>
      <c r="V81" s="104"/>
      <c r="W81" s="104"/>
    </row>
    <row r="82" spans="1:23" ht="12.75" hidden="1">
      <c r="A82" s="103"/>
      <c r="B82" s="104"/>
      <c r="C82" s="104"/>
      <c r="D82" s="104"/>
      <c r="E82" s="105">
        <f t="shared" si="37"/>
        <v>0</v>
      </c>
      <c r="F82" s="104"/>
      <c r="G82" s="104"/>
      <c r="H82" s="104"/>
      <c r="I82" s="104"/>
      <c r="J82" s="104"/>
      <c r="K82" s="104"/>
      <c r="L82" s="104"/>
      <c r="M82" s="106"/>
      <c r="N82" s="104"/>
      <c r="O82" s="106"/>
      <c r="P82" s="104"/>
      <c r="Q82" s="106"/>
      <c r="R82" s="101" t="str">
        <f t="shared" si="34"/>
        <v> </v>
      </c>
      <c r="S82" s="101" t="str">
        <f t="shared" si="34"/>
        <v> </v>
      </c>
      <c r="T82" s="101" t="str">
        <f t="shared" si="35"/>
        <v> </v>
      </c>
      <c r="U82" s="102" t="str">
        <f t="shared" si="36"/>
        <v> </v>
      </c>
      <c r="V82" s="104"/>
      <c r="W82" s="104"/>
    </row>
    <row r="83" spans="1:23" ht="12.75" hidden="1">
      <c r="A83" s="103"/>
      <c r="B83" s="104"/>
      <c r="C83" s="104"/>
      <c r="D83" s="104"/>
      <c r="E83" s="105">
        <f t="shared" si="37"/>
        <v>0</v>
      </c>
      <c r="F83" s="104"/>
      <c r="G83" s="104"/>
      <c r="H83" s="104"/>
      <c r="I83" s="104"/>
      <c r="J83" s="104"/>
      <c r="K83" s="104"/>
      <c r="L83" s="104"/>
      <c r="M83" s="106"/>
      <c r="N83" s="104"/>
      <c r="O83" s="106"/>
      <c r="P83" s="104"/>
      <c r="Q83" s="106"/>
      <c r="R83" s="101" t="str">
        <f t="shared" si="34"/>
        <v> </v>
      </c>
      <c r="S83" s="101" t="str">
        <f t="shared" si="34"/>
        <v> </v>
      </c>
      <c r="T83" s="101" t="str">
        <f t="shared" si="35"/>
        <v> </v>
      </c>
      <c r="U83" s="102" t="str">
        <f t="shared" si="36"/>
        <v> </v>
      </c>
      <c r="V83" s="104"/>
      <c r="W83" s="104"/>
    </row>
    <row r="84" spans="1:23" ht="12.75" hidden="1">
      <c r="A84" s="103"/>
      <c r="B84" s="104"/>
      <c r="C84" s="104"/>
      <c r="D84" s="104"/>
      <c r="E84" s="105">
        <f t="shared" si="37"/>
        <v>0</v>
      </c>
      <c r="F84" s="104"/>
      <c r="G84" s="104"/>
      <c r="H84" s="104"/>
      <c r="I84" s="104"/>
      <c r="J84" s="104"/>
      <c r="K84" s="104"/>
      <c r="L84" s="104"/>
      <c r="M84" s="106"/>
      <c r="N84" s="104"/>
      <c r="O84" s="106"/>
      <c r="P84" s="104"/>
      <c r="Q84" s="106"/>
      <c r="R84" s="101" t="str">
        <f t="shared" si="34"/>
        <v> </v>
      </c>
      <c r="S84" s="101" t="str">
        <f t="shared" si="34"/>
        <v> </v>
      </c>
      <c r="T84" s="101" t="str">
        <f t="shared" si="35"/>
        <v> </v>
      </c>
      <c r="U84" s="102" t="str">
        <f t="shared" si="36"/>
        <v> </v>
      </c>
      <c r="V84" s="104"/>
      <c r="W84" s="104"/>
    </row>
    <row r="85" spans="1:23" ht="12.75" hidden="1">
      <c r="A85" s="103"/>
      <c r="B85" s="104"/>
      <c r="C85" s="104"/>
      <c r="D85" s="104"/>
      <c r="E85" s="105">
        <f t="shared" si="37"/>
        <v>0</v>
      </c>
      <c r="F85" s="104"/>
      <c r="G85" s="104"/>
      <c r="H85" s="104"/>
      <c r="I85" s="104"/>
      <c r="J85" s="104"/>
      <c r="K85" s="104"/>
      <c r="L85" s="104"/>
      <c r="M85" s="106"/>
      <c r="N85" s="104"/>
      <c r="O85" s="106"/>
      <c r="P85" s="104"/>
      <c r="Q85" s="106"/>
      <c r="R85" s="101" t="str">
        <f t="shared" si="34"/>
        <v> </v>
      </c>
      <c r="S85" s="101" t="str">
        <f t="shared" si="34"/>
        <v> </v>
      </c>
      <c r="T85" s="101" t="str">
        <f t="shared" si="35"/>
        <v> </v>
      </c>
      <c r="U85" s="102" t="str">
        <f t="shared" si="36"/>
        <v> </v>
      </c>
      <c r="V85" s="104"/>
      <c r="W85" s="104"/>
    </row>
    <row r="86" spans="1:23" ht="12.75" hidden="1">
      <c r="A86" s="103"/>
      <c r="B86" s="104"/>
      <c r="C86" s="104"/>
      <c r="D86" s="104"/>
      <c r="E86" s="105">
        <f t="shared" si="37"/>
        <v>0</v>
      </c>
      <c r="F86" s="104"/>
      <c r="G86" s="104"/>
      <c r="H86" s="104"/>
      <c r="I86" s="104"/>
      <c r="J86" s="104"/>
      <c r="K86" s="104"/>
      <c r="L86" s="104"/>
      <c r="M86" s="106"/>
      <c r="N86" s="104"/>
      <c r="O86" s="106"/>
      <c r="P86" s="104"/>
      <c r="Q86" s="106"/>
      <c r="R86" s="101" t="str">
        <f t="shared" si="34"/>
        <v> </v>
      </c>
      <c r="S86" s="101" t="str">
        <f t="shared" si="34"/>
        <v> </v>
      </c>
      <c r="T86" s="101" t="str">
        <f t="shared" si="35"/>
        <v> </v>
      </c>
      <c r="U86" s="102" t="str">
        <f t="shared" si="36"/>
        <v> </v>
      </c>
      <c r="V86" s="104"/>
      <c r="W86" s="104"/>
    </row>
    <row r="87" spans="1:23" ht="12.75" hidden="1">
      <c r="A87" s="103"/>
      <c r="B87" s="104"/>
      <c r="C87" s="104"/>
      <c r="D87" s="104"/>
      <c r="E87" s="105">
        <f t="shared" si="37"/>
        <v>0</v>
      </c>
      <c r="F87" s="104"/>
      <c r="G87" s="104"/>
      <c r="H87" s="104"/>
      <c r="I87" s="104"/>
      <c r="J87" s="104"/>
      <c r="K87" s="104"/>
      <c r="L87" s="104"/>
      <c r="M87" s="106"/>
      <c r="N87" s="104"/>
      <c r="O87" s="106"/>
      <c r="P87" s="104"/>
      <c r="Q87" s="106"/>
      <c r="R87" s="101" t="str">
        <f t="shared" si="34"/>
        <v> </v>
      </c>
      <c r="S87" s="101" t="str">
        <f t="shared" si="34"/>
        <v> </v>
      </c>
      <c r="T87" s="101" t="str">
        <f t="shared" si="35"/>
        <v> </v>
      </c>
      <c r="U87" s="102" t="str">
        <f t="shared" si="36"/>
        <v> </v>
      </c>
      <c r="V87" s="104"/>
      <c r="W87" s="104"/>
    </row>
    <row r="88" spans="1:23" ht="12.75" hidden="1">
      <c r="A88" s="103"/>
      <c r="B88" s="104"/>
      <c r="C88" s="104"/>
      <c r="D88" s="104"/>
      <c r="E88" s="105">
        <f t="shared" si="37"/>
        <v>0</v>
      </c>
      <c r="F88" s="104"/>
      <c r="G88" s="104"/>
      <c r="H88" s="104"/>
      <c r="I88" s="104"/>
      <c r="J88" s="104"/>
      <c r="K88" s="104"/>
      <c r="L88" s="104"/>
      <c r="M88" s="106"/>
      <c r="N88" s="104"/>
      <c r="O88" s="106"/>
      <c r="P88" s="104"/>
      <c r="Q88" s="106"/>
      <c r="R88" s="101" t="str">
        <f t="shared" si="34"/>
        <v> </v>
      </c>
      <c r="S88" s="101" t="str">
        <f t="shared" si="34"/>
        <v> </v>
      </c>
      <c r="T88" s="101" t="str">
        <f t="shared" si="35"/>
        <v> </v>
      </c>
      <c r="U88" s="102" t="str">
        <f t="shared" si="36"/>
        <v> </v>
      </c>
      <c r="V88" s="104"/>
      <c r="W88" s="104"/>
    </row>
    <row r="89" spans="1:23" ht="12.75" hidden="1">
      <c r="A89" s="103"/>
      <c r="B89" s="104"/>
      <c r="C89" s="104"/>
      <c r="D89" s="104"/>
      <c r="E89" s="105">
        <f t="shared" si="37"/>
        <v>0</v>
      </c>
      <c r="F89" s="104"/>
      <c r="G89" s="104"/>
      <c r="H89" s="104"/>
      <c r="I89" s="104"/>
      <c r="J89" s="104"/>
      <c r="K89" s="104"/>
      <c r="L89" s="104"/>
      <c r="M89" s="106"/>
      <c r="N89" s="104"/>
      <c r="O89" s="106"/>
      <c r="P89" s="104"/>
      <c r="Q89" s="106"/>
      <c r="R89" s="101" t="str">
        <f t="shared" si="34"/>
        <v> </v>
      </c>
      <c r="S89" s="101" t="str">
        <f t="shared" si="34"/>
        <v> </v>
      </c>
      <c r="T89" s="101" t="str">
        <f t="shared" si="35"/>
        <v> </v>
      </c>
      <c r="U89" s="102" t="str">
        <f t="shared" si="36"/>
        <v> </v>
      </c>
      <c r="V89" s="104"/>
      <c r="W89" s="104"/>
    </row>
    <row r="90" spans="1:23" ht="12.75" hidden="1">
      <c r="A90" s="103"/>
      <c r="B90" s="104"/>
      <c r="C90" s="104"/>
      <c r="D90" s="104"/>
      <c r="E90" s="105">
        <f t="shared" si="37"/>
        <v>0</v>
      </c>
      <c r="F90" s="104"/>
      <c r="G90" s="104"/>
      <c r="H90" s="104"/>
      <c r="I90" s="104"/>
      <c r="J90" s="104"/>
      <c r="K90" s="104"/>
      <c r="L90" s="104"/>
      <c r="M90" s="106"/>
      <c r="N90" s="104"/>
      <c r="O90" s="106"/>
      <c r="P90" s="104"/>
      <c r="Q90" s="106"/>
      <c r="R90" s="101" t="str">
        <f t="shared" si="34"/>
        <v> </v>
      </c>
      <c r="S90" s="101" t="str">
        <f t="shared" si="34"/>
        <v> </v>
      </c>
      <c r="T90" s="101" t="str">
        <f t="shared" si="35"/>
        <v> </v>
      </c>
      <c r="U90" s="102" t="str">
        <f t="shared" si="36"/>
        <v> </v>
      </c>
      <c r="V90" s="104"/>
      <c r="W90" s="104"/>
    </row>
    <row r="91" spans="1:23" ht="12.75" hidden="1">
      <c r="A91" s="103"/>
      <c r="B91" s="104"/>
      <c r="C91" s="104"/>
      <c r="D91" s="104"/>
      <c r="E91" s="105">
        <f t="shared" si="37"/>
        <v>0</v>
      </c>
      <c r="F91" s="104"/>
      <c r="G91" s="104"/>
      <c r="H91" s="106"/>
      <c r="I91" s="104"/>
      <c r="J91" s="106"/>
      <c r="K91" s="104"/>
      <c r="L91" s="106"/>
      <c r="M91" s="106"/>
      <c r="N91" s="106"/>
      <c r="O91" s="106"/>
      <c r="P91" s="106"/>
      <c r="Q91" s="106"/>
      <c r="R91" s="101" t="str">
        <f t="shared" si="34"/>
        <v> </v>
      </c>
      <c r="S91" s="101" t="str">
        <f t="shared" si="34"/>
        <v> </v>
      </c>
      <c r="T91" s="101" t="str">
        <f t="shared" si="35"/>
        <v> </v>
      </c>
      <c r="U91" s="102" t="str">
        <f t="shared" si="36"/>
        <v> </v>
      </c>
      <c r="V91" s="104"/>
      <c r="W91" s="104"/>
    </row>
    <row r="92" spans="1:23" ht="12.75" hidden="1">
      <c r="A92" s="103"/>
      <c r="B92" s="104"/>
      <c r="C92" s="104"/>
      <c r="D92" s="104"/>
      <c r="E92" s="105">
        <f t="shared" si="37"/>
        <v>0</v>
      </c>
      <c r="F92" s="104"/>
      <c r="G92" s="104"/>
      <c r="H92" s="106"/>
      <c r="I92" s="104"/>
      <c r="J92" s="106"/>
      <c r="K92" s="104"/>
      <c r="L92" s="106"/>
      <c r="M92" s="106"/>
      <c r="N92" s="106"/>
      <c r="O92" s="106"/>
      <c r="P92" s="106"/>
      <c r="Q92" s="106"/>
      <c r="R92" s="101" t="str">
        <f t="shared" si="34"/>
        <v> </v>
      </c>
      <c r="S92" s="101" t="str">
        <f t="shared" si="34"/>
        <v> </v>
      </c>
      <c r="T92" s="101" t="str">
        <f t="shared" si="35"/>
        <v> </v>
      </c>
      <c r="U92" s="102" t="str">
        <f t="shared" si="36"/>
        <v> </v>
      </c>
      <c r="V92" s="104"/>
      <c r="W92" s="104"/>
    </row>
    <row r="93" spans="1:23" ht="12.75" hidden="1">
      <c r="A93" s="103"/>
      <c r="B93" s="104"/>
      <c r="C93" s="104"/>
      <c r="D93" s="104"/>
      <c r="E93" s="105">
        <f t="shared" si="37"/>
        <v>0</v>
      </c>
      <c r="F93" s="104"/>
      <c r="G93" s="104"/>
      <c r="H93" s="106"/>
      <c r="I93" s="104"/>
      <c r="J93" s="106"/>
      <c r="K93" s="104"/>
      <c r="L93" s="106"/>
      <c r="M93" s="106"/>
      <c r="N93" s="106"/>
      <c r="O93" s="106"/>
      <c r="P93" s="106"/>
      <c r="Q93" s="106"/>
      <c r="R93" s="101" t="str">
        <f t="shared" si="34"/>
        <v> </v>
      </c>
      <c r="S93" s="101" t="str">
        <f t="shared" si="34"/>
        <v> </v>
      </c>
      <c r="T93" s="101" t="str">
        <f t="shared" si="35"/>
        <v> </v>
      </c>
      <c r="U93" s="102" t="str">
        <f t="shared" si="36"/>
        <v> </v>
      </c>
      <c r="V93" s="104"/>
      <c r="W93" s="104"/>
    </row>
    <row r="94" spans="1:23" ht="12.75" hidden="1">
      <c r="A94" s="107"/>
      <c r="B94" s="108"/>
      <c r="C94" s="109"/>
      <c r="D94" s="109"/>
      <c r="E94" s="109"/>
      <c r="F94" s="108"/>
      <c r="G94" s="109"/>
      <c r="H94" s="108"/>
      <c r="I94" s="109"/>
      <c r="J94" s="108"/>
      <c r="K94" s="109"/>
      <c r="L94" s="108"/>
      <c r="M94" s="108"/>
      <c r="N94" s="108"/>
      <c r="O94" s="108"/>
      <c r="P94" s="108"/>
      <c r="Q94" s="108"/>
      <c r="R94" s="110" t="str">
        <f aca="true" t="shared" si="38" ref="R94:S96">IF(L94=0," ",(N94-L94)/L94)</f>
        <v> </v>
      </c>
      <c r="S94" s="111" t="str">
        <f t="shared" si="38"/>
        <v> </v>
      </c>
      <c r="T94" s="110" t="str">
        <f t="shared" si="35"/>
        <v> </v>
      </c>
      <c r="U94" s="111" t="str">
        <f t="shared" si="36"/>
        <v> </v>
      </c>
      <c r="V94" s="108"/>
      <c r="W94" s="109"/>
    </row>
    <row r="95" spans="1:23" ht="12.75" hidden="1">
      <c r="A95" s="107" t="s">
        <v>66</v>
      </c>
      <c r="B95" s="108">
        <f aca="true" t="shared" si="39" ref="B95:Q95">B78+B68</f>
        <v>62535000</v>
      </c>
      <c r="C95" s="108">
        <f t="shared" si="39"/>
        <v>0</v>
      </c>
      <c r="D95" s="108">
        <f t="shared" si="39"/>
        <v>0</v>
      </c>
      <c r="E95" s="108">
        <f t="shared" si="39"/>
        <v>62535000</v>
      </c>
      <c r="F95" s="108">
        <f t="shared" si="39"/>
        <v>0</v>
      </c>
      <c r="G95" s="108">
        <f t="shared" si="39"/>
        <v>0</v>
      </c>
      <c r="H95" s="108">
        <f t="shared" si="39"/>
        <v>17247000</v>
      </c>
      <c r="I95" s="108">
        <f t="shared" si="39"/>
        <v>0</v>
      </c>
      <c r="J95" s="108">
        <f t="shared" si="39"/>
        <v>0</v>
      </c>
      <c r="K95" s="108">
        <f t="shared" si="39"/>
        <v>0</v>
      </c>
      <c r="L95" s="108">
        <f t="shared" si="39"/>
        <v>0</v>
      </c>
      <c r="M95" s="108">
        <f t="shared" si="39"/>
        <v>0</v>
      </c>
      <c r="N95" s="108">
        <f t="shared" si="39"/>
        <v>0</v>
      </c>
      <c r="O95" s="108">
        <f t="shared" si="39"/>
        <v>0</v>
      </c>
      <c r="P95" s="108">
        <f t="shared" si="39"/>
        <v>17247000</v>
      </c>
      <c r="Q95" s="108">
        <f t="shared" si="39"/>
        <v>0</v>
      </c>
      <c r="R95" s="110" t="str">
        <f t="shared" si="38"/>
        <v> </v>
      </c>
      <c r="S95" s="111" t="str">
        <f t="shared" si="38"/>
        <v> </v>
      </c>
      <c r="T95" s="110">
        <f t="shared" si="35"/>
        <v>0.27579755337011275</v>
      </c>
      <c r="U95" s="111">
        <f t="shared" si="36"/>
        <v>0</v>
      </c>
      <c r="V95" s="108"/>
      <c r="W95" s="108"/>
    </row>
    <row r="96" spans="1:23" ht="12.75">
      <c r="A96" s="112" t="s">
        <v>103</v>
      </c>
      <c r="B96" s="113">
        <f>B68</f>
        <v>62535000</v>
      </c>
      <c r="C96" s="113">
        <f aca="true" t="shared" si="40" ref="C96:Q96">C68</f>
        <v>0</v>
      </c>
      <c r="D96" s="113">
        <f t="shared" si="40"/>
        <v>0</v>
      </c>
      <c r="E96" s="113">
        <f t="shared" si="40"/>
        <v>62535000</v>
      </c>
      <c r="F96" s="113">
        <f t="shared" si="40"/>
        <v>0</v>
      </c>
      <c r="G96" s="113">
        <f t="shared" si="40"/>
        <v>0</v>
      </c>
      <c r="H96" s="113">
        <f t="shared" si="40"/>
        <v>17247000</v>
      </c>
      <c r="I96" s="113">
        <f t="shared" si="40"/>
        <v>0</v>
      </c>
      <c r="J96" s="113">
        <f t="shared" si="40"/>
        <v>0</v>
      </c>
      <c r="K96" s="113">
        <f t="shared" si="40"/>
        <v>0</v>
      </c>
      <c r="L96" s="113">
        <f t="shared" si="40"/>
        <v>0</v>
      </c>
      <c r="M96" s="113">
        <f t="shared" si="40"/>
        <v>0</v>
      </c>
      <c r="N96" s="113">
        <f t="shared" si="40"/>
        <v>0</v>
      </c>
      <c r="O96" s="113">
        <f t="shared" si="40"/>
        <v>0</v>
      </c>
      <c r="P96" s="113">
        <f t="shared" si="40"/>
        <v>17247000</v>
      </c>
      <c r="Q96" s="113">
        <f t="shared" si="40"/>
        <v>0</v>
      </c>
      <c r="R96" s="110" t="str">
        <f t="shared" si="38"/>
        <v> </v>
      </c>
      <c r="S96" s="111" t="str">
        <f t="shared" si="38"/>
        <v> </v>
      </c>
      <c r="T96" s="110">
        <f t="shared" si="35"/>
        <v>0.27579755337011275</v>
      </c>
      <c r="U96" s="111">
        <f t="shared" si="36"/>
        <v>0</v>
      </c>
      <c r="V96" s="113"/>
      <c r="W96" s="113"/>
    </row>
    <row r="97" spans="1:23" ht="12.75">
      <c r="A97" s="114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6"/>
      <c r="S97" s="116"/>
      <c r="T97" s="116"/>
      <c r="U97" s="116"/>
      <c r="V97" s="115"/>
      <c r="W97" s="115"/>
    </row>
    <row r="98" ht="12.75">
      <c r="A98" s="117" t="s">
        <v>104</v>
      </c>
    </row>
    <row r="99" ht="12.75">
      <c r="A99" s="117" t="s">
        <v>105</v>
      </c>
    </row>
    <row r="100" spans="1:22" ht="12.75">
      <c r="A100" s="117" t="s">
        <v>106</v>
      </c>
      <c r="B100" s="118"/>
      <c r="C100" s="118"/>
      <c r="D100" s="118"/>
      <c r="E100" s="118"/>
      <c r="F100" s="118"/>
      <c r="H100" s="118"/>
      <c r="I100" s="118"/>
      <c r="J100" s="118"/>
      <c r="K100" s="118"/>
      <c r="V100" s="118"/>
    </row>
    <row r="101" spans="1:22" ht="12.75">
      <c r="A101" s="117" t="s">
        <v>107</v>
      </c>
      <c r="B101" s="118"/>
      <c r="C101" s="118"/>
      <c r="D101" s="118"/>
      <c r="E101" s="118"/>
      <c r="F101" s="118"/>
      <c r="H101" s="118"/>
      <c r="I101" s="118"/>
      <c r="J101" s="118"/>
      <c r="K101" s="118"/>
      <c r="V101" s="118"/>
    </row>
    <row r="102" spans="1:22" ht="12.75">
      <c r="A102" s="117" t="s">
        <v>108</v>
      </c>
      <c r="B102" s="118"/>
      <c r="C102" s="118"/>
      <c r="D102" s="118"/>
      <c r="E102" s="118"/>
      <c r="F102" s="118"/>
      <c r="H102" s="118"/>
      <c r="I102" s="118"/>
      <c r="J102" s="118"/>
      <c r="K102" s="118"/>
      <c r="V102" s="118"/>
    </row>
    <row r="103" ht="12.75">
      <c r="A103" s="117" t="s">
        <v>109</v>
      </c>
    </row>
    <row r="106" spans="1:23" ht="12.75">
      <c r="A106" s="118"/>
      <c r="G106" s="118"/>
      <c r="W106" s="118"/>
    </row>
    <row r="107" spans="1:23" ht="12.75">
      <c r="A107" s="118"/>
      <c r="G107" s="118"/>
      <c r="W107" s="118"/>
    </row>
    <row r="108" spans="1:23" ht="12.75">
      <c r="A108" s="118"/>
      <c r="G108" s="118"/>
      <c r="W108" s="118"/>
    </row>
  </sheetData>
  <sheetProtection password="F954" sheet="1" objects="1" scenarios="1"/>
  <mergeCells count="17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R57:S57"/>
    <mergeCell ref="T57:U57"/>
    <mergeCell ref="V57:W57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8"/>
  <sheetViews>
    <sheetView showGridLines="0" zoomScalePageLayoutView="0" workbookViewId="0" topLeftCell="A1">
      <selection activeCell="A1" sqref="A1:U1"/>
    </sheetView>
  </sheetViews>
  <sheetFormatPr defaultColWidth="9.140625" defaultRowHeight="12.75"/>
  <cols>
    <col min="1" max="1" width="48.00390625" style="0" customWidth="1"/>
    <col min="2" max="9" width="13.7109375" style="0" customWidth="1"/>
    <col min="10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"/>
      <c r="W1" s="1"/>
    </row>
    <row r="2" spans="1:23" ht="18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2"/>
      <c r="W2" s="2"/>
    </row>
    <row r="3" spans="1:23" ht="18" customHeight="1">
      <c r="A3" s="125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2"/>
      <c r="W3" s="2"/>
    </row>
    <row r="4" spans="1:23" ht="18" customHeight="1">
      <c r="A4" s="125" t="s">
        <v>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2"/>
      <c r="W4" s="2"/>
    </row>
    <row r="5" spans="1:23" ht="15" customHeight="1">
      <c r="A5" s="126" t="s">
        <v>112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3"/>
      <c r="W5" s="3"/>
    </row>
    <row r="6" spans="1:23" ht="12.75" customHeight="1">
      <c r="A6" s="4"/>
      <c r="B6" s="4"/>
      <c r="C6" s="4"/>
      <c r="D6" s="4"/>
      <c r="E6" s="5"/>
      <c r="F6" s="119" t="s">
        <v>3</v>
      </c>
      <c r="G6" s="120"/>
      <c r="H6" s="119" t="s">
        <v>4</v>
      </c>
      <c r="I6" s="120"/>
      <c r="J6" s="119" t="s">
        <v>5</v>
      </c>
      <c r="K6" s="120"/>
      <c r="L6" s="119" t="s">
        <v>6</v>
      </c>
      <c r="M6" s="120"/>
      <c r="N6" s="119" t="s">
        <v>7</v>
      </c>
      <c r="O6" s="120"/>
      <c r="P6" s="119" t="s">
        <v>8</v>
      </c>
      <c r="Q6" s="120"/>
      <c r="R6" s="119" t="s">
        <v>9</v>
      </c>
      <c r="S6" s="120"/>
      <c r="T6" s="119" t="s">
        <v>10</v>
      </c>
      <c r="U6" s="120"/>
      <c r="V6" s="119" t="s">
        <v>11</v>
      </c>
      <c r="W6" s="120"/>
    </row>
    <row r="7" spans="1:23" ht="76.5">
      <c r="A7" s="6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hidden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>
        <v>0</v>
      </c>
      <c r="I9" s="20">
        <v>0</v>
      </c>
      <c r="J9" s="19"/>
      <c r="K9" s="20"/>
      <c r="L9" s="19"/>
      <c r="M9" s="20"/>
      <c r="N9" s="19"/>
      <c r="O9" s="20"/>
      <c r="P9" s="19">
        <f>$H9+$J9+$L9+$N9</f>
        <v>0</v>
      </c>
      <c r="Q9" s="20">
        <f>$I9+$K9+$M9+$O9</f>
        <v>0</v>
      </c>
      <c r="R9" s="21">
        <f>IF($H9=0,0,(($H9-$H9)/$H9)*100)</f>
        <v>0</v>
      </c>
      <c r="S9" s="22">
        <f>IF($I9=0,0,(($I9-$I9)/$I9)*100)</f>
        <v>0</v>
      </c>
      <c r="T9" s="21">
        <f>IF($E9=0,0,($P9/$E9)*100)</f>
        <v>0</v>
      </c>
      <c r="U9" s="23">
        <f>IF($E9=0,0,($Q9/$E9)*100)</f>
        <v>0</v>
      </c>
      <c r="V9" s="19"/>
      <c r="W9" s="20"/>
    </row>
    <row r="10" spans="1:23" ht="12.75">
      <c r="A10" s="17" t="s">
        <v>34</v>
      </c>
      <c r="B10" s="18">
        <v>35000000</v>
      </c>
      <c r="C10" s="18">
        <v>0</v>
      </c>
      <c r="D10" s="18"/>
      <c r="E10" s="18">
        <f>$B10+$C10+$D10</f>
        <v>35000000</v>
      </c>
      <c r="F10" s="19">
        <v>35000000</v>
      </c>
      <c r="G10" s="20">
        <v>35000000</v>
      </c>
      <c r="H10" s="19">
        <v>9124000</v>
      </c>
      <c r="I10" s="20">
        <v>7431924</v>
      </c>
      <c r="J10" s="19"/>
      <c r="K10" s="20"/>
      <c r="L10" s="19"/>
      <c r="M10" s="20"/>
      <c r="N10" s="19"/>
      <c r="O10" s="20"/>
      <c r="P10" s="19">
        <f>$H10+$J10+$L10+$N10</f>
        <v>9124000</v>
      </c>
      <c r="Q10" s="20">
        <f>$I10+$K10+$M10+$O10</f>
        <v>7431924</v>
      </c>
      <c r="R10" s="21">
        <f>IF($H10=0,0,(($H10-$H10)/$H10)*100)</f>
        <v>0</v>
      </c>
      <c r="S10" s="22">
        <f>IF($I10=0,0,(($I10-$I10)/$I10)*100)</f>
        <v>0</v>
      </c>
      <c r="T10" s="21">
        <f>IF($E10=0,0,($P10/$E10)*100)</f>
        <v>26.06857142857143</v>
      </c>
      <c r="U10" s="23">
        <f>IF($E10=0,0,($Q10/$E10)*100)</f>
        <v>21.234068571428573</v>
      </c>
      <c r="V10" s="19"/>
      <c r="W10" s="20"/>
    </row>
    <row r="11" spans="1:23" ht="12.75">
      <c r="A11" s="17" t="s">
        <v>35</v>
      </c>
      <c r="B11" s="18">
        <v>5400000</v>
      </c>
      <c r="C11" s="18">
        <v>0</v>
      </c>
      <c r="D11" s="18"/>
      <c r="E11" s="18">
        <f>$B11+$C11+$D11</f>
        <v>5400000</v>
      </c>
      <c r="F11" s="19">
        <v>400000</v>
      </c>
      <c r="G11" s="20">
        <v>400000</v>
      </c>
      <c r="H11" s="19">
        <v>612000</v>
      </c>
      <c r="I11" s="20">
        <v>404000</v>
      </c>
      <c r="J11" s="19"/>
      <c r="K11" s="20"/>
      <c r="L11" s="19"/>
      <c r="M11" s="20"/>
      <c r="N11" s="19"/>
      <c r="O11" s="20"/>
      <c r="P11" s="19">
        <f>$H11+$J11+$L11+$N11</f>
        <v>612000</v>
      </c>
      <c r="Q11" s="20">
        <f>$I11+$K11+$M11+$O11</f>
        <v>404000</v>
      </c>
      <c r="R11" s="21">
        <f>IF($H11=0,0,(($H11-$H11)/$H11)*100)</f>
        <v>0</v>
      </c>
      <c r="S11" s="22">
        <f>IF($I11=0,0,(($I11-$I11)/$I11)*100)</f>
        <v>0</v>
      </c>
      <c r="T11" s="21">
        <f>IF($E11=0,0,($P11/$E11)*100)</f>
        <v>11.333333333333332</v>
      </c>
      <c r="U11" s="23">
        <f>IF($E11=0,0,($Q11/$E11)*100)</f>
        <v>7.481481481481482</v>
      </c>
      <c r="V11" s="19"/>
      <c r="W11" s="20"/>
    </row>
    <row r="12" spans="1:23" ht="12.75">
      <c r="A12" s="17" t="s">
        <v>36</v>
      </c>
      <c r="B12" s="18">
        <v>19308000</v>
      </c>
      <c r="C12" s="18">
        <v>0</v>
      </c>
      <c r="D12" s="18"/>
      <c r="E12" s="18">
        <f>$B12+$C12+$D12</f>
        <v>19308000</v>
      </c>
      <c r="F12" s="19">
        <v>9308000</v>
      </c>
      <c r="G12" s="20">
        <v>11831000</v>
      </c>
      <c r="H12" s="19">
        <v>4386000</v>
      </c>
      <c r="I12" s="20">
        <v>6014049</v>
      </c>
      <c r="J12" s="19"/>
      <c r="K12" s="20"/>
      <c r="L12" s="19"/>
      <c r="M12" s="20"/>
      <c r="N12" s="19"/>
      <c r="O12" s="20"/>
      <c r="P12" s="19">
        <f>$H12+$J12+$L12+$N12</f>
        <v>4386000</v>
      </c>
      <c r="Q12" s="20">
        <f>$I12+$K12+$M12+$O12</f>
        <v>6014049</v>
      </c>
      <c r="R12" s="21">
        <f>IF($H12=0,0,(($H12-$H12)/$H12)*100)</f>
        <v>0</v>
      </c>
      <c r="S12" s="22">
        <f>IF($I12=0,0,(($I12-$I12)/$I12)*100)</f>
        <v>0</v>
      </c>
      <c r="T12" s="21">
        <f>IF($E12=0,0,($P12/$E12)*100)</f>
        <v>22.71597265382225</v>
      </c>
      <c r="U12" s="23">
        <f>IF($E12=0,0,($Q12/$E12)*100)</f>
        <v>31.147964574269732</v>
      </c>
      <c r="V12" s="19"/>
      <c r="W12" s="20"/>
    </row>
    <row r="13" spans="1:23" ht="12.75">
      <c r="A13" s="17" t="s">
        <v>37</v>
      </c>
      <c r="B13" s="18">
        <v>6630000</v>
      </c>
      <c r="C13" s="18">
        <v>0</v>
      </c>
      <c r="D13" s="18"/>
      <c r="E13" s="18">
        <f>$B13+$C13+$D13</f>
        <v>6630000</v>
      </c>
      <c r="F13" s="19">
        <v>3325000</v>
      </c>
      <c r="G13" s="20">
        <v>0</v>
      </c>
      <c r="H13" s="19">
        <v>0</v>
      </c>
      <c r="I13" s="20">
        <v>0</v>
      </c>
      <c r="J13" s="19"/>
      <c r="K13" s="20"/>
      <c r="L13" s="19"/>
      <c r="M13" s="20"/>
      <c r="N13" s="19"/>
      <c r="O13" s="20"/>
      <c r="P13" s="19">
        <f>$H13+$J13+$L13+$N13</f>
        <v>0</v>
      </c>
      <c r="Q13" s="20">
        <f>$I13+$K13+$M13+$O13</f>
        <v>0</v>
      </c>
      <c r="R13" s="21">
        <f>IF($H13=0,0,(($H13-$H13)/$H13)*100)</f>
        <v>0</v>
      </c>
      <c r="S13" s="22">
        <f>IF($I13=0,0,(($I13-$I13)/$I13)*100)</f>
        <v>0</v>
      </c>
      <c r="T13" s="21">
        <f>IF($E13=0,0,($P13/$E13)*100)</f>
        <v>0</v>
      </c>
      <c r="U13" s="23">
        <f>IF($E13=0,0,($Q13/$E13)*100)</f>
        <v>0</v>
      </c>
      <c r="V13" s="19"/>
      <c r="W13" s="20"/>
    </row>
    <row r="14" spans="1:23" ht="12.75">
      <c r="A14" s="24" t="s">
        <v>38</v>
      </c>
      <c r="B14" s="25">
        <f>SUM(B9:B13)</f>
        <v>66338000</v>
      </c>
      <c r="C14" s="25">
        <f>SUM(C9:C13)</f>
        <v>0</v>
      </c>
      <c r="D14" s="25">
        <f>SUM(D9:D13)</f>
        <v>0</v>
      </c>
      <c r="E14" s="25">
        <f>$B14+$C14+$D14</f>
        <v>66338000</v>
      </c>
      <c r="F14" s="26">
        <f aca="true" t="shared" si="0" ref="F14:O14">SUM(F9:F13)</f>
        <v>48033000</v>
      </c>
      <c r="G14" s="27">
        <f t="shared" si="0"/>
        <v>47231000</v>
      </c>
      <c r="H14" s="26">
        <f t="shared" si="0"/>
        <v>14122000</v>
      </c>
      <c r="I14" s="27">
        <f t="shared" si="0"/>
        <v>13849973</v>
      </c>
      <c r="J14" s="26">
        <f t="shared" si="0"/>
        <v>0</v>
      </c>
      <c r="K14" s="27">
        <f t="shared" si="0"/>
        <v>0</v>
      </c>
      <c r="L14" s="26">
        <f t="shared" si="0"/>
        <v>0</v>
      </c>
      <c r="M14" s="27">
        <f t="shared" si="0"/>
        <v>0</v>
      </c>
      <c r="N14" s="26">
        <f t="shared" si="0"/>
        <v>0</v>
      </c>
      <c r="O14" s="27">
        <f t="shared" si="0"/>
        <v>0</v>
      </c>
      <c r="P14" s="26">
        <f>$H14+$J14+$L14+$N14</f>
        <v>14122000</v>
      </c>
      <c r="Q14" s="27">
        <f>$I14+$K14+$M14+$O14</f>
        <v>13849973</v>
      </c>
      <c r="R14" s="28">
        <f>IF($H14=0,0,(($H14-$H14)/$H14)*100)</f>
        <v>0</v>
      </c>
      <c r="S14" s="29">
        <f>IF($I14=0,0,(($I14-$I14)/$I14)*100)</f>
        <v>0</v>
      </c>
      <c r="T14" s="28">
        <f>IF(SUM($E9:$E12)=0,0,(P14/SUM($E9:$E12))*100)</f>
        <v>23.651771956856702</v>
      </c>
      <c r="U14" s="30">
        <f>IF(SUM($E9:$E12)=0,0,(Q14/SUM($E9:$E12))*100)</f>
        <v>23.196176391773296</v>
      </c>
      <c r="V14" s="26">
        <f>SUM(V9:V13)</f>
        <v>0</v>
      </c>
      <c r="W14" s="27">
        <f>SUM(W9:W13)</f>
        <v>0</v>
      </c>
    </row>
    <row r="15" spans="1:23" ht="12.75" customHeight="1">
      <c r="A15" s="10" t="s">
        <v>39</v>
      </c>
      <c r="B15" s="31"/>
      <c r="C15" s="31"/>
      <c r="D15" s="31"/>
      <c r="E15" s="31"/>
      <c r="F15" s="32"/>
      <c r="G15" s="33"/>
      <c r="H15" s="32"/>
      <c r="I15" s="33"/>
      <c r="J15" s="32"/>
      <c r="K15" s="33"/>
      <c r="L15" s="32"/>
      <c r="M15" s="33"/>
      <c r="N15" s="32"/>
      <c r="O15" s="33"/>
      <c r="P15" s="32"/>
      <c r="Q15" s="33"/>
      <c r="R15" s="14"/>
      <c r="S15" s="15"/>
      <c r="T15" s="14"/>
      <c r="U15" s="16"/>
      <c r="V15" s="32"/>
      <c r="W15" s="33"/>
    </row>
    <row r="16" spans="1:23" ht="12.75">
      <c r="A16" s="17" t="s">
        <v>40</v>
      </c>
      <c r="B16" s="18">
        <v>20656000</v>
      </c>
      <c r="C16" s="18">
        <v>0</v>
      </c>
      <c r="D16" s="18"/>
      <c r="E16" s="18">
        <f>$B16+$C16+$D16</f>
        <v>20656000</v>
      </c>
      <c r="F16" s="19">
        <v>20656000</v>
      </c>
      <c r="G16" s="20">
        <v>20656000</v>
      </c>
      <c r="H16" s="19">
        <v>0</v>
      </c>
      <c r="I16" s="20">
        <v>3388572</v>
      </c>
      <c r="J16" s="19"/>
      <c r="K16" s="20"/>
      <c r="L16" s="19"/>
      <c r="M16" s="20"/>
      <c r="N16" s="19"/>
      <c r="O16" s="20"/>
      <c r="P16" s="19">
        <f>$H16+$J16+$L16+$N16</f>
        <v>0</v>
      </c>
      <c r="Q16" s="20">
        <f>$I16+$K16+$M16+$O16</f>
        <v>3388572</v>
      </c>
      <c r="R16" s="21">
        <f>IF($H16=0,0,(($H16-$H16)/$H16)*100)</f>
        <v>0</v>
      </c>
      <c r="S16" s="22">
        <f>IF($I16=0,0,(($I16-$I16)/$I16)*100)</f>
        <v>0</v>
      </c>
      <c r="T16" s="21">
        <f>IF($E16=0,0,($P16/$E16)*100)</f>
        <v>0</v>
      </c>
      <c r="U16" s="23">
        <f>IF($E16=0,0,($Q16/$E16)*100)</f>
        <v>16.40478311386522</v>
      </c>
      <c r="V16" s="19"/>
      <c r="W16" s="20"/>
    </row>
    <row r="17" spans="1:23" ht="12.75">
      <c r="A17" s="17" t="s">
        <v>41</v>
      </c>
      <c r="B17" s="18">
        <v>0</v>
      </c>
      <c r="C17" s="18">
        <v>0</v>
      </c>
      <c r="D17" s="18"/>
      <c r="E17" s="18">
        <f>$B17+$C17+$D17</f>
        <v>0</v>
      </c>
      <c r="F17" s="19">
        <v>0</v>
      </c>
      <c r="G17" s="20">
        <v>0</v>
      </c>
      <c r="H17" s="19">
        <v>0</v>
      </c>
      <c r="I17" s="20">
        <v>0</v>
      </c>
      <c r="J17" s="19"/>
      <c r="K17" s="20"/>
      <c r="L17" s="19"/>
      <c r="M17" s="20"/>
      <c r="N17" s="19"/>
      <c r="O17" s="20"/>
      <c r="P17" s="19">
        <f>$H17+$J17+$L17+$N17</f>
        <v>0</v>
      </c>
      <c r="Q17" s="20">
        <f>$I17+$K17+$M17+$O17</f>
        <v>0</v>
      </c>
      <c r="R17" s="21">
        <f>IF($H17=0,0,(($H17-$H17)/$H17)*100)</f>
        <v>0</v>
      </c>
      <c r="S17" s="22">
        <f>IF($I17=0,0,(($I17-$I17)/$I17)*100)</f>
        <v>0</v>
      </c>
      <c r="T17" s="21">
        <f>IF($E17=0,0,($P17/$E17)*100)</f>
        <v>0</v>
      </c>
      <c r="U17" s="23">
        <f>IF($E17=0,0,($Q17/$E17)*100)</f>
        <v>0</v>
      </c>
      <c r="V17" s="19"/>
      <c r="W17" s="20"/>
    </row>
    <row r="18" spans="1:23" ht="12.75">
      <c r="A18" s="17" t="s">
        <v>42</v>
      </c>
      <c r="B18" s="18">
        <v>0</v>
      </c>
      <c r="C18" s="18">
        <v>0</v>
      </c>
      <c r="D18" s="18"/>
      <c r="E18" s="18">
        <f>$B18+$C18+$D18</f>
        <v>0</v>
      </c>
      <c r="F18" s="19">
        <v>0</v>
      </c>
      <c r="G18" s="20">
        <v>0</v>
      </c>
      <c r="H18" s="19">
        <v>0</v>
      </c>
      <c r="I18" s="20">
        <v>0</v>
      </c>
      <c r="J18" s="19"/>
      <c r="K18" s="20"/>
      <c r="L18" s="19"/>
      <c r="M18" s="20"/>
      <c r="N18" s="19"/>
      <c r="O18" s="20"/>
      <c r="P18" s="19">
        <f>$H18+$J18+$L18+$N18</f>
        <v>0</v>
      </c>
      <c r="Q18" s="20">
        <f>$I18+$K18+$M18+$O18</f>
        <v>0</v>
      </c>
      <c r="R18" s="21">
        <f>IF($H18=0,0,(($H18-$H18)/$H18)*100)</f>
        <v>0</v>
      </c>
      <c r="S18" s="22">
        <f>IF($I18=0,0,(($I18-$I18)/$I18)*100)</f>
        <v>0</v>
      </c>
      <c r="T18" s="21">
        <f>IF($E18=0,0,($P18/$E18)*100)</f>
        <v>0</v>
      </c>
      <c r="U18" s="23">
        <f>IF($E18=0,0,($Q18/$E18)*100)</f>
        <v>0</v>
      </c>
      <c r="V18" s="19"/>
      <c r="W18" s="20"/>
    </row>
    <row r="19" spans="1:23" ht="12.75">
      <c r="A19" s="24" t="s">
        <v>38</v>
      </c>
      <c r="B19" s="25">
        <f>SUM(B16:B18)</f>
        <v>20656000</v>
      </c>
      <c r="C19" s="25">
        <f>SUM(C16:C18)</f>
        <v>0</v>
      </c>
      <c r="D19" s="25">
        <f>SUM(D16:D18)</f>
        <v>0</v>
      </c>
      <c r="E19" s="25">
        <f>$B19+$C19+$D19</f>
        <v>20656000</v>
      </c>
      <c r="F19" s="26">
        <f aca="true" t="shared" si="1" ref="F19:O19">SUM(F16:F18)</f>
        <v>20656000</v>
      </c>
      <c r="G19" s="27">
        <f t="shared" si="1"/>
        <v>20656000</v>
      </c>
      <c r="H19" s="26">
        <f t="shared" si="1"/>
        <v>0</v>
      </c>
      <c r="I19" s="27">
        <f t="shared" si="1"/>
        <v>3388572</v>
      </c>
      <c r="J19" s="26">
        <f t="shared" si="1"/>
        <v>0</v>
      </c>
      <c r="K19" s="27">
        <f t="shared" si="1"/>
        <v>0</v>
      </c>
      <c r="L19" s="26">
        <f t="shared" si="1"/>
        <v>0</v>
      </c>
      <c r="M19" s="27">
        <f t="shared" si="1"/>
        <v>0</v>
      </c>
      <c r="N19" s="26">
        <f t="shared" si="1"/>
        <v>0</v>
      </c>
      <c r="O19" s="27">
        <f t="shared" si="1"/>
        <v>0</v>
      </c>
      <c r="P19" s="26">
        <f>$H19+$J19+$L19+$N19</f>
        <v>0</v>
      </c>
      <c r="Q19" s="27">
        <f>$I19+$K19+$M19+$O19</f>
        <v>3388572</v>
      </c>
      <c r="R19" s="28">
        <f>IF($H19=0,0,(($H19-$H19)/$H19)*100)</f>
        <v>0</v>
      </c>
      <c r="S19" s="29">
        <f>IF($I19=0,0,(($I19-$I19)/$I19)*100)</f>
        <v>0</v>
      </c>
      <c r="T19" s="28">
        <f>IF(SUM($E16:$E17)=0,0,(P19/SUM($E16:$E17))*100)</f>
        <v>0</v>
      </c>
      <c r="U19" s="30">
        <f>IF(SUM($E16:$E17)=0,0,(Q19/SUM($E16:$E17))*100)</f>
        <v>16.40478311386522</v>
      </c>
      <c r="V19" s="26">
        <f>SUM(V16:V18)</f>
        <v>0</v>
      </c>
      <c r="W19" s="27">
        <f>SUM(W16:W18)</f>
        <v>0</v>
      </c>
    </row>
    <row r="20" spans="1:23" ht="12.75" customHeight="1">
      <c r="A20" s="10" t="s">
        <v>43</v>
      </c>
      <c r="B20" s="31"/>
      <c r="C20" s="31"/>
      <c r="D20" s="31"/>
      <c r="E20" s="31"/>
      <c r="F20" s="32"/>
      <c r="G20" s="33"/>
      <c r="H20" s="32"/>
      <c r="I20" s="33"/>
      <c r="J20" s="32"/>
      <c r="K20" s="33"/>
      <c r="L20" s="32"/>
      <c r="M20" s="33"/>
      <c r="N20" s="32"/>
      <c r="O20" s="33"/>
      <c r="P20" s="32"/>
      <c r="Q20" s="33"/>
      <c r="R20" s="14"/>
      <c r="S20" s="15"/>
      <c r="T20" s="14"/>
      <c r="U20" s="16"/>
      <c r="V20" s="32"/>
      <c r="W20" s="33"/>
    </row>
    <row r="21" spans="1:23" ht="12.75">
      <c r="A21" s="17" t="s">
        <v>44</v>
      </c>
      <c r="B21" s="18">
        <v>303484000</v>
      </c>
      <c r="C21" s="18">
        <v>0</v>
      </c>
      <c r="D21" s="18"/>
      <c r="E21" s="18">
        <f>$B21+$C21+$D21</f>
        <v>303484000</v>
      </c>
      <c r="F21" s="19">
        <v>50000000</v>
      </c>
      <c r="G21" s="20">
        <v>50000000</v>
      </c>
      <c r="H21" s="19">
        <v>13067000</v>
      </c>
      <c r="I21" s="20">
        <v>15551816</v>
      </c>
      <c r="J21" s="19"/>
      <c r="K21" s="20"/>
      <c r="L21" s="19"/>
      <c r="M21" s="20"/>
      <c r="N21" s="19"/>
      <c r="O21" s="20"/>
      <c r="P21" s="19">
        <f>$H21+$J21+$L21+$N21</f>
        <v>13067000</v>
      </c>
      <c r="Q21" s="20">
        <f>$I21+$K21+$M21+$O21</f>
        <v>15551816</v>
      </c>
      <c r="R21" s="21">
        <f>IF($H21=0,0,(($H21-$H21)/$H21)*100)</f>
        <v>0</v>
      </c>
      <c r="S21" s="22">
        <f>IF($I21=0,0,(($I21-$I21)/$I21)*100)</f>
        <v>0</v>
      </c>
      <c r="T21" s="21">
        <f>IF($E21=0,0,($P21/$E21)*100)</f>
        <v>4.305663560517194</v>
      </c>
      <c r="U21" s="23">
        <f>IF($E21=0,0,($Q21/$E21)*100)</f>
        <v>5.124426987913695</v>
      </c>
      <c r="V21" s="19"/>
      <c r="W21" s="20"/>
    </row>
    <row r="22" spans="1:23" ht="12.75">
      <c r="A22" s="17" t="s">
        <v>45</v>
      </c>
      <c r="B22" s="18">
        <v>3551000</v>
      </c>
      <c r="C22" s="18">
        <v>0</v>
      </c>
      <c r="D22" s="18"/>
      <c r="E22" s="18">
        <f>$B22+$C22+$D22</f>
        <v>3551000</v>
      </c>
      <c r="F22" s="19">
        <v>3551000</v>
      </c>
      <c r="G22" s="20">
        <v>1776000</v>
      </c>
      <c r="H22" s="19">
        <v>1733000</v>
      </c>
      <c r="I22" s="20">
        <v>0</v>
      </c>
      <c r="J22" s="19"/>
      <c r="K22" s="20"/>
      <c r="L22" s="19"/>
      <c r="M22" s="20"/>
      <c r="N22" s="19"/>
      <c r="O22" s="20"/>
      <c r="P22" s="19">
        <f>$H22+$J22+$L22+$N22</f>
        <v>1733000</v>
      </c>
      <c r="Q22" s="20">
        <f>$I22+$K22+$M22+$O22</f>
        <v>0</v>
      </c>
      <c r="R22" s="21">
        <f>IF($H22=0,0,(($H22-$H22)/$H22)*100)</f>
        <v>0</v>
      </c>
      <c r="S22" s="22">
        <f>IF($I22=0,0,(($I22-$I22)/$I22)*100)</f>
        <v>0</v>
      </c>
      <c r="T22" s="21">
        <f>IF($E22=0,0,($P22/$E22)*100)</f>
        <v>48.80315404111518</v>
      </c>
      <c r="U22" s="23">
        <f>IF($E22=0,0,($Q22/$E22)*100)</f>
        <v>0</v>
      </c>
      <c r="V22" s="19"/>
      <c r="W22" s="20"/>
    </row>
    <row r="23" spans="1:23" ht="12.75">
      <c r="A23" s="24" t="s">
        <v>38</v>
      </c>
      <c r="B23" s="25">
        <f>SUM(B21:B22)</f>
        <v>307035000</v>
      </c>
      <c r="C23" s="25">
        <f>SUM(C21:C22)</f>
        <v>0</v>
      </c>
      <c r="D23" s="25">
        <f>SUM(D21:D22)</f>
        <v>0</v>
      </c>
      <c r="E23" s="25">
        <f>$B23+$C23+$D23</f>
        <v>307035000</v>
      </c>
      <c r="F23" s="26">
        <f aca="true" t="shared" si="2" ref="F23:O23">SUM(F21:F22)</f>
        <v>53551000</v>
      </c>
      <c r="G23" s="27">
        <f t="shared" si="2"/>
        <v>51776000</v>
      </c>
      <c r="H23" s="26">
        <f t="shared" si="2"/>
        <v>14800000</v>
      </c>
      <c r="I23" s="27">
        <f t="shared" si="2"/>
        <v>15551816</v>
      </c>
      <c r="J23" s="26">
        <f t="shared" si="2"/>
        <v>0</v>
      </c>
      <c r="K23" s="27">
        <f t="shared" si="2"/>
        <v>0</v>
      </c>
      <c r="L23" s="26">
        <f t="shared" si="2"/>
        <v>0</v>
      </c>
      <c r="M23" s="27">
        <f t="shared" si="2"/>
        <v>0</v>
      </c>
      <c r="N23" s="26">
        <f t="shared" si="2"/>
        <v>0</v>
      </c>
      <c r="O23" s="27">
        <f t="shared" si="2"/>
        <v>0</v>
      </c>
      <c r="P23" s="26">
        <f>$H23+$J23+$L23+$N23</f>
        <v>14800000</v>
      </c>
      <c r="Q23" s="27">
        <f>$I23+$K23+$M23+$O23</f>
        <v>15551816</v>
      </c>
      <c r="R23" s="28">
        <f>IF($H23=0,0,(($H23-$H23)/$H23)*100)</f>
        <v>0</v>
      </c>
      <c r="S23" s="29">
        <f>IF($I23=0,0,(($I23-$I23)/$I23)*100)</f>
        <v>0</v>
      </c>
      <c r="T23" s="28">
        <f>IF($E23=0,0,($P23/$E23)*100)</f>
        <v>4.820297360235804</v>
      </c>
      <c r="U23" s="30">
        <f>IF($E23=0,0,($Q23/$E23)*100)</f>
        <v>5.06516064943736</v>
      </c>
      <c r="V23" s="26">
        <f>SUM(V21:V22)</f>
        <v>0</v>
      </c>
      <c r="W23" s="27">
        <f>SUM(W21:W22)</f>
        <v>0</v>
      </c>
    </row>
    <row r="24" spans="1:23" ht="12.75" customHeight="1">
      <c r="A24" s="10" t="s">
        <v>46</v>
      </c>
      <c r="B24" s="31"/>
      <c r="C24" s="31"/>
      <c r="D24" s="31"/>
      <c r="E24" s="31"/>
      <c r="F24" s="32"/>
      <c r="G24" s="33"/>
      <c r="H24" s="32"/>
      <c r="I24" s="33"/>
      <c r="J24" s="32"/>
      <c r="K24" s="33"/>
      <c r="L24" s="32"/>
      <c r="M24" s="33"/>
      <c r="N24" s="32"/>
      <c r="O24" s="33"/>
      <c r="P24" s="32"/>
      <c r="Q24" s="33"/>
      <c r="R24" s="14"/>
      <c r="S24" s="15"/>
      <c r="T24" s="14"/>
      <c r="U24" s="16"/>
      <c r="V24" s="32"/>
      <c r="W24" s="33"/>
    </row>
    <row r="25" spans="1:23" ht="12.75">
      <c r="A25" s="17" t="s">
        <v>47</v>
      </c>
      <c r="B25" s="18">
        <v>38167000</v>
      </c>
      <c r="C25" s="18">
        <v>0</v>
      </c>
      <c r="D25" s="18"/>
      <c r="E25" s="18">
        <f>$B25+$C25+$D25</f>
        <v>38167000</v>
      </c>
      <c r="F25" s="19">
        <v>15267000</v>
      </c>
      <c r="G25" s="20">
        <v>25328000</v>
      </c>
      <c r="H25" s="19">
        <v>171000</v>
      </c>
      <c r="I25" s="20">
        <v>10069612</v>
      </c>
      <c r="J25" s="19"/>
      <c r="K25" s="20"/>
      <c r="L25" s="19"/>
      <c r="M25" s="20"/>
      <c r="N25" s="19"/>
      <c r="O25" s="20"/>
      <c r="P25" s="19">
        <f>$H25+$J25+$L25+$N25</f>
        <v>171000</v>
      </c>
      <c r="Q25" s="20">
        <f>$I25+$K25+$M25+$O25</f>
        <v>10069612</v>
      </c>
      <c r="R25" s="21">
        <f>IF($H25=0,0,(($H25-$H25)/$H25)*100)</f>
        <v>0</v>
      </c>
      <c r="S25" s="22">
        <f>IF($I25=0,0,(($I25-$I25)/$I25)*100)</f>
        <v>0</v>
      </c>
      <c r="T25" s="21">
        <f>IF($E25=0,0,($P25/$E25)*100)</f>
        <v>0.44803102156313046</v>
      </c>
      <c r="U25" s="23">
        <f>IF($E25=0,0,($Q25/$E25)*100)</f>
        <v>26.38303246259858</v>
      </c>
      <c r="V25" s="19"/>
      <c r="W25" s="20"/>
    </row>
    <row r="26" spans="1:23" ht="12.75">
      <c r="A26" s="24" t="s">
        <v>38</v>
      </c>
      <c r="B26" s="25">
        <f>B25</f>
        <v>38167000</v>
      </c>
      <c r="C26" s="25">
        <f>C25</f>
        <v>0</v>
      </c>
      <c r="D26" s="25">
        <f>D25</f>
        <v>0</v>
      </c>
      <c r="E26" s="25">
        <f>$B26+$C26+$D26</f>
        <v>38167000</v>
      </c>
      <c r="F26" s="26">
        <f aca="true" t="shared" si="3" ref="F26:O26">F25</f>
        <v>15267000</v>
      </c>
      <c r="G26" s="27">
        <f t="shared" si="3"/>
        <v>25328000</v>
      </c>
      <c r="H26" s="26">
        <f t="shared" si="3"/>
        <v>171000</v>
      </c>
      <c r="I26" s="27">
        <f t="shared" si="3"/>
        <v>10069612</v>
      </c>
      <c r="J26" s="26">
        <f t="shared" si="3"/>
        <v>0</v>
      </c>
      <c r="K26" s="27">
        <f t="shared" si="3"/>
        <v>0</v>
      </c>
      <c r="L26" s="26">
        <f t="shared" si="3"/>
        <v>0</v>
      </c>
      <c r="M26" s="27">
        <f t="shared" si="3"/>
        <v>0</v>
      </c>
      <c r="N26" s="26">
        <f t="shared" si="3"/>
        <v>0</v>
      </c>
      <c r="O26" s="27">
        <f t="shared" si="3"/>
        <v>0</v>
      </c>
      <c r="P26" s="26">
        <f>$H26+$J26+$L26+$N26</f>
        <v>171000</v>
      </c>
      <c r="Q26" s="27">
        <f>$I26+$K26+$M26+$O26</f>
        <v>10069612</v>
      </c>
      <c r="R26" s="28">
        <f>IF($H26=0,0,(($H26-$H26)/$H26)*100)</f>
        <v>0</v>
      </c>
      <c r="S26" s="29">
        <f>IF($I26=0,0,(($I26-$I26)/$I26)*100)</f>
        <v>0</v>
      </c>
      <c r="T26" s="28">
        <v>0</v>
      </c>
      <c r="U26" s="30">
        <v>0</v>
      </c>
      <c r="V26" s="26">
        <f>V25</f>
        <v>0</v>
      </c>
      <c r="W26" s="27">
        <f>W25</f>
        <v>0</v>
      </c>
    </row>
    <row r="27" spans="1:23" ht="12.75" customHeight="1">
      <c r="A27" s="10" t="s">
        <v>48</v>
      </c>
      <c r="B27" s="31"/>
      <c r="C27" s="31"/>
      <c r="D27" s="31"/>
      <c r="E27" s="31"/>
      <c r="F27" s="32"/>
      <c r="G27" s="33"/>
      <c r="H27" s="32"/>
      <c r="I27" s="33"/>
      <c r="J27" s="32"/>
      <c r="K27" s="33"/>
      <c r="L27" s="32"/>
      <c r="M27" s="33"/>
      <c r="N27" s="32"/>
      <c r="O27" s="33"/>
      <c r="P27" s="32"/>
      <c r="Q27" s="33"/>
      <c r="R27" s="14"/>
      <c r="S27" s="15"/>
      <c r="T27" s="14"/>
      <c r="U27" s="16"/>
      <c r="V27" s="32"/>
      <c r="W27" s="33"/>
    </row>
    <row r="28" spans="1:23" ht="12.75">
      <c r="A28" s="17" t="s">
        <v>49</v>
      </c>
      <c r="B28" s="18">
        <v>49300000</v>
      </c>
      <c r="C28" s="18">
        <v>0</v>
      </c>
      <c r="D28" s="18"/>
      <c r="E28" s="18">
        <f aca="true" t="shared" si="4" ref="E28:E33">$B28+$C28+$D28</f>
        <v>49300000</v>
      </c>
      <c r="F28" s="19">
        <v>38260000</v>
      </c>
      <c r="G28" s="20">
        <v>36060000</v>
      </c>
      <c r="H28" s="19">
        <v>0</v>
      </c>
      <c r="I28" s="20">
        <v>2109593</v>
      </c>
      <c r="J28" s="19"/>
      <c r="K28" s="20"/>
      <c r="L28" s="19"/>
      <c r="M28" s="20"/>
      <c r="N28" s="19"/>
      <c r="O28" s="20"/>
      <c r="P28" s="19">
        <f aca="true" t="shared" si="5" ref="P28:P33">$H28+$J28+$L28+$N28</f>
        <v>0</v>
      </c>
      <c r="Q28" s="20">
        <f aca="true" t="shared" si="6" ref="Q28:Q33">$I28+$K28+$M28+$O28</f>
        <v>2109593</v>
      </c>
      <c r="R28" s="21">
        <f aca="true" t="shared" si="7" ref="R28:R33">IF($H28=0,0,(($H28-$H28)/$H28)*100)</f>
        <v>0</v>
      </c>
      <c r="S28" s="22">
        <f aca="true" t="shared" si="8" ref="S28:S33">IF($I28=0,0,(($I28-$I28)/$I28)*100)</f>
        <v>0</v>
      </c>
      <c r="T28" s="21">
        <f>IF($E28=0,0,($P28/$E28)*100)</f>
        <v>0</v>
      </c>
      <c r="U28" s="23">
        <f>IF($E28=0,0,($Q28/$E28)*100)</f>
        <v>4.279093306288032</v>
      </c>
      <c r="V28" s="19"/>
      <c r="W28" s="20"/>
    </row>
    <row r="29" spans="1:23" ht="12.75">
      <c r="A29" s="17" t="s">
        <v>50</v>
      </c>
      <c r="B29" s="18">
        <v>246988000</v>
      </c>
      <c r="C29" s="18">
        <v>0</v>
      </c>
      <c r="D29" s="18"/>
      <c r="E29" s="18">
        <f t="shared" si="4"/>
        <v>246988000</v>
      </c>
      <c r="F29" s="19">
        <v>142523000</v>
      </c>
      <c r="G29" s="20">
        <v>0</v>
      </c>
      <c r="H29" s="19">
        <v>0</v>
      </c>
      <c r="I29" s="20">
        <v>0</v>
      </c>
      <c r="J29" s="19"/>
      <c r="K29" s="20"/>
      <c r="L29" s="19"/>
      <c r="M29" s="20"/>
      <c r="N29" s="19"/>
      <c r="O29" s="20"/>
      <c r="P29" s="19">
        <f t="shared" si="5"/>
        <v>0</v>
      </c>
      <c r="Q29" s="20">
        <f t="shared" si="6"/>
        <v>0</v>
      </c>
      <c r="R29" s="21">
        <f t="shared" si="7"/>
        <v>0</v>
      </c>
      <c r="S29" s="22">
        <f t="shared" si="8"/>
        <v>0</v>
      </c>
      <c r="T29" s="21">
        <f>IF($E29=0,0,($P29/$E29)*100)</f>
        <v>0</v>
      </c>
      <c r="U29" s="23">
        <f>IF($E29=0,0,($Q29/$E29)*100)</f>
        <v>0</v>
      </c>
      <c r="V29" s="19"/>
      <c r="W29" s="20"/>
    </row>
    <row r="30" spans="1:23" ht="25.5">
      <c r="A30" s="17" t="s">
        <v>51</v>
      </c>
      <c r="B30" s="18">
        <v>0</v>
      </c>
      <c r="C30" s="18">
        <v>0</v>
      </c>
      <c r="D30" s="18"/>
      <c r="E30" s="18">
        <f t="shared" si="4"/>
        <v>0</v>
      </c>
      <c r="F30" s="19">
        <v>0</v>
      </c>
      <c r="G30" s="20">
        <v>0</v>
      </c>
      <c r="H30" s="19">
        <v>0</v>
      </c>
      <c r="I30" s="20">
        <v>0</v>
      </c>
      <c r="J30" s="19"/>
      <c r="K30" s="20"/>
      <c r="L30" s="19"/>
      <c r="M30" s="20"/>
      <c r="N30" s="19"/>
      <c r="O30" s="20"/>
      <c r="P30" s="19">
        <f t="shared" si="5"/>
        <v>0</v>
      </c>
      <c r="Q30" s="20">
        <f t="shared" si="6"/>
        <v>0</v>
      </c>
      <c r="R30" s="21">
        <f t="shared" si="7"/>
        <v>0</v>
      </c>
      <c r="S30" s="22">
        <f t="shared" si="8"/>
        <v>0</v>
      </c>
      <c r="T30" s="21">
        <f>IF($E30=0,0,($P30/$E30)*100)</f>
        <v>0</v>
      </c>
      <c r="U30" s="23">
        <f>IF($E30=0,0,($Q30/$E30)*100)</f>
        <v>0</v>
      </c>
      <c r="V30" s="19"/>
      <c r="W30" s="20"/>
    </row>
    <row r="31" spans="1:23" ht="12.75">
      <c r="A31" s="17" t="s">
        <v>52</v>
      </c>
      <c r="B31" s="18">
        <v>28000000</v>
      </c>
      <c r="C31" s="18">
        <v>0</v>
      </c>
      <c r="D31" s="18"/>
      <c r="E31" s="18">
        <f t="shared" si="4"/>
        <v>28000000</v>
      </c>
      <c r="F31" s="19">
        <v>11000000</v>
      </c>
      <c r="G31" s="20">
        <v>0</v>
      </c>
      <c r="H31" s="19">
        <v>0</v>
      </c>
      <c r="I31" s="20">
        <v>0</v>
      </c>
      <c r="J31" s="19"/>
      <c r="K31" s="20"/>
      <c r="L31" s="19"/>
      <c r="M31" s="20"/>
      <c r="N31" s="19"/>
      <c r="O31" s="20"/>
      <c r="P31" s="19">
        <f t="shared" si="5"/>
        <v>0</v>
      </c>
      <c r="Q31" s="20">
        <f t="shared" si="6"/>
        <v>0</v>
      </c>
      <c r="R31" s="21">
        <f t="shared" si="7"/>
        <v>0</v>
      </c>
      <c r="S31" s="22">
        <f t="shared" si="8"/>
        <v>0</v>
      </c>
      <c r="T31" s="21">
        <f>IF($E31=0,0,($P31/$E31)*100)</f>
        <v>0</v>
      </c>
      <c r="U31" s="23">
        <f>IF($E31=0,0,($Q31/$E31)*100)</f>
        <v>0</v>
      </c>
      <c r="V31" s="19"/>
      <c r="W31" s="20"/>
    </row>
    <row r="32" spans="1:23" ht="12.75">
      <c r="A32" s="17" t="s">
        <v>53</v>
      </c>
      <c r="B32" s="18">
        <v>0</v>
      </c>
      <c r="C32" s="18">
        <v>0</v>
      </c>
      <c r="D32" s="18"/>
      <c r="E32" s="18">
        <f t="shared" si="4"/>
        <v>0</v>
      </c>
      <c r="F32" s="19">
        <v>0</v>
      </c>
      <c r="G32" s="20">
        <v>0</v>
      </c>
      <c r="H32" s="19">
        <v>0</v>
      </c>
      <c r="I32" s="20">
        <v>0</v>
      </c>
      <c r="J32" s="19"/>
      <c r="K32" s="20"/>
      <c r="L32" s="19"/>
      <c r="M32" s="20"/>
      <c r="N32" s="19"/>
      <c r="O32" s="20"/>
      <c r="P32" s="19">
        <f t="shared" si="5"/>
        <v>0</v>
      </c>
      <c r="Q32" s="20">
        <f t="shared" si="6"/>
        <v>0</v>
      </c>
      <c r="R32" s="21">
        <f t="shared" si="7"/>
        <v>0</v>
      </c>
      <c r="S32" s="22">
        <f t="shared" si="8"/>
        <v>0</v>
      </c>
      <c r="T32" s="21">
        <f>IF($E32=0,0,($P32/$E32)*100)</f>
        <v>0</v>
      </c>
      <c r="U32" s="23">
        <f>IF($E32=0,0,($Q32/$E32)*100)</f>
        <v>0</v>
      </c>
      <c r="V32" s="19"/>
      <c r="W32" s="20"/>
    </row>
    <row r="33" spans="1:23" ht="12.75">
      <c r="A33" s="24" t="s">
        <v>38</v>
      </c>
      <c r="B33" s="25">
        <f>SUM(B28:B32)</f>
        <v>324288000</v>
      </c>
      <c r="C33" s="25">
        <f>SUM(C28:C32)</f>
        <v>0</v>
      </c>
      <c r="D33" s="25">
        <f>SUM(D28:D32)</f>
        <v>0</v>
      </c>
      <c r="E33" s="25">
        <f t="shared" si="4"/>
        <v>324288000</v>
      </c>
      <c r="F33" s="26">
        <f aca="true" t="shared" si="9" ref="F33:O33">SUM(F28:F32)</f>
        <v>191783000</v>
      </c>
      <c r="G33" s="27">
        <f t="shared" si="9"/>
        <v>36060000</v>
      </c>
      <c r="H33" s="26">
        <f t="shared" si="9"/>
        <v>0</v>
      </c>
      <c r="I33" s="27">
        <f t="shared" si="9"/>
        <v>2109593</v>
      </c>
      <c r="J33" s="26">
        <f t="shared" si="9"/>
        <v>0</v>
      </c>
      <c r="K33" s="27">
        <f t="shared" si="9"/>
        <v>0</v>
      </c>
      <c r="L33" s="26">
        <f t="shared" si="9"/>
        <v>0</v>
      </c>
      <c r="M33" s="27">
        <f t="shared" si="9"/>
        <v>0</v>
      </c>
      <c r="N33" s="26">
        <f t="shared" si="9"/>
        <v>0</v>
      </c>
      <c r="O33" s="27">
        <f t="shared" si="9"/>
        <v>0</v>
      </c>
      <c r="P33" s="26">
        <f t="shared" si="5"/>
        <v>0</v>
      </c>
      <c r="Q33" s="27">
        <f t="shared" si="6"/>
        <v>2109593</v>
      </c>
      <c r="R33" s="28">
        <f t="shared" si="7"/>
        <v>0</v>
      </c>
      <c r="S33" s="29">
        <f t="shared" si="8"/>
        <v>0</v>
      </c>
      <c r="T33" s="28">
        <f>IF((+$E28+$E31)=0,0,(P33/(+$E28+$E31))*100)</f>
        <v>0</v>
      </c>
      <c r="U33" s="30">
        <f>IF((+$E28+$E31)=0,0,(Q33/(+$E28+$E31))*100)</f>
        <v>2.729098318240621</v>
      </c>
      <c r="V33" s="26">
        <f>SUM(V28:V32)</f>
        <v>0</v>
      </c>
      <c r="W33" s="27">
        <f>SUM(W28:W32)</f>
        <v>0</v>
      </c>
    </row>
    <row r="34" spans="1:23" ht="12.75" customHeight="1">
      <c r="A34" s="10" t="s">
        <v>54</v>
      </c>
      <c r="B34" s="31"/>
      <c r="C34" s="31"/>
      <c r="D34" s="31"/>
      <c r="E34" s="31"/>
      <c r="F34" s="32"/>
      <c r="G34" s="33"/>
      <c r="H34" s="32"/>
      <c r="I34" s="33"/>
      <c r="J34" s="32"/>
      <c r="K34" s="33"/>
      <c r="L34" s="32"/>
      <c r="M34" s="33"/>
      <c r="N34" s="32"/>
      <c r="O34" s="33"/>
      <c r="P34" s="32"/>
      <c r="Q34" s="33"/>
      <c r="R34" s="14"/>
      <c r="S34" s="15"/>
      <c r="T34" s="14"/>
      <c r="U34" s="16"/>
      <c r="V34" s="32"/>
      <c r="W34" s="33"/>
    </row>
    <row r="35" spans="1:23" ht="12.75">
      <c r="A35" s="17" t="s">
        <v>55</v>
      </c>
      <c r="B35" s="18">
        <v>0</v>
      </c>
      <c r="C35" s="18">
        <v>0</v>
      </c>
      <c r="D35" s="18"/>
      <c r="E35" s="18">
        <f aca="true" t="shared" si="10" ref="E35:E41">$B35+$C35+$D35</f>
        <v>0</v>
      </c>
      <c r="F35" s="19">
        <v>0</v>
      </c>
      <c r="G35" s="20">
        <v>0</v>
      </c>
      <c r="H35" s="19">
        <v>0</v>
      </c>
      <c r="I35" s="20">
        <v>0</v>
      </c>
      <c r="J35" s="19"/>
      <c r="K35" s="20"/>
      <c r="L35" s="19"/>
      <c r="M35" s="20"/>
      <c r="N35" s="19"/>
      <c r="O35" s="20"/>
      <c r="P35" s="19">
        <f aca="true" t="shared" si="11" ref="P35:P41">$H35+$J35+$L35+$N35</f>
        <v>0</v>
      </c>
      <c r="Q35" s="20">
        <f aca="true" t="shared" si="12" ref="Q35:Q41">$I35+$K35+$M35+$O35</f>
        <v>0</v>
      </c>
      <c r="R35" s="21">
        <f aca="true" t="shared" si="13" ref="R35:R41">IF($H35=0,0,(($H35-$H35)/$H35)*100)</f>
        <v>0</v>
      </c>
      <c r="S35" s="22">
        <f aca="true" t="shared" si="14" ref="S35:S41">IF($I35=0,0,(($I35-$I35)/$I35)*100)</f>
        <v>0</v>
      </c>
      <c r="T35" s="21">
        <f aca="true" t="shared" si="15" ref="T35:T40">IF($E35=0,0,($P35/$E35)*100)</f>
        <v>0</v>
      </c>
      <c r="U35" s="23">
        <f aca="true" t="shared" si="16" ref="U35:U40">IF($E35=0,0,($Q35/$E35)*100)</f>
        <v>0</v>
      </c>
      <c r="V35" s="19"/>
      <c r="W35" s="20"/>
    </row>
    <row r="36" spans="1:23" ht="12.75">
      <c r="A36" s="17" t="s">
        <v>56</v>
      </c>
      <c r="B36" s="18">
        <v>0</v>
      </c>
      <c r="C36" s="18">
        <v>0</v>
      </c>
      <c r="D36" s="18"/>
      <c r="E36" s="18">
        <f t="shared" si="10"/>
        <v>0</v>
      </c>
      <c r="F36" s="19">
        <v>0</v>
      </c>
      <c r="G36" s="20">
        <v>0</v>
      </c>
      <c r="H36" s="19">
        <v>0</v>
      </c>
      <c r="I36" s="20">
        <v>0</v>
      </c>
      <c r="J36" s="19"/>
      <c r="K36" s="20"/>
      <c r="L36" s="19"/>
      <c r="M36" s="20"/>
      <c r="N36" s="19"/>
      <c r="O36" s="20"/>
      <c r="P36" s="19">
        <f t="shared" si="11"/>
        <v>0</v>
      </c>
      <c r="Q36" s="20">
        <f t="shared" si="12"/>
        <v>0</v>
      </c>
      <c r="R36" s="21">
        <f t="shared" si="13"/>
        <v>0</v>
      </c>
      <c r="S36" s="22">
        <f t="shared" si="14"/>
        <v>0</v>
      </c>
      <c r="T36" s="21">
        <f t="shared" si="15"/>
        <v>0</v>
      </c>
      <c r="U36" s="23">
        <f t="shared" si="16"/>
        <v>0</v>
      </c>
      <c r="V36" s="19"/>
      <c r="W36" s="20"/>
    </row>
    <row r="37" spans="1:23" ht="12.75">
      <c r="A37" s="17" t="s">
        <v>57</v>
      </c>
      <c r="B37" s="18">
        <v>239000000</v>
      </c>
      <c r="C37" s="18">
        <v>0</v>
      </c>
      <c r="D37" s="18"/>
      <c r="E37" s="18">
        <f t="shared" si="10"/>
        <v>239000000</v>
      </c>
      <c r="F37" s="19">
        <v>163574000</v>
      </c>
      <c r="G37" s="20">
        <v>0</v>
      </c>
      <c r="H37" s="19">
        <v>0</v>
      </c>
      <c r="I37" s="20">
        <v>0</v>
      </c>
      <c r="J37" s="19"/>
      <c r="K37" s="20"/>
      <c r="L37" s="19"/>
      <c r="M37" s="20"/>
      <c r="N37" s="19"/>
      <c r="O37" s="20"/>
      <c r="P37" s="19">
        <f t="shared" si="11"/>
        <v>0</v>
      </c>
      <c r="Q37" s="20">
        <f t="shared" si="12"/>
        <v>0</v>
      </c>
      <c r="R37" s="21">
        <f t="shared" si="13"/>
        <v>0</v>
      </c>
      <c r="S37" s="22">
        <f t="shared" si="14"/>
        <v>0</v>
      </c>
      <c r="T37" s="21">
        <f t="shared" si="15"/>
        <v>0</v>
      </c>
      <c r="U37" s="23">
        <f t="shared" si="16"/>
        <v>0</v>
      </c>
      <c r="V37" s="19"/>
      <c r="W37" s="20"/>
    </row>
    <row r="38" spans="1:23" ht="12.75">
      <c r="A38" s="17" t="s">
        <v>58</v>
      </c>
      <c r="B38" s="18">
        <v>60954000</v>
      </c>
      <c r="C38" s="18">
        <v>0</v>
      </c>
      <c r="D38" s="18"/>
      <c r="E38" s="18">
        <f t="shared" si="10"/>
        <v>60954000</v>
      </c>
      <c r="F38" s="19">
        <v>4176000</v>
      </c>
      <c r="G38" s="20">
        <v>4176000</v>
      </c>
      <c r="H38" s="19">
        <v>4349000</v>
      </c>
      <c r="I38" s="20">
        <v>3183116</v>
      </c>
      <c r="J38" s="19"/>
      <c r="K38" s="20"/>
      <c r="L38" s="19"/>
      <c r="M38" s="20"/>
      <c r="N38" s="19"/>
      <c r="O38" s="20"/>
      <c r="P38" s="19">
        <f t="shared" si="11"/>
        <v>4349000</v>
      </c>
      <c r="Q38" s="20">
        <f t="shared" si="12"/>
        <v>3183116</v>
      </c>
      <c r="R38" s="21">
        <f t="shared" si="13"/>
        <v>0</v>
      </c>
      <c r="S38" s="22">
        <f t="shared" si="14"/>
        <v>0</v>
      </c>
      <c r="T38" s="21">
        <f t="shared" si="15"/>
        <v>7.134888604521443</v>
      </c>
      <c r="U38" s="23">
        <f t="shared" si="16"/>
        <v>5.222160973849132</v>
      </c>
      <c r="V38" s="19"/>
      <c r="W38" s="20"/>
    </row>
    <row r="39" spans="1:23" ht="12.75">
      <c r="A39" s="17" t="s">
        <v>59</v>
      </c>
      <c r="B39" s="18">
        <v>1800000</v>
      </c>
      <c r="C39" s="18">
        <v>0</v>
      </c>
      <c r="D39" s="18"/>
      <c r="E39" s="18">
        <f t="shared" si="10"/>
        <v>1800000</v>
      </c>
      <c r="F39" s="19">
        <v>900000</v>
      </c>
      <c r="G39" s="20">
        <v>0</v>
      </c>
      <c r="H39" s="19">
        <v>0</v>
      </c>
      <c r="I39" s="20">
        <v>0</v>
      </c>
      <c r="J39" s="19"/>
      <c r="K39" s="20"/>
      <c r="L39" s="19"/>
      <c r="M39" s="20"/>
      <c r="N39" s="19"/>
      <c r="O39" s="20"/>
      <c r="P39" s="19">
        <f t="shared" si="11"/>
        <v>0</v>
      </c>
      <c r="Q39" s="20">
        <f t="shared" si="12"/>
        <v>0</v>
      </c>
      <c r="R39" s="21">
        <f t="shared" si="13"/>
        <v>0</v>
      </c>
      <c r="S39" s="22">
        <f t="shared" si="14"/>
        <v>0</v>
      </c>
      <c r="T39" s="21">
        <f t="shared" si="15"/>
        <v>0</v>
      </c>
      <c r="U39" s="23">
        <f t="shared" si="16"/>
        <v>0</v>
      </c>
      <c r="V39" s="19"/>
      <c r="W39" s="20"/>
    </row>
    <row r="40" spans="1:23" ht="12.75">
      <c r="A40" s="17" t="s">
        <v>60</v>
      </c>
      <c r="B40" s="18">
        <v>0</v>
      </c>
      <c r="C40" s="18">
        <v>0</v>
      </c>
      <c r="D40" s="18"/>
      <c r="E40" s="18">
        <f t="shared" si="10"/>
        <v>0</v>
      </c>
      <c r="F40" s="19">
        <v>0</v>
      </c>
      <c r="G40" s="20">
        <v>0</v>
      </c>
      <c r="H40" s="19">
        <v>0</v>
      </c>
      <c r="I40" s="20">
        <v>0</v>
      </c>
      <c r="J40" s="19"/>
      <c r="K40" s="20"/>
      <c r="L40" s="19"/>
      <c r="M40" s="20"/>
      <c r="N40" s="19"/>
      <c r="O40" s="20"/>
      <c r="P40" s="19">
        <f t="shared" si="11"/>
        <v>0</v>
      </c>
      <c r="Q40" s="20">
        <f t="shared" si="12"/>
        <v>0</v>
      </c>
      <c r="R40" s="21">
        <f t="shared" si="13"/>
        <v>0</v>
      </c>
      <c r="S40" s="22">
        <f t="shared" si="14"/>
        <v>0</v>
      </c>
      <c r="T40" s="21">
        <f t="shared" si="15"/>
        <v>0</v>
      </c>
      <c r="U40" s="23">
        <f t="shared" si="16"/>
        <v>0</v>
      </c>
      <c r="V40" s="19"/>
      <c r="W40" s="20"/>
    </row>
    <row r="41" spans="1:23" ht="12.75">
      <c r="A41" s="24" t="s">
        <v>38</v>
      </c>
      <c r="B41" s="25">
        <f>SUM(B35:B40)</f>
        <v>301754000</v>
      </c>
      <c r="C41" s="25">
        <f>SUM(C35:C40)</f>
        <v>0</v>
      </c>
      <c r="D41" s="25">
        <f>SUM(D35:D40)</f>
        <v>0</v>
      </c>
      <c r="E41" s="25">
        <f t="shared" si="10"/>
        <v>301754000</v>
      </c>
      <c r="F41" s="26">
        <f aca="true" t="shared" si="17" ref="F41:O41">SUM(F35:F40)</f>
        <v>168650000</v>
      </c>
      <c r="G41" s="27">
        <f t="shared" si="17"/>
        <v>4176000</v>
      </c>
      <c r="H41" s="26">
        <f t="shared" si="17"/>
        <v>4349000</v>
      </c>
      <c r="I41" s="27">
        <f t="shared" si="17"/>
        <v>3183116</v>
      </c>
      <c r="J41" s="26">
        <f t="shared" si="17"/>
        <v>0</v>
      </c>
      <c r="K41" s="27">
        <f t="shared" si="17"/>
        <v>0</v>
      </c>
      <c r="L41" s="26">
        <f t="shared" si="17"/>
        <v>0</v>
      </c>
      <c r="M41" s="27">
        <f t="shared" si="17"/>
        <v>0</v>
      </c>
      <c r="N41" s="26">
        <f t="shared" si="17"/>
        <v>0</v>
      </c>
      <c r="O41" s="27">
        <f t="shared" si="17"/>
        <v>0</v>
      </c>
      <c r="P41" s="26">
        <f t="shared" si="11"/>
        <v>4349000</v>
      </c>
      <c r="Q41" s="27">
        <f t="shared" si="12"/>
        <v>3183116</v>
      </c>
      <c r="R41" s="28">
        <f t="shared" si="13"/>
        <v>0</v>
      </c>
      <c r="S41" s="29">
        <f t="shared" si="14"/>
        <v>0</v>
      </c>
      <c r="T41" s="28">
        <f>IF((+$E38+$E40)=0,0,(P41/(+$E38+$E40))*100)</f>
        <v>7.134888604521443</v>
      </c>
      <c r="U41" s="30">
        <f>IF((+$E38+$E40)=0,0,(Q41/(+$E38+$E40))*100)</f>
        <v>5.222160973849132</v>
      </c>
      <c r="V41" s="26">
        <f>SUM(V35:V40)</f>
        <v>0</v>
      </c>
      <c r="W41" s="27">
        <f>SUM(W35:W40)</f>
        <v>0</v>
      </c>
    </row>
    <row r="42" spans="1:23" ht="12.75">
      <c r="A42" s="10" t="s">
        <v>61</v>
      </c>
      <c r="B42" s="31"/>
      <c r="C42" s="31"/>
      <c r="D42" s="31"/>
      <c r="E42" s="31"/>
      <c r="F42" s="32"/>
      <c r="G42" s="33"/>
      <c r="H42" s="32"/>
      <c r="I42" s="33"/>
      <c r="J42" s="32"/>
      <c r="K42" s="33"/>
      <c r="L42" s="32"/>
      <c r="M42" s="33"/>
      <c r="N42" s="32"/>
      <c r="O42" s="33"/>
      <c r="P42" s="32"/>
      <c r="Q42" s="33"/>
      <c r="R42" s="14"/>
      <c r="S42" s="15"/>
      <c r="T42" s="14"/>
      <c r="U42" s="16"/>
      <c r="V42" s="32"/>
      <c r="W42" s="33"/>
    </row>
    <row r="43" spans="1:23" ht="12.75">
      <c r="A43" s="34" t="s">
        <v>62</v>
      </c>
      <c r="B43" s="18">
        <v>0</v>
      </c>
      <c r="C43" s="18">
        <v>0</v>
      </c>
      <c r="D43" s="18"/>
      <c r="E43" s="18">
        <f>$B43+$C43+$D43</f>
        <v>0</v>
      </c>
      <c r="F43" s="19">
        <v>0</v>
      </c>
      <c r="G43" s="20">
        <v>0</v>
      </c>
      <c r="H43" s="19">
        <v>0</v>
      </c>
      <c r="I43" s="20">
        <v>0</v>
      </c>
      <c r="J43" s="19"/>
      <c r="K43" s="20"/>
      <c r="L43" s="19"/>
      <c r="M43" s="20"/>
      <c r="N43" s="19"/>
      <c r="O43" s="20"/>
      <c r="P43" s="19">
        <f>$H43+$J43+$L43+$N43</f>
        <v>0</v>
      </c>
      <c r="Q43" s="20">
        <f>$I43+$K43+$M43+$O43</f>
        <v>0</v>
      </c>
      <c r="R43" s="21">
        <f>IF($H43=0,0,(($H43-$H43)/$H43)*100)</f>
        <v>0</v>
      </c>
      <c r="S43" s="22">
        <f>IF($I43=0,0,(($I43-$I43)/$I43)*100)</f>
        <v>0</v>
      </c>
      <c r="T43" s="21">
        <f>IF($E43=0,0,($P43/$E43)*100)</f>
        <v>0</v>
      </c>
      <c r="U43" s="23">
        <f>IF($E43=0,0,($Q43/$E43)*100)</f>
        <v>0</v>
      </c>
      <c r="V43" s="19"/>
      <c r="W43" s="20"/>
    </row>
    <row r="44" spans="1:23" ht="12.75">
      <c r="A44" s="17" t="s">
        <v>63</v>
      </c>
      <c r="B44" s="18">
        <v>0</v>
      </c>
      <c r="C44" s="18">
        <v>0</v>
      </c>
      <c r="D44" s="18"/>
      <c r="E44" s="18">
        <f>$B44+$C44+$D44</f>
        <v>0</v>
      </c>
      <c r="F44" s="19">
        <v>0</v>
      </c>
      <c r="G44" s="20">
        <v>0</v>
      </c>
      <c r="H44" s="19">
        <v>0</v>
      </c>
      <c r="I44" s="20">
        <v>0</v>
      </c>
      <c r="J44" s="19"/>
      <c r="K44" s="20"/>
      <c r="L44" s="19"/>
      <c r="M44" s="20"/>
      <c r="N44" s="19"/>
      <c r="O44" s="20"/>
      <c r="P44" s="19">
        <f>$H44+$J44+$L44+$N44</f>
        <v>0</v>
      </c>
      <c r="Q44" s="20">
        <f>$I44+$K44+$M44+$O44</f>
        <v>0</v>
      </c>
      <c r="R44" s="21">
        <f>IF($H44=0,0,(($H44-$H44)/$H44)*100)</f>
        <v>0</v>
      </c>
      <c r="S44" s="22">
        <f>IF($I44=0,0,(($I44-$I44)/$I44)*100)</f>
        <v>0</v>
      </c>
      <c r="T44" s="21">
        <f>IF($E44=0,0,($P44/$E44)*100)</f>
        <v>0</v>
      </c>
      <c r="U44" s="23">
        <f>IF($E44=0,0,($Q44/$E44)*100)</f>
        <v>0</v>
      </c>
      <c r="V44" s="19"/>
      <c r="W44" s="20"/>
    </row>
    <row r="45" spans="1:23" ht="12.75">
      <c r="A45" s="35" t="s">
        <v>38</v>
      </c>
      <c r="B45" s="36">
        <f>SUM(B43:B44)</f>
        <v>0</v>
      </c>
      <c r="C45" s="36">
        <f>SUM(C43:C44)</f>
        <v>0</v>
      </c>
      <c r="D45" s="36">
        <f>SUM(D43:D44)</f>
        <v>0</v>
      </c>
      <c r="E45" s="36">
        <f>$B45+$C45+$D45</f>
        <v>0</v>
      </c>
      <c r="F45" s="37">
        <f aca="true" t="shared" si="18" ref="F45:O45">SUM(F43:F44)</f>
        <v>0</v>
      </c>
      <c r="G45" s="38">
        <f t="shared" si="18"/>
        <v>0</v>
      </c>
      <c r="H45" s="37">
        <f t="shared" si="18"/>
        <v>0</v>
      </c>
      <c r="I45" s="38">
        <f t="shared" si="18"/>
        <v>0</v>
      </c>
      <c r="J45" s="37">
        <f t="shared" si="18"/>
        <v>0</v>
      </c>
      <c r="K45" s="38">
        <f t="shared" si="18"/>
        <v>0</v>
      </c>
      <c r="L45" s="37">
        <f t="shared" si="18"/>
        <v>0</v>
      </c>
      <c r="M45" s="38">
        <f t="shared" si="18"/>
        <v>0</v>
      </c>
      <c r="N45" s="37">
        <f t="shared" si="18"/>
        <v>0</v>
      </c>
      <c r="O45" s="38">
        <f t="shared" si="18"/>
        <v>0</v>
      </c>
      <c r="P45" s="37">
        <f>$H45+$J45+$L45+$N45</f>
        <v>0</v>
      </c>
      <c r="Q45" s="38">
        <f>$I45+$K45+$M45+$O45</f>
        <v>0</v>
      </c>
      <c r="R45" s="39">
        <f>IF($H45=0,0,(($H45-$H45)/$H45)*100)</f>
        <v>0</v>
      </c>
      <c r="S45" s="40">
        <f>IF($I45=0,0,(($I45-$I45)/$I45)*100)</f>
        <v>0</v>
      </c>
      <c r="T45" s="39">
        <f>IF($E45=0,0,($P45/$E45)*100)</f>
        <v>0</v>
      </c>
      <c r="U45" s="41">
        <f>IF($E45=0,0,($Q45/$E45)*100)</f>
        <v>0</v>
      </c>
      <c r="V45" s="37">
        <f>SUM(V43:V44)</f>
        <v>0</v>
      </c>
      <c r="W45" s="38">
        <f>SUM(W43:W44)</f>
        <v>0</v>
      </c>
    </row>
    <row r="46" spans="1:23" ht="12.75" customHeight="1">
      <c r="A46" s="10" t="s">
        <v>64</v>
      </c>
      <c r="B46" s="31"/>
      <c r="C46" s="31"/>
      <c r="D46" s="31"/>
      <c r="E46" s="31"/>
      <c r="F46" s="32"/>
      <c r="G46" s="33"/>
      <c r="H46" s="32"/>
      <c r="I46" s="33"/>
      <c r="J46" s="32"/>
      <c r="K46" s="33"/>
      <c r="L46" s="32"/>
      <c r="M46" s="33"/>
      <c r="N46" s="32"/>
      <c r="O46" s="33"/>
      <c r="P46" s="32"/>
      <c r="Q46" s="33"/>
      <c r="R46" s="14"/>
      <c r="S46" s="15"/>
      <c r="T46" s="14"/>
      <c r="U46" s="16"/>
      <c r="V46" s="32"/>
      <c r="W46" s="33"/>
    </row>
    <row r="47" spans="1:23" ht="12.75">
      <c r="A47" s="17" t="s">
        <v>65</v>
      </c>
      <c r="B47" s="18">
        <v>57000000</v>
      </c>
      <c r="C47" s="18">
        <v>0</v>
      </c>
      <c r="D47" s="18"/>
      <c r="E47" s="18">
        <f>$B47+$C47+$D47</f>
        <v>57000000</v>
      </c>
      <c r="F47" s="19">
        <v>20500000</v>
      </c>
      <c r="G47" s="20">
        <v>0</v>
      </c>
      <c r="H47" s="19">
        <v>0</v>
      </c>
      <c r="I47" s="20">
        <v>0</v>
      </c>
      <c r="J47" s="19"/>
      <c r="K47" s="20"/>
      <c r="L47" s="19"/>
      <c r="M47" s="20"/>
      <c r="N47" s="19"/>
      <c r="O47" s="20"/>
      <c r="P47" s="19">
        <f>$H47+$J47+$L47+$N47</f>
        <v>0</v>
      </c>
      <c r="Q47" s="20">
        <f>$I47+$K47+$M47+$O47</f>
        <v>0</v>
      </c>
      <c r="R47" s="21">
        <f>IF($H47=0,0,(($H47-$H47)/$H47)*100)</f>
        <v>0</v>
      </c>
      <c r="S47" s="22">
        <f>IF($I47=0,0,(($I47-$I47)/$I47)*100)</f>
        <v>0</v>
      </c>
      <c r="T47" s="21">
        <f>IF($E47=0,0,($P47/$E47)*100)</f>
        <v>0</v>
      </c>
      <c r="U47" s="23">
        <f>IF($E47=0,0,($Q47/$E47)*100)</f>
        <v>0</v>
      </c>
      <c r="V47" s="19"/>
      <c r="W47" s="20"/>
    </row>
    <row r="48" spans="1:23" ht="12.75">
      <c r="A48" s="24" t="s">
        <v>38</v>
      </c>
      <c r="B48" s="25">
        <f>B47</f>
        <v>57000000</v>
      </c>
      <c r="C48" s="25">
        <f>C47</f>
        <v>0</v>
      </c>
      <c r="D48" s="25">
        <f>D47</f>
        <v>0</v>
      </c>
      <c r="E48" s="25">
        <f>$B48+$C48+$D48</f>
        <v>57000000</v>
      </c>
      <c r="F48" s="26">
        <f aca="true" t="shared" si="19" ref="F48:O48">F47</f>
        <v>20500000</v>
      </c>
      <c r="G48" s="27">
        <f t="shared" si="19"/>
        <v>0</v>
      </c>
      <c r="H48" s="26">
        <f t="shared" si="19"/>
        <v>0</v>
      </c>
      <c r="I48" s="27">
        <f t="shared" si="19"/>
        <v>0</v>
      </c>
      <c r="J48" s="26">
        <f t="shared" si="19"/>
        <v>0</v>
      </c>
      <c r="K48" s="27">
        <f t="shared" si="19"/>
        <v>0</v>
      </c>
      <c r="L48" s="26">
        <f t="shared" si="19"/>
        <v>0</v>
      </c>
      <c r="M48" s="27">
        <f t="shared" si="19"/>
        <v>0</v>
      </c>
      <c r="N48" s="26">
        <f t="shared" si="19"/>
        <v>0</v>
      </c>
      <c r="O48" s="27">
        <f t="shared" si="19"/>
        <v>0</v>
      </c>
      <c r="P48" s="26">
        <f>$H48+$J48+$L48+$N48</f>
        <v>0</v>
      </c>
      <c r="Q48" s="27">
        <f>$I48+$K48+$M48+$O48</f>
        <v>0</v>
      </c>
      <c r="R48" s="28">
        <f>IF($H48=0,0,(($H48-$H48)/$H48)*100)</f>
        <v>0</v>
      </c>
      <c r="S48" s="29">
        <f>IF($I48=0,0,(($I48-$I48)/$I48)*100)</f>
        <v>0</v>
      </c>
      <c r="T48" s="28">
        <v>0</v>
      </c>
      <c r="U48" s="30">
        <v>0</v>
      </c>
      <c r="V48" s="26">
        <f>V47</f>
        <v>0</v>
      </c>
      <c r="W48" s="27">
        <f>W47</f>
        <v>0</v>
      </c>
    </row>
    <row r="49" spans="1:23" ht="12.75">
      <c r="A49" s="42" t="s">
        <v>66</v>
      </c>
      <c r="B49" s="43">
        <f>SUM(B9:B13,B16:B18,B21:B22,B25,B28:B32,B35:B40,B43:B44,B47)</f>
        <v>1115238000</v>
      </c>
      <c r="C49" s="43">
        <f>SUM(C9:C13,C16:C18,C21:C22,C25,C28:C32,C35:C40,C43:C44,C47)</f>
        <v>0</v>
      </c>
      <c r="D49" s="43">
        <f>SUM(D9:D13,D16:D18,D21:D22,D25,D28:D32,D35:D40,D43:D44,D47)</f>
        <v>0</v>
      </c>
      <c r="E49" s="43">
        <f>$B49+$C49+$D49</f>
        <v>1115238000</v>
      </c>
      <c r="F49" s="44">
        <f aca="true" t="shared" si="20" ref="F49:O49">SUM(F9:F13,F16:F18,F21:F22,F25,F28:F32,F35:F40,F43:F44,F47)</f>
        <v>518440000</v>
      </c>
      <c r="G49" s="45">
        <f t="shared" si="20"/>
        <v>185227000</v>
      </c>
      <c r="H49" s="44">
        <f t="shared" si="20"/>
        <v>33442000</v>
      </c>
      <c r="I49" s="45">
        <f t="shared" si="20"/>
        <v>48152682</v>
      </c>
      <c r="J49" s="44">
        <f t="shared" si="20"/>
        <v>0</v>
      </c>
      <c r="K49" s="45">
        <f t="shared" si="20"/>
        <v>0</v>
      </c>
      <c r="L49" s="44">
        <f t="shared" si="20"/>
        <v>0</v>
      </c>
      <c r="M49" s="45">
        <f t="shared" si="20"/>
        <v>0</v>
      </c>
      <c r="N49" s="44">
        <f t="shared" si="20"/>
        <v>0</v>
      </c>
      <c r="O49" s="45">
        <f t="shared" si="20"/>
        <v>0</v>
      </c>
      <c r="P49" s="44">
        <f>$H49+$J49+$L49+$N49</f>
        <v>33442000</v>
      </c>
      <c r="Q49" s="45">
        <f>$I49+$K49+$M49+$O49</f>
        <v>48152682</v>
      </c>
      <c r="R49" s="46">
        <f>IF($H49=0,0,(($H49-$H49)/$H49)*100)</f>
        <v>0</v>
      </c>
      <c r="S49" s="47">
        <f>IF($I49=0,0,(($I49-$I49)/$I49)*100)</f>
        <v>0</v>
      </c>
      <c r="T49" s="46">
        <f>IF((+$E9+$E10+$E12+$E16+$E17+$E21+$E22+$E28+$E31+$E38+$E40+$E43+$E44)=0,0,(P49/(+$E9+$E10+$E12+$E16+$E17+$E21+$E22+$E28+$E31+$E38+$E40+$E43+$E44)*100))</f>
        <v>6.42802636409593</v>
      </c>
      <c r="U49" s="48">
        <f>IF((+$E9+$E10+$E12+$E16+$E17+$E21+$E22+$E28+$E31+$E38+$E40+$E43+$E44)=0,0,(Q49/(+$E9+$E10+$E12+$E16+$E17+$E21+$E22+$E28+$E31+$E38+$E40+$E43+$E44)*100))</f>
        <v>9.25562793487015</v>
      </c>
      <c r="V49" s="44">
        <f>SUM(V9:V13,V16:V18,V21:V22,V25,V28:V32,V35:V40,V43:V44,V47)</f>
        <v>0</v>
      </c>
      <c r="W49" s="45">
        <f>SUM(W9:W13,W16:W18,W21:W22,W25,W28:W32,W35:W40,W43:W44,W47)</f>
        <v>0</v>
      </c>
    </row>
    <row r="50" spans="1:23" ht="12.75" customHeight="1">
      <c r="A50" s="10" t="s">
        <v>39</v>
      </c>
      <c r="B50" s="31"/>
      <c r="C50" s="31"/>
      <c r="D50" s="31"/>
      <c r="E50" s="31"/>
      <c r="F50" s="32"/>
      <c r="G50" s="33"/>
      <c r="H50" s="32"/>
      <c r="I50" s="33"/>
      <c r="J50" s="32"/>
      <c r="K50" s="33"/>
      <c r="L50" s="32"/>
      <c r="M50" s="33"/>
      <c r="N50" s="32"/>
      <c r="O50" s="33"/>
      <c r="P50" s="32"/>
      <c r="Q50" s="33"/>
      <c r="R50" s="14"/>
      <c r="S50" s="15"/>
      <c r="T50" s="14"/>
      <c r="U50" s="16"/>
      <c r="V50" s="32"/>
      <c r="W50" s="33"/>
    </row>
    <row r="51" spans="1:23" ht="12.75">
      <c r="A51" s="17" t="s">
        <v>67</v>
      </c>
      <c r="B51" s="18">
        <v>1444203000</v>
      </c>
      <c r="C51" s="18">
        <v>0</v>
      </c>
      <c r="D51" s="18"/>
      <c r="E51" s="18">
        <f>$B51+$C51+$D51</f>
        <v>1444203000</v>
      </c>
      <c r="F51" s="19">
        <v>550845000</v>
      </c>
      <c r="G51" s="20">
        <v>550845000</v>
      </c>
      <c r="H51" s="19">
        <v>72736000</v>
      </c>
      <c r="I51" s="20">
        <v>143195395</v>
      </c>
      <c r="J51" s="19"/>
      <c r="K51" s="20"/>
      <c r="L51" s="19"/>
      <c r="M51" s="20"/>
      <c r="N51" s="19"/>
      <c r="O51" s="20"/>
      <c r="P51" s="19">
        <f>$H51+$J51+$L51+$N51</f>
        <v>72736000</v>
      </c>
      <c r="Q51" s="20">
        <f>$I51+$K51+$M51+$O51</f>
        <v>143195395</v>
      </c>
      <c r="R51" s="21">
        <f>IF($H51=0,0,(($H51-$H51)/$H51)*100)</f>
        <v>0</v>
      </c>
      <c r="S51" s="22">
        <f>IF($I51=0,0,(($I51-$I51)/$I51)*100)</f>
        <v>0</v>
      </c>
      <c r="T51" s="21">
        <f>IF($E51=0,0,($P51/$E51)*100)</f>
        <v>5.03641108625311</v>
      </c>
      <c r="U51" s="23">
        <f>IF($E51=0,0,($Q51/$E51)*100)</f>
        <v>9.915184707413015</v>
      </c>
      <c r="V51" s="19"/>
      <c r="W51" s="20"/>
    </row>
    <row r="52" spans="1:23" s="50" customFormat="1" ht="12.75">
      <c r="A52" s="49" t="s">
        <v>38</v>
      </c>
      <c r="B52" s="18">
        <f>B51</f>
        <v>1444203000</v>
      </c>
      <c r="C52" s="18">
        <f>C51</f>
        <v>0</v>
      </c>
      <c r="D52" s="18">
        <f>D51</f>
        <v>0</v>
      </c>
      <c r="E52" s="18">
        <f>$B52+$C52+$D52</f>
        <v>1444203000</v>
      </c>
      <c r="F52" s="19">
        <f aca="true" t="shared" si="21" ref="F52:O52">F51</f>
        <v>550845000</v>
      </c>
      <c r="G52" s="20">
        <f t="shared" si="21"/>
        <v>550845000</v>
      </c>
      <c r="H52" s="19">
        <f t="shared" si="21"/>
        <v>72736000</v>
      </c>
      <c r="I52" s="20">
        <f t="shared" si="21"/>
        <v>143195395</v>
      </c>
      <c r="J52" s="19">
        <f t="shared" si="21"/>
        <v>0</v>
      </c>
      <c r="K52" s="20">
        <f t="shared" si="21"/>
        <v>0</v>
      </c>
      <c r="L52" s="19">
        <f t="shared" si="21"/>
        <v>0</v>
      </c>
      <c r="M52" s="20">
        <f t="shared" si="21"/>
        <v>0</v>
      </c>
      <c r="N52" s="19">
        <f t="shared" si="21"/>
        <v>0</v>
      </c>
      <c r="O52" s="20">
        <f t="shared" si="21"/>
        <v>0</v>
      </c>
      <c r="P52" s="19">
        <f>$H52+$J52+$L52+$N52</f>
        <v>72736000</v>
      </c>
      <c r="Q52" s="20">
        <f>$I52+$K52+$M52+$O52</f>
        <v>143195395</v>
      </c>
      <c r="R52" s="21">
        <f>IF($H52=0,0,(($H52-$H52)/$H52)*100)</f>
        <v>0</v>
      </c>
      <c r="S52" s="22">
        <f>IF($I52=0,0,(($I52-$I52)/$I52)*100)</f>
        <v>0</v>
      </c>
      <c r="T52" s="21">
        <f>IF($E52=0,0,($P52/$E52)*100)</f>
        <v>5.03641108625311</v>
      </c>
      <c r="U52" s="23">
        <f>IF($E52=0,0,($Q52/$E52)*100)</f>
        <v>9.915184707413015</v>
      </c>
      <c r="V52" s="19">
        <f>V51</f>
        <v>0</v>
      </c>
      <c r="W52" s="20">
        <f>W51</f>
        <v>0</v>
      </c>
    </row>
    <row r="53" spans="1:23" ht="12.75">
      <c r="A53" s="35" t="s">
        <v>66</v>
      </c>
      <c r="B53" s="36">
        <f>B51</f>
        <v>1444203000</v>
      </c>
      <c r="C53" s="36">
        <f>C51</f>
        <v>0</v>
      </c>
      <c r="D53" s="36">
        <f>D51</f>
        <v>0</v>
      </c>
      <c r="E53" s="36">
        <f>$B53+$C53+$D53</f>
        <v>1444203000</v>
      </c>
      <c r="F53" s="37">
        <f aca="true" t="shared" si="22" ref="F53:O53">F51</f>
        <v>550845000</v>
      </c>
      <c r="G53" s="38">
        <f t="shared" si="22"/>
        <v>550845000</v>
      </c>
      <c r="H53" s="37">
        <f t="shared" si="22"/>
        <v>72736000</v>
      </c>
      <c r="I53" s="38">
        <f t="shared" si="22"/>
        <v>143195395</v>
      </c>
      <c r="J53" s="37">
        <f t="shared" si="22"/>
        <v>0</v>
      </c>
      <c r="K53" s="38">
        <f t="shared" si="22"/>
        <v>0</v>
      </c>
      <c r="L53" s="37">
        <f t="shared" si="22"/>
        <v>0</v>
      </c>
      <c r="M53" s="38">
        <f t="shared" si="22"/>
        <v>0</v>
      </c>
      <c r="N53" s="37">
        <f t="shared" si="22"/>
        <v>0</v>
      </c>
      <c r="O53" s="38">
        <f t="shared" si="22"/>
        <v>0</v>
      </c>
      <c r="P53" s="37">
        <f>$H53+$J53+$L53+$N53</f>
        <v>72736000</v>
      </c>
      <c r="Q53" s="38">
        <f>$I53+$K53+$M53+$O53</f>
        <v>143195395</v>
      </c>
      <c r="R53" s="39">
        <f>IF($H53=0,0,(($H53-$H53)/$H53)*100)</f>
        <v>0</v>
      </c>
      <c r="S53" s="40">
        <f>IF($I53=0,0,(($I53-$I53)/$I53)*100)</f>
        <v>0</v>
      </c>
      <c r="T53" s="39">
        <f>IF($E53=0,0,($P53/$E53)*100)</f>
        <v>5.03641108625311</v>
      </c>
      <c r="U53" s="41">
        <f>IF($E53=0,0,($Q53/$E53)*100)</f>
        <v>9.915184707413015</v>
      </c>
      <c r="V53" s="37">
        <f>V51</f>
        <v>0</v>
      </c>
      <c r="W53" s="38">
        <f>W51</f>
        <v>0</v>
      </c>
    </row>
    <row r="54" spans="1:23" ht="12.75">
      <c r="A54" s="42" t="s">
        <v>68</v>
      </c>
      <c r="B54" s="43">
        <f>SUM(B9:B13,B16:B18,B21:B22,B25,B28:B32,B35:B40,B43:B44,B47,B51)</f>
        <v>2559441000</v>
      </c>
      <c r="C54" s="43">
        <f>SUM(C9:C13,C16:C18,C21:C22,C25,C28:C32,C35:C40,C43:C44,C47,C51)</f>
        <v>0</v>
      </c>
      <c r="D54" s="43">
        <f>SUM(D9:D13,D16:D18,D21:D22,D25,D28:D32,D35:D40,D43:D44,D47,D51)</f>
        <v>0</v>
      </c>
      <c r="E54" s="43">
        <f>$B54+$C54+$D54</f>
        <v>2559441000</v>
      </c>
      <c r="F54" s="44">
        <f aca="true" t="shared" si="23" ref="F54:O54">SUM(F9:F13,F16:F18,F21:F22,F25,F28:F32,F35:F40,F43:F44,F47,F51)</f>
        <v>1069285000</v>
      </c>
      <c r="G54" s="45">
        <f t="shared" si="23"/>
        <v>736072000</v>
      </c>
      <c r="H54" s="44">
        <f t="shared" si="23"/>
        <v>106178000</v>
      </c>
      <c r="I54" s="45">
        <f t="shared" si="23"/>
        <v>191348077</v>
      </c>
      <c r="J54" s="44">
        <f t="shared" si="23"/>
        <v>0</v>
      </c>
      <c r="K54" s="45">
        <f t="shared" si="23"/>
        <v>0</v>
      </c>
      <c r="L54" s="44">
        <f t="shared" si="23"/>
        <v>0</v>
      </c>
      <c r="M54" s="45">
        <f t="shared" si="23"/>
        <v>0</v>
      </c>
      <c r="N54" s="44">
        <f t="shared" si="23"/>
        <v>0</v>
      </c>
      <c r="O54" s="45">
        <f t="shared" si="23"/>
        <v>0</v>
      </c>
      <c r="P54" s="44">
        <f>$H54+$J54+$L54+$N54</f>
        <v>106178000</v>
      </c>
      <c r="Q54" s="45">
        <f>$I54+$K54+$M54+$O54</f>
        <v>191348077</v>
      </c>
      <c r="R54" s="46">
        <f>IF($H54=0,0,(($H54-$H54)/$H54)*100)</f>
        <v>0</v>
      </c>
      <c r="S54" s="47">
        <f>IF($I54=0,0,(($I54-$I54)/$I54)*100)</f>
        <v>0</v>
      </c>
      <c r="T54" s="46">
        <f>IF((+$E9+$E10+$E12+$E16+$E17+$E21+$E22+$E28+$E31+$E38+$E40+$E43+$E44+$E51)=0,0,(P54/(+$E9+$E10+$E12+$E16+$E17+$E21+$E22+$E28+$E31+$E38+$E40+$E43+$E44+$E51)*100))</f>
        <v>5.404956893918723</v>
      </c>
      <c r="U54" s="48">
        <f>IF((+$E9+$E10+$E12+$E16+$E17+$E21+$E22+$E28+$E31+$E38+$E40+$E43+$E44+$E51)=0,0,(Q54/(+$E9+$E10+$E12+$E16+$E17+$E21+$E22+$E28+$E31+$E38+$E40+$E43+$E44+$E51)*100))</f>
        <v>9.740512233412202</v>
      </c>
      <c r="V54" s="44">
        <f>SUM(V9:V13,V16:V18,V21:V22,V25,V28:V32,V35:V40,V43:V44,V47,V51)</f>
        <v>0</v>
      </c>
      <c r="W54" s="45">
        <f>SUM(W9:W13,W16:W18,W21:W22,W25,W28:W32,W35:W40,W43:W44,W47,W51)</f>
        <v>0</v>
      </c>
    </row>
    <row r="55" spans="1:23" ht="13.5" thickBot="1">
      <c r="A55" s="42"/>
      <c r="B55" s="43"/>
      <c r="C55" s="43"/>
      <c r="D55" s="43"/>
      <c r="E55" s="43"/>
      <c r="F55" s="44"/>
      <c r="G55" s="45"/>
      <c r="H55" s="44"/>
      <c r="I55" s="45"/>
      <c r="J55" s="44"/>
      <c r="K55" s="45"/>
      <c r="L55" s="44"/>
      <c r="M55" s="45"/>
      <c r="N55" s="44"/>
      <c r="O55" s="45"/>
      <c r="P55" s="44"/>
      <c r="Q55" s="45"/>
      <c r="R55" s="46"/>
      <c r="S55" s="47"/>
      <c r="T55" s="46"/>
      <c r="U55" s="48"/>
      <c r="V55" s="44"/>
      <c r="W55" s="45"/>
    </row>
    <row r="56" spans="1:23" ht="13.5" thickTop="1">
      <c r="A56" s="51"/>
      <c r="B56" s="52">
        <v>0</v>
      </c>
      <c r="C56" s="53">
        <v>0</v>
      </c>
      <c r="D56" s="53"/>
      <c r="E56" s="54">
        <f>$B56+$C56+$D56</f>
        <v>0</v>
      </c>
      <c r="F56" s="52">
        <v>0</v>
      </c>
      <c r="G56" s="53">
        <v>0</v>
      </c>
      <c r="H56" s="53">
        <v>0</v>
      </c>
      <c r="I56" s="54">
        <v>0</v>
      </c>
      <c r="J56" s="53"/>
      <c r="K56" s="54"/>
      <c r="L56" s="53"/>
      <c r="M56" s="53"/>
      <c r="N56" s="53"/>
      <c r="O56" s="53"/>
      <c r="P56" s="53">
        <f>$H56+$J56+$L56+$N56</f>
        <v>0</v>
      </c>
      <c r="Q56" s="53">
        <f>$I56+$K56+$M56+$O56</f>
        <v>0</v>
      </c>
      <c r="R56" s="55">
        <f>IF($H56=0,0,(($H56-$H56)/$H56)*100)</f>
        <v>0</v>
      </c>
      <c r="S56" s="55">
        <f>IF($I56=0,0,(($I56-$I56)/$I56)*100)</f>
        <v>0</v>
      </c>
      <c r="T56" s="55">
        <f>IF($E56=0,0,($P56/$E56)*100)</f>
        <v>0</v>
      </c>
      <c r="U56" s="56">
        <f>IF($E56=0,0,($Q56/$E56)*100)</f>
        <v>0</v>
      </c>
      <c r="V56" s="52"/>
      <c r="W56" s="54"/>
    </row>
    <row r="57" spans="1:23" ht="12.75">
      <c r="A57" s="57"/>
      <c r="B57" s="58"/>
      <c r="C57" s="59"/>
      <c r="D57" s="59"/>
      <c r="E57" s="60"/>
      <c r="F57" s="61" t="s">
        <v>3</v>
      </c>
      <c r="G57" s="62"/>
      <c r="H57" s="61" t="s">
        <v>4</v>
      </c>
      <c r="I57" s="63"/>
      <c r="J57" s="61" t="s">
        <v>5</v>
      </c>
      <c r="K57" s="63"/>
      <c r="L57" s="61" t="s">
        <v>6</v>
      </c>
      <c r="M57" s="61"/>
      <c r="N57" s="64" t="s">
        <v>7</v>
      </c>
      <c r="O57" s="61"/>
      <c r="P57" s="64" t="s">
        <v>8</v>
      </c>
      <c r="Q57" s="61"/>
      <c r="R57" s="121" t="s">
        <v>9</v>
      </c>
      <c r="S57" s="122"/>
      <c r="T57" s="121" t="s">
        <v>10</v>
      </c>
      <c r="U57" s="122"/>
      <c r="V57" s="123"/>
      <c r="W57" s="122"/>
    </row>
    <row r="58" spans="1:23" ht="67.5">
      <c r="A58" s="65" t="s">
        <v>69</v>
      </c>
      <c r="B58" s="66" t="s">
        <v>70</v>
      </c>
      <c r="C58" s="66" t="s">
        <v>71</v>
      </c>
      <c r="D58" s="67" t="s">
        <v>72</v>
      </c>
      <c r="E58" s="66" t="s">
        <v>73</v>
      </c>
      <c r="F58" s="66" t="s">
        <v>74</v>
      </c>
      <c r="G58" s="66" t="s">
        <v>75</v>
      </c>
      <c r="H58" s="66" t="s">
        <v>76</v>
      </c>
      <c r="I58" s="68" t="s">
        <v>77</v>
      </c>
      <c r="J58" s="66" t="s">
        <v>76</v>
      </c>
      <c r="K58" s="68" t="s">
        <v>78</v>
      </c>
      <c r="L58" s="66" t="s">
        <v>76</v>
      </c>
      <c r="M58" s="68" t="s">
        <v>79</v>
      </c>
      <c r="N58" s="66" t="s">
        <v>76</v>
      </c>
      <c r="O58" s="68" t="s">
        <v>80</v>
      </c>
      <c r="P58" s="68" t="s">
        <v>81</v>
      </c>
      <c r="Q58" s="69" t="s">
        <v>82</v>
      </c>
      <c r="R58" s="70" t="s">
        <v>83</v>
      </c>
      <c r="S58" s="71" t="s">
        <v>84</v>
      </c>
      <c r="T58" s="70" t="s">
        <v>85</v>
      </c>
      <c r="U58" s="67" t="s">
        <v>86</v>
      </c>
      <c r="V58" s="66"/>
      <c r="W58" s="68"/>
    </row>
    <row r="59" spans="1:23" ht="12.75">
      <c r="A59" s="72" t="str">
        <f>+A7</f>
        <v>R thousands</v>
      </c>
      <c r="B59" s="73"/>
      <c r="C59" s="73">
        <v>100</v>
      </c>
      <c r="D59" s="73"/>
      <c r="E59" s="73"/>
      <c r="F59" s="73"/>
      <c r="G59" s="73"/>
      <c r="H59" s="73"/>
      <c r="I59" s="73"/>
      <c r="J59" s="73"/>
      <c r="K59" s="73"/>
      <c r="L59" s="73"/>
      <c r="M59" s="74"/>
      <c r="N59" s="73"/>
      <c r="O59" s="74"/>
      <c r="P59" s="73"/>
      <c r="Q59" s="74"/>
      <c r="R59" s="73"/>
      <c r="S59" s="74"/>
      <c r="T59" s="73"/>
      <c r="U59" s="73"/>
      <c r="V59" s="73"/>
      <c r="W59" s="73"/>
    </row>
    <row r="60" spans="1:23" ht="12.75">
      <c r="A60" s="75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7"/>
      <c r="N60" s="76"/>
      <c r="O60" s="77"/>
      <c r="P60" s="76"/>
      <c r="Q60" s="77"/>
      <c r="R60" s="76"/>
      <c r="S60" s="77"/>
      <c r="T60" s="76"/>
      <c r="U60" s="76"/>
      <c r="V60" s="76"/>
      <c r="W60" s="76"/>
    </row>
    <row r="61" spans="1:23" ht="12.75" hidden="1">
      <c r="A61" s="78" t="s">
        <v>87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80"/>
      <c r="N61" s="79"/>
      <c r="O61" s="80"/>
      <c r="P61" s="79"/>
      <c r="Q61" s="80"/>
      <c r="R61" s="79"/>
      <c r="S61" s="80"/>
      <c r="T61" s="79"/>
      <c r="U61" s="79"/>
      <c r="V61" s="79"/>
      <c r="W61" s="79"/>
    </row>
    <row r="62" spans="1:23" ht="12.75" hidden="1">
      <c r="A62" s="81" t="s">
        <v>88</v>
      </c>
      <c r="B62" s="82">
        <f>SUM(B63:B66)</f>
        <v>0</v>
      </c>
      <c r="C62" s="82">
        <f aca="true" t="shared" si="24" ref="C62:I62">SUM(C63:C66)</f>
        <v>0</v>
      </c>
      <c r="D62" s="82">
        <f t="shared" si="24"/>
        <v>0</v>
      </c>
      <c r="E62" s="82">
        <f t="shared" si="24"/>
        <v>0</v>
      </c>
      <c r="F62" s="82">
        <f t="shared" si="24"/>
        <v>0</v>
      </c>
      <c r="G62" s="82">
        <f t="shared" si="24"/>
        <v>0</v>
      </c>
      <c r="H62" s="82">
        <f t="shared" si="24"/>
        <v>0</v>
      </c>
      <c r="I62" s="82">
        <f t="shared" si="24"/>
        <v>0</v>
      </c>
      <c r="J62" s="82">
        <f>SUM(J63:J66)</f>
        <v>0</v>
      </c>
      <c r="K62" s="82">
        <f>SUM(K63:K66)</f>
        <v>0</v>
      </c>
      <c r="L62" s="82">
        <f>SUM(L63:L66)</f>
        <v>0</v>
      </c>
      <c r="M62" s="83">
        <f>SUM(M63:M66)</f>
        <v>0</v>
      </c>
      <c r="N62" s="82"/>
      <c r="O62" s="83"/>
      <c r="P62" s="82"/>
      <c r="Q62" s="83"/>
      <c r="R62" s="82"/>
      <c r="S62" s="83"/>
      <c r="T62" s="82"/>
      <c r="U62" s="82"/>
      <c r="V62" s="82"/>
      <c r="W62" s="82"/>
    </row>
    <row r="63" spans="1:23" ht="12.75" hidden="1">
      <c r="A63" s="57" t="s">
        <v>89</v>
      </c>
      <c r="B63" s="84"/>
      <c r="C63" s="84"/>
      <c r="D63" s="84"/>
      <c r="E63" s="84">
        <f>SUM(B63:D63)</f>
        <v>0</v>
      </c>
      <c r="F63" s="84"/>
      <c r="G63" s="84"/>
      <c r="H63" s="84"/>
      <c r="I63" s="85"/>
      <c r="J63" s="84"/>
      <c r="K63" s="85"/>
      <c r="L63" s="84"/>
      <c r="M63" s="86"/>
      <c r="N63" s="84"/>
      <c r="O63" s="86"/>
      <c r="P63" s="84"/>
      <c r="Q63" s="86"/>
      <c r="R63" s="84"/>
      <c r="S63" s="86"/>
      <c r="T63" s="84"/>
      <c r="U63" s="84"/>
      <c r="V63" s="84"/>
      <c r="W63" s="84"/>
    </row>
    <row r="64" spans="1:23" ht="12.75" hidden="1">
      <c r="A64" s="57" t="s">
        <v>90</v>
      </c>
      <c r="B64" s="84"/>
      <c r="C64" s="84"/>
      <c r="D64" s="84"/>
      <c r="E64" s="84">
        <f>SUM(B64:D64)</f>
        <v>0</v>
      </c>
      <c r="F64" s="84"/>
      <c r="G64" s="84"/>
      <c r="H64" s="84"/>
      <c r="I64" s="85"/>
      <c r="J64" s="84"/>
      <c r="K64" s="85"/>
      <c r="L64" s="84"/>
      <c r="M64" s="86"/>
      <c r="N64" s="84"/>
      <c r="O64" s="86"/>
      <c r="P64" s="84"/>
      <c r="Q64" s="86"/>
      <c r="R64" s="84"/>
      <c r="S64" s="86"/>
      <c r="T64" s="84"/>
      <c r="U64" s="84"/>
      <c r="V64" s="84"/>
      <c r="W64" s="84"/>
    </row>
    <row r="65" spans="1:23" ht="12.75" hidden="1">
      <c r="A65" s="57" t="s">
        <v>91</v>
      </c>
      <c r="B65" s="84"/>
      <c r="C65" s="84"/>
      <c r="D65" s="84"/>
      <c r="E65" s="84">
        <f>SUM(B65:D65)</f>
        <v>0</v>
      </c>
      <c r="F65" s="84"/>
      <c r="G65" s="84"/>
      <c r="H65" s="84"/>
      <c r="I65" s="85"/>
      <c r="J65" s="84"/>
      <c r="K65" s="85"/>
      <c r="L65" s="84"/>
      <c r="M65" s="86"/>
      <c r="N65" s="84"/>
      <c r="O65" s="86"/>
      <c r="P65" s="84"/>
      <c r="Q65" s="86"/>
      <c r="R65" s="84"/>
      <c r="S65" s="86"/>
      <c r="T65" s="84"/>
      <c r="U65" s="84"/>
      <c r="V65" s="84"/>
      <c r="W65" s="84"/>
    </row>
    <row r="66" spans="1:23" ht="12.75" hidden="1">
      <c r="A66" s="57" t="s">
        <v>92</v>
      </c>
      <c r="B66" s="84"/>
      <c r="C66" s="84"/>
      <c r="D66" s="84"/>
      <c r="E66" s="84">
        <f>SUM(B66:D66)</f>
        <v>0</v>
      </c>
      <c r="F66" s="84"/>
      <c r="G66" s="84"/>
      <c r="H66" s="84"/>
      <c r="I66" s="85"/>
      <c r="J66" s="84"/>
      <c r="K66" s="85"/>
      <c r="L66" s="84"/>
      <c r="M66" s="86"/>
      <c r="N66" s="84"/>
      <c r="O66" s="86"/>
      <c r="P66" s="84"/>
      <c r="Q66" s="86"/>
      <c r="R66" s="84"/>
      <c r="S66" s="86"/>
      <c r="T66" s="84"/>
      <c r="U66" s="84"/>
      <c r="V66" s="84"/>
      <c r="W66" s="84"/>
    </row>
    <row r="67" spans="1:23" ht="12.75" hidden="1">
      <c r="A67" s="57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6"/>
      <c r="N67" s="84"/>
      <c r="O67" s="86"/>
      <c r="P67" s="84"/>
      <c r="Q67" s="86"/>
      <c r="R67" s="84"/>
      <c r="S67" s="86"/>
      <c r="T67" s="84"/>
      <c r="U67" s="84"/>
      <c r="V67" s="84"/>
      <c r="W67" s="84"/>
    </row>
    <row r="68" spans="1:23" ht="12.75">
      <c r="A68" s="87" t="s">
        <v>93</v>
      </c>
      <c r="B68" s="88">
        <f aca="true" t="shared" si="25" ref="B68:Q68">+B69+B70+B71+B72+B73+B74+B75+B76+B77</f>
        <v>233817000</v>
      </c>
      <c r="C68" s="88">
        <f t="shared" si="25"/>
        <v>400000</v>
      </c>
      <c r="D68" s="88">
        <f t="shared" si="25"/>
        <v>0</v>
      </c>
      <c r="E68" s="88">
        <f t="shared" si="25"/>
        <v>234217000</v>
      </c>
      <c r="F68" s="88">
        <f t="shared" si="25"/>
        <v>0</v>
      </c>
      <c r="G68" s="88">
        <f t="shared" si="25"/>
        <v>0</v>
      </c>
      <c r="H68" s="88">
        <f t="shared" si="25"/>
        <v>56152000</v>
      </c>
      <c r="I68" s="88">
        <f t="shared" si="25"/>
        <v>0</v>
      </c>
      <c r="J68" s="88">
        <f t="shared" si="25"/>
        <v>0</v>
      </c>
      <c r="K68" s="88">
        <f t="shared" si="25"/>
        <v>0</v>
      </c>
      <c r="L68" s="88">
        <f t="shared" si="25"/>
        <v>0</v>
      </c>
      <c r="M68" s="88">
        <f t="shared" si="25"/>
        <v>0</v>
      </c>
      <c r="N68" s="88">
        <f t="shared" si="25"/>
        <v>0</v>
      </c>
      <c r="O68" s="88">
        <f t="shared" si="25"/>
        <v>0</v>
      </c>
      <c r="P68" s="88">
        <f t="shared" si="25"/>
        <v>56152000</v>
      </c>
      <c r="Q68" s="88">
        <f t="shared" si="25"/>
        <v>0</v>
      </c>
      <c r="R68" s="89"/>
      <c r="S68" s="90"/>
      <c r="T68" s="89"/>
      <c r="U68" s="90"/>
      <c r="V68" s="88"/>
      <c r="W68" s="88"/>
    </row>
    <row r="69" spans="1:23" ht="12.75">
      <c r="A69" s="91" t="s">
        <v>93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3"/>
      <c r="S69" s="94"/>
      <c r="T69" s="93"/>
      <c r="U69" s="94"/>
      <c r="V69" s="92"/>
      <c r="W69" s="92"/>
    </row>
    <row r="70" spans="1:23" ht="12.75">
      <c r="A70" s="95" t="s">
        <v>94</v>
      </c>
      <c r="B70" s="96">
        <v>0</v>
      </c>
      <c r="C70" s="96">
        <v>0</v>
      </c>
      <c r="D70" s="96"/>
      <c r="E70" s="96">
        <f aca="true" t="shared" si="26" ref="E70:E77">$B70+$C70+$D70</f>
        <v>0</v>
      </c>
      <c r="F70" s="96">
        <v>0</v>
      </c>
      <c r="G70" s="96">
        <v>0</v>
      </c>
      <c r="H70" s="96">
        <v>0</v>
      </c>
      <c r="I70" s="96">
        <v>0</v>
      </c>
      <c r="J70" s="96"/>
      <c r="K70" s="96"/>
      <c r="L70" s="96"/>
      <c r="M70" s="96"/>
      <c r="N70" s="96"/>
      <c r="O70" s="96"/>
      <c r="P70" s="97">
        <f aca="true" t="shared" si="27" ref="P70:P77">$H70+$J70+$L70+$N70</f>
        <v>0</v>
      </c>
      <c r="Q70" s="97">
        <f aca="true" t="shared" si="28" ref="Q70:Q77">$I70+$K70+$M70+$O70</f>
        <v>0</v>
      </c>
      <c r="R70" s="93">
        <f aca="true" t="shared" si="29" ref="R70:R77">IF($H70=0,0,(($H70-$H70)/$H70)*100)</f>
        <v>0</v>
      </c>
      <c r="S70" s="94">
        <f aca="true" t="shared" si="30" ref="S70:S77">IF($I70=0,0,(($I70-$I70)/$I70)*100)</f>
        <v>0</v>
      </c>
      <c r="T70" s="93">
        <f aca="true" t="shared" si="31" ref="T70:T77">IF($E70=0,0,($P70/$E70)*100)</f>
        <v>0</v>
      </c>
      <c r="U70" s="94">
        <f aca="true" t="shared" si="32" ref="U70:U77">IF($E70=0,0,($Q70/$E70)*100)</f>
        <v>0</v>
      </c>
      <c r="V70" s="96"/>
      <c r="W70" s="96"/>
    </row>
    <row r="71" spans="1:23" ht="12.75">
      <c r="A71" s="95" t="s">
        <v>95</v>
      </c>
      <c r="B71" s="96">
        <v>0</v>
      </c>
      <c r="C71" s="96">
        <v>0</v>
      </c>
      <c r="D71" s="96"/>
      <c r="E71" s="96">
        <f t="shared" si="26"/>
        <v>0</v>
      </c>
      <c r="F71" s="96">
        <v>0</v>
      </c>
      <c r="G71" s="96">
        <v>0</v>
      </c>
      <c r="H71" s="96">
        <v>0</v>
      </c>
      <c r="I71" s="96">
        <v>0</v>
      </c>
      <c r="J71" s="96"/>
      <c r="K71" s="96"/>
      <c r="L71" s="96"/>
      <c r="M71" s="96"/>
      <c r="N71" s="96"/>
      <c r="O71" s="96"/>
      <c r="P71" s="97">
        <f t="shared" si="27"/>
        <v>0</v>
      </c>
      <c r="Q71" s="97">
        <f t="shared" si="28"/>
        <v>0</v>
      </c>
      <c r="R71" s="93">
        <f t="shared" si="29"/>
        <v>0</v>
      </c>
      <c r="S71" s="94">
        <f t="shared" si="30"/>
        <v>0</v>
      </c>
      <c r="T71" s="93">
        <f t="shared" si="31"/>
        <v>0</v>
      </c>
      <c r="U71" s="94">
        <f t="shared" si="32"/>
        <v>0</v>
      </c>
      <c r="V71" s="96"/>
      <c r="W71" s="96"/>
    </row>
    <row r="72" spans="1:23" ht="12.75">
      <c r="A72" s="95" t="s">
        <v>96</v>
      </c>
      <c r="B72" s="96">
        <v>0</v>
      </c>
      <c r="C72" s="96">
        <v>0</v>
      </c>
      <c r="D72" s="96"/>
      <c r="E72" s="96">
        <f t="shared" si="26"/>
        <v>0</v>
      </c>
      <c r="F72" s="96">
        <v>0</v>
      </c>
      <c r="G72" s="96">
        <v>0</v>
      </c>
      <c r="H72" s="96">
        <v>0</v>
      </c>
      <c r="I72" s="96">
        <v>0</v>
      </c>
      <c r="J72" s="96"/>
      <c r="K72" s="96"/>
      <c r="L72" s="96"/>
      <c r="M72" s="96"/>
      <c r="N72" s="96"/>
      <c r="O72" s="96"/>
      <c r="P72" s="97">
        <f t="shared" si="27"/>
        <v>0</v>
      </c>
      <c r="Q72" s="97">
        <f t="shared" si="28"/>
        <v>0</v>
      </c>
      <c r="R72" s="93">
        <f t="shared" si="29"/>
        <v>0</v>
      </c>
      <c r="S72" s="94">
        <f t="shared" si="30"/>
        <v>0</v>
      </c>
      <c r="T72" s="93">
        <f t="shared" si="31"/>
        <v>0</v>
      </c>
      <c r="U72" s="94">
        <f t="shared" si="32"/>
        <v>0</v>
      </c>
      <c r="V72" s="96"/>
      <c r="W72" s="96"/>
    </row>
    <row r="73" spans="1:23" ht="12.75">
      <c r="A73" s="95" t="s">
        <v>97</v>
      </c>
      <c r="B73" s="96">
        <v>164417000</v>
      </c>
      <c r="C73" s="96">
        <v>0</v>
      </c>
      <c r="D73" s="96"/>
      <c r="E73" s="96">
        <f t="shared" si="26"/>
        <v>164417000</v>
      </c>
      <c r="F73" s="96">
        <v>0</v>
      </c>
      <c r="G73" s="96">
        <v>0</v>
      </c>
      <c r="H73" s="96">
        <v>44365000</v>
      </c>
      <c r="I73" s="96">
        <v>0</v>
      </c>
      <c r="J73" s="96"/>
      <c r="K73" s="96"/>
      <c r="L73" s="96"/>
      <c r="M73" s="96"/>
      <c r="N73" s="96"/>
      <c r="O73" s="96"/>
      <c r="P73" s="97">
        <f t="shared" si="27"/>
        <v>44365000</v>
      </c>
      <c r="Q73" s="97">
        <f t="shared" si="28"/>
        <v>0</v>
      </c>
      <c r="R73" s="93">
        <f t="shared" si="29"/>
        <v>0</v>
      </c>
      <c r="S73" s="94">
        <f t="shared" si="30"/>
        <v>0</v>
      </c>
      <c r="T73" s="93">
        <f t="shared" si="31"/>
        <v>26.98321949676736</v>
      </c>
      <c r="U73" s="94">
        <f t="shared" si="32"/>
        <v>0</v>
      </c>
      <c r="V73" s="96"/>
      <c r="W73" s="96"/>
    </row>
    <row r="74" spans="1:23" ht="12.75">
      <c r="A74" s="95" t="s">
        <v>98</v>
      </c>
      <c r="B74" s="96">
        <v>0</v>
      </c>
      <c r="C74" s="96">
        <v>0</v>
      </c>
      <c r="D74" s="96"/>
      <c r="E74" s="96">
        <f t="shared" si="26"/>
        <v>0</v>
      </c>
      <c r="F74" s="96">
        <v>0</v>
      </c>
      <c r="G74" s="96">
        <v>0</v>
      </c>
      <c r="H74" s="96">
        <v>0</v>
      </c>
      <c r="I74" s="96">
        <v>0</v>
      </c>
      <c r="J74" s="96"/>
      <c r="K74" s="96"/>
      <c r="L74" s="96"/>
      <c r="M74" s="96"/>
      <c r="N74" s="96"/>
      <c r="O74" s="96"/>
      <c r="P74" s="97">
        <f t="shared" si="27"/>
        <v>0</v>
      </c>
      <c r="Q74" s="97">
        <f t="shared" si="28"/>
        <v>0</v>
      </c>
      <c r="R74" s="93">
        <f t="shared" si="29"/>
        <v>0</v>
      </c>
      <c r="S74" s="94">
        <f t="shared" si="30"/>
        <v>0</v>
      </c>
      <c r="T74" s="93">
        <f t="shared" si="31"/>
        <v>0</v>
      </c>
      <c r="U74" s="94">
        <f t="shared" si="32"/>
        <v>0</v>
      </c>
      <c r="V74" s="96"/>
      <c r="W74" s="96"/>
    </row>
    <row r="75" spans="1:23" ht="12.75">
      <c r="A75" s="95" t="s">
        <v>99</v>
      </c>
      <c r="B75" s="96">
        <v>9200000</v>
      </c>
      <c r="C75" s="96">
        <v>0</v>
      </c>
      <c r="D75" s="96"/>
      <c r="E75" s="96">
        <f t="shared" si="26"/>
        <v>9200000</v>
      </c>
      <c r="F75" s="96">
        <v>0</v>
      </c>
      <c r="G75" s="96">
        <v>0</v>
      </c>
      <c r="H75" s="96">
        <v>0</v>
      </c>
      <c r="I75" s="96">
        <v>0</v>
      </c>
      <c r="J75" s="96"/>
      <c r="K75" s="96"/>
      <c r="L75" s="96"/>
      <c r="M75" s="96"/>
      <c r="N75" s="96"/>
      <c r="O75" s="96"/>
      <c r="P75" s="97">
        <f t="shared" si="27"/>
        <v>0</v>
      </c>
      <c r="Q75" s="97">
        <f t="shared" si="28"/>
        <v>0</v>
      </c>
      <c r="R75" s="93">
        <f t="shared" si="29"/>
        <v>0</v>
      </c>
      <c r="S75" s="94">
        <f t="shared" si="30"/>
        <v>0</v>
      </c>
      <c r="T75" s="93">
        <f t="shared" si="31"/>
        <v>0</v>
      </c>
      <c r="U75" s="94">
        <f t="shared" si="32"/>
        <v>0</v>
      </c>
      <c r="V75" s="96"/>
      <c r="W75" s="96"/>
    </row>
    <row r="76" spans="1:23" ht="12.75">
      <c r="A76" s="95" t="s">
        <v>100</v>
      </c>
      <c r="B76" s="96">
        <v>60200000</v>
      </c>
      <c r="C76" s="96">
        <v>400000</v>
      </c>
      <c r="D76" s="96"/>
      <c r="E76" s="96">
        <f t="shared" si="26"/>
        <v>60600000</v>
      </c>
      <c r="F76" s="96">
        <v>0</v>
      </c>
      <c r="G76" s="96">
        <v>0</v>
      </c>
      <c r="H76" s="96">
        <v>11787000</v>
      </c>
      <c r="I76" s="96">
        <v>0</v>
      </c>
      <c r="J76" s="96"/>
      <c r="K76" s="96"/>
      <c r="L76" s="96"/>
      <c r="M76" s="96"/>
      <c r="N76" s="96"/>
      <c r="O76" s="96"/>
      <c r="P76" s="97">
        <f t="shared" si="27"/>
        <v>11787000</v>
      </c>
      <c r="Q76" s="97">
        <f t="shared" si="28"/>
        <v>0</v>
      </c>
      <c r="R76" s="93">
        <f t="shared" si="29"/>
        <v>0</v>
      </c>
      <c r="S76" s="94">
        <f t="shared" si="30"/>
        <v>0</v>
      </c>
      <c r="T76" s="93">
        <f t="shared" si="31"/>
        <v>19.45049504950495</v>
      </c>
      <c r="U76" s="94">
        <f t="shared" si="32"/>
        <v>0</v>
      </c>
      <c r="V76" s="96"/>
      <c r="W76" s="96"/>
    </row>
    <row r="77" spans="1:23" ht="12.75">
      <c r="A77" s="95" t="s">
        <v>101</v>
      </c>
      <c r="B77" s="96">
        <v>0</v>
      </c>
      <c r="C77" s="96">
        <v>0</v>
      </c>
      <c r="D77" s="96"/>
      <c r="E77" s="96">
        <f t="shared" si="26"/>
        <v>0</v>
      </c>
      <c r="F77" s="96">
        <v>0</v>
      </c>
      <c r="G77" s="96">
        <v>0</v>
      </c>
      <c r="H77" s="96">
        <v>0</v>
      </c>
      <c r="I77" s="96">
        <v>0</v>
      </c>
      <c r="J77" s="96"/>
      <c r="K77" s="96"/>
      <c r="L77" s="96"/>
      <c r="M77" s="96"/>
      <c r="N77" s="96"/>
      <c r="O77" s="96"/>
      <c r="P77" s="97">
        <f t="shared" si="27"/>
        <v>0</v>
      </c>
      <c r="Q77" s="97">
        <f t="shared" si="28"/>
        <v>0</v>
      </c>
      <c r="R77" s="93">
        <f t="shared" si="29"/>
        <v>0</v>
      </c>
      <c r="S77" s="94">
        <f t="shared" si="30"/>
        <v>0</v>
      </c>
      <c r="T77" s="93">
        <f t="shared" si="31"/>
        <v>0</v>
      </c>
      <c r="U77" s="94">
        <f t="shared" si="32"/>
        <v>0</v>
      </c>
      <c r="V77" s="96"/>
      <c r="W77" s="96"/>
    </row>
    <row r="78" spans="1:23" ht="22.5" hidden="1">
      <c r="A78" s="98" t="s">
        <v>102</v>
      </c>
      <c r="B78" s="99">
        <f aca="true" t="shared" si="33" ref="B78:I78">SUM(B79:B93)</f>
        <v>0</v>
      </c>
      <c r="C78" s="99">
        <f t="shared" si="33"/>
        <v>0</v>
      </c>
      <c r="D78" s="99">
        <f t="shared" si="33"/>
        <v>0</v>
      </c>
      <c r="E78" s="99">
        <f t="shared" si="33"/>
        <v>0</v>
      </c>
      <c r="F78" s="99">
        <f t="shared" si="33"/>
        <v>0</v>
      </c>
      <c r="G78" s="99">
        <f t="shared" si="33"/>
        <v>0</v>
      </c>
      <c r="H78" s="99">
        <f t="shared" si="33"/>
        <v>0</v>
      </c>
      <c r="I78" s="99">
        <f t="shared" si="33"/>
        <v>0</v>
      </c>
      <c r="J78" s="99">
        <f>SUM(J79:J93)</f>
        <v>0</v>
      </c>
      <c r="K78" s="99">
        <f>SUM(K79:K93)</f>
        <v>0</v>
      </c>
      <c r="L78" s="99">
        <f>SUM(L79:L93)</f>
        <v>0</v>
      </c>
      <c r="M78" s="100">
        <f>SUM(M79:M93)</f>
        <v>0</v>
      </c>
      <c r="N78" s="99"/>
      <c r="O78" s="100"/>
      <c r="P78" s="99"/>
      <c r="Q78" s="100"/>
      <c r="R78" s="101" t="str">
        <f aca="true" t="shared" si="34" ref="R78:S93">IF(L78=0," ",(N78-L78)/L78)</f>
        <v> </v>
      </c>
      <c r="S78" s="101" t="str">
        <f t="shared" si="34"/>
        <v> </v>
      </c>
      <c r="T78" s="101" t="str">
        <f aca="true" t="shared" si="35" ref="T78:T96">IF(E78=0," ",(P78/E78))</f>
        <v> </v>
      </c>
      <c r="U78" s="102" t="str">
        <f aca="true" t="shared" si="36" ref="U78:U96">IF(E78=0," ",(Q78/E78))</f>
        <v> </v>
      </c>
      <c r="V78" s="99"/>
      <c r="W78" s="99"/>
    </row>
    <row r="79" spans="1:23" ht="12.75" hidden="1">
      <c r="A79" s="103"/>
      <c r="B79" s="104"/>
      <c r="C79" s="104"/>
      <c r="D79" s="104"/>
      <c r="E79" s="105">
        <f>SUM(B79:D79)</f>
        <v>0</v>
      </c>
      <c r="F79" s="104"/>
      <c r="G79" s="104"/>
      <c r="H79" s="104"/>
      <c r="I79" s="104"/>
      <c r="J79" s="104"/>
      <c r="K79" s="104"/>
      <c r="L79" s="104"/>
      <c r="M79" s="106"/>
      <c r="N79" s="104"/>
      <c r="O79" s="106"/>
      <c r="P79" s="104"/>
      <c r="Q79" s="106"/>
      <c r="R79" s="101" t="str">
        <f t="shared" si="34"/>
        <v> </v>
      </c>
      <c r="S79" s="101" t="str">
        <f t="shared" si="34"/>
        <v> </v>
      </c>
      <c r="T79" s="101" t="str">
        <f t="shared" si="35"/>
        <v> </v>
      </c>
      <c r="U79" s="102" t="str">
        <f t="shared" si="36"/>
        <v> </v>
      </c>
      <c r="V79" s="104"/>
      <c r="W79" s="104"/>
    </row>
    <row r="80" spans="1:23" ht="12.75" hidden="1">
      <c r="A80" s="103"/>
      <c r="B80" s="104"/>
      <c r="C80" s="104"/>
      <c r="D80" s="104"/>
      <c r="E80" s="105">
        <f aca="true" t="shared" si="37" ref="E80:E93">SUM(B80:D80)</f>
        <v>0</v>
      </c>
      <c r="F80" s="104"/>
      <c r="G80" s="104"/>
      <c r="H80" s="104"/>
      <c r="I80" s="104"/>
      <c r="J80" s="104"/>
      <c r="K80" s="104"/>
      <c r="L80" s="104"/>
      <c r="M80" s="106"/>
      <c r="N80" s="104"/>
      <c r="O80" s="106"/>
      <c r="P80" s="104"/>
      <c r="Q80" s="106"/>
      <c r="R80" s="101" t="str">
        <f t="shared" si="34"/>
        <v> </v>
      </c>
      <c r="S80" s="101" t="str">
        <f t="shared" si="34"/>
        <v> </v>
      </c>
      <c r="T80" s="101" t="str">
        <f t="shared" si="35"/>
        <v> </v>
      </c>
      <c r="U80" s="102" t="str">
        <f t="shared" si="36"/>
        <v> </v>
      </c>
      <c r="V80" s="104"/>
      <c r="W80" s="104"/>
    </row>
    <row r="81" spans="1:23" ht="12.75" hidden="1">
      <c r="A81" s="103"/>
      <c r="B81" s="104"/>
      <c r="C81" s="104"/>
      <c r="D81" s="104"/>
      <c r="E81" s="105">
        <f t="shared" si="37"/>
        <v>0</v>
      </c>
      <c r="F81" s="104"/>
      <c r="G81" s="104"/>
      <c r="H81" s="104"/>
      <c r="I81" s="104"/>
      <c r="J81" s="104"/>
      <c r="K81" s="104"/>
      <c r="L81" s="104"/>
      <c r="M81" s="106"/>
      <c r="N81" s="104"/>
      <c r="O81" s="106"/>
      <c r="P81" s="104"/>
      <c r="Q81" s="106"/>
      <c r="R81" s="101" t="str">
        <f t="shared" si="34"/>
        <v> </v>
      </c>
      <c r="S81" s="101" t="str">
        <f t="shared" si="34"/>
        <v> </v>
      </c>
      <c r="T81" s="101" t="str">
        <f t="shared" si="35"/>
        <v> </v>
      </c>
      <c r="U81" s="102" t="str">
        <f t="shared" si="36"/>
        <v> </v>
      </c>
      <c r="V81" s="104"/>
      <c r="W81" s="104"/>
    </row>
    <row r="82" spans="1:23" ht="12.75" hidden="1">
      <c r="A82" s="103"/>
      <c r="B82" s="104"/>
      <c r="C82" s="104"/>
      <c r="D82" s="104"/>
      <c r="E82" s="105">
        <f t="shared" si="37"/>
        <v>0</v>
      </c>
      <c r="F82" s="104"/>
      <c r="G82" s="104"/>
      <c r="H82" s="104"/>
      <c r="I82" s="104"/>
      <c r="J82" s="104"/>
      <c r="K82" s="104"/>
      <c r="L82" s="104"/>
      <c r="M82" s="106"/>
      <c r="N82" s="104"/>
      <c r="O82" s="106"/>
      <c r="P82" s="104"/>
      <c r="Q82" s="106"/>
      <c r="R82" s="101" t="str">
        <f t="shared" si="34"/>
        <v> </v>
      </c>
      <c r="S82" s="101" t="str">
        <f t="shared" si="34"/>
        <v> </v>
      </c>
      <c r="T82" s="101" t="str">
        <f t="shared" si="35"/>
        <v> </v>
      </c>
      <c r="U82" s="102" t="str">
        <f t="shared" si="36"/>
        <v> </v>
      </c>
      <c r="V82" s="104"/>
      <c r="W82" s="104"/>
    </row>
    <row r="83" spans="1:23" ht="12.75" hidden="1">
      <c r="A83" s="103"/>
      <c r="B83" s="104"/>
      <c r="C83" s="104"/>
      <c r="D83" s="104"/>
      <c r="E83" s="105">
        <f t="shared" si="37"/>
        <v>0</v>
      </c>
      <c r="F83" s="104"/>
      <c r="G83" s="104"/>
      <c r="H83" s="104"/>
      <c r="I83" s="104"/>
      <c r="J83" s="104"/>
      <c r="K83" s="104"/>
      <c r="L83" s="104"/>
      <c r="M83" s="106"/>
      <c r="N83" s="104"/>
      <c r="O83" s="106"/>
      <c r="P83" s="104"/>
      <c r="Q83" s="106"/>
      <c r="R83" s="101" t="str">
        <f t="shared" si="34"/>
        <v> </v>
      </c>
      <c r="S83" s="101" t="str">
        <f t="shared" si="34"/>
        <v> </v>
      </c>
      <c r="T83" s="101" t="str">
        <f t="shared" si="35"/>
        <v> </v>
      </c>
      <c r="U83" s="102" t="str">
        <f t="shared" si="36"/>
        <v> </v>
      </c>
      <c r="V83" s="104"/>
      <c r="W83" s="104"/>
    </row>
    <row r="84" spans="1:23" ht="12.75" hidden="1">
      <c r="A84" s="103"/>
      <c r="B84" s="104"/>
      <c r="C84" s="104"/>
      <c r="D84" s="104"/>
      <c r="E84" s="105">
        <f t="shared" si="37"/>
        <v>0</v>
      </c>
      <c r="F84" s="104"/>
      <c r="G84" s="104"/>
      <c r="H84" s="104"/>
      <c r="I84" s="104"/>
      <c r="J84" s="104"/>
      <c r="K84" s="104"/>
      <c r="L84" s="104"/>
      <c r="M84" s="106"/>
      <c r="N84" s="104"/>
      <c r="O84" s="106"/>
      <c r="P84" s="104"/>
      <c r="Q84" s="106"/>
      <c r="R84" s="101" t="str">
        <f t="shared" si="34"/>
        <v> </v>
      </c>
      <c r="S84" s="101" t="str">
        <f t="shared" si="34"/>
        <v> </v>
      </c>
      <c r="T84" s="101" t="str">
        <f t="shared" si="35"/>
        <v> </v>
      </c>
      <c r="U84" s="102" t="str">
        <f t="shared" si="36"/>
        <v> </v>
      </c>
      <c r="V84" s="104"/>
      <c r="W84" s="104"/>
    </row>
    <row r="85" spans="1:23" ht="12.75" hidden="1">
      <c r="A85" s="103"/>
      <c r="B85" s="104"/>
      <c r="C85" s="104"/>
      <c r="D85" s="104"/>
      <c r="E85" s="105">
        <f t="shared" si="37"/>
        <v>0</v>
      </c>
      <c r="F85" s="104"/>
      <c r="G85" s="104"/>
      <c r="H85" s="104"/>
      <c r="I85" s="104"/>
      <c r="J85" s="104"/>
      <c r="K85" s="104"/>
      <c r="L85" s="104"/>
      <c r="M85" s="106"/>
      <c r="N85" s="104"/>
      <c r="O85" s="106"/>
      <c r="P85" s="104"/>
      <c r="Q85" s="106"/>
      <c r="R85" s="101" t="str">
        <f t="shared" si="34"/>
        <v> </v>
      </c>
      <c r="S85" s="101" t="str">
        <f t="shared" si="34"/>
        <v> </v>
      </c>
      <c r="T85" s="101" t="str">
        <f t="shared" si="35"/>
        <v> </v>
      </c>
      <c r="U85" s="102" t="str">
        <f t="shared" si="36"/>
        <v> </v>
      </c>
      <c r="V85" s="104"/>
      <c r="W85" s="104"/>
    </row>
    <row r="86" spans="1:23" ht="12.75" hidden="1">
      <c r="A86" s="103"/>
      <c r="B86" s="104"/>
      <c r="C86" s="104"/>
      <c r="D86" s="104"/>
      <c r="E86" s="105">
        <f t="shared" si="37"/>
        <v>0</v>
      </c>
      <c r="F86" s="104"/>
      <c r="G86" s="104"/>
      <c r="H86" s="104"/>
      <c r="I86" s="104"/>
      <c r="J86" s="104"/>
      <c r="K86" s="104"/>
      <c r="L86" s="104"/>
      <c r="M86" s="106"/>
      <c r="N86" s="104"/>
      <c r="O86" s="106"/>
      <c r="P86" s="104"/>
      <c r="Q86" s="106"/>
      <c r="R86" s="101" t="str">
        <f t="shared" si="34"/>
        <v> </v>
      </c>
      <c r="S86" s="101" t="str">
        <f t="shared" si="34"/>
        <v> </v>
      </c>
      <c r="T86" s="101" t="str">
        <f t="shared" si="35"/>
        <v> </v>
      </c>
      <c r="U86" s="102" t="str">
        <f t="shared" si="36"/>
        <v> </v>
      </c>
      <c r="V86" s="104"/>
      <c r="W86" s="104"/>
    </row>
    <row r="87" spans="1:23" ht="12.75" hidden="1">
      <c r="A87" s="103"/>
      <c r="B87" s="104"/>
      <c r="C87" s="104"/>
      <c r="D87" s="104"/>
      <c r="E87" s="105">
        <f t="shared" si="37"/>
        <v>0</v>
      </c>
      <c r="F87" s="104"/>
      <c r="G87" s="104"/>
      <c r="H87" s="104"/>
      <c r="I87" s="104"/>
      <c r="J87" s="104"/>
      <c r="K87" s="104"/>
      <c r="L87" s="104"/>
      <c r="M87" s="106"/>
      <c r="N87" s="104"/>
      <c r="O87" s="106"/>
      <c r="P87" s="104"/>
      <c r="Q87" s="106"/>
      <c r="R87" s="101" t="str">
        <f t="shared" si="34"/>
        <v> </v>
      </c>
      <c r="S87" s="101" t="str">
        <f t="shared" si="34"/>
        <v> </v>
      </c>
      <c r="T87" s="101" t="str">
        <f t="shared" si="35"/>
        <v> </v>
      </c>
      <c r="U87" s="102" t="str">
        <f t="shared" si="36"/>
        <v> </v>
      </c>
      <c r="V87" s="104"/>
      <c r="W87" s="104"/>
    </row>
    <row r="88" spans="1:23" ht="12.75" hidden="1">
      <c r="A88" s="103"/>
      <c r="B88" s="104"/>
      <c r="C88" s="104"/>
      <c r="D88" s="104"/>
      <c r="E88" s="105">
        <f t="shared" si="37"/>
        <v>0</v>
      </c>
      <c r="F88" s="104"/>
      <c r="G88" s="104"/>
      <c r="H88" s="104"/>
      <c r="I88" s="104"/>
      <c r="J88" s="104"/>
      <c r="K88" s="104"/>
      <c r="L88" s="104"/>
      <c r="M88" s="106"/>
      <c r="N88" s="104"/>
      <c r="O88" s="106"/>
      <c r="P88" s="104"/>
      <c r="Q88" s="106"/>
      <c r="R88" s="101" t="str">
        <f t="shared" si="34"/>
        <v> </v>
      </c>
      <c r="S88" s="101" t="str">
        <f t="shared" si="34"/>
        <v> </v>
      </c>
      <c r="T88" s="101" t="str">
        <f t="shared" si="35"/>
        <v> </v>
      </c>
      <c r="U88" s="102" t="str">
        <f t="shared" si="36"/>
        <v> </v>
      </c>
      <c r="V88" s="104"/>
      <c r="W88" s="104"/>
    </row>
    <row r="89" spans="1:23" ht="12.75" hidden="1">
      <c r="A89" s="103"/>
      <c r="B89" s="104"/>
      <c r="C89" s="104"/>
      <c r="D89" s="104"/>
      <c r="E89" s="105">
        <f t="shared" si="37"/>
        <v>0</v>
      </c>
      <c r="F89" s="104"/>
      <c r="G89" s="104"/>
      <c r="H89" s="104"/>
      <c r="I89" s="104"/>
      <c r="J89" s="104"/>
      <c r="K89" s="104"/>
      <c r="L89" s="104"/>
      <c r="M89" s="106"/>
      <c r="N89" s="104"/>
      <c r="O89" s="106"/>
      <c r="P89" s="104"/>
      <c r="Q89" s="106"/>
      <c r="R89" s="101" t="str">
        <f t="shared" si="34"/>
        <v> </v>
      </c>
      <c r="S89" s="101" t="str">
        <f t="shared" si="34"/>
        <v> </v>
      </c>
      <c r="T89" s="101" t="str">
        <f t="shared" si="35"/>
        <v> </v>
      </c>
      <c r="U89" s="102" t="str">
        <f t="shared" si="36"/>
        <v> </v>
      </c>
      <c r="V89" s="104"/>
      <c r="W89" s="104"/>
    </row>
    <row r="90" spans="1:23" ht="12.75" hidden="1">
      <c r="A90" s="103"/>
      <c r="B90" s="104"/>
      <c r="C90" s="104"/>
      <c r="D90" s="104"/>
      <c r="E90" s="105">
        <f t="shared" si="37"/>
        <v>0</v>
      </c>
      <c r="F90" s="104"/>
      <c r="G90" s="104"/>
      <c r="H90" s="104"/>
      <c r="I90" s="104"/>
      <c r="J90" s="104"/>
      <c r="K90" s="104"/>
      <c r="L90" s="104"/>
      <c r="M90" s="106"/>
      <c r="N90" s="104"/>
      <c r="O90" s="106"/>
      <c r="P90" s="104"/>
      <c r="Q90" s="106"/>
      <c r="R90" s="101" t="str">
        <f t="shared" si="34"/>
        <v> </v>
      </c>
      <c r="S90" s="101" t="str">
        <f t="shared" si="34"/>
        <v> </v>
      </c>
      <c r="T90" s="101" t="str">
        <f t="shared" si="35"/>
        <v> </v>
      </c>
      <c r="U90" s="102" t="str">
        <f t="shared" si="36"/>
        <v> </v>
      </c>
      <c r="V90" s="104"/>
      <c r="W90" s="104"/>
    </row>
    <row r="91" spans="1:23" ht="12.75" hidden="1">
      <c r="A91" s="103"/>
      <c r="B91" s="104"/>
      <c r="C91" s="104"/>
      <c r="D91" s="104"/>
      <c r="E91" s="105">
        <f t="shared" si="37"/>
        <v>0</v>
      </c>
      <c r="F91" s="104"/>
      <c r="G91" s="104"/>
      <c r="H91" s="106"/>
      <c r="I91" s="104"/>
      <c r="J91" s="106"/>
      <c r="K91" s="104"/>
      <c r="L91" s="106"/>
      <c r="M91" s="106"/>
      <c r="N91" s="106"/>
      <c r="O91" s="106"/>
      <c r="P91" s="106"/>
      <c r="Q91" s="106"/>
      <c r="R91" s="101" t="str">
        <f t="shared" si="34"/>
        <v> </v>
      </c>
      <c r="S91" s="101" t="str">
        <f t="shared" si="34"/>
        <v> </v>
      </c>
      <c r="T91" s="101" t="str">
        <f t="shared" si="35"/>
        <v> </v>
      </c>
      <c r="U91" s="102" t="str">
        <f t="shared" si="36"/>
        <v> </v>
      </c>
      <c r="V91" s="104"/>
      <c r="W91" s="104"/>
    </row>
    <row r="92" spans="1:23" ht="12.75" hidden="1">
      <c r="A92" s="103"/>
      <c r="B92" s="104"/>
      <c r="C92" s="104"/>
      <c r="D92" s="104"/>
      <c r="E92" s="105">
        <f t="shared" si="37"/>
        <v>0</v>
      </c>
      <c r="F92" s="104"/>
      <c r="G92" s="104"/>
      <c r="H92" s="106"/>
      <c r="I92" s="104"/>
      <c r="J92" s="106"/>
      <c r="K92" s="104"/>
      <c r="L92" s="106"/>
      <c r="M92" s="106"/>
      <c r="N92" s="106"/>
      <c r="O92" s="106"/>
      <c r="P92" s="106"/>
      <c r="Q92" s="106"/>
      <c r="R92" s="101" t="str">
        <f t="shared" si="34"/>
        <v> </v>
      </c>
      <c r="S92" s="101" t="str">
        <f t="shared" si="34"/>
        <v> </v>
      </c>
      <c r="T92" s="101" t="str">
        <f t="shared" si="35"/>
        <v> </v>
      </c>
      <c r="U92" s="102" t="str">
        <f t="shared" si="36"/>
        <v> </v>
      </c>
      <c r="V92" s="104"/>
      <c r="W92" s="104"/>
    </row>
    <row r="93" spans="1:23" ht="12.75" hidden="1">
      <c r="A93" s="103"/>
      <c r="B93" s="104"/>
      <c r="C93" s="104"/>
      <c r="D93" s="104"/>
      <c r="E93" s="105">
        <f t="shared" si="37"/>
        <v>0</v>
      </c>
      <c r="F93" s="104"/>
      <c r="G93" s="104"/>
      <c r="H93" s="106"/>
      <c r="I93" s="104"/>
      <c r="J93" s="106"/>
      <c r="K93" s="104"/>
      <c r="L93" s="106"/>
      <c r="M93" s="106"/>
      <c r="N93" s="106"/>
      <c r="O93" s="106"/>
      <c r="P93" s="106"/>
      <c r="Q93" s="106"/>
      <c r="R93" s="101" t="str">
        <f t="shared" si="34"/>
        <v> </v>
      </c>
      <c r="S93" s="101" t="str">
        <f t="shared" si="34"/>
        <v> </v>
      </c>
      <c r="T93" s="101" t="str">
        <f t="shared" si="35"/>
        <v> </v>
      </c>
      <c r="U93" s="102" t="str">
        <f t="shared" si="36"/>
        <v> </v>
      </c>
      <c r="V93" s="104"/>
      <c r="W93" s="104"/>
    </row>
    <row r="94" spans="1:23" ht="12.75" hidden="1">
      <c r="A94" s="107"/>
      <c r="B94" s="108"/>
      <c r="C94" s="109"/>
      <c r="D94" s="109"/>
      <c r="E94" s="109"/>
      <c r="F94" s="108"/>
      <c r="G94" s="109"/>
      <c r="H94" s="108"/>
      <c r="I94" s="109"/>
      <c r="J94" s="108"/>
      <c r="K94" s="109"/>
      <c r="L94" s="108"/>
      <c r="M94" s="108"/>
      <c r="N94" s="108"/>
      <c r="O94" s="108"/>
      <c r="P94" s="108"/>
      <c r="Q94" s="108"/>
      <c r="R94" s="110" t="str">
        <f aca="true" t="shared" si="38" ref="R94:S96">IF(L94=0," ",(N94-L94)/L94)</f>
        <v> </v>
      </c>
      <c r="S94" s="111" t="str">
        <f t="shared" si="38"/>
        <v> </v>
      </c>
      <c r="T94" s="110" t="str">
        <f t="shared" si="35"/>
        <v> </v>
      </c>
      <c r="U94" s="111" t="str">
        <f t="shared" si="36"/>
        <v> </v>
      </c>
      <c r="V94" s="108"/>
      <c r="W94" s="109"/>
    </row>
    <row r="95" spans="1:23" ht="12.75" hidden="1">
      <c r="A95" s="107" t="s">
        <v>66</v>
      </c>
      <c r="B95" s="108">
        <f aca="true" t="shared" si="39" ref="B95:Q95">B78+B68</f>
        <v>233817000</v>
      </c>
      <c r="C95" s="108">
        <f t="shared" si="39"/>
        <v>400000</v>
      </c>
      <c r="D95" s="108">
        <f t="shared" si="39"/>
        <v>0</v>
      </c>
      <c r="E95" s="108">
        <f t="shared" si="39"/>
        <v>234217000</v>
      </c>
      <c r="F95" s="108">
        <f t="shared" si="39"/>
        <v>0</v>
      </c>
      <c r="G95" s="108">
        <f t="shared" si="39"/>
        <v>0</v>
      </c>
      <c r="H95" s="108">
        <f t="shared" si="39"/>
        <v>56152000</v>
      </c>
      <c r="I95" s="108">
        <f t="shared" si="39"/>
        <v>0</v>
      </c>
      <c r="J95" s="108">
        <f t="shared" si="39"/>
        <v>0</v>
      </c>
      <c r="K95" s="108">
        <f t="shared" si="39"/>
        <v>0</v>
      </c>
      <c r="L95" s="108">
        <f t="shared" si="39"/>
        <v>0</v>
      </c>
      <c r="M95" s="108">
        <f t="shared" si="39"/>
        <v>0</v>
      </c>
      <c r="N95" s="108">
        <f t="shared" si="39"/>
        <v>0</v>
      </c>
      <c r="O95" s="108">
        <f t="shared" si="39"/>
        <v>0</v>
      </c>
      <c r="P95" s="108">
        <f t="shared" si="39"/>
        <v>56152000</v>
      </c>
      <c r="Q95" s="108">
        <f t="shared" si="39"/>
        <v>0</v>
      </c>
      <c r="R95" s="110" t="str">
        <f t="shared" si="38"/>
        <v> </v>
      </c>
      <c r="S95" s="111" t="str">
        <f t="shared" si="38"/>
        <v> </v>
      </c>
      <c r="T95" s="110">
        <f t="shared" si="35"/>
        <v>0.23974348574185478</v>
      </c>
      <c r="U95" s="111">
        <f t="shared" si="36"/>
        <v>0</v>
      </c>
      <c r="V95" s="108"/>
      <c r="W95" s="108"/>
    </row>
    <row r="96" spans="1:23" ht="12.75">
      <c r="A96" s="112" t="s">
        <v>103</v>
      </c>
      <c r="B96" s="113">
        <f>B68</f>
        <v>233817000</v>
      </c>
      <c r="C96" s="113">
        <f aca="true" t="shared" si="40" ref="C96:Q96">C68</f>
        <v>400000</v>
      </c>
      <c r="D96" s="113">
        <f t="shared" si="40"/>
        <v>0</v>
      </c>
      <c r="E96" s="113">
        <f t="shared" si="40"/>
        <v>234217000</v>
      </c>
      <c r="F96" s="113">
        <f t="shared" si="40"/>
        <v>0</v>
      </c>
      <c r="G96" s="113">
        <f t="shared" si="40"/>
        <v>0</v>
      </c>
      <c r="H96" s="113">
        <f t="shared" si="40"/>
        <v>56152000</v>
      </c>
      <c r="I96" s="113">
        <f t="shared" si="40"/>
        <v>0</v>
      </c>
      <c r="J96" s="113">
        <f t="shared" si="40"/>
        <v>0</v>
      </c>
      <c r="K96" s="113">
        <f t="shared" si="40"/>
        <v>0</v>
      </c>
      <c r="L96" s="113">
        <f t="shared" si="40"/>
        <v>0</v>
      </c>
      <c r="M96" s="113">
        <f t="shared" si="40"/>
        <v>0</v>
      </c>
      <c r="N96" s="113">
        <f t="shared" si="40"/>
        <v>0</v>
      </c>
      <c r="O96" s="113">
        <f t="shared" si="40"/>
        <v>0</v>
      </c>
      <c r="P96" s="113">
        <f t="shared" si="40"/>
        <v>56152000</v>
      </c>
      <c r="Q96" s="113">
        <f t="shared" si="40"/>
        <v>0</v>
      </c>
      <c r="R96" s="110" t="str">
        <f t="shared" si="38"/>
        <v> </v>
      </c>
      <c r="S96" s="111" t="str">
        <f t="shared" si="38"/>
        <v> </v>
      </c>
      <c r="T96" s="110">
        <f t="shared" si="35"/>
        <v>0.23974348574185478</v>
      </c>
      <c r="U96" s="111">
        <f t="shared" si="36"/>
        <v>0</v>
      </c>
      <c r="V96" s="113"/>
      <c r="W96" s="113"/>
    </row>
    <row r="97" spans="1:23" ht="12.75">
      <c r="A97" s="114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6"/>
      <c r="S97" s="116"/>
      <c r="T97" s="116"/>
      <c r="U97" s="116"/>
      <c r="V97" s="115"/>
      <c r="W97" s="115"/>
    </row>
    <row r="98" ht="12.75">
      <c r="A98" s="117" t="s">
        <v>104</v>
      </c>
    </row>
    <row r="99" ht="12.75">
      <c r="A99" s="117" t="s">
        <v>105</v>
      </c>
    </row>
    <row r="100" spans="1:22" ht="12.75">
      <c r="A100" s="117" t="s">
        <v>106</v>
      </c>
      <c r="B100" s="118"/>
      <c r="C100" s="118"/>
      <c r="D100" s="118"/>
      <c r="E100" s="118"/>
      <c r="F100" s="118"/>
      <c r="H100" s="118"/>
      <c r="I100" s="118"/>
      <c r="J100" s="118"/>
      <c r="K100" s="118"/>
      <c r="V100" s="118"/>
    </row>
    <row r="101" spans="1:22" ht="12.75">
      <c r="A101" s="117" t="s">
        <v>107</v>
      </c>
      <c r="B101" s="118"/>
      <c r="C101" s="118"/>
      <c r="D101" s="118"/>
      <c r="E101" s="118"/>
      <c r="F101" s="118"/>
      <c r="H101" s="118"/>
      <c r="I101" s="118"/>
      <c r="J101" s="118"/>
      <c r="K101" s="118"/>
      <c r="V101" s="118"/>
    </row>
    <row r="102" spans="1:22" ht="12.75">
      <c r="A102" s="117" t="s">
        <v>108</v>
      </c>
      <c r="B102" s="118"/>
      <c r="C102" s="118"/>
      <c r="D102" s="118"/>
      <c r="E102" s="118"/>
      <c r="F102" s="118"/>
      <c r="H102" s="118"/>
      <c r="I102" s="118"/>
      <c r="J102" s="118"/>
      <c r="K102" s="118"/>
      <c r="V102" s="118"/>
    </row>
    <row r="103" ht="12.75">
      <c r="A103" s="117" t="s">
        <v>109</v>
      </c>
    </row>
    <row r="106" spans="1:23" ht="12.75">
      <c r="A106" s="118"/>
      <c r="G106" s="118"/>
      <c r="W106" s="118"/>
    </row>
    <row r="107" spans="1:23" ht="12.75">
      <c r="A107" s="118"/>
      <c r="G107" s="118"/>
      <c r="W107" s="118"/>
    </row>
    <row r="108" spans="1:23" ht="12.75">
      <c r="A108" s="118"/>
      <c r="G108" s="118"/>
      <c r="W108" s="118"/>
    </row>
  </sheetData>
  <sheetProtection password="F954" sheet="1" objects="1" scenarios="1"/>
  <mergeCells count="17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R57:S57"/>
    <mergeCell ref="T57:U57"/>
    <mergeCell ref="V57:W57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Treasury</dc:creator>
  <cp:keywords/>
  <dc:description/>
  <cp:lastModifiedBy>Sylvester Mohloli</cp:lastModifiedBy>
  <cp:lastPrinted>2012-11-15T12:20:42Z</cp:lastPrinted>
  <dcterms:created xsi:type="dcterms:W3CDTF">2012-11-13T12:42:58Z</dcterms:created>
  <dcterms:modified xsi:type="dcterms:W3CDTF">2012-11-15T12:21:07Z</dcterms:modified>
  <cp:category/>
  <cp:version/>
  <cp:contentType/>
  <cp:contentStatus/>
</cp:coreProperties>
</file>