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<sst xmlns="http://schemas.openxmlformats.org/spreadsheetml/2006/main" count="925" uniqueCount="646">
  <si>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</si>
  <si>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</si>
  <si>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</si>
  <si>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</si>
  <si>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</si>
  <si>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</si>
  <si>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</si>
  <si>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</si>
  <si>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</si>
  <si>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</si>
  <si>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</si>
  <si>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</si>
  <si>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</si>
  <si>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</si>
  <si>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</si>
  <si>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</si>
  <si>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</si>
  <si>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</si>
  <si>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</si>
  <si>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</si>
  <si>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</si>
  <si>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</si>
  <si>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</si>
  <si>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</si>
  <si>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</si>
  <si>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</si>
  <si>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</si>
  <si>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</si>
  <si>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</si>
  <si>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</si>
  <si>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</si>
  <si>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</si>
  <si>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</si>
  <si>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</si>
  <si>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</si>
  <si>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</si>
  <si>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</si>
  <si>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</si>
  <si>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</si>
  <si>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</si>
  <si>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</si>
  <si>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</si>
  <si>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</si>
  <si>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</si>
  <si>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</si>
  <si>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</si>
  <si>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</si>
  <si>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</si>
  <si>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</si>
  <si>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</si>
  <si>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</si>
  <si>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</si>
  <si>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</si>
  <si>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</si>
  <si>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</si>
  <si>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</si>
  <si>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</si>
  <si>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</si>
  <si>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</si>
  <si>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</si>
  <si>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</si>
  <si>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</si>
  <si>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</si>
  <si>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</si>
  <si>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</si>
  <si>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</si>
  <si>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</si>
  <si>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</si>
  <si>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</si>
  <si>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</si>
  <si>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</si>
  <si>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</si>
  <si>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</si>
  <si>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</si>
  <si>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</si>
  <si>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</si>
  <si>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</si>
  <si>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</si>
  <si>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</si>
  <si>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</si>
  <si>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</si>
  <si>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</si>
  <si>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</si>
  <si>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</si>
  <si>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</si>
  <si>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</si>
  <si>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</si>
  <si>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</si>
  <si>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</si>
  <si>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</si>
  <si>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</si>
  <si>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</si>
  <si>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</si>
  <si>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</si>
  <si>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</si>
  <si>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</si>
  <si>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</si>
  <si>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</si>
  <si>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</si>
  <si>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</si>
  <si>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</si>
  <si>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</si>
  <si>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</si>
  <si>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</si>
  <si>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</si>
  <si>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</si>
  <si>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</si>
  <si>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</si>
  <si>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</si>
  <si>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</si>
  <si>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</si>
  <si>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</si>
  <si>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</si>
  <si>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</si>
  <si>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</si>
  <si>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</si>
  <si>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</si>
  <si>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</si>
  <si>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</si>
  <si>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</si>
  <si>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</si>
  <si>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</si>
  <si>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</si>
  <si>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</si>
  <si>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</si>
  <si>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</si>
  <si>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</si>
  <si>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</si>
  <si>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</si>
  <si>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</si>
  <si>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</si>
  <si>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</si>
  <si>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</si>
  <si>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</si>
  <si>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</si>
  <si>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</si>
  <si>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</si>
  <si>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</si>
  <si>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</si>
  <si>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</si>
  <si>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</si>
  <si>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</si>
  <si>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</si>
  <si>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</si>
  <si>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</si>
  <si>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</si>
  <si>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</si>
  <si>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</si>
  <si>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</si>
  <si>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</si>
  <si>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</si>
  <si>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</si>
  <si>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</si>
  <si>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</si>
  <si>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</si>
  <si>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</si>
  <si>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</si>
  <si>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</si>
  <si>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</si>
  <si>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</si>
  <si>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</si>
  <si>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</si>
  <si>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</si>
  <si>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</si>
  <si>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</si>
  <si>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</si>
  <si>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</si>
  <si>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</si>
  <si>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</si>
  <si>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</si>
  <si>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</si>
  <si>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</si>
  <si>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</si>
  <si>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</si>
  <si>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</si>
  <si>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</si>
  <si>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</si>
  <si>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</si>
  <si>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</si>
  <si>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</si>
  <si>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</si>
  <si>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</si>
  <si>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</si>
  <si>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</si>
  <si>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</si>
  <si>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</si>
  <si>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</si>
  <si>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</si>
  <si>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</si>
  <si>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</si>
  <si>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</si>
  <si>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</si>
  <si>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</si>
  <si>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</si>
  <si>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</si>
  <si>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</si>
  <si>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</si>
  <si>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</si>
  <si>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</si>
  <si>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</si>
  <si>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</si>
  <si>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</si>
  <si>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</si>
  <si>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</si>
  <si>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</si>
  <si>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</si>
  <si>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</si>
  <si>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</si>
  <si>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</si>
  <si>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</si>
  <si>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</si>
  <si>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</si>
  <si>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</si>
  <si>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</si>
  <si>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</si>
  <si>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</si>
  <si>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</si>
  <si>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</si>
  <si>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</si>
  <si>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</si>
  <si>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</si>
  <si>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</si>
  <si>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</si>
  <si>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</si>
  <si>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</si>
  <si>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</si>
  <si>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</si>
  <si>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</si>
  <si>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</si>
  <si>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</si>
  <si>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</si>
  <si>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</si>
  <si>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</si>
  <si>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</si>
  <si>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</si>
  <si>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</si>
  <si>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</si>
  <si>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</si>
  <si>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</si>
  <si>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</si>
  <si>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</si>
  <si>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</si>
  <si>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</si>
  <si>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</si>
  <si>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</si>
  <si>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</si>
  <si>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</si>
  <si>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</si>
  <si>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</si>
  <si>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</si>
  <si>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</si>
  <si>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</si>
  <si>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</si>
  <si>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</si>
  <si>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</si>
  <si>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</si>
  <si>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</si>
  <si>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</si>
  <si>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</si>
  <si>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</si>
  <si>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</si>
  <si>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</si>
  <si>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</si>
  <si>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</si>
  <si>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</si>
  <si>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</si>
  <si>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</si>
  <si>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</si>
  <si>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</si>
  <si>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</si>
  <si>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</si>
  <si>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</si>
  <si>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</si>
  <si>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</si>
  <si>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</si>
  <si>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</si>
  <si>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</si>
  <si>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</si>
  <si>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</si>
  <si>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</si>
  <si>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</si>
  <si>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</si>
  <si>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</si>
  <si>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</si>
  <si>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</si>
  <si>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</si>
  <si>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</si>
  <si>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</si>
  <si>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</si>
  <si>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</si>
  <si>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</si>
  <si>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</si>
  <si>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</si>
  <si>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</si>
  <si>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</si>
  <si>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</si>
  <si>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</si>
  <si>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</si>
  <si>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</si>
  <si>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</si>
  <si>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</si>
  <si>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</si>
  <si>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</si>
  <si>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</si>
  <si>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</si>
  <si>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</si>
  <si>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</si>
  <si>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</si>
  <si>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</si>
  <si>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</si>
  <si>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</si>
  <si>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</si>
  <si>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</si>
  <si>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</si>
  <si>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</si>
  <si>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</si>
  <si>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</si>
  <si>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</si>
  <si>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</si>
  <si>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</si>
  <si>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</si>
  <si>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</si>
  <si>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</si>
  <si>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</si>
  <si>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</si>
  <si>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</si>
  <si>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</si>
  <si>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</si>
  <si>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</si>
  <si>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</si>
  <si>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</si>
  <si>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</si>
  <si>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</si>
  <si>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</si>
  <si>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</si>
  <si>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</si>
  <si>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</si>
  <si>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</si>
  <si>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</si>
  <si>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</si>
  <si>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</si>
  <si>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</si>
  <si>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</si>
  <si>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</si>
  <si>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</si>
  <si>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</si>
  <si>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</si>
  <si>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</si>
  <si>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</si>
  <si>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</si>
  <si>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</si>
  <si>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</si>
  <si>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</si>
  <si>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</si>
  <si>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</si>
  <si>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</si>
  <si>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</si>
  <si>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</si>
  <si>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</si>
  <si>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</si>
  <si>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</si>
  <si>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</si>
  <si>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</si>
  <si>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</si>
  <si>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</si>
  <si>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</si>
  <si>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</si>
  <si>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</si>
  <si>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</si>
  <si>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</si>
  <si>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</si>
  <si>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</si>
  <si>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</si>
  <si>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</si>
  <si>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</si>
  <si>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</si>
  <si>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</si>
  <si>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</si>
  <si>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</si>
  <si>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</si>
  <si>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</si>
  <si>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</si>
  <si>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</si>
  <si>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</si>
  <si>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</si>
  <si>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</si>
  <si>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</si>
  <si>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</si>
  <si>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</si>
  <si>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</si>
  <si>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</si>
  <si>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</si>
  <si>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</si>
  <si>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</si>
  <si>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</si>
  <si>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</si>
  <si>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</si>
  <si>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</si>
  <si>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</si>
  <si>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</si>
  <si>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</si>
  <si>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</si>
  <si>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</si>
  <si>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</si>
  <si>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</si>
  <si>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</si>
  <si>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</si>
  <si>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</si>
  <si>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</si>
  <si>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</si>
  <si>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</si>
  <si>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</si>
  <si>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</si>
  <si>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</si>
  <si>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</si>
  <si>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</si>
  <si>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</si>
  <si>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</si>
  <si>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</si>
  <si>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</si>
  <si>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</si>
  <si>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</si>
  <si>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</si>
  <si>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</si>
  <si>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</si>
  <si>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</si>
  <si>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</si>
  <si>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</si>
  <si>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</si>
  <si>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</si>
  <si>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</si>
  <si>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</si>
  <si>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</si>
  <si>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</si>
  <si>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</si>
  <si>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</si>
  <si>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</si>
  <si>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</si>
  <si>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</si>
  <si>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</si>
  <si>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</si>
  <si>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</si>
  <si>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</si>
  <si>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</si>
  <si>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</si>
  <si>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</si>
  <si>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</si>
  <si>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</si>
  <si>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</si>
  <si>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</si>
  <si>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</si>
  <si>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</si>
  <si>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</si>
  <si>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</si>
  <si>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</si>
  <si>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</si>
  <si>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</si>
  <si>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</si>
  <si>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</si>
  <si>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</si>
  <si>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</si>
  <si>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</si>
  <si>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</si>
  <si>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</si>
  <si>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</si>
  <si>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</si>
  <si>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</si>
  <si>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</si>
  <si>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</si>
  <si>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</si>
  <si>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</si>
  <si>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</si>
  <si>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</si>
  <si>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</si>
  <si>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</si>
  <si>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</si>
  <si>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</si>
  <si>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</si>
  <si>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</si>
  <si>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</si>
  <si>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</si>
  <si>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</si>
  <si>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</si>
  <si>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</si>
  <si>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</si>
  <si>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</si>
  <si>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</si>
  <si>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</si>
  <si>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</si>
  <si>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</si>
  <si>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</si>
  <si>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</si>
  <si>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</si>
  <si>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</si>
  <si>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</si>
  <si>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</si>
  <si>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</si>
  <si>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</si>
  <si>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</si>
  <si>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</si>
  <si>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</si>
  <si>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</si>
  <si>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</si>
  <si>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</si>
  <si>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</si>
  <si>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</si>
  <si>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</si>
  <si>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</si>
  <si>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</si>
  <si>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</si>
  <si>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</si>
  <si>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</si>
  <si>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</si>
  <si>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</si>
  <si>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</si>
  <si>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</si>
  <si>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</si>
  <si>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</si>
  <si>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</si>
  <si>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</si>
  <si>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</si>
  <si>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</si>
  <si>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</si>
  <si>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</si>
  <si>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</si>
  <si>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</si>
  <si>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</si>
  <si>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</si>
  <si>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</si>
  <si>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</si>
  <si>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</si>
  <si>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</si>
  <si>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</si>
  <si>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</si>
  <si>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</si>
  <si>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</si>
  <si>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</si>
  <si>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</si>
  <si>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</si>
  <si>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</si>
  <si>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</si>
  <si>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</si>
  <si>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</si>
  <si>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</si>
  <si>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</si>
  <si>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</si>
  <si>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</si>
  <si>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</si>
  <si>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</si>
  <si>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</si>
  <si>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</si>
  <si>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</si>
  <si>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</si>
  <si>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</si>
  <si>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</si>
  <si>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</si>
  <si>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</si>
  <si>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</si>
  <si>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</si>
  <si>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</si>
  <si>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</si>
  <si>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</si>
  <si>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</si>
  <si>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</si>
  <si>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</si>
  <si>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</si>
  <si>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</si>
  <si>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</si>
  <si>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</si>
  <si>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</si>
  <si>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</si>
  <si>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</si>
  <si>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</si>
  <si>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</si>
  <si>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</si>
  <si>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</si>
  <si>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</si>
  <si>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</si>
  <si>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</si>
  <si>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</si>
  <si>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</si>
  <si>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</si>
  <si>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</si>
  <si>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</si>
  <si>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</si>
  <si>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</si>
  <si>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</si>
  <si>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</si>
  <si>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</si>
  <si>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</si>
  <si>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</si>
  <si>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</si>
  <si>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</si>
  <si>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</si>
  <si>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</si>
  <si>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</si>
  <si>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</si>
  <si>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</si>
  <si>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</si>
  <si>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</si>
  <si>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</si>
  <si>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</si>
  <si>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</si>
  <si>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</si>
  <si>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</si>
  <si>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</si>
  <si>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</si>
  <si>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</si>
  <si>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</si>
  <si>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</si>
  <si>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</si>
  <si>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</si>
  <si>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</si>
  <si>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</si>
  <si>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</si>
  <si>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</si>
  <si>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</si>
  <si>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</si>
  <si>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</si>
  <si>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</si>
  <si>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</si>
  <si>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</si>
  <si>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</si>
  <si>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</si>
  <si>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</si>
  <si>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</si>
  <si>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</si>
  <si>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</si>
  <si>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</si>
  <si>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</si>
  <si>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</si>
  <si>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</si>
  <si>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</si>
  <si>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</si>
  <si>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</si>
  <si>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</si>
  <si>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</si>
  <si>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</si>
  <si>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</si>
  <si>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</si>
  <si>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</si>
  <si>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</si>
  <si>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</si>
  <si>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</si>
  <si>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</si>
  <si>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2nd QUARTER ENDED 31 DECEMBER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</si>
</sst>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0</v>
      </c>
      <c r="C3" s="2" t="s">
        <v>1</v>
      </c>
      <c r="D3" s="3" t="s">
        <v>2</v>
      </c>
      <c r="E3" s="4" t="s">
        <v>3</v>
      </c>
      <c r="F3" s="4" t="s">
        <v>642</v>
      </c>
      <c r="G3" s="5" t="s">
        <v>4</v>
      </c>
      <c r="H3" s="3" t="s">
        <v>643</v>
      </c>
      <c r="I3" s="4" t="s">
        <v>5</v>
      </c>
      <c r="J3" s="5" t="s">
        <v>6</v>
      </c>
      <c r="K3" s="5" t="s">
        <v>7</v>
      </c>
      <c r="L3" s="3" t="s">
        <v>8</v>
      </c>
      <c r="M3" s="4" t="s">
        <v>9</v>
      </c>
      <c r="N3" s="5" t="s">
        <v>10</v>
      </c>
      <c r="O3" s="5" t="s">
        <v>11</v>
      </c>
      <c r="P3" s="3" t="s">
        <v>12</v>
      </c>
      <c r="Q3" s="4" t="s">
        <v>13</v>
      </c>
      <c r="R3" s="5" t="s">
        <v>14</v>
      </c>
      <c r="S3" s="5" t="s">
        <v>15</v>
      </c>
      <c r="T3" s="3" t="s">
        <v>16</v>
      </c>
      <c r="U3" s="4" t="s">
        <v>644</v>
      </c>
      <c r="V3" s="5" t="s">
        <v>17</v>
      </c>
      <c r="W3" s="5" t="s">
        <v>18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19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20</v>
      </c>
      <c r="B6" s="32" t="s">
        <v>21</v>
      </c>
      <c r="C6" s="33" t="s">
        <v>22</v>
      </c>
      <c r="D6" s="52">
        <v>3966637301</v>
      </c>
      <c r="E6" s="53">
        <v>4003009591</v>
      </c>
      <c r="F6" s="53">
        <v>2508910113</v>
      </c>
      <c r="G6" s="6">
        <f>IF($D6=0,0,$F6/$D6)</f>
        <v>0.6325030303041563</v>
      </c>
      <c r="H6" s="67">
        <v>1244835587</v>
      </c>
      <c r="I6" s="53">
        <v>302672964</v>
      </c>
      <c r="J6" s="68">
        <v>156536141</v>
      </c>
      <c r="K6" s="68">
        <v>1704044692</v>
      </c>
      <c r="L6" s="67">
        <v>166870703</v>
      </c>
      <c r="M6" s="53">
        <v>168246998</v>
      </c>
      <c r="N6" s="68">
        <v>469747720</v>
      </c>
      <c r="O6" s="68">
        <v>804865421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20</v>
      </c>
      <c r="B7" s="32" t="s">
        <v>23</v>
      </c>
      <c r="C7" s="33" t="s">
        <v>24</v>
      </c>
      <c r="D7" s="52">
        <v>7246751760</v>
      </c>
      <c r="E7" s="53">
        <v>7246751760</v>
      </c>
      <c r="F7" s="53">
        <v>3731068194</v>
      </c>
      <c r="G7" s="6">
        <f>IF($D7=0,0,$F7/$D7)</f>
        <v>0.5148607703929409</v>
      </c>
      <c r="H7" s="67">
        <v>781571877</v>
      </c>
      <c r="I7" s="53">
        <v>659096128</v>
      </c>
      <c r="J7" s="68">
        <v>483302730</v>
      </c>
      <c r="K7" s="68">
        <v>1923970735</v>
      </c>
      <c r="L7" s="67">
        <v>455329743</v>
      </c>
      <c r="M7" s="53">
        <v>482293129</v>
      </c>
      <c r="N7" s="68">
        <v>869474587</v>
      </c>
      <c r="O7" s="68">
        <v>1807097459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25</v>
      </c>
      <c r="C8" s="36"/>
      <c r="D8" s="54">
        <f>SUM(D6:D7)</f>
        <v>11213389061</v>
      </c>
      <c r="E8" s="55">
        <f>SUM(E6:E7)</f>
        <v>11249761351</v>
      </c>
      <c r="F8" s="55">
        <f>SUM(F6:F7)</f>
        <v>6239978307</v>
      </c>
      <c r="G8" s="7">
        <f>IF($D8=0,0,$F8/$D8)</f>
        <v>0.5564756803723641</v>
      </c>
      <c r="H8" s="69">
        <f aca="true" t="shared" si="0" ref="H8:W8">SUM(H6:H7)</f>
        <v>2026407464</v>
      </c>
      <c r="I8" s="55">
        <f t="shared" si="0"/>
        <v>961769092</v>
      </c>
      <c r="J8" s="70">
        <f t="shared" si="0"/>
        <v>639838871</v>
      </c>
      <c r="K8" s="70">
        <f t="shared" si="0"/>
        <v>3628015427</v>
      </c>
      <c r="L8" s="69">
        <f t="shared" si="0"/>
        <v>622200446</v>
      </c>
      <c r="M8" s="55">
        <f t="shared" si="0"/>
        <v>650540127</v>
      </c>
      <c r="N8" s="70">
        <f t="shared" si="0"/>
        <v>1339222307</v>
      </c>
      <c r="O8" s="70">
        <f t="shared" si="0"/>
        <v>2611962880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26</v>
      </c>
      <c r="B9" s="32" t="s">
        <v>27</v>
      </c>
      <c r="C9" s="33" t="s">
        <v>28</v>
      </c>
      <c r="D9" s="52">
        <v>184426445</v>
      </c>
      <c r="E9" s="53">
        <v>184426445</v>
      </c>
      <c r="F9" s="53">
        <v>122934292</v>
      </c>
      <c r="G9" s="6">
        <f>IF($D9=0,0,$F9/$D9)</f>
        <v>0.6665762710982148</v>
      </c>
      <c r="H9" s="67">
        <v>63797696</v>
      </c>
      <c r="I9" s="53">
        <v>11153274</v>
      </c>
      <c r="J9" s="68">
        <v>8304694</v>
      </c>
      <c r="K9" s="68">
        <v>83255664</v>
      </c>
      <c r="L9" s="67">
        <v>9250518</v>
      </c>
      <c r="M9" s="53">
        <v>8958731</v>
      </c>
      <c r="N9" s="68">
        <v>21469379</v>
      </c>
      <c r="O9" s="68">
        <v>39678628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26</v>
      </c>
      <c r="B10" s="32" t="s">
        <v>29</v>
      </c>
      <c r="C10" s="33" t="s">
        <v>30</v>
      </c>
      <c r="D10" s="52">
        <v>148244750</v>
      </c>
      <c r="E10" s="53">
        <v>148244750</v>
      </c>
      <c r="F10" s="53">
        <v>81687635</v>
      </c>
      <c r="G10" s="6">
        <f aca="true" t="shared" si="1" ref="G10:G41">IF($D10=0,0,$F10/$D10)</f>
        <v>0.5510322287973098</v>
      </c>
      <c r="H10" s="67">
        <v>19409674</v>
      </c>
      <c r="I10" s="53">
        <v>10986904</v>
      </c>
      <c r="J10" s="68">
        <v>11251297</v>
      </c>
      <c r="K10" s="68">
        <v>41647875</v>
      </c>
      <c r="L10" s="67">
        <v>12710375</v>
      </c>
      <c r="M10" s="53">
        <v>12404436</v>
      </c>
      <c r="N10" s="68">
        <v>14924949</v>
      </c>
      <c r="O10" s="68">
        <v>40039760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26</v>
      </c>
      <c r="B11" s="32" t="s">
        <v>31</v>
      </c>
      <c r="C11" s="33" t="s">
        <v>32</v>
      </c>
      <c r="D11" s="52">
        <v>43332145</v>
      </c>
      <c r="E11" s="53">
        <v>43332145</v>
      </c>
      <c r="F11" s="53">
        <v>17218592</v>
      </c>
      <c r="G11" s="6">
        <f t="shared" si="1"/>
        <v>0.39736301999358675</v>
      </c>
      <c r="H11" s="67">
        <v>21409352</v>
      </c>
      <c r="I11" s="53">
        <v>-11054419</v>
      </c>
      <c r="J11" s="68">
        <v>783914</v>
      </c>
      <c r="K11" s="68">
        <v>11138847</v>
      </c>
      <c r="L11" s="67">
        <v>906662</v>
      </c>
      <c r="M11" s="53">
        <v>882257</v>
      </c>
      <c r="N11" s="68">
        <v>4290826</v>
      </c>
      <c r="O11" s="68">
        <v>6079745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26</v>
      </c>
      <c r="B12" s="32" t="s">
        <v>33</v>
      </c>
      <c r="C12" s="33" t="s">
        <v>34</v>
      </c>
      <c r="D12" s="52">
        <v>329015150</v>
      </c>
      <c r="E12" s="53">
        <v>329015150</v>
      </c>
      <c r="F12" s="53">
        <v>181845912</v>
      </c>
      <c r="G12" s="6">
        <f t="shared" si="1"/>
        <v>0.5526976858056536</v>
      </c>
      <c r="H12" s="67">
        <v>65498966</v>
      </c>
      <c r="I12" s="53">
        <v>17407312</v>
      </c>
      <c r="J12" s="68">
        <v>16822181</v>
      </c>
      <c r="K12" s="68">
        <v>99728459</v>
      </c>
      <c r="L12" s="67">
        <v>25676187</v>
      </c>
      <c r="M12" s="53">
        <v>38585560</v>
      </c>
      <c r="N12" s="68">
        <v>17855706</v>
      </c>
      <c r="O12" s="68">
        <v>82117453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26</v>
      </c>
      <c r="B13" s="32" t="s">
        <v>35</v>
      </c>
      <c r="C13" s="33" t="s">
        <v>36</v>
      </c>
      <c r="D13" s="52">
        <v>266344520</v>
      </c>
      <c r="E13" s="53">
        <v>266344520</v>
      </c>
      <c r="F13" s="53">
        <v>136813987</v>
      </c>
      <c r="G13" s="6">
        <f t="shared" si="1"/>
        <v>0.5136729939102933</v>
      </c>
      <c r="H13" s="67">
        <v>42857726</v>
      </c>
      <c r="I13" s="53">
        <v>17084450</v>
      </c>
      <c r="J13" s="68">
        <v>17651202</v>
      </c>
      <c r="K13" s="68">
        <v>77593378</v>
      </c>
      <c r="L13" s="67">
        <v>16996251</v>
      </c>
      <c r="M13" s="53">
        <v>24801647</v>
      </c>
      <c r="N13" s="68">
        <v>17422711</v>
      </c>
      <c r="O13" s="68">
        <v>59220609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26</v>
      </c>
      <c r="B14" s="32" t="s">
        <v>37</v>
      </c>
      <c r="C14" s="33" t="s">
        <v>38</v>
      </c>
      <c r="D14" s="52">
        <v>107215527</v>
      </c>
      <c r="E14" s="53">
        <v>107215527</v>
      </c>
      <c r="F14" s="53">
        <v>61015710</v>
      </c>
      <c r="G14" s="6">
        <f t="shared" si="1"/>
        <v>0.5690939708760654</v>
      </c>
      <c r="H14" s="67">
        <v>26544802</v>
      </c>
      <c r="I14" s="53">
        <v>5118144</v>
      </c>
      <c r="J14" s="68">
        <v>4328558</v>
      </c>
      <c r="K14" s="68">
        <v>35991504</v>
      </c>
      <c r="L14" s="67">
        <v>4306295</v>
      </c>
      <c r="M14" s="53">
        <v>16546844</v>
      </c>
      <c r="N14" s="68">
        <v>4171067</v>
      </c>
      <c r="O14" s="68">
        <v>25024206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26</v>
      </c>
      <c r="B15" s="32" t="s">
        <v>39</v>
      </c>
      <c r="C15" s="33" t="s">
        <v>40</v>
      </c>
      <c r="D15" s="52">
        <v>43585953</v>
      </c>
      <c r="E15" s="53">
        <v>43585953</v>
      </c>
      <c r="F15" s="53">
        <v>13813472</v>
      </c>
      <c r="G15" s="6">
        <f t="shared" si="1"/>
        <v>0.31692485879567667</v>
      </c>
      <c r="H15" s="67">
        <v>1495212</v>
      </c>
      <c r="I15" s="53">
        <v>1997651</v>
      </c>
      <c r="J15" s="68">
        <v>1359380</v>
      </c>
      <c r="K15" s="68">
        <v>4852243</v>
      </c>
      <c r="L15" s="67">
        <v>1853504</v>
      </c>
      <c r="M15" s="53">
        <v>1309085</v>
      </c>
      <c r="N15" s="68">
        <v>5798640</v>
      </c>
      <c r="O15" s="68">
        <v>8961229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26</v>
      </c>
      <c r="B16" s="32" t="s">
        <v>41</v>
      </c>
      <c r="C16" s="33" t="s">
        <v>42</v>
      </c>
      <c r="D16" s="52">
        <v>521397722</v>
      </c>
      <c r="E16" s="53">
        <v>521397722</v>
      </c>
      <c r="F16" s="53">
        <v>306263623</v>
      </c>
      <c r="G16" s="6">
        <f t="shared" si="1"/>
        <v>0.5873896453272192</v>
      </c>
      <c r="H16" s="67">
        <v>188372746</v>
      </c>
      <c r="I16" s="53">
        <v>27424902</v>
      </c>
      <c r="J16" s="68">
        <v>26055983</v>
      </c>
      <c r="K16" s="68">
        <v>241853631</v>
      </c>
      <c r="L16" s="67">
        <v>20720225</v>
      </c>
      <c r="M16" s="53">
        <v>20423252</v>
      </c>
      <c r="N16" s="68">
        <v>23266515</v>
      </c>
      <c r="O16" s="68">
        <v>64409992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26</v>
      </c>
      <c r="B17" s="32" t="s">
        <v>43</v>
      </c>
      <c r="C17" s="33" t="s">
        <v>44</v>
      </c>
      <c r="D17" s="52">
        <v>79074635</v>
      </c>
      <c r="E17" s="53">
        <v>79074635</v>
      </c>
      <c r="F17" s="53">
        <v>61811135</v>
      </c>
      <c r="G17" s="6">
        <f t="shared" si="1"/>
        <v>0.7816809397855583</v>
      </c>
      <c r="H17" s="67">
        <v>23475473</v>
      </c>
      <c r="I17" s="53">
        <v>4749640</v>
      </c>
      <c r="J17" s="68">
        <v>15821356</v>
      </c>
      <c r="K17" s="68">
        <v>44046469</v>
      </c>
      <c r="L17" s="67">
        <v>4179390</v>
      </c>
      <c r="M17" s="53">
        <v>12349884</v>
      </c>
      <c r="N17" s="68">
        <v>1235392</v>
      </c>
      <c r="O17" s="68">
        <v>17764666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45</v>
      </c>
      <c r="B18" s="32" t="s">
        <v>46</v>
      </c>
      <c r="C18" s="33" t="s">
        <v>47</v>
      </c>
      <c r="D18" s="52">
        <v>153299666</v>
      </c>
      <c r="E18" s="53">
        <v>153299666</v>
      </c>
      <c r="F18" s="53">
        <v>71982113</v>
      </c>
      <c r="G18" s="6">
        <f t="shared" si="1"/>
        <v>0.4695516622978161</v>
      </c>
      <c r="H18" s="67">
        <v>36699015</v>
      </c>
      <c r="I18" s="53">
        <v>2975802</v>
      </c>
      <c r="J18" s="68">
        <v>2294057</v>
      </c>
      <c r="K18" s="68">
        <v>41968874</v>
      </c>
      <c r="L18" s="67">
        <v>771583</v>
      </c>
      <c r="M18" s="53">
        <v>4047169</v>
      </c>
      <c r="N18" s="68">
        <v>25194487</v>
      </c>
      <c r="O18" s="68">
        <v>30013239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48</v>
      </c>
      <c r="C19" s="36"/>
      <c r="D19" s="54">
        <f>SUM(D9:D18)</f>
        <v>1875936513</v>
      </c>
      <c r="E19" s="55">
        <f>SUM(E9:E18)</f>
        <v>1875936513</v>
      </c>
      <c r="F19" s="55">
        <f>SUM(F9:F18)</f>
        <v>1055386471</v>
      </c>
      <c r="G19" s="7">
        <f t="shared" si="1"/>
        <v>0.5625917847892542</v>
      </c>
      <c r="H19" s="69">
        <f aca="true" t="shared" si="2" ref="H19:W19">SUM(H9:H18)</f>
        <v>489560662</v>
      </c>
      <c r="I19" s="55">
        <f t="shared" si="2"/>
        <v>87843660</v>
      </c>
      <c r="J19" s="70">
        <f t="shared" si="2"/>
        <v>104672622</v>
      </c>
      <c r="K19" s="70">
        <f t="shared" si="2"/>
        <v>682076944</v>
      </c>
      <c r="L19" s="69">
        <f t="shared" si="2"/>
        <v>97370990</v>
      </c>
      <c r="M19" s="55">
        <f t="shared" si="2"/>
        <v>140308865</v>
      </c>
      <c r="N19" s="70">
        <f t="shared" si="2"/>
        <v>135629672</v>
      </c>
      <c r="O19" s="70">
        <f t="shared" si="2"/>
        <v>373309527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26</v>
      </c>
      <c r="B20" s="32" t="s">
        <v>49</v>
      </c>
      <c r="C20" s="33" t="s">
        <v>50</v>
      </c>
      <c r="D20" s="52">
        <v>144586445</v>
      </c>
      <c r="E20" s="53">
        <v>144586445</v>
      </c>
      <c r="F20" s="53">
        <v>103982566</v>
      </c>
      <c r="G20" s="6">
        <f t="shared" si="1"/>
        <v>0.7191722986203859</v>
      </c>
      <c r="H20" s="67">
        <v>526385</v>
      </c>
      <c r="I20" s="53">
        <v>53569784</v>
      </c>
      <c r="J20" s="68">
        <v>21202</v>
      </c>
      <c r="K20" s="68">
        <v>54117371</v>
      </c>
      <c r="L20" s="67">
        <v>5715734</v>
      </c>
      <c r="M20" s="53">
        <v>2168751</v>
      </c>
      <c r="N20" s="68">
        <v>41980710</v>
      </c>
      <c r="O20" s="68">
        <v>49865195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26</v>
      </c>
      <c r="B21" s="32" t="s">
        <v>51</v>
      </c>
      <c r="C21" s="33" t="s">
        <v>52</v>
      </c>
      <c r="D21" s="52">
        <v>187264385</v>
      </c>
      <c r="E21" s="53">
        <v>197416436</v>
      </c>
      <c r="F21" s="53">
        <v>59286963</v>
      </c>
      <c r="G21" s="6">
        <f t="shared" si="1"/>
        <v>0.3165949734649223</v>
      </c>
      <c r="H21" s="67">
        <v>95132</v>
      </c>
      <c r="I21" s="53">
        <v>2915325</v>
      </c>
      <c r="J21" s="68">
        <v>2145000</v>
      </c>
      <c r="K21" s="68">
        <v>5155457</v>
      </c>
      <c r="L21" s="67">
        <v>693371</v>
      </c>
      <c r="M21" s="53">
        <v>52731209</v>
      </c>
      <c r="N21" s="68">
        <v>706926</v>
      </c>
      <c r="O21" s="68">
        <v>54131506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26</v>
      </c>
      <c r="B22" s="32" t="s">
        <v>53</v>
      </c>
      <c r="C22" s="33" t="s">
        <v>54</v>
      </c>
      <c r="D22" s="52">
        <v>77924160</v>
      </c>
      <c r="E22" s="53">
        <v>77924160</v>
      </c>
      <c r="F22" s="53">
        <v>22310480</v>
      </c>
      <c r="G22" s="6">
        <f t="shared" si="1"/>
        <v>0.2863101764587517</v>
      </c>
      <c r="H22" s="67">
        <v>1947167</v>
      </c>
      <c r="I22" s="53">
        <v>1896161</v>
      </c>
      <c r="J22" s="68">
        <v>2031993</v>
      </c>
      <c r="K22" s="68">
        <v>5875321</v>
      </c>
      <c r="L22" s="67">
        <v>1895633</v>
      </c>
      <c r="M22" s="53">
        <v>12695389</v>
      </c>
      <c r="N22" s="68">
        <v>1844137</v>
      </c>
      <c r="O22" s="68">
        <v>16435159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26</v>
      </c>
      <c r="B23" s="32" t="s">
        <v>55</v>
      </c>
      <c r="C23" s="33" t="s">
        <v>56</v>
      </c>
      <c r="D23" s="52">
        <v>216066313</v>
      </c>
      <c r="E23" s="53">
        <v>216066313</v>
      </c>
      <c r="F23" s="53">
        <v>90273891</v>
      </c>
      <c r="G23" s="6">
        <f t="shared" si="1"/>
        <v>0.4178064120527664</v>
      </c>
      <c r="H23" s="67">
        <v>51356501</v>
      </c>
      <c r="I23" s="53">
        <v>4840284</v>
      </c>
      <c r="J23" s="68">
        <v>4211026</v>
      </c>
      <c r="K23" s="68">
        <v>60407811</v>
      </c>
      <c r="L23" s="67">
        <v>3867734</v>
      </c>
      <c r="M23" s="53">
        <v>25998346</v>
      </c>
      <c r="N23" s="68">
        <v>0</v>
      </c>
      <c r="O23" s="68">
        <v>29866080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26</v>
      </c>
      <c r="B24" s="32" t="s">
        <v>57</v>
      </c>
      <c r="C24" s="33" t="s">
        <v>58</v>
      </c>
      <c r="D24" s="52">
        <v>81976053</v>
      </c>
      <c r="E24" s="53">
        <v>81976053</v>
      </c>
      <c r="F24" s="53">
        <v>56403262</v>
      </c>
      <c r="G24" s="6">
        <f t="shared" si="1"/>
        <v>0.6880455930221476</v>
      </c>
      <c r="H24" s="67">
        <v>28425525</v>
      </c>
      <c r="I24" s="53">
        <v>1848834</v>
      </c>
      <c r="J24" s="68">
        <v>0</v>
      </c>
      <c r="K24" s="68">
        <v>30274359</v>
      </c>
      <c r="L24" s="67">
        <v>4069313</v>
      </c>
      <c r="M24" s="53">
        <v>22059590</v>
      </c>
      <c r="N24" s="68">
        <v>0</v>
      </c>
      <c r="O24" s="68">
        <v>26128903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26</v>
      </c>
      <c r="B25" s="32" t="s">
        <v>59</v>
      </c>
      <c r="C25" s="33" t="s">
        <v>60</v>
      </c>
      <c r="D25" s="52">
        <v>171908000</v>
      </c>
      <c r="E25" s="53">
        <v>171908000</v>
      </c>
      <c r="F25" s="53">
        <v>118197540</v>
      </c>
      <c r="G25" s="6">
        <f t="shared" si="1"/>
        <v>0.6875627661307211</v>
      </c>
      <c r="H25" s="67">
        <v>74821945</v>
      </c>
      <c r="I25" s="53">
        <v>3159111</v>
      </c>
      <c r="J25" s="68">
        <v>3157637</v>
      </c>
      <c r="K25" s="68">
        <v>81138693</v>
      </c>
      <c r="L25" s="67">
        <v>3238866</v>
      </c>
      <c r="M25" s="53">
        <v>31033368</v>
      </c>
      <c r="N25" s="68">
        <v>2786613</v>
      </c>
      <c r="O25" s="68">
        <v>37058847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26</v>
      </c>
      <c r="B26" s="32" t="s">
        <v>61</v>
      </c>
      <c r="C26" s="33" t="s">
        <v>62</v>
      </c>
      <c r="D26" s="52">
        <v>56343312</v>
      </c>
      <c r="E26" s="53">
        <v>56343312</v>
      </c>
      <c r="F26" s="53">
        <v>25083786</v>
      </c>
      <c r="G26" s="6">
        <f t="shared" si="1"/>
        <v>0.445195447509369</v>
      </c>
      <c r="H26" s="67">
        <v>13406292</v>
      </c>
      <c r="I26" s="53">
        <v>1447728</v>
      </c>
      <c r="J26" s="68">
        <v>2665301</v>
      </c>
      <c r="K26" s="68">
        <v>17519321</v>
      </c>
      <c r="L26" s="67">
        <v>1586644</v>
      </c>
      <c r="M26" s="53">
        <v>4926511</v>
      </c>
      <c r="N26" s="68">
        <v>1051310</v>
      </c>
      <c r="O26" s="68">
        <v>7564465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45</v>
      </c>
      <c r="B27" s="32" t="s">
        <v>63</v>
      </c>
      <c r="C27" s="33" t="s">
        <v>64</v>
      </c>
      <c r="D27" s="52">
        <v>1524741226</v>
      </c>
      <c r="E27" s="53">
        <v>1524741226</v>
      </c>
      <c r="F27" s="53">
        <v>544393131</v>
      </c>
      <c r="G27" s="6">
        <f t="shared" si="1"/>
        <v>0.35703968759876636</v>
      </c>
      <c r="H27" s="67">
        <v>257137984</v>
      </c>
      <c r="I27" s="53">
        <v>26768794</v>
      </c>
      <c r="J27" s="68">
        <v>32746373</v>
      </c>
      <c r="K27" s="68">
        <v>316653151</v>
      </c>
      <c r="L27" s="67">
        <v>21111505</v>
      </c>
      <c r="M27" s="53">
        <v>183861878</v>
      </c>
      <c r="N27" s="68">
        <v>22766597</v>
      </c>
      <c r="O27" s="68">
        <v>227739980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65</v>
      </c>
      <c r="C28" s="36"/>
      <c r="D28" s="54">
        <f>SUM(D20:D27)</f>
        <v>2460809894</v>
      </c>
      <c r="E28" s="55">
        <f>SUM(E20:E27)</f>
        <v>2470961945</v>
      </c>
      <c r="F28" s="55">
        <f>SUM(F20:F27)</f>
        <v>1019931619</v>
      </c>
      <c r="G28" s="7">
        <f t="shared" si="1"/>
        <v>0.41446989525148586</v>
      </c>
      <c r="H28" s="69">
        <f aca="true" t="shared" si="3" ref="H28:W28">SUM(H20:H27)</f>
        <v>427716931</v>
      </c>
      <c r="I28" s="55">
        <f t="shared" si="3"/>
        <v>96446021</v>
      </c>
      <c r="J28" s="70">
        <f t="shared" si="3"/>
        <v>46978532</v>
      </c>
      <c r="K28" s="70">
        <f t="shared" si="3"/>
        <v>571141484</v>
      </c>
      <c r="L28" s="69">
        <f t="shared" si="3"/>
        <v>42178800</v>
      </c>
      <c r="M28" s="55">
        <f t="shared" si="3"/>
        <v>335475042</v>
      </c>
      <c r="N28" s="70">
        <f t="shared" si="3"/>
        <v>71136293</v>
      </c>
      <c r="O28" s="70">
        <f t="shared" si="3"/>
        <v>448790135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26</v>
      </c>
      <c r="B29" s="32" t="s">
        <v>66</v>
      </c>
      <c r="C29" s="33" t="s">
        <v>67</v>
      </c>
      <c r="D29" s="52">
        <v>185142281</v>
      </c>
      <c r="E29" s="53">
        <v>185142281</v>
      </c>
      <c r="F29" s="53">
        <v>133040364</v>
      </c>
      <c r="G29" s="6">
        <f t="shared" si="1"/>
        <v>0.7185844491134902</v>
      </c>
      <c r="H29" s="67">
        <v>65986026</v>
      </c>
      <c r="I29" s="53">
        <v>13012672</v>
      </c>
      <c r="J29" s="68">
        <v>12729506</v>
      </c>
      <c r="K29" s="68">
        <v>91728204</v>
      </c>
      <c r="L29" s="67">
        <v>9024204</v>
      </c>
      <c r="M29" s="53">
        <v>24018506</v>
      </c>
      <c r="N29" s="68">
        <v>8269450</v>
      </c>
      <c r="O29" s="68">
        <v>41312160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26</v>
      </c>
      <c r="B30" s="32" t="s">
        <v>68</v>
      </c>
      <c r="C30" s="33" t="s">
        <v>69</v>
      </c>
      <c r="D30" s="52">
        <v>47225919</v>
      </c>
      <c r="E30" s="53">
        <v>47225919</v>
      </c>
      <c r="F30" s="53">
        <v>36350342</v>
      </c>
      <c r="G30" s="6">
        <f t="shared" si="1"/>
        <v>0.7697116915819044</v>
      </c>
      <c r="H30" s="67">
        <v>13279018</v>
      </c>
      <c r="I30" s="53">
        <v>2718548</v>
      </c>
      <c r="J30" s="68">
        <v>4190633</v>
      </c>
      <c r="K30" s="68">
        <v>20188199</v>
      </c>
      <c r="L30" s="67">
        <v>1735642</v>
      </c>
      <c r="M30" s="53">
        <v>8009092</v>
      </c>
      <c r="N30" s="68">
        <v>6417409</v>
      </c>
      <c r="O30" s="68">
        <v>16162143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26</v>
      </c>
      <c r="B31" s="32" t="s">
        <v>70</v>
      </c>
      <c r="C31" s="33" t="s">
        <v>71</v>
      </c>
      <c r="D31" s="52">
        <v>42133238</v>
      </c>
      <c r="E31" s="53">
        <v>42133238</v>
      </c>
      <c r="F31" s="53">
        <v>21014894</v>
      </c>
      <c r="G31" s="6">
        <f t="shared" si="1"/>
        <v>0.4987723469057849</v>
      </c>
      <c r="H31" s="67">
        <v>10970310</v>
      </c>
      <c r="I31" s="53">
        <v>2697675</v>
      </c>
      <c r="J31" s="68">
        <v>2666580</v>
      </c>
      <c r="K31" s="68">
        <v>16334565</v>
      </c>
      <c r="L31" s="67">
        <v>2608894</v>
      </c>
      <c r="M31" s="53">
        <v>0</v>
      </c>
      <c r="N31" s="68">
        <v>2071435</v>
      </c>
      <c r="O31" s="68">
        <v>4680329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26</v>
      </c>
      <c r="B32" s="32" t="s">
        <v>72</v>
      </c>
      <c r="C32" s="33" t="s">
        <v>73</v>
      </c>
      <c r="D32" s="52">
        <v>486670886</v>
      </c>
      <c r="E32" s="53">
        <v>486670886</v>
      </c>
      <c r="F32" s="53">
        <v>281649535</v>
      </c>
      <c r="G32" s="6">
        <f t="shared" si="1"/>
        <v>0.5787269037498989</v>
      </c>
      <c r="H32" s="67">
        <v>150185676</v>
      </c>
      <c r="I32" s="53">
        <v>28330917</v>
      </c>
      <c r="J32" s="68">
        <v>20739531</v>
      </c>
      <c r="K32" s="68">
        <v>199256124</v>
      </c>
      <c r="L32" s="67">
        <v>16692806</v>
      </c>
      <c r="M32" s="53">
        <v>56116161</v>
      </c>
      <c r="N32" s="68">
        <v>9584444</v>
      </c>
      <c r="O32" s="68">
        <v>82393411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26</v>
      </c>
      <c r="B33" s="32" t="s">
        <v>74</v>
      </c>
      <c r="C33" s="33" t="s">
        <v>75</v>
      </c>
      <c r="D33" s="52">
        <v>203790000</v>
      </c>
      <c r="E33" s="53">
        <v>203790000</v>
      </c>
      <c r="F33" s="53">
        <v>49851424</v>
      </c>
      <c r="G33" s="6">
        <f t="shared" si="1"/>
        <v>0.24462154178320822</v>
      </c>
      <c r="H33" s="67">
        <v>35450207</v>
      </c>
      <c r="I33" s="53">
        <v>6338993</v>
      </c>
      <c r="J33" s="68">
        <v>6427392</v>
      </c>
      <c r="K33" s="68">
        <v>48216592</v>
      </c>
      <c r="L33" s="67">
        <v>1634832</v>
      </c>
      <c r="M33" s="53">
        <v>0</v>
      </c>
      <c r="N33" s="68">
        <v>0</v>
      </c>
      <c r="O33" s="68">
        <v>1634832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26</v>
      </c>
      <c r="B34" s="32" t="s">
        <v>76</v>
      </c>
      <c r="C34" s="33" t="s">
        <v>77</v>
      </c>
      <c r="D34" s="52">
        <v>120508459</v>
      </c>
      <c r="E34" s="53">
        <v>120508459</v>
      </c>
      <c r="F34" s="53">
        <v>82360873</v>
      </c>
      <c r="G34" s="6">
        <f t="shared" si="1"/>
        <v>0.6834447447377947</v>
      </c>
      <c r="H34" s="67">
        <v>40494990</v>
      </c>
      <c r="I34" s="53">
        <v>2796655</v>
      </c>
      <c r="J34" s="68">
        <v>4816880</v>
      </c>
      <c r="K34" s="68">
        <v>48108525</v>
      </c>
      <c r="L34" s="67">
        <v>5397116</v>
      </c>
      <c r="M34" s="53">
        <v>20405931</v>
      </c>
      <c r="N34" s="68">
        <v>8449301</v>
      </c>
      <c r="O34" s="68">
        <v>34252348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26</v>
      </c>
      <c r="B35" s="32" t="s">
        <v>78</v>
      </c>
      <c r="C35" s="33" t="s">
        <v>79</v>
      </c>
      <c r="D35" s="52">
        <v>115429790</v>
      </c>
      <c r="E35" s="53">
        <v>115429790</v>
      </c>
      <c r="F35" s="53">
        <v>59309896</v>
      </c>
      <c r="G35" s="6">
        <f t="shared" si="1"/>
        <v>0.5138179320953455</v>
      </c>
      <c r="H35" s="67">
        <v>34157203</v>
      </c>
      <c r="I35" s="53">
        <v>0</v>
      </c>
      <c r="J35" s="68">
        <v>2622967</v>
      </c>
      <c r="K35" s="68">
        <v>36780170</v>
      </c>
      <c r="L35" s="67">
        <v>3228005</v>
      </c>
      <c r="M35" s="53">
        <v>17936533</v>
      </c>
      <c r="N35" s="68">
        <v>1365188</v>
      </c>
      <c r="O35" s="68">
        <v>22529726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26</v>
      </c>
      <c r="B36" s="32" t="s">
        <v>80</v>
      </c>
      <c r="C36" s="33" t="s">
        <v>81</v>
      </c>
      <c r="D36" s="52">
        <v>0</v>
      </c>
      <c r="E36" s="53">
        <v>0</v>
      </c>
      <c r="F36" s="53">
        <v>49352844</v>
      </c>
      <c r="G36" s="6">
        <f t="shared" si="1"/>
        <v>0</v>
      </c>
      <c r="H36" s="67">
        <v>32001208</v>
      </c>
      <c r="I36" s="53">
        <v>2252866</v>
      </c>
      <c r="J36" s="68">
        <v>3393100</v>
      </c>
      <c r="K36" s="68">
        <v>37647174</v>
      </c>
      <c r="L36" s="67">
        <v>2954220</v>
      </c>
      <c r="M36" s="53">
        <v>8751450</v>
      </c>
      <c r="N36" s="68">
        <v>0</v>
      </c>
      <c r="O36" s="68">
        <v>11705670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45</v>
      </c>
      <c r="B37" s="32" t="s">
        <v>82</v>
      </c>
      <c r="C37" s="33" t="s">
        <v>83</v>
      </c>
      <c r="D37" s="52">
        <v>425341135</v>
      </c>
      <c r="E37" s="53">
        <v>425341135</v>
      </c>
      <c r="F37" s="53">
        <v>629057156</v>
      </c>
      <c r="G37" s="6">
        <f t="shared" si="1"/>
        <v>1.4789473771447006</v>
      </c>
      <c r="H37" s="67">
        <v>334195322</v>
      </c>
      <c r="I37" s="53">
        <v>15041242</v>
      </c>
      <c r="J37" s="68">
        <v>11093468</v>
      </c>
      <c r="K37" s="68">
        <v>360330032</v>
      </c>
      <c r="L37" s="67">
        <v>27866323</v>
      </c>
      <c r="M37" s="53">
        <v>228216200</v>
      </c>
      <c r="N37" s="68">
        <v>12644601</v>
      </c>
      <c r="O37" s="68">
        <v>268727124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84</v>
      </c>
      <c r="C38" s="36"/>
      <c r="D38" s="54">
        <f>SUM(D29:D37)</f>
        <v>1626241708</v>
      </c>
      <c r="E38" s="55">
        <f>SUM(E29:E37)</f>
        <v>1626241708</v>
      </c>
      <c r="F38" s="55">
        <f>SUM(F29:F37)</f>
        <v>1341987328</v>
      </c>
      <c r="G38" s="7">
        <f t="shared" si="1"/>
        <v>0.8252077913131471</v>
      </c>
      <c r="H38" s="69">
        <f aca="true" t="shared" si="4" ref="H38:W38">SUM(H29:H37)</f>
        <v>716719960</v>
      </c>
      <c r="I38" s="55">
        <f t="shared" si="4"/>
        <v>73189568</v>
      </c>
      <c r="J38" s="70">
        <f t="shared" si="4"/>
        <v>68680057</v>
      </c>
      <c r="K38" s="70">
        <f t="shared" si="4"/>
        <v>858589585</v>
      </c>
      <c r="L38" s="69">
        <f t="shared" si="4"/>
        <v>71142042</v>
      </c>
      <c r="M38" s="55">
        <f t="shared" si="4"/>
        <v>363453873</v>
      </c>
      <c r="N38" s="70">
        <f t="shared" si="4"/>
        <v>48801828</v>
      </c>
      <c r="O38" s="70">
        <f t="shared" si="4"/>
        <v>483397743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26</v>
      </c>
      <c r="B39" s="32" t="s">
        <v>85</v>
      </c>
      <c r="C39" s="33" t="s">
        <v>86</v>
      </c>
      <c r="D39" s="52">
        <v>176437977</v>
      </c>
      <c r="E39" s="53">
        <v>176437977</v>
      </c>
      <c r="F39" s="53">
        <v>89864777</v>
      </c>
      <c r="G39" s="6">
        <f t="shared" si="1"/>
        <v>0.5093278585936178</v>
      </c>
      <c r="H39" s="67">
        <v>49289367</v>
      </c>
      <c r="I39" s="53">
        <v>3217961</v>
      </c>
      <c r="J39" s="68">
        <v>2823900</v>
      </c>
      <c r="K39" s="68">
        <v>55331228</v>
      </c>
      <c r="L39" s="67">
        <v>2814168</v>
      </c>
      <c r="M39" s="53">
        <v>4080582</v>
      </c>
      <c r="N39" s="68">
        <v>27638799</v>
      </c>
      <c r="O39" s="68">
        <v>34533549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26</v>
      </c>
      <c r="B40" s="32" t="s">
        <v>87</v>
      </c>
      <c r="C40" s="33" t="s">
        <v>88</v>
      </c>
      <c r="D40" s="52">
        <v>148166646</v>
      </c>
      <c r="E40" s="53">
        <v>148166646</v>
      </c>
      <c r="F40" s="53">
        <v>101581947</v>
      </c>
      <c r="G40" s="6">
        <f t="shared" si="1"/>
        <v>0.6855925388228064</v>
      </c>
      <c r="H40" s="67">
        <v>49508443</v>
      </c>
      <c r="I40" s="53">
        <v>7207526</v>
      </c>
      <c r="J40" s="68">
        <v>4404186</v>
      </c>
      <c r="K40" s="68">
        <v>61120155</v>
      </c>
      <c r="L40" s="67">
        <v>2655485</v>
      </c>
      <c r="M40" s="53">
        <v>35451748</v>
      </c>
      <c r="N40" s="68">
        <v>2354559</v>
      </c>
      <c r="O40" s="68">
        <v>40461792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26</v>
      </c>
      <c r="B41" s="32" t="s">
        <v>89</v>
      </c>
      <c r="C41" s="33" t="s">
        <v>90</v>
      </c>
      <c r="D41" s="52">
        <v>128862938</v>
      </c>
      <c r="E41" s="53">
        <v>128862938</v>
      </c>
      <c r="F41" s="53">
        <v>71711482</v>
      </c>
      <c r="G41" s="6">
        <f t="shared" si="1"/>
        <v>0.5564942342072008</v>
      </c>
      <c r="H41" s="67">
        <v>25898448</v>
      </c>
      <c r="I41" s="53">
        <v>8555559</v>
      </c>
      <c r="J41" s="68">
        <v>7403688</v>
      </c>
      <c r="K41" s="68">
        <v>41857695</v>
      </c>
      <c r="L41" s="67">
        <v>6697802</v>
      </c>
      <c r="M41" s="53">
        <v>14815127</v>
      </c>
      <c r="N41" s="68">
        <v>8340858</v>
      </c>
      <c r="O41" s="68">
        <v>29853787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26</v>
      </c>
      <c r="B42" s="32" t="s">
        <v>91</v>
      </c>
      <c r="C42" s="33" t="s">
        <v>92</v>
      </c>
      <c r="D42" s="52">
        <v>100211413</v>
      </c>
      <c r="E42" s="53">
        <v>100211413</v>
      </c>
      <c r="F42" s="53">
        <v>25321813</v>
      </c>
      <c r="G42" s="6">
        <f aca="true" t="shared" si="5" ref="G42:G58">IF($D42=0,0,$F42/$D42)</f>
        <v>0.2526839233371552</v>
      </c>
      <c r="H42" s="67">
        <v>2290782</v>
      </c>
      <c r="I42" s="53">
        <v>4974753</v>
      </c>
      <c r="J42" s="68">
        <v>6108784</v>
      </c>
      <c r="K42" s="68">
        <v>13374319</v>
      </c>
      <c r="L42" s="67">
        <v>2654973</v>
      </c>
      <c r="M42" s="53">
        <v>4271141</v>
      </c>
      <c r="N42" s="68">
        <v>5021380</v>
      </c>
      <c r="O42" s="68">
        <v>11947494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45</v>
      </c>
      <c r="B43" s="32" t="s">
        <v>93</v>
      </c>
      <c r="C43" s="33" t="s">
        <v>94</v>
      </c>
      <c r="D43" s="52">
        <v>282317204</v>
      </c>
      <c r="E43" s="53">
        <v>282317204</v>
      </c>
      <c r="F43" s="53">
        <v>163409434</v>
      </c>
      <c r="G43" s="6">
        <f t="shared" si="5"/>
        <v>0.5788150055495732</v>
      </c>
      <c r="H43" s="67">
        <v>70582132</v>
      </c>
      <c r="I43" s="53">
        <v>931125</v>
      </c>
      <c r="J43" s="68">
        <v>1499159</v>
      </c>
      <c r="K43" s="68">
        <v>73012416</v>
      </c>
      <c r="L43" s="67">
        <v>1731861</v>
      </c>
      <c r="M43" s="53">
        <v>82766839</v>
      </c>
      <c r="N43" s="68">
        <v>5898318</v>
      </c>
      <c r="O43" s="68">
        <v>90397018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95</v>
      </c>
      <c r="C44" s="36"/>
      <c r="D44" s="54">
        <f>SUM(D39:D43)</f>
        <v>835996178</v>
      </c>
      <c r="E44" s="55">
        <f>SUM(E39:E43)</f>
        <v>835996178</v>
      </c>
      <c r="F44" s="55">
        <f>SUM(F39:F43)</f>
        <v>451889453</v>
      </c>
      <c r="G44" s="7">
        <f t="shared" si="5"/>
        <v>0.5405400944309102</v>
      </c>
      <c r="H44" s="69">
        <f aca="true" t="shared" si="6" ref="H44:W44">SUM(H39:H43)</f>
        <v>197569172</v>
      </c>
      <c r="I44" s="55">
        <f t="shared" si="6"/>
        <v>24886924</v>
      </c>
      <c r="J44" s="70">
        <f t="shared" si="6"/>
        <v>22239717</v>
      </c>
      <c r="K44" s="70">
        <f t="shared" si="6"/>
        <v>244695813</v>
      </c>
      <c r="L44" s="69">
        <f t="shared" si="6"/>
        <v>16554289</v>
      </c>
      <c r="M44" s="55">
        <f t="shared" si="6"/>
        <v>141385437</v>
      </c>
      <c r="N44" s="70">
        <f t="shared" si="6"/>
        <v>49253914</v>
      </c>
      <c r="O44" s="70">
        <f t="shared" si="6"/>
        <v>207193640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26</v>
      </c>
      <c r="B45" s="32" t="s">
        <v>96</v>
      </c>
      <c r="C45" s="33" t="s">
        <v>97</v>
      </c>
      <c r="D45" s="52">
        <v>160864367</v>
      </c>
      <c r="E45" s="53">
        <v>160864367</v>
      </c>
      <c r="F45" s="53">
        <v>189880707</v>
      </c>
      <c r="G45" s="6">
        <f t="shared" si="5"/>
        <v>1.1803776718308288</v>
      </c>
      <c r="H45" s="67">
        <v>46857510</v>
      </c>
      <c r="I45" s="53">
        <v>48300773</v>
      </c>
      <c r="J45" s="68">
        <v>49516947</v>
      </c>
      <c r="K45" s="68">
        <v>144675230</v>
      </c>
      <c r="L45" s="67">
        <v>9844048</v>
      </c>
      <c r="M45" s="53">
        <v>61198</v>
      </c>
      <c r="N45" s="68">
        <v>35300231</v>
      </c>
      <c r="O45" s="68">
        <v>45205477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26</v>
      </c>
      <c r="B46" s="32" t="s">
        <v>98</v>
      </c>
      <c r="C46" s="33" t="s">
        <v>99</v>
      </c>
      <c r="D46" s="52">
        <v>77334194</v>
      </c>
      <c r="E46" s="53">
        <v>77334194</v>
      </c>
      <c r="F46" s="53">
        <v>61024275</v>
      </c>
      <c r="G46" s="6">
        <f t="shared" si="5"/>
        <v>0.7890982221913375</v>
      </c>
      <c r="H46" s="67">
        <v>1753915</v>
      </c>
      <c r="I46" s="53">
        <v>30470808</v>
      </c>
      <c r="J46" s="68">
        <v>1195049</v>
      </c>
      <c r="K46" s="68">
        <v>33419772</v>
      </c>
      <c r="L46" s="67">
        <v>2902140</v>
      </c>
      <c r="M46" s="53">
        <v>24575977</v>
      </c>
      <c r="N46" s="68">
        <v>126386</v>
      </c>
      <c r="O46" s="68">
        <v>27604503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26</v>
      </c>
      <c r="B47" s="32" t="s">
        <v>100</v>
      </c>
      <c r="C47" s="33" t="s">
        <v>101</v>
      </c>
      <c r="D47" s="52">
        <v>145428000</v>
      </c>
      <c r="E47" s="53">
        <v>145428000</v>
      </c>
      <c r="F47" s="53">
        <v>119089537</v>
      </c>
      <c r="G47" s="6">
        <f t="shared" si="5"/>
        <v>0.8188900143026102</v>
      </c>
      <c r="H47" s="67">
        <v>54986813</v>
      </c>
      <c r="I47" s="53">
        <v>991677</v>
      </c>
      <c r="J47" s="68">
        <v>0</v>
      </c>
      <c r="K47" s="68">
        <v>55978490</v>
      </c>
      <c r="L47" s="67">
        <v>532355</v>
      </c>
      <c r="M47" s="53">
        <v>43726257</v>
      </c>
      <c r="N47" s="68">
        <v>18852435</v>
      </c>
      <c r="O47" s="68">
        <v>63111047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26</v>
      </c>
      <c r="B48" s="32" t="s">
        <v>102</v>
      </c>
      <c r="C48" s="33" t="s">
        <v>103</v>
      </c>
      <c r="D48" s="52">
        <v>138865284</v>
      </c>
      <c r="E48" s="53">
        <v>138865284</v>
      </c>
      <c r="F48" s="53">
        <v>4986478</v>
      </c>
      <c r="G48" s="6">
        <f t="shared" si="5"/>
        <v>0.03590874447784948</v>
      </c>
      <c r="H48" s="67">
        <v>1249425</v>
      </c>
      <c r="I48" s="53">
        <v>1134556</v>
      </c>
      <c r="J48" s="68">
        <v>468675</v>
      </c>
      <c r="K48" s="68">
        <v>2852656</v>
      </c>
      <c r="L48" s="67">
        <v>935608</v>
      </c>
      <c r="M48" s="53">
        <v>846726</v>
      </c>
      <c r="N48" s="68">
        <v>351488</v>
      </c>
      <c r="O48" s="68">
        <v>2133822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26</v>
      </c>
      <c r="B49" s="32" t="s">
        <v>104</v>
      </c>
      <c r="C49" s="33" t="s">
        <v>105</v>
      </c>
      <c r="D49" s="52">
        <v>651725709</v>
      </c>
      <c r="E49" s="53">
        <v>708747619</v>
      </c>
      <c r="F49" s="53">
        <v>339844530</v>
      </c>
      <c r="G49" s="6">
        <f t="shared" si="5"/>
        <v>0.5214533128077045</v>
      </c>
      <c r="H49" s="67">
        <v>184438516</v>
      </c>
      <c r="I49" s="53">
        <v>27671949</v>
      </c>
      <c r="J49" s="68">
        <v>23972932</v>
      </c>
      <c r="K49" s="68">
        <v>236083397</v>
      </c>
      <c r="L49" s="67">
        <v>25898886</v>
      </c>
      <c r="M49" s="53">
        <v>67817803</v>
      </c>
      <c r="N49" s="68">
        <v>10044444</v>
      </c>
      <c r="O49" s="68">
        <v>103761133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45</v>
      </c>
      <c r="B50" s="32" t="s">
        <v>106</v>
      </c>
      <c r="C50" s="33" t="s">
        <v>107</v>
      </c>
      <c r="D50" s="52">
        <v>663048301</v>
      </c>
      <c r="E50" s="53">
        <v>663048301</v>
      </c>
      <c r="F50" s="53">
        <v>482096672</v>
      </c>
      <c r="G50" s="6">
        <f t="shared" si="5"/>
        <v>0.7270913314654583</v>
      </c>
      <c r="H50" s="67">
        <v>213256088</v>
      </c>
      <c r="I50" s="53">
        <v>25859082</v>
      </c>
      <c r="J50" s="68">
        <v>27398324</v>
      </c>
      <c r="K50" s="68">
        <v>266513494</v>
      </c>
      <c r="L50" s="67">
        <v>30232927</v>
      </c>
      <c r="M50" s="53">
        <v>169887018</v>
      </c>
      <c r="N50" s="68">
        <v>15463233</v>
      </c>
      <c r="O50" s="68">
        <v>215583178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108</v>
      </c>
      <c r="C51" s="36"/>
      <c r="D51" s="54">
        <f>SUM(D45:D50)</f>
        <v>1837265855</v>
      </c>
      <c r="E51" s="55">
        <f>SUM(E45:E50)</f>
        <v>1894287765</v>
      </c>
      <c r="F51" s="55">
        <f>SUM(F45:F50)</f>
        <v>1196922199</v>
      </c>
      <c r="G51" s="7">
        <f t="shared" si="5"/>
        <v>0.6514692447707847</v>
      </c>
      <c r="H51" s="69">
        <f aca="true" t="shared" si="7" ref="H51:W51">SUM(H45:H50)</f>
        <v>502542267</v>
      </c>
      <c r="I51" s="55">
        <f t="shared" si="7"/>
        <v>134428845</v>
      </c>
      <c r="J51" s="70">
        <f t="shared" si="7"/>
        <v>102551927</v>
      </c>
      <c r="K51" s="70">
        <f t="shared" si="7"/>
        <v>739523039</v>
      </c>
      <c r="L51" s="69">
        <f t="shared" si="7"/>
        <v>70345964</v>
      </c>
      <c r="M51" s="55">
        <f t="shared" si="7"/>
        <v>306914979</v>
      </c>
      <c r="N51" s="70">
        <f t="shared" si="7"/>
        <v>80138217</v>
      </c>
      <c r="O51" s="70">
        <f t="shared" si="7"/>
        <v>457399160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26</v>
      </c>
      <c r="B52" s="32" t="s">
        <v>109</v>
      </c>
      <c r="C52" s="33" t="s">
        <v>110</v>
      </c>
      <c r="D52" s="52">
        <v>249443572</v>
      </c>
      <c r="E52" s="53">
        <v>249443572</v>
      </c>
      <c r="F52" s="53">
        <v>135431119</v>
      </c>
      <c r="G52" s="6">
        <f t="shared" si="5"/>
        <v>0.5429328882445605</v>
      </c>
      <c r="H52" s="67">
        <v>71928800</v>
      </c>
      <c r="I52" s="53">
        <v>8554147</v>
      </c>
      <c r="J52" s="68">
        <v>6680442</v>
      </c>
      <c r="K52" s="68">
        <v>87163389</v>
      </c>
      <c r="L52" s="67">
        <v>5186711</v>
      </c>
      <c r="M52" s="53">
        <v>7008366</v>
      </c>
      <c r="N52" s="68">
        <v>36072653</v>
      </c>
      <c r="O52" s="68">
        <v>48267730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26</v>
      </c>
      <c r="B53" s="32" t="s">
        <v>111</v>
      </c>
      <c r="C53" s="33" t="s">
        <v>112</v>
      </c>
      <c r="D53" s="52">
        <v>145147735</v>
      </c>
      <c r="E53" s="53">
        <v>145147735</v>
      </c>
      <c r="F53" s="53">
        <v>32654615</v>
      </c>
      <c r="G53" s="6">
        <f t="shared" si="5"/>
        <v>0.22497502286205154</v>
      </c>
      <c r="H53" s="67">
        <v>541340</v>
      </c>
      <c r="I53" s="53">
        <v>6422655</v>
      </c>
      <c r="J53" s="68">
        <v>6422655</v>
      </c>
      <c r="K53" s="68">
        <v>13386650</v>
      </c>
      <c r="L53" s="67">
        <v>6422655</v>
      </c>
      <c r="M53" s="53">
        <v>6422655</v>
      </c>
      <c r="N53" s="68">
        <v>6422655</v>
      </c>
      <c r="O53" s="68">
        <v>19267965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26</v>
      </c>
      <c r="B54" s="32" t="s">
        <v>113</v>
      </c>
      <c r="C54" s="33" t="s">
        <v>114</v>
      </c>
      <c r="D54" s="52">
        <v>121380958</v>
      </c>
      <c r="E54" s="53">
        <v>121380958</v>
      </c>
      <c r="F54" s="53">
        <v>382776566</v>
      </c>
      <c r="G54" s="6">
        <f t="shared" si="5"/>
        <v>3.153514128632928</v>
      </c>
      <c r="H54" s="67">
        <v>50824569</v>
      </c>
      <c r="I54" s="53">
        <v>8663103</v>
      </c>
      <c r="J54" s="68">
        <v>11424506</v>
      </c>
      <c r="K54" s="68">
        <v>70912178</v>
      </c>
      <c r="L54" s="67">
        <v>151188621</v>
      </c>
      <c r="M54" s="53">
        <v>151545356</v>
      </c>
      <c r="N54" s="68">
        <v>9130411</v>
      </c>
      <c r="O54" s="68">
        <v>311864388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26</v>
      </c>
      <c r="B55" s="32" t="s">
        <v>115</v>
      </c>
      <c r="C55" s="33" t="s">
        <v>116</v>
      </c>
      <c r="D55" s="52">
        <v>69803960</v>
      </c>
      <c r="E55" s="53">
        <v>69803960</v>
      </c>
      <c r="F55" s="53">
        <v>32391081</v>
      </c>
      <c r="G55" s="6">
        <f t="shared" si="5"/>
        <v>0.464029275702983</v>
      </c>
      <c r="H55" s="67">
        <v>26212049</v>
      </c>
      <c r="I55" s="53">
        <v>2845022</v>
      </c>
      <c r="J55" s="68">
        <v>562233</v>
      </c>
      <c r="K55" s="68">
        <v>29619304</v>
      </c>
      <c r="L55" s="67">
        <v>2093937</v>
      </c>
      <c r="M55" s="53">
        <v>0</v>
      </c>
      <c r="N55" s="68">
        <v>677840</v>
      </c>
      <c r="O55" s="68">
        <v>2771777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45</v>
      </c>
      <c r="B56" s="32" t="s">
        <v>117</v>
      </c>
      <c r="C56" s="33" t="s">
        <v>118</v>
      </c>
      <c r="D56" s="52">
        <v>361461765</v>
      </c>
      <c r="E56" s="53">
        <v>361461765</v>
      </c>
      <c r="F56" s="53">
        <v>119614732</v>
      </c>
      <c r="G56" s="6">
        <f t="shared" si="5"/>
        <v>0.3309194597663739</v>
      </c>
      <c r="H56" s="67">
        <v>6202628</v>
      </c>
      <c r="I56" s="53">
        <v>2954767</v>
      </c>
      <c r="J56" s="68">
        <v>2772674</v>
      </c>
      <c r="K56" s="68">
        <v>11930069</v>
      </c>
      <c r="L56" s="67">
        <v>2239155</v>
      </c>
      <c r="M56" s="53">
        <v>101810752</v>
      </c>
      <c r="N56" s="68">
        <v>3634756</v>
      </c>
      <c r="O56" s="68">
        <v>107684663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119</v>
      </c>
      <c r="C57" s="36"/>
      <c r="D57" s="54">
        <f>SUM(D52:D56)</f>
        <v>947237990</v>
      </c>
      <c r="E57" s="55">
        <f>SUM(E52:E56)</f>
        <v>947237990</v>
      </c>
      <c r="F57" s="55">
        <f>SUM(F52:F56)</f>
        <v>702868113</v>
      </c>
      <c r="G57" s="7">
        <f t="shared" si="5"/>
        <v>0.7420185005459927</v>
      </c>
      <c r="H57" s="69">
        <f aca="true" t="shared" si="8" ref="H57:W57">SUM(H52:H56)</f>
        <v>155709386</v>
      </c>
      <c r="I57" s="55">
        <f t="shared" si="8"/>
        <v>29439694</v>
      </c>
      <c r="J57" s="70">
        <f t="shared" si="8"/>
        <v>27862510</v>
      </c>
      <c r="K57" s="70">
        <f t="shared" si="8"/>
        <v>213011590</v>
      </c>
      <c r="L57" s="69">
        <f t="shared" si="8"/>
        <v>167131079</v>
      </c>
      <c r="M57" s="55">
        <f t="shared" si="8"/>
        <v>266787129</v>
      </c>
      <c r="N57" s="70">
        <f t="shared" si="8"/>
        <v>55938315</v>
      </c>
      <c r="O57" s="70">
        <f t="shared" si="8"/>
        <v>489856523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120</v>
      </c>
      <c r="C58" s="39"/>
      <c r="D58" s="56">
        <f>SUM(D6:D7,D9:D18,D20:D27,D29:D37,D39:D43,D45:D50,D52:D56)</f>
        <v>20796877199</v>
      </c>
      <c r="E58" s="57">
        <f>SUM(E6:E7,E9:E18,E20:E27,E29:E37,E39:E43,E45:E50,E52:E56)</f>
        <v>20900423450</v>
      </c>
      <c r="F58" s="57">
        <f>SUM(F6:F7,F9:F18,F20:F27,F29:F37,F39:F43,F45:F50,F52:F56)</f>
        <v>12008963490</v>
      </c>
      <c r="G58" s="8">
        <f t="shared" si="5"/>
        <v>0.5774407078086435</v>
      </c>
      <c r="H58" s="71">
        <f aca="true" t="shared" si="9" ref="H58:W58">SUM(H6:H7,H9:H18,H20:H27,H29:H37,H39:H43,H45:H50,H52:H56)</f>
        <v>4516225842</v>
      </c>
      <c r="I58" s="57">
        <f t="shared" si="9"/>
        <v>1408003804</v>
      </c>
      <c r="J58" s="72">
        <f t="shared" si="9"/>
        <v>1012824236</v>
      </c>
      <c r="K58" s="72">
        <f t="shared" si="9"/>
        <v>6937053882</v>
      </c>
      <c r="L58" s="71">
        <f t="shared" si="9"/>
        <v>1086923610</v>
      </c>
      <c r="M58" s="57">
        <f t="shared" si="9"/>
        <v>2204865452</v>
      </c>
      <c r="N58" s="72">
        <f t="shared" si="9"/>
        <v>1780120546</v>
      </c>
      <c r="O58" s="72">
        <f t="shared" si="9"/>
        <v>5071909608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121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20</v>
      </c>
      <c r="B61" s="32" t="s">
        <v>122</v>
      </c>
      <c r="C61" s="33" t="s">
        <v>123</v>
      </c>
      <c r="D61" s="52">
        <v>4374348503</v>
      </c>
      <c r="E61" s="53">
        <v>4374348503</v>
      </c>
      <c r="F61" s="53">
        <v>2346000614</v>
      </c>
      <c r="G61" s="6">
        <f aca="true" t="shared" si="10" ref="G61:G90">IF($D61=0,0,$F61/$D61)</f>
        <v>0.5363085754121041</v>
      </c>
      <c r="H61" s="67">
        <v>496545707</v>
      </c>
      <c r="I61" s="53">
        <v>549724580</v>
      </c>
      <c r="J61" s="68">
        <v>310323505</v>
      </c>
      <c r="K61" s="68">
        <v>1356593792</v>
      </c>
      <c r="L61" s="67">
        <v>291894526</v>
      </c>
      <c r="M61" s="53">
        <v>162413648</v>
      </c>
      <c r="N61" s="68">
        <v>535098648</v>
      </c>
      <c r="O61" s="68">
        <v>989406822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25</v>
      </c>
      <c r="C62" s="36"/>
      <c r="D62" s="54">
        <f>D61</f>
        <v>4374348503</v>
      </c>
      <c r="E62" s="55">
        <f>E61</f>
        <v>4374348503</v>
      </c>
      <c r="F62" s="55">
        <f>F61</f>
        <v>2346000614</v>
      </c>
      <c r="G62" s="7">
        <f t="shared" si="10"/>
        <v>0.5363085754121041</v>
      </c>
      <c r="H62" s="69">
        <f aca="true" t="shared" si="11" ref="H62:W62">H61</f>
        <v>496545707</v>
      </c>
      <c r="I62" s="55">
        <f t="shared" si="11"/>
        <v>549724580</v>
      </c>
      <c r="J62" s="70">
        <f t="shared" si="11"/>
        <v>310323505</v>
      </c>
      <c r="K62" s="70">
        <f t="shared" si="11"/>
        <v>1356593792</v>
      </c>
      <c r="L62" s="69">
        <f t="shared" si="11"/>
        <v>291894526</v>
      </c>
      <c r="M62" s="55">
        <f t="shared" si="11"/>
        <v>162413648</v>
      </c>
      <c r="N62" s="70">
        <f t="shared" si="11"/>
        <v>535098648</v>
      </c>
      <c r="O62" s="70">
        <f t="shared" si="11"/>
        <v>989406822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26</v>
      </c>
      <c r="B63" s="32" t="s">
        <v>124</v>
      </c>
      <c r="C63" s="33" t="s">
        <v>125</v>
      </c>
      <c r="D63" s="52">
        <v>102259325</v>
      </c>
      <c r="E63" s="53">
        <v>102259325</v>
      </c>
      <c r="F63" s="53">
        <v>64853463</v>
      </c>
      <c r="G63" s="6">
        <f t="shared" si="10"/>
        <v>0.6342058584877223</v>
      </c>
      <c r="H63" s="67">
        <v>26670959</v>
      </c>
      <c r="I63" s="53">
        <v>5273249</v>
      </c>
      <c r="J63" s="68">
        <v>4371948</v>
      </c>
      <c r="K63" s="68">
        <v>36316156</v>
      </c>
      <c r="L63" s="67">
        <v>4148745</v>
      </c>
      <c r="M63" s="53">
        <v>3884370</v>
      </c>
      <c r="N63" s="68">
        <v>20504192</v>
      </c>
      <c r="O63" s="68">
        <v>28537307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26</v>
      </c>
      <c r="B64" s="32" t="s">
        <v>126</v>
      </c>
      <c r="C64" s="33" t="s">
        <v>127</v>
      </c>
      <c r="D64" s="52">
        <v>193047835</v>
      </c>
      <c r="E64" s="53">
        <v>193047835</v>
      </c>
      <c r="F64" s="53">
        <v>125489612</v>
      </c>
      <c r="G64" s="6">
        <f t="shared" si="10"/>
        <v>0.6500441302540378</v>
      </c>
      <c r="H64" s="67">
        <v>40036968</v>
      </c>
      <c r="I64" s="53">
        <v>19230464</v>
      </c>
      <c r="J64" s="68">
        <v>11084172</v>
      </c>
      <c r="K64" s="68">
        <v>70351604</v>
      </c>
      <c r="L64" s="67">
        <v>8077421</v>
      </c>
      <c r="M64" s="53">
        <v>37908940</v>
      </c>
      <c r="N64" s="68">
        <v>9151647</v>
      </c>
      <c r="O64" s="68">
        <v>55138008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26</v>
      </c>
      <c r="B65" s="32" t="s">
        <v>128</v>
      </c>
      <c r="C65" s="33" t="s">
        <v>129</v>
      </c>
      <c r="D65" s="52">
        <v>89807738</v>
      </c>
      <c r="E65" s="53">
        <v>89807738</v>
      </c>
      <c r="F65" s="53">
        <v>33363884</v>
      </c>
      <c r="G65" s="6">
        <f t="shared" si="10"/>
        <v>0.3715034443913953</v>
      </c>
      <c r="H65" s="67">
        <v>31828593</v>
      </c>
      <c r="I65" s="53">
        <v>1535291</v>
      </c>
      <c r="J65" s="68">
        <v>0</v>
      </c>
      <c r="K65" s="68">
        <v>33363884</v>
      </c>
      <c r="L65" s="67">
        <v>0</v>
      </c>
      <c r="M65" s="53">
        <v>0</v>
      </c>
      <c r="N65" s="68">
        <v>0</v>
      </c>
      <c r="O65" s="68">
        <v>0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26</v>
      </c>
      <c r="B66" s="32" t="s">
        <v>130</v>
      </c>
      <c r="C66" s="33" t="s">
        <v>131</v>
      </c>
      <c r="D66" s="52">
        <v>81890607</v>
      </c>
      <c r="E66" s="53">
        <v>81890607</v>
      </c>
      <c r="F66" s="53">
        <v>3589575</v>
      </c>
      <c r="G66" s="6">
        <f t="shared" si="10"/>
        <v>0.04383378181578261</v>
      </c>
      <c r="H66" s="67">
        <v>0</v>
      </c>
      <c r="I66" s="53">
        <v>0</v>
      </c>
      <c r="J66" s="68">
        <v>0</v>
      </c>
      <c r="K66" s="68">
        <v>0</v>
      </c>
      <c r="L66" s="67">
        <v>0</v>
      </c>
      <c r="M66" s="53">
        <v>0</v>
      </c>
      <c r="N66" s="68">
        <v>3589575</v>
      </c>
      <c r="O66" s="68">
        <v>3589575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45</v>
      </c>
      <c r="B67" s="32" t="s">
        <v>132</v>
      </c>
      <c r="C67" s="33" t="s">
        <v>133</v>
      </c>
      <c r="D67" s="52">
        <v>66546210</v>
      </c>
      <c r="E67" s="53">
        <v>66546210</v>
      </c>
      <c r="F67" s="53">
        <v>27641046</v>
      </c>
      <c r="G67" s="6">
        <f t="shared" si="10"/>
        <v>0.41536619440836675</v>
      </c>
      <c r="H67" s="67">
        <v>10908370</v>
      </c>
      <c r="I67" s="53">
        <v>1475601</v>
      </c>
      <c r="J67" s="68">
        <v>5648400</v>
      </c>
      <c r="K67" s="68">
        <v>18032371</v>
      </c>
      <c r="L67" s="67">
        <v>183034</v>
      </c>
      <c r="M67" s="53">
        <v>7806183</v>
      </c>
      <c r="N67" s="68">
        <v>1619458</v>
      </c>
      <c r="O67" s="68">
        <v>9608675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134</v>
      </c>
      <c r="C68" s="36"/>
      <c r="D68" s="54">
        <f>SUM(D63:D67)</f>
        <v>533551715</v>
      </c>
      <c r="E68" s="55">
        <f>SUM(E63:E67)</f>
        <v>533551715</v>
      </c>
      <c r="F68" s="55">
        <f>SUM(F63:F67)</f>
        <v>254937580</v>
      </c>
      <c r="G68" s="7">
        <f t="shared" si="10"/>
        <v>0.4778123147818951</v>
      </c>
      <c r="H68" s="69">
        <f aca="true" t="shared" si="12" ref="H68:W68">SUM(H63:H67)</f>
        <v>109444890</v>
      </c>
      <c r="I68" s="55">
        <f t="shared" si="12"/>
        <v>27514605</v>
      </c>
      <c r="J68" s="70">
        <f t="shared" si="12"/>
        <v>21104520</v>
      </c>
      <c r="K68" s="70">
        <f t="shared" si="12"/>
        <v>158064015</v>
      </c>
      <c r="L68" s="69">
        <f t="shared" si="12"/>
        <v>12409200</v>
      </c>
      <c r="M68" s="55">
        <f t="shared" si="12"/>
        <v>49599493</v>
      </c>
      <c r="N68" s="70">
        <f t="shared" si="12"/>
        <v>34864872</v>
      </c>
      <c r="O68" s="70">
        <f t="shared" si="12"/>
        <v>96873565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26</v>
      </c>
      <c r="B69" s="32" t="s">
        <v>135</v>
      </c>
      <c r="C69" s="33" t="s">
        <v>136</v>
      </c>
      <c r="D69" s="52">
        <v>161884548</v>
      </c>
      <c r="E69" s="53">
        <v>161884548</v>
      </c>
      <c r="F69" s="53">
        <v>47818332</v>
      </c>
      <c r="G69" s="6">
        <f t="shared" si="10"/>
        <v>0.29538540021744386</v>
      </c>
      <c r="H69" s="67">
        <v>7969722</v>
      </c>
      <c r="I69" s="53">
        <v>7969722</v>
      </c>
      <c r="J69" s="68">
        <v>7969722</v>
      </c>
      <c r="K69" s="68">
        <v>23909166</v>
      </c>
      <c r="L69" s="67">
        <v>7969722</v>
      </c>
      <c r="M69" s="53">
        <v>7969722</v>
      </c>
      <c r="N69" s="68">
        <v>7969722</v>
      </c>
      <c r="O69" s="68">
        <v>23909166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26</v>
      </c>
      <c r="B70" s="32" t="s">
        <v>137</v>
      </c>
      <c r="C70" s="33" t="s">
        <v>138</v>
      </c>
      <c r="D70" s="52">
        <v>70884108</v>
      </c>
      <c r="E70" s="53">
        <v>70884108</v>
      </c>
      <c r="F70" s="53">
        <v>72128107</v>
      </c>
      <c r="G70" s="6">
        <f t="shared" si="10"/>
        <v>1.0175497588260545</v>
      </c>
      <c r="H70" s="67">
        <v>21558726</v>
      </c>
      <c r="I70" s="53">
        <v>3357724</v>
      </c>
      <c r="J70" s="68">
        <v>1645176</v>
      </c>
      <c r="K70" s="68">
        <v>26561626</v>
      </c>
      <c r="L70" s="67">
        <v>26364109</v>
      </c>
      <c r="M70" s="53">
        <v>16003852</v>
      </c>
      <c r="N70" s="68">
        <v>3198520</v>
      </c>
      <c r="O70" s="68">
        <v>45566481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26</v>
      </c>
      <c r="B71" s="32" t="s">
        <v>139</v>
      </c>
      <c r="C71" s="33" t="s">
        <v>140</v>
      </c>
      <c r="D71" s="52">
        <v>105154182</v>
      </c>
      <c r="E71" s="53">
        <v>105154182</v>
      </c>
      <c r="F71" s="53">
        <v>74363823</v>
      </c>
      <c r="G71" s="6">
        <f t="shared" si="10"/>
        <v>0.7071884501940208</v>
      </c>
      <c r="H71" s="67">
        <v>36423162</v>
      </c>
      <c r="I71" s="53">
        <v>3986364</v>
      </c>
      <c r="J71" s="68">
        <v>3584993</v>
      </c>
      <c r="K71" s="68">
        <v>43994519</v>
      </c>
      <c r="L71" s="67">
        <v>3977110</v>
      </c>
      <c r="M71" s="53">
        <v>23384631</v>
      </c>
      <c r="N71" s="68">
        <v>3007563</v>
      </c>
      <c r="O71" s="68">
        <v>30369304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26</v>
      </c>
      <c r="B72" s="32" t="s">
        <v>141</v>
      </c>
      <c r="C72" s="33" t="s">
        <v>142</v>
      </c>
      <c r="D72" s="52">
        <v>1617397184</v>
      </c>
      <c r="E72" s="53">
        <v>1617397184</v>
      </c>
      <c r="F72" s="53">
        <v>1017497610</v>
      </c>
      <c r="G72" s="6">
        <f t="shared" si="10"/>
        <v>0.6290956977454463</v>
      </c>
      <c r="H72" s="67">
        <v>295142548</v>
      </c>
      <c r="I72" s="53">
        <v>124615671</v>
      </c>
      <c r="J72" s="68">
        <v>109896797</v>
      </c>
      <c r="K72" s="68">
        <v>529655016</v>
      </c>
      <c r="L72" s="67">
        <v>112111561</v>
      </c>
      <c r="M72" s="53">
        <v>120810873</v>
      </c>
      <c r="N72" s="68">
        <v>254920160</v>
      </c>
      <c r="O72" s="68">
        <v>487842594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26</v>
      </c>
      <c r="B73" s="32" t="s">
        <v>143</v>
      </c>
      <c r="C73" s="33" t="s">
        <v>144</v>
      </c>
      <c r="D73" s="52">
        <v>388791</v>
      </c>
      <c r="E73" s="53">
        <v>388791</v>
      </c>
      <c r="F73" s="53">
        <v>43508851</v>
      </c>
      <c r="G73" s="6">
        <f t="shared" si="10"/>
        <v>111.90807143169467</v>
      </c>
      <c r="H73" s="67">
        <v>14971277</v>
      </c>
      <c r="I73" s="53">
        <v>13541338</v>
      </c>
      <c r="J73" s="68">
        <v>13453418</v>
      </c>
      <c r="K73" s="68">
        <v>41966033</v>
      </c>
      <c r="L73" s="67">
        <v>1542818</v>
      </c>
      <c r="M73" s="53">
        <v>0</v>
      </c>
      <c r="N73" s="68">
        <v>0</v>
      </c>
      <c r="O73" s="68">
        <v>1542818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45</v>
      </c>
      <c r="B74" s="32" t="s">
        <v>145</v>
      </c>
      <c r="C74" s="33" t="s">
        <v>146</v>
      </c>
      <c r="D74" s="52">
        <v>102752260</v>
      </c>
      <c r="E74" s="53">
        <v>102802260</v>
      </c>
      <c r="F74" s="53">
        <v>75275536</v>
      </c>
      <c r="G74" s="6">
        <f t="shared" si="10"/>
        <v>0.7325925094007665</v>
      </c>
      <c r="H74" s="67">
        <v>40732074</v>
      </c>
      <c r="I74" s="53">
        <v>192779</v>
      </c>
      <c r="J74" s="68">
        <v>607635</v>
      </c>
      <c r="K74" s="68">
        <v>41532488</v>
      </c>
      <c r="L74" s="67">
        <v>704492</v>
      </c>
      <c r="M74" s="53">
        <v>525133</v>
      </c>
      <c r="N74" s="68">
        <v>32513423</v>
      </c>
      <c r="O74" s="68">
        <v>33743048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147</v>
      </c>
      <c r="C75" s="36"/>
      <c r="D75" s="54">
        <f>SUM(D69:D74)</f>
        <v>2058461073</v>
      </c>
      <c r="E75" s="55">
        <f>SUM(E69:E74)</f>
        <v>2058511073</v>
      </c>
      <c r="F75" s="55">
        <f>SUM(F69:F74)</f>
        <v>1330592259</v>
      </c>
      <c r="G75" s="7">
        <f t="shared" si="10"/>
        <v>0.6464014678017669</v>
      </c>
      <c r="H75" s="69">
        <f aca="true" t="shared" si="13" ref="H75:W75">SUM(H69:H74)</f>
        <v>416797509</v>
      </c>
      <c r="I75" s="55">
        <f t="shared" si="13"/>
        <v>153663598</v>
      </c>
      <c r="J75" s="70">
        <f t="shared" si="13"/>
        <v>137157741</v>
      </c>
      <c r="K75" s="70">
        <f t="shared" si="13"/>
        <v>707618848</v>
      </c>
      <c r="L75" s="69">
        <f t="shared" si="13"/>
        <v>152669812</v>
      </c>
      <c r="M75" s="55">
        <f t="shared" si="13"/>
        <v>168694211</v>
      </c>
      <c r="N75" s="70">
        <f t="shared" si="13"/>
        <v>301609388</v>
      </c>
      <c r="O75" s="70">
        <f t="shared" si="13"/>
        <v>622973411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26</v>
      </c>
      <c r="B76" s="32" t="s">
        <v>148</v>
      </c>
      <c r="C76" s="33" t="s">
        <v>149</v>
      </c>
      <c r="D76" s="52">
        <v>339822414</v>
      </c>
      <c r="E76" s="53">
        <v>339822414</v>
      </c>
      <c r="F76" s="53">
        <v>232188545</v>
      </c>
      <c r="G76" s="6">
        <f t="shared" si="10"/>
        <v>0.6832643623089559</v>
      </c>
      <c r="H76" s="67">
        <v>115786774</v>
      </c>
      <c r="I76" s="53">
        <v>14055043</v>
      </c>
      <c r="J76" s="68">
        <v>17396494</v>
      </c>
      <c r="K76" s="68">
        <v>147238311</v>
      </c>
      <c r="L76" s="67">
        <v>11044128</v>
      </c>
      <c r="M76" s="53">
        <v>63131053</v>
      </c>
      <c r="N76" s="68">
        <v>10775053</v>
      </c>
      <c r="O76" s="68">
        <v>84950234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26</v>
      </c>
      <c r="B77" s="32" t="s">
        <v>150</v>
      </c>
      <c r="C77" s="33" t="s">
        <v>151</v>
      </c>
      <c r="D77" s="52">
        <v>512250000</v>
      </c>
      <c r="E77" s="53">
        <v>512250000</v>
      </c>
      <c r="F77" s="53">
        <v>290168481</v>
      </c>
      <c r="G77" s="6">
        <f t="shared" si="10"/>
        <v>0.5664587232796486</v>
      </c>
      <c r="H77" s="67">
        <v>93600601</v>
      </c>
      <c r="I77" s="53">
        <v>36102575</v>
      </c>
      <c r="J77" s="68">
        <v>25024471</v>
      </c>
      <c r="K77" s="68">
        <v>154727647</v>
      </c>
      <c r="L77" s="67">
        <v>31493859</v>
      </c>
      <c r="M77" s="53">
        <v>30764344</v>
      </c>
      <c r="N77" s="68">
        <v>73182631</v>
      </c>
      <c r="O77" s="68">
        <v>135440834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26</v>
      </c>
      <c r="B78" s="32" t="s">
        <v>152</v>
      </c>
      <c r="C78" s="33" t="s">
        <v>153</v>
      </c>
      <c r="D78" s="52">
        <v>203633000</v>
      </c>
      <c r="E78" s="53">
        <v>203633000</v>
      </c>
      <c r="F78" s="53">
        <v>125424693</v>
      </c>
      <c r="G78" s="6">
        <f t="shared" si="10"/>
        <v>0.6159350056228607</v>
      </c>
      <c r="H78" s="67">
        <v>51610297</v>
      </c>
      <c r="I78" s="53">
        <v>10002938</v>
      </c>
      <c r="J78" s="68">
        <v>10235233</v>
      </c>
      <c r="K78" s="68">
        <v>71848468</v>
      </c>
      <c r="L78" s="67">
        <v>8844221</v>
      </c>
      <c r="M78" s="53">
        <v>35664369</v>
      </c>
      <c r="N78" s="68">
        <v>9067635</v>
      </c>
      <c r="O78" s="68">
        <v>53576225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26</v>
      </c>
      <c r="B79" s="32" t="s">
        <v>154</v>
      </c>
      <c r="C79" s="33" t="s">
        <v>155</v>
      </c>
      <c r="D79" s="52">
        <v>1153765952</v>
      </c>
      <c r="E79" s="53">
        <v>1153765952</v>
      </c>
      <c r="F79" s="53">
        <v>548579831</v>
      </c>
      <c r="G79" s="6">
        <f t="shared" si="10"/>
        <v>0.47546890255260366</v>
      </c>
      <c r="H79" s="67">
        <v>197638068</v>
      </c>
      <c r="I79" s="53">
        <v>44325878</v>
      </c>
      <c r="J79" s="68">
        <v>56952873</v>
      </c>
      <c r="K79" s="68">
        <v>298916819</v>
      </c>
      <c r="L79" s="67">
        <v>50683931</v>
      </c>
      <c r="M79" s="53">
        <v>146404367</v>
      </c>
      <c r="N79" s="68">
        <v>52574714</v>
      </c>
      <c r="O79" s="68">
        <v>249663012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26</v>
      </c>
      <c r="B80" s="32" t="s">
        <v>156</v>
      </c>
      <c r="C80" s="33" t="s">
        <v>157</v>
      </c>
      <c r="D80" s="52">
        <v>103613747</v>
      </c>
      <c r="E80" s="53">
        <v>103613747</v>
      </c>
      <c r="F80" s="53">
        <v>39355092</v>
      </c>
      <c r="G80" s="6">
        <f t="shared" si="10"/>
        <v>0.3798250052669169</v>
      </c>
      <c r="H80" s="67">
        <v>6776442</v>
      </c>
      <c r="I80" s="53">
        <v>3294893</v>
      </c>
      <c r="J80" s="68">
        <v>2974449</v>
      </c>
      <c r="K80" s="68">
        <v>13045784</v>
      </c>
      <c r="L80" s="67">
        <v>3010178</v>
      </c>
      <c r="M80" s="53">
        <v>21063093</v>
      </c>
      <c r="N80" s="68">
        <v>2236037</v>
      </c>
      <c r="O80" s="68">
        <v>26309308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26</v>
      </c>
      <c r="B81" s="32" t="s">
        <v>158</v>
      </c>
      <c r="C81" s="33" t="s">
        <v>159</v>
      </c>
      <c r="D81" s="52">
        <v>178419593</v>
      </c>
      <c r="E81" s="53">
        <v>178419593</v>
      </c>
      <c r="F81" s="53">
        <v>64025307</v>
      </c>
      <c r="G81" s="6">
        <f t="shared" si="10"/>
        <v>0.35884683920336036</v>
      </c>
      <c r="H81" s="67">
        <v>7780277</v>
      </c>
      <c r="I81" s="53">
        <v>9290996</v>
      </c>
      <c r="J81" s="68">
        <v>8763408</v>
      </c>
      <c r="K81" s="68">
        <v>25834681</v>
      </c>
      <c r="L81" s="67">
        <v>11151828</v>
      </c>
      <c r="M81" s="53">
        <v>32450584</v>
      </c>
      <c r="N81" s="68">
        <v>-5411786</v>
      </c>
      <c r="O81" s="68">
        <v>38190626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45</v>
      </c>
      <c r="B82" s="32" t="s">
        <v>160</v>
      </c>
      <c r="C82" s="33" t="s">
        <v>161</v>
      </c>
      <c r="D82" s="52">
        <v>84491457</v>
      </c>
      <c r="E82" s="53">
        <v>84491457</v>
      </c>
      <c r="F82" s="53">
        <v>64706336</v>
      </c>
      <c r="G82" s="6">
        <f t="shared" si="10"/>
        <v>0.7658328817788052</v>
      </c>
      <c r="H82" s="67">
        <v>33378738</v>
      </c>
      <c r="I82" s="53">
        <v>2348786</v>
      </c>
      <c r="J82" s="68">
        <v>1357297</v>
      </c>
      <c r="K82" s="68">
        <v>37084821</v>
      </c>
      <c r="L82" s="67">
        <v>214069</v>
      </c>
      <c r="M82" s="53">
        <v>27187702</v>
      </c>
      <c r="N82" s="68">
        <v>219744</v>
      </c>
      <c r="O82" s="68">
        <v>27621515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162</v>
      </c>
      <c r="C83" s="36"/>
      <c r="D83" s="54">
        <f>SUM(D76:D82)</f>
        <v>2575996163</v>
      </c>
      <c r="E83" s="55">
        <f>SUM(E76:E82)</f>
        <v>2575996163</v>
      </c>
      <c r="F83" s="55">
        <f>SUM(F76:F82)</f>
        <v>1364448285</v>
      </c>
      <c r="G83" s="7">
        <f t="shared" si="10"/>
        <v>0.5296779182353153</v>
      </c>
      <c r="H83" s="69">
        <f aca="true" t="shared" si="14" ref="H83:W83">SUM(H76:H82)</f>
        <v>506571197</v>
      </c>
      <c r="I83" s="55">
        <f t="shared" si="14"/>
        <v>119421109</v>
      </c>
      <c r="J83" s="70">
        <f t="shared" si="14"/>
        <v>122704225</v>
      </c>
      <c r="K83" s="70">
        <f t="shared" si="14"/>
        <v>748696531</v>
      </c>
      <c r="L83" s="69">
        <f t="shared" si="14"/>
        <v>116442214</v>
      </c>
      <c r="M83" s="55">
        <f t="shared" si="14"/>
        <v>356665512</v>
      </c>
      <c r="N83" s="70">
        <f t="shared" si="14"/>
        <v>142644028</v>
      </c>
      <c r="O83" s="70">
        <f t="shared" si="14"/>
        <v>615751754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26</v>
      </c>
      <c r="B84" s="32" t="s">
        <v>163</v>
      </c>
      <c r="C84" s="33" t="s">
        <v>164</v>
      </c>
      <c r="D84" s="52">
        <v>520373000</v>
      </c>
      <c r="E84" s="53">
        <v>520373000</v>
      </c>
      <c r="F84" s="53">
        <v>312639563</v>
      </c>
      <c r="G84" s="6">
        <f t="shared" si="10"/>
        <v>0.600798971122637</v>
      </c>
      <c r="H84" s="67">
        <v>102558597</v>
      </c>
      <c r="I84" s="53">
        <v>33598956</v>
      </c>
      <c r="J84" s="68">
        <v>32060454</v>
      </c>
      <c r="K84" s="68">
        <v>168218007</v>
      </c>
      <c r="L84" s="67">
        <v>29552447</v>
      </c>
      <c r="M84" s="53">
        <v>31276999</v>
      </c>
      <c r="N84" s="68">
        <v>83592110</v>
      </c>
      <c r="O84" s="68">
        <v>144421556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26</v>
      </c>
      <c r="B85" s="32" t="s">
        <v>165</v>
      </c>
      <c r="C85" s="33" t="s">
        <v>166</v>
      </c>
      <c r="D85" s="52">
        <v>416552721</v>
      </c>
      <c r="E85" s="53">
        <v>416552721</v>
      </c>
      <c r="F85" s="53">
        <v>235041469</v>
      </c>
      <c r="G85" s="6">
        <f t="shared" si="10"/>
        <v>0.5642538318696999</v>
      </c>
      <c r="H85" s="67">
        <v>89898961</v>
      </c>
      <c r="I85" s="53">
        <v>33732171</v>
      </c>
      <c r="J85" s="68">
        <v>23970407</v>
      </c>
      <c r="K85" s="68">
        <v>147601539</v>
      </c>
      <c r="L85" s="67">
        <v>21722889</v>
      </c>
      <c r="M85" s="53">
        <v>45928677</v>
      </c>
      <c r="N85" s="68">
        <v>19788364</v>
      </c>
      <c r="O85" s="68">
        <v>87439930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26</v>
      </c>
      <c r="B86" s="32" t="s">
        <v>167</v>
      </c>
      <c r="C86" s="33" t="s">
        <v>168</v>
      </c>
      <c r="D86" s="52">
        <v>682024130</v>
      </c>
      <c r="E86" s="53">
        <v>682024130</v>
      </c>
      <c r="F86" s="53">
        <v>326523947</v>
      </c>
      <c r="G86" s="6">
        <f t="shared" si="10"/>
        <v>0.4787571768171897</v>
      </c>
      <c r="H86" s="67">
        <v>88689098</v>
      </c>
      <c r="I86" s="53">
        <v>39269832</v>
      </c>
      <c r="J86" s="68">
        <v>47547579</v>
      </c>
      <c r="K86" s="68">
        <v>175506509</v>
      </c>
      <c r="L86" s="67">
        <v>37690442</v>
      </c>
      <c r="M86" s="53">
        <v>77448279</v>
      </c>
      <c r="N86" s="68">
        <v>35878717</v>
      </c>
      <c r="O86" s="68">
        <v>151017438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26</v>
      </c>
      <c r="B87" s="32" t="s">
        <v>169</v>
      </c>
      <c r="C87" s="33" t="s">
        <v>170</v>
      </c>
      <c r="D87" s="52">
        <v>133086683</v>
      </c>
      <c r="E87" s="53">
        <v>133086683</v>
      </c>
      <c r="F87" s="53">
        <v>37032402</v>
      </c>
      <c r="G87" s="6">
        <f t="shared" si="10"/>
        <v>0.27825775776529044</v>
      </c>
      <c r="H87" s="67">
        <v>0</v>
      </c>
      <c r="I87" s="53">
        <v>3173080</v>
      </c>
      <c r="J87" s="68">
        <v>1727957</v>
      </c>
      <c r="K87" s="68">
        <v>4901037</v>
      </c>
      <c r="L87" s="67">
        <v>2385958</v>
      </c>
      <c r="M87" s="53">
        <v>25103466</v>
      </c>
      <c r="N87" s="68">
        <v>4641941</v>
      </c>
      <c r="O87" s="68">
        <v>32131365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45</v>
      </c>
      <c r="B88" s="32" t="s">
        <v>171</v>
      </c>
      <c r="C88" s="33" t="s">
        <v>172</v>
      </c>
      <c r="D88" s="52">
        <v>145209100</v>
      </c>
      <c r="E88" s="53">
        <v>145209100</v>
      </c>
      <c r="F88" s="53">
        <v>107057781</v>
      </c>
      <c r="G88" s="6">
        <f t="shared" si="10"/>
        <v>0.7372663352365657</v>
      </c>
      <c r="H88" s="67">
        <v>56254917</v>
      </c>
      <c r="I88" s="53">
        <v>1992392</v>
      </c>
      <c r="J88" s="68">
        <v>1650772</v>
      </c>
      <c r="K88" s="68">
        <v>59898081</v>
      </c>
      <c r="L88" s="67">
        <v>904078</v>
      </c>
      <c r="M88" s="53">
        <v>45344478</v>
      </c>
      <c r="N88" s="68">
        <v>911144</v>
      </c>
      <c r="O88" s="68">
        <v>47159700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173</v>
      </c>
      <c r="C89" s="36"/>
      <c r="D89" s="54">
        <f>SUM(D84:D88)</f>
        <v>1897245634</v>
      </c>
      <c r="E89" s="55">
        <f>SUM(E84:E88)</f>
        <v>1897245634</v>
      </c>
      <c r="F89" s="55">
        <f>SUM(F84:F88)</f>
        <v>1018295162</v>
      </c>
      <c r="G89" s="7">
        <f t="shared" si="10"/>
        <v>0.5367228912015511</v>
      </c>
      <c r="H89" s="69">
        <f aca="true" t="shared" si="15" ref="H89:W89">SUM(H84:H88)</f>
        <v>337401573</v>
      </c>
      <c r="I89" s="55">
        <f t="shared" si="15"/>
        <v>111766431</v>
      </c>
      <c r="J89" s="70">
        <f t="shared" si="15"/>
        <v>106957169</v>
      </c>
      <c r="K89" s="70">
        <f t="shared" si="15"/>
        <v>556125173</v>
      </c>
      <c r="L89" s="69">
        <f t="shared" si="15"/>
        <v>92255814</v>
      </c>
      <c r="M89" s="55">
        <f t="shared" si="15"/>
        <v>225101899</v>
      </c>
      <c r="N89" s="70">
        <f t="shared" si="15"/>
        <v>144812276</v>
      </c>
      <c r="O89" s="70">
        <f t="shared" si="15"/>
        <v>462169989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174</v>
      </c>
      <c r="C90" s="39"/>
      <c r="D90" s="56">
        <f>SUM(D61,D63:D67,D69:D74,D76:D82,D84:D88)</f>
        <v>11439603088</v>
      </c>
      <c r="E90" s="57">
        <f>SUM(E61,E63:E67,E69:E74,E76:E82,E84:E88)</f>
        <v>11439653088</v>
      </c>
      <c r="F90" s="57">
        <f>SUM(F61,F63:F67,F69:F74,F76:F82,F84:F88)</f>
        <v>6314273900</v>
      </c>
      <c r="G90" s="8">
        <f t="shared" si="10"/>
        <v>0.5519661697549274</v>
      </c>
      <c r="H90" s="71">
        <f aca="true" t="shared" si="16" ref="H90:W90">SUM(H61,H63:H67,H69:H74,H76:H82,H84:H88)</f>
        <v>1866760876</v>
      </c>
      <c r="I90" s="57">
        <f t="shared" si="16"/>
        <v>962090323</v>
      </c>
      <c r="J90" s="72">
        <f t="shared" si="16"/>
        <v>698247160</v>
      </c>
      <c r="K90" s="72">
        <f t="shared" si="16"/>
        <v>3527098359</v>
      </c>
      <c r="L90" s="71">
        <f t="shared" si="16"/>
        <v>665671566</v>
      </c>
      <c r="M90" s="57">
        <f t="shared" si="16"/>
        <v>962474763</v>
      </c>
      <c r="N90" s="72">
        <f t="shared" si="16"/>
        <v>1159029212</v>
      </c>
      <c r="O90" s="72">
        <f t="shared" si="16"/>
        <v>2787175541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175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20</v>
      </c>
      <c r="B93" s="32" t="s">
        <v>176</v>
      </c>
      <c r="C93" s="33" t="s">
        <v>177</v>
      </c>
      <c r="D93" s="52">
        <v>22368169184</v>
      </c>
      <c r="E93" s="53">
        <v>22368169184</v>
      </c>
      <c r="F93" s="53">
        <v>12742895310</v>
      </c>
      <c r="G93" s="6">
        <f aca="true" t="shared" si="17" ref="G93:G99">IF($D93=0,0,$F93/$D93)</f>
        <v>0.5696887932658798</v>
      </c>
      <c r="H93" s="67">
        <v>2457371110</v>
      </c>
      <c r="I93" s="53">
        <v>1252090611</v>
      </c>
      <c r="J93" s="68">
        <v>2816658098</v>
      </c>
      <c r="K93" s="68">
        <v>6526119819</v>
      </c>
      <c r="L93" s="67">
        <v>1432570839</v>
      </c>
      <c r="M93" s="53">
        <v>2107254374</v>
      </c>
      <c r="N93" s="68">
        <v>2676950278</v>
      </c>
      <c r="O93" s="68">
        <v>6216775491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20</v>
      </c>
      <c r="B94" s="32" t="s">
        <v>178</v>
      </c>
      <c r="C94" s="33" t="s">
        <v>179</v>
      </c>
      <c r="D94" s="52">
        <v>33414387000</v>
      </c>
      <c r="E94" s="53">
        <v>33414387000</v>
      </c>
      <c r="F94" s="53">
        <v>16666973050</v>
      </c>
      <c r="G94" s="6">
        <f t="shared" si="17"/>
        <v>0.4987963133963822</v>
      </c>
      <c r="H94" s="67">
        <v>4542319879</v>
      </c>
      <c r="I94" s="53">
        <v>3222084939</v>
      </c>
      <c r="J94" s="68">
        <v>1197444150</v>
      </c>
      <c r="K94" s="68">
        <v>8961848968</v>
      </c>
      <c r="L94" s="67">
        <v>2428778882</v>
      </c>
      <c r="M94" s="53">
        <v>2582267027</v>
      </c>
      <c r="N94" s="68">
        <v>2694078173</v>
      </c>
      <c r="O94" s="68">
        <v>7705124082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20</v>
      </c>
      <c r="B95" s="32" t="s">
        <v>180</v>
      </c>
      <c r="C95" s="33" t="s">
        <v>181</v>
      </c>
      <c r="D95" s="52">
        <v>20795034547</v>
      </c>
      <c r="E95" s="53">
        <v>20795034547</v>
      </c>
      <c r="F95" s="53">
        <v>10343976673</v>
      </c>
      <c r="G95" s="6">
        <f t="shared" si="17"/>
        <v>0.49742531803065826</v>
      </c>
      <c r="H95" s="67">
        <v>1861563481</v>
      </c>
      <c r="I95" s="53">
        <v>1986433738</v>
      </c>
      <c r="J95" s="68">
        <v>1376466569</v>
      </c>
      <c r="K95" s="68">
        <v>5224463788</v>
      </c>
      <c r="L95" s="67">
        <v>1532648894</v>
      </c>
      <c r="M95" s="53">
        <v>1358156453</v>
      </c>
      <c r="N95" s="68">
        <v>2228707538</v>
      </c>
      <c r="O95" s="68">
        <v>5119512885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25</v>
      </c>
      <c r="C96" s="36"/>
      <c r="D96" s="54">
        <f>SUM(D93:D95)</f>
        <v>76577590731</v>
      </c>
      <c r="E96" s="55">
        <f>SUM(E93:E95)</f>
        <v>76577590731</v>
      </c>
      <c r="F96" s="55">
        <f>SUM(F93:F95)</f>
        <v>39753845033</v>
      </c>
      <c r="G96" s="7">
        <f t="shared" si="17"/>
        <v>0.5191315716976053</v>
      </c>
      <c r="H96" s="69">
        <f aca="true" t="shared" si="18" ref="H96:W96">SUM(H93:H95)</f>
        <v>8861254470</v>
      </c>
      <c r="I96" s="55">
        <f t="shared" si="18"/>
        <v>6460609288</v>
      </c>
      <c r="J96" s="70">
        <f t="shared" si="18"/>
        <v>5390568817</v>
      </c>
      <c r="K96" s="70">
        <f t="shared" si="18"/>
        <v>20712432575</v>
      </c>
      <c r="L96" s="69">
        <f t="shared" si="18"/>
        <v>5393998615</v>
      </c>
      <c r="M96" s="55">
        <f t="shared" si="18"/>
        <v>6047677854</v>
      </c>
      <c r="N96" s="70">
        <f t="shared" si="18"/>
        <v>7599735989</v>
      </c>
      <c r="O96" s="70">
        <f t="shared" si="18"/>
        <v>19041412458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26</v>
      </c>
      <c r="B97" s="32" t="s">
        <v>182</v>
      </c>
      <c r="C97" s="33" t="s">
        <v>183</v>
      </c>
      <c r="D97" s="52">
        <v>3619271231</v>
      </c>
      <c r="E97" s="53">
        <v>3619271231</v>
      </c>
      <c r="F97" s="53">
        <v>2146500418</v>
      </c>
      <c r="G97" s="6">
        <f t="shared" si="17"/>
        <v>0.5930753129565602</v>
      </c>
      <c r="H97" s="67">
        <v>551168541</v>
      </c>
      <c r="I97" s="53">
        <v>294389315</v>
      </c>
      <c r="J97" s="68">
        <v>304763542</v>
      </c>
      <c r="K97" s="68">
        <v>1150321398</v>
      </c>
      <c r="L97" s="67">
        <v>243794935</v>
      </c>
      <c r="M97" s="53">
        <v>509141197</v>
      </c>
      <c r="N97" s="68">
        <v>243242888</v>
      </c>
      <c r="O97" s="68">
        <v>996179020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26</v>
      </c>
      <c r="B98" s="32" t="s">
        <v>184</v>
      </c>
      <c r="C98" s="33" t="s">
        <v>185</v>
      </c>
      <c r="D98" s="52">
        <v>609637440</v>
      </c>
      <c r="E98" s="53">
        <v>609637440</v>
      </c>
      <c r="F98" s="53">
        <v>329966489</v>
      </c>
      <c r="G98" s="6">
        <f t="shared" si="17"/>
        <v>0.5412503684156931</v>
      </c>
      <c r="H98" s="67">
        <v>70093606</v>
      </c>
      <c r="I98" s="53">
        <v>52725959</v>
      </c>
      <c r="J98" s="68">
        <v>50508702</v>
      </c>
      <c r="K98" s="68">
        <v>173328267</v>
      </c>
      <c r="L98" s="67">
        <v>46442929</v>
      </c>
      <c r="M98" s="53">
        <v>63385556</v>
      </c>
      <c r="N98" s="68">
        <v>46809737</v>
      </c>
      <c r="O98" s="68">
        <v>156638222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26</v>
      </c>
      <c r="B99" s="32" t="s">
        <v>186</v>
      </c>
      <c r="C99" s="33" t="s">
        <v>187</v>
      </c>
      <c r="D99" s="52">
        <v>510817597</v>
      </c>
      <c r="E99" s="53">
        <v>510817597</v>
      </c>
      <c r="F99" s="53">
        <v>219476282</v>
      </c>
      <c r="G99" s="6">
        <f t="shared" si="17"/>
        <v>0.4296568545973564</v>
      </c>
      <c r="H99" s="67">
        <v>35540457</v>
      </c>
      <c r="I99" s="53">
        <v>39721130</v>
      </c>
      <c r="J99" s="68">
        <v>37173724</v>
      </c>
      <c r="K99" s="68">
        <v>112435311</v>
      </c>
      <c r="L99" s="67">
        <v>33900862</v>
      </c>
      <c r="M99" s="53">
        <v>31664453</v>
      </c>
      <c r="N99" s="68">
        <v>41475656</v>
      </c>
      <c r="O99" s="68">
        <v>107040971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45</v>
      </c>
      <c r="B100" s="32" t="s">
        <v>188</v>
      </c>
      <c r="C100" s="33" t="s">
        <v>189</v>
      </c>
      <c r="D100" s="52">
        <v>379325566</v>
      </c>
      <c r="E100" s="53">
        <v>379325566</v>
      </c>
      <c r="F100" s="53">
        <v>213512810</v>
      </c>
      <c r="G100" s="6">
        <f aca="true" t="shared" si="19" ref="G100:G108">IF($D100=0,0,$F100/$D100)</f>
        <v>0.5628748208339851</v>
      </c>
      <c r="H100" s="67">
        <v>96051686</v>
      </c>
      <c r="I100" s="53">
        <v>7416905</v>
      </c>
      <c r="J100" s="68">
        <v>25421486</v>
      </c>
      <c r="K100" s="68">
        <v>128890077</v>
      </c>
      <c r="L100" s="67">
        <v>1007738</v>
      </c>
      <c r="M100" s="53">
        <v>82549402</v>
      </c>
      <c r="N100" s="68">
        <v>1065593</v>
      </c>
      <c r="O100" s="68">
        <v>84622733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190</v>
      </c>
      <c r="C101" s="36"/>
      <c r="D101" s="54">
        <f>SUM(D97:D100)</f>
        <v>5119051834</v>
      </c>
      <c r="E101" s="55">
        <f>SUM(E97:E100)</f>
        <v>5119051834</v>
      </c>
      <c r="F101" s="55">
        <f>SUM(F97:F100)</f>
        <v>2909455999</v>
      </c>
      <c r="G101" s="7">
        <f t="shared" si="19"/>
        <v>0.5683583783379209</v>
      </c>
      <c r="H101" s="69">
        <f aca="true" t="shared" si="20" ref="H101:W101">SUM(H97:H100)</f>
        <v>752854290</v>
      </c>
      <c r="I101" s="55">
        <f t="shared" si="20"/>
        <v>394253309</v>
      </c>
      <c r="J101" s="70">
        <f t="shared" si="20"/>
        <v>417867454</v>
      </c>
      <c r="K101" s="70">
        <f t="shared" si="20"/>
        <v>1564975053</v>
      </c>
      <c r="L101" s="69">
        <f t="shared" si="20"/>
        <v>325146464</v>
      </c>
      <c r="M101" s="55">
        <f t="shared" si="20"/>
        <v>686740608</v>
      </c>
      <c r="N101" s="70">
        <f t="shared" si="20"/>
        <v>332593874</v>
      </c>
      <c r="O101" s="70">
        <f t="shared" si="20"/>
        <v>1344480946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26</v>
      </c>
      <c r="B102" s="32" t="s">
        <v>191</v>
      </c>
      <c r="C102" s="33" t="s">
        <v>192</v>
      </c>
      <c r="D102" s="52">
        <v>1762640488</v>
      </c>
      <c r="E102" s="53">
        <v>1762640488</v>
      </c>
      <c r="F102" s="53">
        <v>897076149</v>
      </c>
      <c r="G102" s="6">
        <f t="shared" si="19"/>
        <v>0.5089388080594232</v>
      </c>
      <c r="H102" s="67">
        <v>211716709</v>
      </c>
      <c r="I102" s="53">
        <v>134232645</v>
      </c>
      <c r="J102" s="68">
        <v>134165739</v>
      </c>
      <c r="K102" s="68">
        <v>480115093</v>
      </c>
      <c r="L102" s="67">
        <v>117521817</v>
      </c>
      <c r="M102" s="53">
        <v>173648489</v>
      </c>
      <c r="N102" s="68">
        <v>125790750</v>
      </c>
      <c r="O102" s="68">
        <v>416961056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26</v>
      </c>
      <c r="B103" s="32" t="s">
        <v>193</v>
      </c>
      <c r="C103" s="33" t="s">
        <v>194</v>
      </c>
      <c r="D103" s="52">
        <v>794943298</v>
      </c>
      <c r="E103" s="53">
        <v>794943298</v>
      </c>
      <c r="F103" s="53">
        <v>249471664</v>
      </c>
      <c r="G103" s="6">
        <f t="shared" si="19"/>
        <v>0.3138232181183821</v>
      </c>
      <c r="H103" s="67">
        <v>88318189</v>
      </c>
      <c r="I103" s="53">
        <v>55082507</v>
      </c>
      <c r="J103" s="68">
        <v>54118039</v>
      </c>
      <c r="K103" s="68">
        <v>197518735</v>
      </c>
      <c r="L103" s="67">
        <v>51952929</v>
      </c>
      <c r="M103" s="53">
        <v>0</v>
      </c>
      <c r="N103" s="68">
        <v>0</v>
      </c>
      <c r="O103" s="68">
        <v>51952929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26</v>
      </c>
      <c r="B104" s="32" t="s">
        <v>195</v>
      </c>
      <c r="C104" s="33" t="s">
        <v>196</v>
      </c>
      <c r="D104" s="52">
        <v>416430000</v>
      </c>
      <c r="E104" s="53">
        <v>416430000</v>
      </c>
      <c r="F104" s="53">
        <v>108430665</v>
      </c>
      <c r="G104" s="6">
        <f t="shared" si="19"/>
        <v>0.2603814926878467</v>
      </c>
      <c r="H104" s="67">
        <v>62300141</v>
      </c>
      <c r="I104" s="53">
        <v>16917421</v>
      </c>
      <c r="J104" s="68">
        <v>14120871</v>
      </c>
      <c r="K104" s="68">
        <v>93338433</v>
      </c>
      <c r="L104" s="67">
        <v>15092232</v>
      </c>
      <c r="M104" s="53">
        <v>0</v>
      </c>
      <c r="N104" s="68">
        <v>0</v>
      </c>
      <c r="O104" s="68">
        <v>15092232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26</v>
      </c>
      <c r="B105" s="32" t="s">
        <v>197</v>
      </c>
      <c r="C105" s="33" t="s">
        <v>198</v>
      </c>
      <c r="D105" s="52">
        <v>1170373742</v>
      </c>
      <c r="E105" s="53">
        <v>1170373742</v>
      </c>
      <c r="F105" s="53">
        <v>620491911</v>
      </c>
      <c r="G105" s="6">
        <f t="shared" si="19"/>
        <v>0.5301656118323953</v>
      </c>
      <c r="H105" s="67">
        <v>62972683</v>
      </c>
      <c r="I105" s="53">
        <v>141420637</v>
      </c>
      <c r="J105" s="68">
        <v>56612414</v>
      </c>
      <c r="K105" s="68">
        <v>261005734</v>
      </c>
      <c r="L105" s="67">
        <v>51618004</v>
      </c>
      <c r="M105" s="53">
        <v>48973346</v>
      </c>
      <c r="N105" s="68">
        <v>258894827</v>
      </c>
      <c r="O105" s="68">
        <v>359486177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45</v>
      </c>
      <c r="B106" s="32" t="s">
        <v>199</v>
      </c>
      <c r="C106" s="33" t="s">
        <v>200</v>
      </c>
      <c r="D106" s="52">
        <v>261899400</v>
      </c>
      <c r="E106" s="53">
        <v>261899400</v>
      </c>
      <c r="F106" s="53">
        <v>159386377</v>
      </c>
      <c r="G106" s="6">
        <f t="shared" si="19"/>
        <v>0.6085786259915067</v>
      </c>
      <c r="H106" s="67">
        <v>73075950</v>
      </c>
      <c r="I106" s="53">
        <v>1721745</v>
      </c>
      <c r="J106" s="68">
        <v>10098061</v>
      </c>
      <c r="K106" s="68">
        <v>84895756</v>
      </c>
      <c r="L106" s="67">
        <v>473725</v>
      </c>
      <c r="M106" s="53">
        <v>58816066</v>
      </c>
      <c r="N106" s="68">
        <v>15200830</v>
      </c>
      <c r="O106" s="68">
        <v>74490621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201</v>
      </c>
      <c r="C107" s="36"/>
      <c r="D107" s="54">
        <f>SUM(D102:D106)</f>
        <v>4406286928</v>
      </c>
      <c r="E107" s="55">
        <f>SUM(E102:E106)</f>
        <v>4406286928</v>
      </c>
      <c r="F107" s="55">
        <f>SUM(F102:F106)</f>
        <v>2034856766</v>
      </c>
      <c r="G107" s="7">
        <f t="shared" si="19"/>
        <v>0.46180759429654644</v>
      </c>
      <c r="H107" s="69">
        <f aca="true" t="shared" si="21" ref="H107:W107">SUM(H102:H106)</f>
        <v>498383672</v>
      </c>
      <c r="I107" s="55">
        <f t="shared" si="21"/>
        <v>349374955</v>
      </c>
      <c r="J107" s="70">
        <f t="shared" si="21"/>
        <v>269115124</v>
      </c>
      <c r="K107" s="70">
        <f t="shared" si="21"/>
        <v>1116873751</v>
      </c>
      <c r="L107" s="69">
        <f t="shared" si="21"/>
        <v>236658707</v>
      </c>
      <c r="M107" s="55">
        <f t="shared" si="21"/>
        <v>281437901</v>
      </c>
      <c r="N107" s="70">
        <f t="shared" si="21"/>
        <v>399886407</v>
      </c>
      <c r="O107" s="70">
        <f t="shared" si="21"/>
        <v>917983015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202</v>
      </c>
      <c r="C108" s="39"/>
      <c r="D108" s="56">
        <f>SUM(D93:D95,D97:D100,D102:D106)</f>
        <v>86102929493</v>
      </c>
      <c r="E108" s="57">
        <f>SUM(E93:E95,E97:E100,E102:E106)</f>
        <v>86102929493</v>
      </c>
      <c r="F108" s="57">
        <f>SUM(F93:F95,F97:F100,F102:F106)</f>
        <v>44698157798</v>
      </c>
      <c r="G108" s="8">
        <f t="shared" si="19"/>
        <v>0.5191247041325565</v>
      </c>
      <c r="H108" s="71">
        <f aca="true" t="shared" si="22" ref="H108:W108">SUM(H93:H95,H97:H100,H102:H106)</f>
        <v>10112492432</v>
      </c>
      <c r="I108" s="57">
        <f t="shared" si="22"/>
        <v>7204237552</v>
      </c>
      <c r="J108" s="72">
        <f t="shared" si="22"/>
        <v>6077551395</v>
      </c>
      <c r="K108" s="72">
        <f t="shared" si="22"/>
        <v>23394281379</v>
      </c>
      <c r="L108" s="71">
        <f t="shared" si="22"/>
        <v>5955803786</v>
      </c>
      <c r="M108" s="57">
        <f t="shared" si="22"/>
        <v>7015856363</v>
      </c>
      <c r="N108" s="72">
        <f t="shared" si="22"/>
        <v>8332216270</v>
      </c>
      <c r="O108" s="72">
        <f t="shared" si="22"/>
        <v>21303876419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203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20</v>
      </c>
      <c r="B111" s="32" t="s">
        <v>204</v>
      </c>
      <c r="C111" s="33" t="s">
        <v>205</v>
      </c>
      <c r="D111" s="52">
        <v>23662217745</v>
      </c>
      <c r="E111" s="53">
        <v>23662217745</v>
      </c>
      <c r="F111" s="53">
        <v>12514957869</v>
      </c>
      <c r="G111" s="6">
        <f aca="true" t="shared" si="23" ref="G111:G142">IF($D111=0,0,$F111/$D111)</f>
        <v>0.5289004608050529</v>
      </c>
      <c r="H111" s="67">
        <v>2437574310</v>
      </c>
      <c r="I111" s="53">
        <v>2084261081</v>
      </c>
      <c r="J111" s="68">
        <v>1637478531</v>
      </c>
      <c r="K111" s="68">
        <v>6159313922</v>
      </c>
      <c r="L111" s="67">
        <v>1926137635</v>
      </c>
      <c r="M111" s="53">
        <v>1273342695</v>
      </c>
      <c r="N111" s="68">
        <v>3156163617</v>
      </c>
      <c r="O111" s="68">
        <v>6355643947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25</v>
      </c>
      <c r="C112" s="36"/>
      <c r="D112" s="54">
        <f>D111</f>
        <v>23662217745</v>
      </c>
      <c r="E112" s="55">
        <f>E111</f>
        <v>23662217745</v>
      </c>
      <c r="F112" s="55">
        <f>F111</f>
        <v>12514957869</v>
      </c>
      <c r="G112" s="7">
        <f t="shared" si="23"/>
        <v>0.5289004608050529</v>
      </c>
      <c r="H112" s="69">
        <f aca="true" t="shared" si="24" ref="H112:W112">H111</f>
        <v>2437574310</v>
      </c>
      <c r="I112" s="55">
        <f t="shared" si="24"/>
        <v>2084261081</v>
      </c>
      <c r="J112" s="70">
        <f t="shared" si="24"/>
        <v>1637478531</v>
      </c>
      <c r="K112" s="70">
        <f t="shared" si="24"/>
        <v>6159313922</v>
      </c>
      <c r="L112" s="69">
        <f t="shared" si="24"/>
        <v>1926137635</v>
      </c>
      <c r="M112" s="55">
        <f t="shared" si="24"/>
        <v>1273342695</v>
      </c>
      <c r="N112" s="70">
        <f t="shared" si="24"/>
        <v>3156163617</v>
      </c>
      <c r="O112" s="70">
        <f t="shared" si="24"/>
        <v>6355643947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26</v>
      </c>
      <c r="B113" s="32" t="s">
        <v>206</v>
      </c>
      <c r="C113" s="33" t="s">
        <v>207</v>
      </c>
      <c r="D113" s="52">
        <v>37602000</v>
      </c>
      <c r="E113" s="53">
        <v>37602000</v>
      </c>
      <c r="F113" s="53">
        <v>32782857</v>
      </c>
      <c r="G113" s="6">
        <f t="shared" si="23"/>
        <v>0.8718381203127493</v>
      </c>
      <c r="H113" s="67">
        <v>16527326</v>
      </c>
      <c r="I113" s="53">
        <v>2764355</v>
      </c>
      <c r="J113" s="68">
        <v>529928</v>
      </c>
      <c r="K113" s="68">
        <v>19821609</v>
      </c>
      <c r="L113" s="67">
        <v>183970</v>
      </c>
      <c r="M113" s="53">
        <v>11351963</v>
      </c>
      <c r="N113" s="68">
        <v>1425315</v>
      </c>
      <c r="O113" s="68">
        <v>12961248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26</v>
      </c>
      <c r="B114" s="32" t="s">
        <v>208</v>
      </c>
      <c r="C114" s="33" t="s">
        <v>209</v>
      </c>
      <c r="D114" s="52">
        <v>127261370</v>
      </c>
      <c r="E114" s="53">
        <v>127261370</v>
      </c>
      <c r="F114" s="53">
        <v>90160066</v>
      </c>
      <c r="G114" s="6">
        <f t="shared" si="23"/>
        <v>0.7084637388392094</v>
      </c>
      <c r="H114" s="67">
        <v>76243552</v>
      </c>
      <c r="I114" s="53">
        <v>899559</v>
      </c>
      <c r="J114" s="68">
        <v>923416</v>
      </c>
      <c r="K114" s="68">
        <v>78066527</v>
      </c>
      <c r="L114" s="67">
        <v>923416</v>
      </c>
      <c r="M114" s="53">
        <v>10811271</v>
      </c>
      <c r="N114" s="68">
        <v>358852</v>
      </c>
      <c r="O114" s="68">
        <v>12093539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26</v>
      </c>
      <c r="B115" s="32" t="s">
        <v>210</v>
      </c>
      <c r="C115" s="33" t="s">
        <v>211</v>
      </c>
      <c r="D115" s="52">
        <v>99559291</v>
      </c>
      <c r="E115" s="53">
        <v>99559291</v>
      </c>
      <c r="F115" s="53">
        <v>35720396</v>
      </c>
      <c r="G115" s="6">
        <f t="shared" si="23"/>
        <v>0.3587851584841037</v>
      </c>
      <c r="H115" s="67">
        <v>4289276</v>
      </c>
      <c r="I115" s="53">
        <v>8655419</v>
      </c>
      <c r="J115" s="68">
        <v>5803433</v>
      </c>
      <c r="K115" s="68">
        <v>18748128</v>
      </c>
      <c r="L115" s="67">
        <v>5312278</v>
      </c>
      <c r="M115" s="53">
        <v>6946809</v>
      </c>
      <c r="N115" s="68">
        <v>4713181</v>
      </c>
      <c r="O115" s="68">
        <v>16972268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26</v>
      </c>
      <c r="B116" s="32" t="s">
        <v>212</v>
      </c>
      <c r="C116" s="33" t="s">
        <v>213</v>
      </c>
      <c r="D116" s="52">
        <v>87148893</v>
      </c>
      <c r="E116" s="53">
        <v>87148893</v>
      </c>
      <c r="F116" s="53">
        <v>38157630</v>
      </c>
      <c r="G116" s="6">
        <f t="shared" si="23"/>
        <v>0.437844115816824</v>
      </c>
      <c r="H116" s="67">
        <v>33057087</v>
      </c>
      <c r="I116" s="53">
        <v>-16408451</v>
      </c>
      <c r="J116" s="68">
        <v>-6821868</v>
      </c>
      <c r="K116" s="68">
        <v>9826768</v>
      </c>
      <c r="L116" s="67">
        <v>21789883</v>
      </c>
      <c r="M116" s="53">
        <v>3497812</v>
      </c>
      <c r="N116" s="68">
        <v>3043167</v>
      </c>
      <c r="O116" s="68">
        <v>28330862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26</v>
      </c>
      <c r="B117" s="32" t="s">
        <v>214</v>
      </c>
      <c r="C117" s="33" t="s">
        <v>215</v>
      </c>
      <c r="D117" s="52">
        <v>30904000</v>
      </c>
      <c r="E117" s="53">
        <v>30904000</v>
      </c>
      <c r="F117" s="53">
        <v>18236375</v>
      </c>
      <c r="G117" s="6">
        <f t="shared" si="23"/>
        <v>0.5900975601863836</v>
      </c>
      <c r="H117" s="67">
        <v>12721348</v>
      </c>
      <c r="I117" s="53">
        <v>991429</v>
      </c>
      <c r="J117" s="68">
        <v>188181</v>
      </c>
      <c r="K117" s="68">
        <v>13900958</v>
      </c>
      <c r="L117" s="67">
        <v>167359</v>
      </c>
      <c r="M117" s="53">
        <v>3914851</v>
      </c>
      <c r="N117" s="68">
        <v>253207</v>
      </c>
      <c r="O117" s="68">
        <v>4335417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26</v>
      </c>
      <c r="B118" s="32" t="s">
        <v>216</v>
      </c>
      <c r="C118" s="33" t="s">
        <v>217</v>
      </c>
      <c r="D118" s="52">
        <v>578696095</v>
      </c>
      <c r="E118" s="53">
        <v>578696095</v>
      </c>
      <c r="F118" s="53">
        <v>310417151</v>
      </c>
      <c r="G118" s="6">
        <f t="shared" si="23"/>
        <v>0.5364078895331064</v>
      </c>
      <c r="H118" s="67">
        <v>74532982</v>
      </c>
      <c r="I118" s="53">
        <v>67045820</v>
      </c>
      <c r="J118" s="68">
        <v>40108633</v>
      </c>
      <c r="K118" s="68">
        <v>181687435</v>
      </c>
      <c r="L118" s="67">
        <v>35880513</v>
      </c>
      <c r="M118" s="53">
        <v>42251364</v>
      </c>
      <c r="N118" s="68">
        <v>50597839</v>
      </c>
      <c r="O118" s="68">
        <v>128729716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45</v>
      </c>
      <c r="B119" s="32" t="s">
        <v>218</v>
      </c>
      <c r="C119" s="33" t="s">
        <v>219</v>
      </c>
      <c r="D119" s="52">
        <v>665138432</v>
      </c>
      <c r="E119" s="53">
        <v>665138432</v>
      </c>
      <c r="F119" s="53">
        <v>417985288</v>
      </c>
      <c r="G119" s="6">
        <f t="shared" si="23"/>
        <v>0.6284184883786719</v>
      </c>
      <c r="H119" s="67">
        <v>17989257</v>
      </c>
      <c r="I119" s="53">
        <v>129419754</v>
      </c>
      <c r="J119" s="68">
        <v>68950599</v>
      </c>
      <c r="K119" s="68">
        <v>216359610</v>
      </c>
      <c r="L119" s="67">
        <v>63065087</v>
      </c>
      <c r="M119" s="53">
        <v>37155815</v>
      </c>
      <c r="N119" s="68">
        <v>101404776</v>
      </c>
      <c r="O119" s="68">
        <v>201625678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220</v>
      </c>
      <c r="C120" s="36"/>
      <c r="D120" s="54">
        <f>SUM(D113:D119)</f>
        <v>1626310081</v>
      </c>
      <c r="E120" s="55">
        <f>SUM(E113:E119)</f>
        <v>1626310081</v>
      </c>
      <c r="F120" s="55">
        <f>SUM(F113:F119)</f>
        <v>943459763</v>
      </c>
      <c r="G120" s="7">
        <f t="shared" si="23"/>
        <v>0.5801229261395693</v>
      </c>
      <c r="H120" s="69">
        <f aca="true" t="shared" si="25" ref="H120:W120">SUM(H113:H119)</f>
        <v>235360828</v>
      </c>
      <c r="I120" s="55">
        <f t="shared" si="25"/>
        <v>193367885</v>
      </c>
      <c r="J120" s="70">
        <f t="shared" si="25"/>
        <v>109682322</v>
      </c>
      <c r="K120" s="70">
        <f t="shared" si="25"/>
        <v>538411035</v>
      </c>
      <c r="L120" s="69">
        <f t="shared" si="25"/>
        <v>127322506</v>
      </c>
      <c r="M120" s="55">
        <f t="shared" si="25"/>
        <v>115929885</v>
      </c>
      <c r="N120" s="70">
        <f t="shared" si="25"/>
        <v>161796337</v>
      </c>
      <c r="O120" s="70">
        <f t="shared" si="25"/>
        <v>405048728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26</v>
      </c>
      <c r="B121" s="32" t="s">
        <v>221</v>
      </c>
      <c r="C121" s="33" t="s">
        <v>222</v>
      </c>
      <c r="D121" s="52">
        <v>84665000</v>
      </c>
      <c r="E121" s="53">
        <v>84665000</v>
      </c>
      <c r="F121" s="53">
        <v>77783255</v>
      </c>
      <c r="G121" s="6">
        <f t="shared" si="23"/>
        <v>0.9187179472036852</v>
      </c>
      <c r="H121" s="67">
        <v>30335497</v>
      </c>
      <c r="I121" s="53">
        <v>7566672</v>
      </c>
      <c r="J121" s="68">
        <v>5700347</v>
      </c>
      <c r="K121" s="68">
        <v>43602516</v>
      </c>
      <c r="L121" s="67">
        <v>6436612</v>
      </c>
      <c r="M121" s="53">
        <v>21322012</v>
      </c>
      <c r="N121" s="68">
        <v>6422115</v>
      </c>
      <c r="O121" s="68">
        <v>34180739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26</v>
      </c>
      <c r="B122" s="32" t="s">
        <v>223</v>
      </c>
      <c r="C122" s="33" t="s">
        <v>224</v>
      </c>
      <c r="D122" s="52">
        <v>223632819</v>
      </c>
      <c r="E122" s="53">
        <v>223632819</v>
      </c>
      <c r="F122" s="53">
        <v>98529430</v>
      </c>
      <c r="G122" s="6">
        <f t="shared" si="23"/>
        <v>0.4405857353164251</v>
      </c>
      <c r="H122" s="67">
        <v>28918727</v>
      </c>
      <c r="I122" s="53">
        <v>17734038</v>
      </c>
      <c r="J122" s="68">
        <v>14159425</v>
      </c>
      <c r="K122" s="68">
        <v>60812190</v>
      </c>
      <c r="L122" s="67">
        <v>9136436</v>
      </c>
      <c r="M122" s="53">
        <v>19664097</v>
      </c>
      <c r="N122" s="68">
        <v>8916707</v>
      </c>
      <c r="O122" s="68">
        <v>37717240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26</v>
      </c>
      <c r="B123" s="32" t="s">
        <v>225</v>
      </c>
      <c r="C123" s="33" t="s">
        <v>226</v>
      </c>
      <c r="D123" s="52">
        <v>98936478</v>
      </c>
      <c r="E123" s="53">
        <v>98936478</v>
      </c>
      <c r="F123" s="53">
        <v>38715867</v>
      </c>
      <c r="G123" s="6">
        <f t="shared" si="23"/>
        <v>0.3913204490663191</v>
      </c>
      <c r="H123" s="67">
        <v>14982900</v>
      </c>
      <c r="I123" s="53">
        <v>6831207</v>
      </c>
      <c r="J123" s="68">
        <v>3350067</v>
      </c>
      <c r="K123" s="68">
        <v>25164174</v>
      </c>
      <c r="L123" s="67">
        <v>4440741</v>
      </c>
      <c r="M123" s="53">
        <v>4555476</v>
      </c>
      <c r="N123" s="68">
        <v>4555476</v>
      </c>
      <c r="O123" s="68">
        <v>13551693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26</v>
      </c>
      <c r="B124" s="32" t="s">
        <v>227</v>
      </c>
      <c r="C124" s="33" t="s">
        <v>228</v>
      </c>
      <c r="D124" s="52">
        <v>54226521</v>
      </c>
      <c r="E124" s="53">
        <v>54226521</v>
      </c>
      <c r="F124" s="53">
        <v>1313072</v>
      </c>
      <c r="G124" s="6">
        <f t="shared" si="23"/>
        <v>0.024214572054143027</v>
      </c>
      <c r="H124" s="67">
        <v>109886</v>
      </c>
      <c r="I124" s="53">
        <v>236843</v>
      </c>
      <c r="J124" s="68">
        <v>201431</v>
      </c>
      <c r="K124" s="68">
        <v>548160</v>
      </c>
      <c r="L124" s="67">
        <v>307630</v>
      </c>
      <c r="M124" s="53">
        <v>220997</v>
      </c>
      <c r="N124" s="68">
        <v>236285</v>
      </c>
      <c r="O124" s="68">
        <v>764912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26</v>
      </c>
      <c r="B125" s="32" t="s">
        <v>229</v>
      </c>
      <c r="C125" s="33" t="s">
        <v>230</v>
      </c>
      <c r="D125" s="52">
        <v>2987790076</v>
      </c>
      <c r="E125" s="53">
        <v>2987790076</v>
      </c>
      <c r="F125" s="53">
        <v>1668288465</v>
      </c>
      <c r="G125" s="6">
        <f t="shared" si="23"/>
        <v>0.558368701469641</v>
      </c>
      <c r="H125" s="67">
        <v>219679643</v>
      </c>
      <c r="I125" s="53">
        <v>385185151</v>
      </c>
      <c r="J125" s="68">
        <v>230862798</v>
      </c>
      <c r="K125" s="68">
        <v>835727592</v>
      </c>
      <c r="L125" s="67">
        <v>257619222</v>
      </c>
      <c r="M125" s="53">
        <v>236431371</v>
      </c>
      <c r="N125" s="68">
        <v>338510280</v>
      </c>
      <c r="O125" s="68">
        <v>832560873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26</v>
      </c>
      <c r="B126" s="32" t="s">
        <v>231</v>
      </c>
      <c r="C126" s="33" t="s">
        <v>232</v>
      </c>
      <c r="D126" s="52">
        <v>48404000</v>
      </c>
      <c r="E126" s="53">
        <v>48404000</v>
      </c>
      <c r="F126" s="53">
        <v>17374215</v>
      </c>
      <c r="G126" s="6">
        <f t="shared" si="23"/>
        <v>0.35894171969258737</v>
      </c>
      <c r="H126" s="67">
        <v>415147</v>
      </c>
      <c r="I126" s="53">
        <v>3292891</v>
      </c>
      <c r="J126" s="68">
        <v>989470</v>
      </c>
      <c r="K126" s="68">
        <v>4697508</v>
      </c>
      <c r="L126" s="67">
        <v>1201977</v>
      </c>
      <c r="M126" s="53">
        <v>10511182</v>
      </c>
      <c r="N126" s="68">
        <v>963548</v>
      </c>
      <c r="O126" s="68">
        <v>12676707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26</v>
      </c>
      <c r="B127" s="32" t="s">
        <v>233</v>
      </c>
      <c r="C127" s="33" t="s">
        <v>234</v>
      </c>
      <c r="D127" s="52">
        <v>45803289</v>
      </c>
      <c r="E127" s="53">
        <v>45803289</v>
      </c>
      <c r="F127" s="53">
        <v>34930526</v>
      </c>
      <c r="G127" s="6">
        <f t="shared" si="23"/>
        <v>0.7626204746999719</v>
      </c>
      <c r="H127" s="67">
        <v>12718075</v>
      </c>
      <c r="I127" s="53">
        <v>2944403</v>
      </c>
      <c r="J127" s="68">
        <v>103719</v>
      </c>
      <c r="K127" s="68">
        <v>15766197</v>
      </c>
      <c r="L127" s="67">
        <v>6293115</v>
      </c>
      <c r="M127" s="53">
        <v>11096611</v>
      </c>
      <c r="N127" s="68">
        <v>1774603</v>
      </c>
      <c r="O127" s="68">
        <v>19164329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45</v>
      </c>
      <c r="B128" s="32" t="s">
        <v>235</v>
      </c>
      <c r="C128" s="33" t="s">
        <v>236</v>
      </c>
      <c r="D128" s="52">
        <v>447246976</v>
      </c>
      <c r="E128" s="53">
        <v>447246976</v>
      </c>
      <c r="F128" s="53">
        <v>307798667</v>
      </c>
      <c r="G128" s="6">
        <f t="shared" si="23"/>
        <v>0.6882073742629397</v>
      </c>
      <c r="H128" s="67">
        <v>142638474</v>
      </c>
      <c r="I128" s="53">
        <v>18721512</v>
      </c>
      <c r="J128" s="68">
        <v>13118855</v>
      </c>
      <c r="K128" s="68">
        <v>174478841</v>
      </c>
      <c r="L128" s="67">
        <v>11098263</v>
      </c>
      <c r="M128" s="53">
        <v>107763767</v>
      </c>
      <c r="N128" s="68">
        <v>14457796</v>
      </c>
      <c r="O128" s="68">
        <v>133319826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237</v>
      </c>
      <c r="C129" s="36"/>
      <c r="D129" s="54">
        <f>SUM(D121:D128)</f>
        <v>3990705159</v>
      </c>
      <c r="E129" s="55">
        <f>SUM(E121:E128)</f>
        <v>3990705159</v>
      </c>
      <c r="F129" s="55">
        <f>SUM(F121:F128)</f>
        <v>2244733497</v>
      </c>
      <c r="G129" s="7">
        <f t="shared" si="23"/>
        <v>0.5624904390487445</v>
      </c>
      <c r="H129" s="69">
        <f aca="true" t="shared" si="26" ref="H129:W129">SUM(H121:H128)</f>
        <v>449798349</v>
      </c>
      <c r="I129" s="55">
        <f t="shared" si="26"/>
        <v>442512717</v>
      </c>
      <c r="J129" s="70">
        <f t="shared" si="26"/>
        <v>268486112</v>
      </c>
      <c r="K129" s="70">
        <f t="shared" si="26"/>
        <v>1160797178</v>
      </c>
      <c r="L129" s="69">
        <f t="shared" si="26"/>
        <v>296533996</v>
      </c>
      <c r="M129" s="55">
        <f t="shared" si="26"/>
        <v>411565513</v>
      </c>
      <c r="N129" s="70">
        <f t="shared" si="26"/>
        <v>375836810</v>
      </c>
      <c r="O129" s="70">
        <f t="shared" si="26"/>
        <v>1083936319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26</v>
      </c>
      <c r="B130" s="32" t="s">
        <v>238</v>
      </c>
      <c r="C130" s="33" t="s">
        <v>239</v>
      </c>
      <c r="D130" s="52">
        <v>564730422</v>
      </c>
      <c r="E130" s="53">
        <v>564730422</v>
      </c>
      <c r="F130" s="53">
        <v>291948948</v>
      </c>
      <c r="G130" s="6">
        <f t="shared" si="23"/>
        <v>0.5169704634754031</v>
      </c>
      <c r="H130" s="67">
        <v>191425743</v>
      </c>
      <c r="I130" s="53">
        <v>24622881</v>
      </c>
      <c r="J130" s="68">
        <v>19538045</v>
      </c>
      <c r="K130" s="68">
        <v>235586669</v>
      </c>
      <c r="L130" s="67">
        <v>19886861</v>
      </c>
      <c r="M130" s="53">
        <v>19405755</v>
      </c>
      <c r="N130" s="68">
        <v>17069663</v>
      </c>
      <c r="O130" s="68">
        <v>56362279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26</v>
      </c>
      <c r="B131" s="32" t="s">
        <v>240</v>
      </c>
      <c r="C131" s="33" t="s">
        <v>241</v>
      </c>
      <c r="D131" s="52">
        <v>64136389</v>
      </c>
      <c r="E131" s="53">
        <v>64136389</v>
      </c>
      <c r="F131" s="53">
        <v>45307273</v>
      </c>
      <c r="G131" s="6">
        <f t="shared" si="23"/>
        <v>0.7064207029179644</v>
      </c>
      <c r="H131" s="67">
        <v>24941115</v>
      </c>
      <c r="I131" s="53">
        <v>2661660</v>
      </c>
      <c r="J131" s="68">
        <v>1302528</v>
      </c>
      <c r="K131" s="68">
        <v>28905303</v>
      </c>
      <c r="L131" s="67">
        <v>111853</v>
      </c>
      <c r="M131" s="53">
        <v>16290117</v>
      </c>
      <c r="N131" s="68">
        <v>0</v>
      </c>
      <c r="O131" s="68">
        <v>16401970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26</v>
      </c>
      <c r="B132" s="32" t="s">
        <v>242</v>
      </c>
      <c r="C132" s="33" t="s">
        <v>243</v>
      </c>
      <c r="D132" s="52">
        <v>270938000</v>
      </c>
      <c r="E132" s="53">
        <v>270938000</v>
      </c>
      <c r="F132" s="53">
        <v>143526226</v>
      </c>
      <c r="G132" s="6">
        <f t="shared" si="23"/>
        <v>0.5297382648428792</v>
      </c>
      <c r="H132" s="67">
        <v>31332788</v>
      </c>
      <c r="I132" s="53">
        <v>23999966</v>
      </c>
      <c r="J132" s="68">
        <v>22992792</v>
      </c>
      <c r="K132" s="68">
        <v>78325546</v>
      </c>
      <c r="L132" s="67">
        <v>19968912</v>
      </c>
      <c r="M132" s="53">
        <v>20456641</v>
      </c>
      <c r="N132" s="68">
        <v>24775127</v>
      </c>
      <c r="O132" s="68">
        <v>65200680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26</v>
      </c>
      <c r="B133" s="32" t="s">
        <v>244</v>
      </c>
      <c r="C133" s="33" t="s">
        <v>245</v>
      </c>
      <c r="D133" s="52">
        <v>93311922</v>
      </c>
      <c r="E133" s="53">
        <v>93311922</v>
      </c>
      <c r="F133" s="53">
        <v>65372889</v>
      </c>
      <c r="G133" s="6">
        <f t="shared" si="23"/>
        <v>0.7005845298095993</v>
      </c>
      <c r="H133" s="67">
        <v>29642870</v>
      </c>
      <c r="I133" s="53">
        <v>3413603</v>
      </c>
      <c r="J133" s="68">
        <v>2964826</v>
      </c>
      <c r="K133" s="68">
        <v>36021299</v>
      </c>
      <c r="L133" s="67">
        <v>2411443</v>
      </c>
      <c r="M133" s="53">
        <v>13704730</v>
      </c>
      <c r="N133" s="68">
        <v>13235417</v>
      </c>
      <c r="O133" s="68">
        <v>29351590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26</v>
      </c>
      <c r="B134" s="32" t="s">
        <v>246</v>
      </c>
      <c r="C134" s="33" t="s">
        <v>247</v>
      </c>
      <c r="D134" s="52">
        <v>76956000</v>
      </c>
      <c r="E134" s="53">
        <v>76956000</v>
      </c>
      <c r="F134" s="53">
        <v>50621043</v>
      </c>
      <c r="G134" s="6">
        <f t="shared" si="23"/>
        <v>0.6577920240137222</v>
      </c>
      <c r="H134" s="67">
        <v>28516339</v>
      </c>
      <c r="I134" s="53">
        <v>1522514</v>
      </c>
      <c r="J134" s="68">
        <v>4089360</v>
      </c>
      <c r="K134" s="68">
        <v>34128213</v>
      </c>
      <c r="L134" s="67">
        <v>635560</v>
      </c>
      <c r="M134" s="53">
        <v>15412677</v>
      </c>
      <c r="N134" s="68">
        <v>444593</v>
      </c>
      <c r="O134" s="68">
        <v>16492830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45</v>
      </c>
      <c r="B135" s="32" t="s">
        <v>248</v>
      </c>
      <c r="C135" s="33" t="s">
        <v>249</v>
      </c>
      <c r="D135" s="52">
        <v>422748808</v>
      </c>
      <c r="E135" s="53">
        <v>422748808</v>
      </c>
      <c r="F135" s="53">
        <v>200573471</v>
      </c>
      <c r="G135" s="6">
        <f t="shared" si="23"/>
        <v>0.4744507073808237</v>
      </c>
      <c r="H135" s="67">
        <v>39334618</v>
      </c>
      <c r="I135" s="53">
        <v>14027340</v>
      </c>
      <c r="J135" s="68">
        <v>17125323</v>
      </c>
      <c r="K135" s="68">
        <v>70487281</v>
      </c>
      <c r="L135" s="67">
        <v>18797180</v>
      </c>
      <c r="M135" s="53">
        <v>101130626</v>
      </c>
      <c r="N135" s="68">
        <v>10158384</v>
      </c>
      <c r="O135" s="68">
        <v>130086190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250</v>
      </c>
      <c r="C136" s="36"/>
      <c r="D136" s="54">
        <f>SUM(D130:D135)</f>
        <v>1492821541</v>
      </c>
      <c r="E136" s="55">
        <f>SUM(E130:E135)</f>
        <v>1492821541</v>
      </c>
      <c r="F136" s="55">
        <f>SUM(F130:F135)</f>
        <v>797349850</v>
      </c>
      <c r="G136" s="7">
        <f t="shared" si="23"/>
        <v>0.5341226851977747</v>
      </c>
      <c r="H136" s="69">
        <f aca="true" t="shared" si="27" ref="H136:W136">SUM(H130:H135)</f>
        <v>345193473</v>
      </c>
      <c r="I136" s="55">
        <f t="shared" si="27"/>
        <v>70247964</v>
      </c>
      <c r="J136" s="70">
        <f t="shared" si="27"/>
        <v>68012874</v>
      </c>
      <c r="K136" s="70">
        <f t="shared" si="27"/>
        <v>483454311</v>
      </c>
      <c r="L136" s="69">
        <f t="shared" si="27"/>
        <v>61811809</v>
      </c>
      <c r="M136" s="55">
        <f t="shared" si="27"/>
        <v>186400546</v>
      </c>
      <c r="N136" s="70">
        <f t="shared" si="27"/>
        <v>65683184</v>
      </c>
      <c r="O136" s="70">
        <f t="shared" si="27"/>
        <v>313895539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26</v>
      </c>
      <c r="B137" s="32" t="s">
        <v>251</v>
      </c>
      <c r="C137" s="33" t="s">
        <v>252</v>
      </c>
      <c r="D137" s="52">
        <v>197867918</v>
      </c>
      <c r="E137" s="53">
        <v>197867918</v>
      </c>
      <c r="F137" s="53">
        <v>109373940</v>
      </c>
      <c r="G137" s="6">
        <f t="shared" si="23"/>
        <v>0.5527623735344503</v>
      </c>
      <c r="H137" s="67">
        <v>33888225</v>
      </c>
      <c r="I137" s="53">
        <v>12394858</v>
      </c>
      <c r="J137" s="68">
        <v>13836084</v>
      </c>
      <c r="K137" s="68">
        <v>60119167</v>
      </c>
      <c r="L137" s="67">
        <v>12845005</v>
      </c>
      <c r="M137" s="53">
        <v>13852095</v>
      </c>
      <c r="N137" s="68">
        <v>22557673</v>
      </c>
      <c r="O137" s="68">
        <v>49254773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26</v>
      </c>
      <c r="B138" s="32" t="s">
        <v>253</v>
      </c>
      <c r="C138" s="33" t="s">
        <v>254</v>
      </c>
      <c r="D138" s="52">
        <v>118274957</v>
      </c>
      <c r="E138" s="53">
        <v>118274957</v>
      </c>
      <c r="F138" s="53">
        <v>62077103</v>
      </c>
      <c r="G138" s="6">
        <f t="shared" si="23"/>
        <v>0.5248541582644582</v>
      </c>
      <c r="H138" s="67">
        <v>30463879</v>
      </c>
      <c r="I138" s="53">
        <v>2075613</v>
      </c>
      <c r="J138" s="68">
        <v>2801751</v>
      </c>
      <c r="K138" s="68">
        <v>35341243</v>
      </c>
      <c r="L138" s="67">
        <v>2271408</v>
      </c>
      <c r="M138" s="53">
        <v>0</v>
      </c>
      <c r="N138" s="68">
        <v>24464452</v>
      </c>
      <c r="O138" s="68">
        <v>26735860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26</v>
      </c>
      <c r="B139" s="32" t="s">
        <v>255</v>
      </c>
      <c r="C139" s="33" t="s">
        <v>256</v>
      </c>
      <c r="D139" s="52">
        <v>77135500</v>
      </c>
      <c r="E139" s="53">
        <v>77135500</v>
      </c>
      <c r="F139" s="53">
        <v>194957</v>
      </c>
      <c r="G139" s="6">
        <f t="shared" si="23"/>
        <v>0.0025274614153016446</v>
      </c>
      <c r="H139" s="67">
        <v>85694</v>
      </c>
      <c r="I139" s="53">
        <v>73687</v>
      </c>
      <c r="J139" s="68">
        <v>35576</v>
      </c>
      <c r="K139" s="68">
        <v>194957</v>
      </c>
      <c r="L139" s="67">
        <v>0</v>
      </c>
      <c r="M139" s="53">
        <v>0</v>
      </c>
      <c r="N139" s="68">
        <v>0</v>
      </c>
      <c r="O139" s="68">
        <v>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26</v>
      </c>
      <c r="B140" s="32" t="s">
        <v>257</v>
      </c>
      <c r="C140" s="33" t="s">
        <v>258</v>
      </c>
      <c r="D140" s="52">
        <v>125993500</v>
      </c>
      <c r="E140" s="53">
        <v>125993500</v>
      </c>
      <c r="F140" s="53">
        <v>87892903</v>
      </c>
      <c r="G140" s="6">
        <f t="shared" si="23"/>
        <v>0.6975987094572339</v>
      </c>
      <c r="H140" s="67">
        <v>26663587</v>
      </c>
      <c r="I140" s="53">
        <v>10629690</v>
      </c>
      <c r="J140" s="68">
        <v>8358532</v>
      </c>
      <c r="K140" s="68">
        <v>45651809</v>
      </c>
      <c r="L140" s="67">
        <v>10168493</v>
      </c>
      <c r="M140" s="53">
        <v>9224437</v>
      </c>
      <c r="N140" s="68">
        <v>22848164</v>
      </c>
      <c r="O140" s="68">
        <v>42241094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45</v>
      </c>
      <c r="B141" s="32" t="s">
        <v>259</v>
      </c>
      <c r="C141" s="33" t="s">
        <v>260</v>
      </c>
      <c r="D141" s="52">
        <v>224570086</v>
      </c>
      <c r="E141" s="53">
        <v>224570086</v>
      </c>
      <c r="F141" s="53">
        <v>390871419</v>
      </c>
      <c r="G141" s="6">
        <f t="shared" si="23"/>
        <v>1.7405319914247173</v>
      </c>
      <c r="H141" s="67">
        <v>74503513</v>
      </c>
      <c r="I141" s="53">
        <v>156068249</v>
      </c>
      <c r="J141" s="68">
        <v>160299657</v>
      </c>
      <c r="K141" s="68">
        <v>390871419</v>
      </c>
      <c r="L141" s="67">
        <v>0</v>
      </c>
      <c r="M141" s="53">
        <v>0</v>
      </c>
      <c r="N141" s="68">
        <v>0</v>
      </c>
      <c r="O141" s="68">
        <v>0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261</v>
      </c>
      <c r="C142" s="36"/>
      <c r="D142" s="54">
        <f>SUM(D137:D141)</f>
        <v>743841961</v>
      </c>
      <c r="E142" s="55">
        <f>SUM(E137:E141)</f>
        <v>743841961</v>
      </c>
      <c r="F142" s="55">
        <f>SUM(F137:F141)</f>
        <v>650410322</v>
      </c>
      <c r="G142" s="7">
        <f t="shared" si="23"/>
        <v>0.8743931588984397</v>
      </c>
      <c r="H142" s="69">
        <f aca="true" t="shared" si="28" ref="H142:W142">SUM(H137:H141)</f>
        <v>165604898</v>
      </c>
      <c r="I142" s="55">
        <f t="shared" si="28"/>
        <v>181242097</v>
      </c>
      <c r="J142" s="70">
        <f t="shared" si="28"/>
        <v>185331600</v>
      </c>
      <c r="K142" s="70">
        <f t="shared" si="28"/>
        <v>532178595</v>
      </c>
      <c r="L142" s="69">
        <f t="shared" si="28"/>
        <v>25284906</v>
      </c>
      <c r="M142" s="55">
        <f t="shared" si="28"/>
        <v>23076532</v>
      </c>
      <c r="N142" s="70">
        <f t="shared" si="28"/>
        <v>69870289</v>
      </c>
      <c r="O142" s="70">
        <f t="shared" si="28"/>
        <v>118231727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26</v>
      </c>
      <c r="B143" s="32" t="s">
        <v>262</v>
      </c>
      <c r="C143" s="33" t="s">
        <v>263</v>
      </c>
      <c r="D143" s="52">
        <v>1326738185</v>
      </c>
      <c r="E143" s="53">
        <v>1326738185</v>
      </c>
      <c r="F143" s="53">
        <v>741726870</v>
      </c>
      <c r="G143" s="6">
        <f aca="true" t="shared" si="29" ref="G143:G174">IF($D143=0,0,$F143/$D143)</f>
        <v>0.5590604675330122</v>
      </c>
      <c r="H143" s="67">
        <v>179573606</v>
      </c>
      <c r="I143" s="53">
        <v>102799942</v>
      </c>
      <c r="J143" s="68">
        <v>98891876</v>
      </c>
      <c r="K143" s="68">
        <v>381265424</v>
      </c>
      <c r="L143" s="67">
        <v>85260465</v>
      </c>
      <c r="M143" s="53">
        <v>166533464</v>
      </c>
      <c r="N143" s="68">
        <v>108667517</v>
      </c>
      <c r="O143" s="68">
        <v>360461446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26</v>
      </c>
      <c r="B144" s="32" t="s">
        <v>264</v>
      </c>
      <c r="C144" s="33" t="s">
        <v>265</v>
      </c>
      <c r="D144" s="52">
        <v>42990320</v>
      </c>
      <c r="E144" s="53">
        <v>42990320</v>
      </c>
      <c r="F144" s="53">
        <v>23536610</v>
      </c>
      <c r="G144" s="6">
        <f t="shared" si="29"/>
        <v>0.5474862713280572</v>
      </c>
      <c r="H144" s="67">
        <v>8151537</v>
      </c>
      <c r="I144" s="53">
        <v>2374586</v>
      </c>
      <c r="J144" s="68">
        <v>2214119</v>
      </c>
      <c r="K144" s="68">
        <v>12740242</v>
      </c>
      <c r="L144" s="67">
        <v>2529829</v>
      </c>
      <c r="M144" s="53">
        <v>5996283</v>
      </c>
      <c r="N144" s="68">
        <v>2270256</v>
      </c>
      <c r="O144" s="68">
        <v>10796368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26</v>
      </c>
      <c r="B145" s="32" t="s">
        <v>266</v>
      </c>
      <c r="C145" s="33" t="s">
        <v>267</v>
      </c>
      <c r="D145" s="52">
        <v>62992905</v>
      </c>
      <c r="E145" s="53">
        <v>62992905</v>
      </c>
      <c r="F145" s="53">
        <v>43381315</v>
      </c>
      <c r="G145" s="6">
        <f t="shared" si="29"/>
        <v>0.6886698589309384</v>
      </c>
      <c r="H145" s="67">
        <v>2072582</v>
      </c>
      <c r="I145" s="53">
        <v>2434057</v>
      </c>
      <c r="J145" s="68">
        <v>22916929</v>
      </c>
      <c r="K145" s="68">
        <v>27423568</v>
      </c>
      <c r="L145" s="67">
        <v>1082176</v>
      </c>
      <c r="M145" s="53">
        <v>14024183</v>
      </c>
      <c r="N145" s="68">
        <v>851388</v>
      </c>
      <c r="O145" s="68">
        <v>15957747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45</v>
      </c>
      <c r="B146" s="32" t="s">
        <v>268</v>
      </c>
      <c r="C146" s="33" t="s">
        <v>269</v>
      </c>
      <c r="D146" s="52">
        <v>131679000</v>
      </c>
      <c r="E146" s="53">
        <v>131679000</v>
      </c>
      <c r="F146" s="53">
        <v>86342752</v>
      </c>
      <c r="G146" s="6">
        <f t="shared" si="29"/>
        <v>0.6557063161172244</v>
      </c>
      <c r="H146" s="67">
        <v>47075420</v>
      </c>
      <c r="I146" s="53">
        <v>1081080</v>
      </c>
      <c r="J146" s="68">
        <v>5155333</v>
      </c>
      <c r="K146" s="68">
        <v>53311833</v>
      </c>
      <c r="L146" s="67">
        <v>73436</v>
      </c>
      <c r="M146" s="53">
        <v>31596098</v>
      </c>
      <c r="N146" s="68">
        <v>1361385</v>
      </c>
      <c r="O146" s="68">
        <v>33030919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270</v>
      </c>
      <c r="C147" s="36"/>
      <c r="D147" s="54">
        <f>SUM(D143:D146)</f>
        <v>1564400410</v>
      </c>
      <c r="E147" s="55">
        <f>SUM(E143:E146)</f>
        <v>1564400410</v>
      </c>
      <c r="F147" s="55">
        <f>SUM(F143:F146)</f>
        <v>894987547</v>
      </c>
      <c r="G147" s="7">
        <f t="shared" si="29"/>
        <v>0.5720962109694154</v>
      </c>
      <c r="H147" s="69">
        <f aca="true" t="shared" si="30" ref="H147:W147">SUM(H143:H146)</f>
        <v>236873145</v>
      </c>
      <c r="I147" s="55">
        <f t="shared" si="30"/>
        <v>108689665</v>
      </c>
      <c r="J147" s="70">
        <f t="shared" si="30"/>
        <v>129178257</v>
      </c>
      <c r="K147" s="70">
        <f t="shared" si="30"/>
        <v>474741067</v>
      </c>
      <c r="L147" s="69">
        <f t="shared" si="30"/>
        <v>88945906</v>
      </c>
      <c r="M147" s="55">
        <f t="shared" si="30"/>
        <v>218150028</v>
      </c>
      <c r="N147" s="70">
        <f t="shared" si="30"/>
        <v>113150546</v>
      </c>
      <c r="O147" s="70">
        <f t="shared" si="30"/>
        <v>420246480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26</v>
      </c>
      <c r="B148" s="32" t="s">
        <v>271</v>
      </c>
      <c r="C148" s="33" t="s">
        <v>272</v>
      </c>
      <c r="D148" s="52">
        <v>75864721</v>
      </c>
      <c r="E148" s="53">
        <v>75864721</v>
      </c>
      <c r="F148" s="53">
        <v>48577031</v>
      </c>
      <c r="G148" s="6">
        <f t="shared" si="29"/>
        <v>0.6403112060479337</v>
      </c>
      <c r="H148" s="67">
        <v>23029576</v>
      </c>
      <c r="I148" s="53">
        <v>7160468</v>
      </c>
      <c r="J148" s="68">
        <v>2367556</v>
      </c>
      <c r="K148" s="68">
        <v>32557600</v>
      </c>
      <c r="L148" s="67">
        <v>4172439</v>
      </c>
      <c r="M148" s="53">
        <v>7910396</v>
      </c>
      <c r="N148" s="68">
        <v>3936596</v>
      </c>
      <c r="O148" s="68">
        <v>16019431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26</v>
      </c>
      <c r="B149" s="32" t="s">
        <v>273</v>
      </c>
      <c r="C149" s="33" t="s">
        <v>274</v>
      </c>
      <c r="D149" s="52">
        <v>111126250</v>
      </c>
      <c r="E149" s="53">
        <v>111126250</v>
      </c>
      <c r="F149" s="53">
        <v>73356981</v>
      </c>
      <c r="G149" s="6">
        <f t="shared" si="29"/>
        <v>0.6601228872566113</v>
      </c>
      <c r="H149" s="67">
        <v>28496539</v>
      </c>
      <c r="I149" s="53">
        <v>4116648</v>
      </c>
      <c r="J149" s="68">
        <v>3442256</v>
      </c>
      <c r="K149" s="68">
        <v>36055443</v>
      </c>
      <c r="L149" s="67">
        <v>5149493</v>
      </c>
      <c r="M149" s="53">
        <v>6198511</v>
      </c>
      <c r="N149" s="68">
        <v>25953534</v>
      </c>
      <c r="O149" s="68">
        <v>37301538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26</v>
      </c>
      <c r="B150" s="32" t="s">
        <v>275</v>
      </c>
      <c r="C150" s="33" t="s">
        <v>276</v>
      </c>
      <c r="D150" s="52">
        <v>368206337</v>
      </c>
      <c r="E150" s="53">
        <v>368206337</v>
      </c>
      <c r="F150" s="53">
        <v>174535849</v>
      </c>
      <c r="G150" s="6">
        <f t="shared" si="29"/>
        <v>0.4740164181367688</v>
      </c>
      <c r="H150" s="67">
        <v>52770726</v>
      </c>
      <c r="I150" s="53">
        <v>21537114</v>
      </c>
      <c r="J150" s="68">
        <v>20506358</v>
      </c>
      <c r="K150" s="68">
        <v>94814198</v>
      </c>
      <c r="L150" s="67">
        <v>20576759</v>
      </c>
      <c r="M150" s="53">
        <v>19455552</v>
      </c>
      <c r="N150" s="68">
        <v>39689340</v>
      </c>
      <c r="O150" s="68">
        <v>79721651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26</v>
      </c>
      <c r="B151" s="32" t="s">
        <v>277</v>
      </c>
      <c r="C151" s="33" t="s">
        <v>278</v>
      </c>
      <c r="D151" s="52">
        <v>109414869</v>
      </c>
      <c r="E151" s="53">
        <v>109414869</v>
      </c>
      <c r="F151" s="53">
        <v>62209720</v>
      </c>
      <c r="G151" s="6">
        <f t="shared" si="29"/>
        <v>0.5685673306431506</v>
      </c>
      <c r="H151" s="67">
        <v>32761292</v>
      </c>
      <c r="I151" s="53">
        <v>921775</v>
      </c>
      <c r="J151" s="68">
        <v>868747</v>
      </c>
      <c r="K151" s="68">
        <v>34551814</v>
      </c>
      <c r="L151" s="67">
        <v>1171020</v>
      </c>
      <c r="M151" s="53">
        <v>24428458</v>
      </c>
      <c r="N151" s="68">
        <v>2058428</v>
      </c>
      <c r="O151" s="68">
        <v>27657906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26</v>
      </c>
      <c r="B152" s="32" t="s">
        <v>279</v>
      </c>
      <c r="C152" s="33" t="s">
        <v>280</v>
      </c>
      <c r="D152" s="52">
        <v>173235500</v>
      </c>
      <c r="E152" s="53">
        <v>173235500</v>
      </c>
      <c r="F152" s="53">
        <v>47626914</v>
      </c>
      <c r="G152" s="6">
        <f t="shared" si="29"/>
        <v>0.27492583217643035</v>
      </c>
      <c r="H152" s="67">
        <v>6550959</v>
      </c>
      <c r="I152" s="53">
        <v>13924182</v>
      </c>
      <c r="J152" s="68">
        <v>7476552</v>
      </c>
      <c r="K152" s="68">
        <v>27951693</v>
      </c>
      <c r="L152" s="67">
        <v>17498613</v>
      </c>
      <c r="M152" s="53">
        <v>1868243</v>
      </c>
      <c r="N152" s="68">
        <v>308365</v>
      </c>
      <c r="O152" s="68">
        <v>19675221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45</v>
      </c>
      <c r="B153" s="32" t="s">
        <v>281</v>
      </c>
      <c r="C153" s="33" t="s">
        <v>282</v>
      </c>
      <c r="D153" s="52">
        <v>397488714</v>
      </c>
      <c r="E153" s="53">
        <v>397488714</v>
      </c>
      <c r="F153" s="53">
        <v>244168552</v>
      </c>
      <c r="G153" s="6">
        <f t="shared" si="29"/>
        <v>0.6142779490337932</v>
      </c>
      <c r="H153" s="67">
        <v>116750700</v>
      </c>
      <c r="I153" s="53">
        <v>15293497</v>
      </c>
      <c r="J153" s="68">
        <v>5893376</v>
      </c>
      <c r="K153" s="68">
        <v>137937573</v>
      </c>
      <c r="L153" s="67">
        <v>9172226</v>
      </c>
      <c r="M153" s="53">
        <v>94817156</v>
      </c>
      <c r="N153" s="68">
        <v>2241597</v>
      </c>
      <c r="O153" s="68">
        <v>106230979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283</v>
      </c>
      <c r="C154" s="36"/>
      <c r="D154" s="54">
        <f>SUM(D148:D153)</f>
        <v>1235336391</v>
      </c>
      <c r="E154" s="55">
        <f>SUM(E148:E153)</f>
        <v>1235336391</v>
      </c>
      <c r="F154" s="55">
        <f>SUM(F148:F153)</f>
        <v>650475047</v>
      </c>
      <c r="G154" s="7">
        <f t="shared" si="29"/>
        <v>0.526557018589441</v>
      </c>
      <c r="H154" s="69">
        <f aca="true" t="shared" si="31" ref="H154:W154">SUM(H148:H153)</f>
        <v>260359792</v>
      </c>
      <c r="I154" s="55">
        <f t="shared" si="31"/>
        <v>62953684</v>
      </c>
      <c r="J154" s="70">
        <f t="shared" si="31"/>
        <v>40554845</v>
      </c>
      <c r="K154" s="70">
        <f t="shared" si="31"/>
        <v>363868321</v>
      </c>
      <c r="L154" s="69">
        <f t="shared" si="31"/>
        <v>57740550</v>
      </c>
      <c r="M154" s="55">
        <f t="shared" si="31"/>
        <v>154678316</v>
      </c>
      <c r="N154" s="70">
        <f t="shared" si="31"/>
        <v>74187860</v>
      </c>
      <c r="O154" s="70">
        <f t="shared" si="31"/>
        <v>286606726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26</v>
      </c>
      <c r="B155" s="32" t="s">
        <v>284</v>
      </c>
      <c r="C155" s="33" t="s">
        <v>285</v>
      </c>
      <c r="D155" s="52">
        <v>81906315</v>
      </c>
      <c r="E155" s="53">
        <v>81906315</v>
      </c>
      <c r="F155" s="53">
        <v>52136217</v>
      </c>
      <c r="G155" s="6">
        <f t="shared" si="29"/>
        <v>0.6365347653596674</v>
      </c>
      <c r="H155" s="67">
        <v>26124801</v>
      </c>
      <c r="I155" s="53">
        <v>2606182</v>
      </c>
      <c r="J155" s="68">
        <v>1605380</v>
      </c>
      <c r="K155" s="68">
        <v>30336363</v>
      </c>
      <c r="L155" s="67">
        <v>473134</v>
      </c>
      <c r="M155" s="53">
        <v>20298374</v>
      </c>
      <c r="N155" s="68">
        <v>1028346</v>
      </c>
      <c r="O155" s="68">
        <v>21799854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26</v>
      </c>
      <c r="B156" s="32" t="s">
        <v>286</v>
      </c>
      <c r="C156" s="33" t="s">
        <v>287</v>
      </c>
      <c r="D156" s="52">
        <v>88654316</v>
      </c>
      <c r="E156" s="53">
        <v>88654316</v>
      </c>
      <c r="F156" s="53">
        <v>64592732</v>
      </c>
      <c r="G156" s="6">
        <f t="shared" si="29"/>
        <v>0.7285909464351403</v>
      </c>
      <c r="H156" s="67">
        <v>36248933</v>
      </c>
      <c r="I156" s="53">
        <v>1507808</v>
      </c>
      <c r="J156" s="68">
        <v>1455278</v>
      </c>
      <c r="K156" s="68">
        <v>39212019</v>
      </c>
      <c r="L156" s="67">
        <v>1498351</v>
      </c>
      <c r="M156" s="53">
        <v>22348001</v>
      </c>
      <c r="N156" s="68">
        <v>1534361</v>
      </c>
      <c r="O156" s="68">
        <v>25380713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26</v>
      </c>
      <c r="B157" s="32" t="s">
        <v>288</v>
      </c>
      <c r="C157" s="33" t="s">
        <v>289</v>
      </c>
      <c r="D157" s="52">
        <v>25711000</v>
      </c>
      <c r="E157" s="53">
        <v>25711000</v>
      </c>
      <c r="F157" s="53">
        <v>14279364</v>
      </c>
      <c r="G157" s="6">
        <f t="shared" si="29"/>
        <v>0.5553795651666602</v>
      </c>
      <c r="H157" s="67">
        <v>7664131</v>
      </c>
      <c r="I157" s="53">
        <v>792515</v>
      </c>
      <c r="J157" s="68">
        <v>714416</v>
      </c>
      <c r="K157" s="68">
        <v>9171062</v>
      </c>
      <c r="L157" s="67">
        <v>695545</v>
      </c>
      <c r="M157" s="53">
        <v>3637979</v>
      </c>
      <c r="N157" s="68">
        <v>774778</v>
      </c>
      <c r="O157" s="68">
        <v>5108302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26</v>
      </c>
      <c r="B158" s="32" t="s">
        <v>290</v>
      </c>
      <c r="C158" s="33" t="s">
        <v>291</v>
      </c>
      <c r="D158" s="52">
        <v>35937718</v>
      </c>
      <c r="E158" s="53">
        <v>35937718</v>
      </c>
      <c r="F158" s="53">
        <v>17190508</v>
      </c>
      <c r="G158" s="6">
        <f t="shared" si="29"/>
        <v>0.4783416687726249</v>
      </c>
      <c r="H158" s="67">
        <v>10919666</v>
      </c>
      <c r="I158" s="53">
        <v>203817</v>
      </c>
      <c r="J158" s="68">
        <v>330648</v>
      </c>
      <c r="K158" s="68">
        <v>11454131</v>
      </c>
      <c r="L158" s="67">
        <v>166250</v>
      </c>
      <c r="M158" s="53">
        <v>5276155</v>
      </c>
      <c r="N158" s="68">
        <v>293972</v>
      </c>
      <c r="O158" s="68">
        <v>5736377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26</v>
      </c>
      <c r="B159" s="32" t="s">
        <v>292</v>
      </c>
      <c r="C159" s="33" t="s">
        <v>293</v>
      </c>
      <c r="D159" s="52">
        <v>83158000</v>
      </c>
      <c r="E159" s="53">
        <v>83158000</v>
      </c>
      <c r="F159" s="53">
        <v>76246100</v>
      </c>
      <c r="G159" s="6">
        <f t="shared" si="29"/>
        <v>0.916882320402126</v>
      </c>
      <c r="H159" s="67">
        <v>23181422</v>
      </c>
      <c r="I159" s="53">
        <v>8286058</v>
      </c>
      <c r="J159" s="68">
        <v>7926833</v>
      </c>
      <c r="K159" s="68">
        <v>39394313</v>
      </c>
      <c r="L159" s="67">
        <v>7151080</v>
      </c>
      <c r="M159" s="53">
        <v>19759774</v>
      </c>
      <c r="N159" s="68">
        <v>9940933</v>
      </c>
      <c r="O159" s="68">
        <v>36851787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45</v>
      </c>
      <c r="B160" s="32" t="s">
        <v>294</v>
      </c>
      <c r="C160" s="33" t="s">
        <v>295</v>
      </c>
      <c r="D160" s="52">
        <v>251311714</v>
      </c>
      <c r="E160" s="53">
        <v>251311714</v>
      </c>
      <c r="F160" s="53">
        <v>138642178</v>
      </c>
      <c r="G160" s="6">
        <f t="shared" si="29"/>
        <v>0.5516741571385725</v>
      </c>
      <c r="H160" s="67">
        <v>77294318</v>
      </c>
      <c r="I160" s="53">
        <v>692109</v>
      </c>
      <c r="J160" s="68">
        <v>3531460</v>
      </c>
      <c r="K160" s="68">
        <v>81517887</v>
      </c>
      <c r="L160" s="67">
        <v>2150306</v>
      </c>
      <c r="M160" s="53">
        <v>55868074</v>
      </c>
      <c r="N160" s="68">
        <v>-894089</v>
      </c>
      <c r="O160" s="68">
        <v>57124291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296</v>
      </c>
      <c r="C161" s="36"/>
      <c r="D161" s="54">
        <f>SUM(D155:D160)</f>
        <v>566679063</v>
      </c>
      <c r="E161" s="55">
        <f>SUM(E155:E160)</f>
        <v>566679063</v>
      </c>
      <c r="F161" s="55">
        <f>SUM(F155:F160)</f>
        <v>363087099</v>
      </c>
      <c r="G161" s="7">
        <f t="shared" si="29"/>
        <v>0.6407279229231025</v>
      </c>
      <c r="H161" s="69">
        <f aca="true" t="shared" si="32" ref="H161:W161">SUM(H155:H160)</f>
        <v>181433271</v>
      </c>
      <c r="I161" s="55">
        <f t="shared" si="32"/>
        <v>14088489</v>
      </c>
      <c r="J161" s="70">
        <f t="shared" si="32"/>
        <v>15564015</v>
      </c>
      <c r="K161" s="70">
        <f t="shared" si="32"/>
        <v>211085775</v>
      </c>
      <c r="L161" s="69">
        <f t="shared" si="32"/>
        <v>12134666</v>
      </c>
      <c r="M161" s="55">
        <f t="shared" si="32"/>
        <v>127188357</v>
      </c>
      <c r="N161" s="70">
        <f t="shared" si="32"/>
        <v>12678301</v>
      </c>
      <c r="O161" s="70">
        <f t="shared" si="32"/>
        <v>152001324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26</v>
      </c>
      <c r="B162" s="32" t="s">
        <v>297</v>
      </c>
      <c r="C162" s="33" t="s">
        <v>298</v>
      </c>
      <c r="D162" s="52">
        <v>55859349</v>
      </c>
      <c r="E162" s="53">
        <v>55859349</v>
      </c>
      <c r="F162" s="53">
        <v>40262670</v>
      </c>
      <c r="G162" s="6">
        <f t="shared" si="29"/>
        <v>0.7207865956332574</v>
      </c>
      <c r="H162" s="67">
        <v>20189746</v>
      </c>
      <c r="I162" s="53">
        <v>548763</v>
      </c>
      <c r="J162" s="68">
        <v>2045321</v>
      </c>
      <c r="K162" s="68">
        <v>22783830</v>
      </c>
      <c r="L162" s="67">
        <v>1201882</v>
      </c>
      <c r="M162" s="53">
        <v>15616328</v>
      </c>
      <c r="N162" s="68">
        <v>660630</v>
      </c>
      <c r="O162" s="68">
        <v>17478840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26</v>
      </c>
      <c r="B163" s="32" t="s">
        <v>299</v>
      </c>
      <c r="C163" s="33" t="s">
        <v>300</v>
      </c>
      <c r="D163" s="52">
        <v>1838067600</v>
      </c>
      <c r="E163" s="53">
        <v>1838067600</v>
      </c>
      <c r="F163" s="53">
        <v>1045940446</v>
      </c>
      <c r="G163" s="6">
        <f t="shared" si="29"/>
        <v>0.5690435139599871</v>
      </c>
      <c r="H163" s="67">
        <v>193940162</v>
      </c>
      <c r="I163" s="53">
        <v>179885065</v>
      </c>
      <c r="J163" s="68">
        <v>198099245</v>
      </c>
      <c r="K163" s="68">
        <v>571924472</v>
      </c>
      <c r="L163" s="67">
        <v>175609466</v>
      </c>
      <c r="M163" s="53">
        <v>144915660</v>
      </c>
      <c r="N163" s="68">
        <v>153490848</v>
      </c>
      <c r="O163" s="68">
        <v>474015974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26</v>
      </c>
      <c r="B164" s="32" t="s">
        <v>301</v>
      </c>
      <c r="C164" s="33" t="s">
        <v>302</v>
      </c>
      <c r="D164" s="52">
        <v>59321000</v>
      </c>
      <c r="E164" s="53">
        <v>59321000</v>
      </c>
      <c r="F164" s="53">
        <v>33386352</v>
      </c>
      <c r="G164" s="6">
        <f t="shared" si="29"/>
        <v>0.5628083140877598</v>
      </c>
      <c r="H164" s="67">
        <v>10054198</v>
      </c>
      <c r="I164" s="53">
        <v>3396570</v>
      </c>
      <c r="J164" s="68">
        <v>3261784</v>
      </c>
      <c r="K164" s="68">
        <v>16712552</v>
      </c>
      <c r="L164" s="67">
        <v>3958958</v>
      </c>
      <c r="M164" s="53">
        <v>4044903</v>
      </c>
      <c r="N164" s="68">
        <v>8669939</v>
      </c>
      <c r="O164" s="68">
        <v>16673800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26</v>
      </c>
      <c r="B165" s="32" t="s">
        <v>303</v>
      </c>
      <c r="C165" s="33" t="s">
        <v>304</v>
      </c>
      <c r="D165" s="52">
        <v>194897250</v>
      </c>
      <c r="E165" s="53">
        <v>201324642</v>
      </c>
      <c r="F165" s="53">
        <v>116510344</v>
      </c>
      <c r="G165" s="6">
        <f t="shared" si="29"/>
        <v>0.5978039402813534</v>
      </c>
      <c r="H165" s="67">
        <v>50347337</v>
      </c>
      <c r="I165" s="53">
        <v>8148668</v>
      </c>
      <c r="J165" s="68">
        <v>8752836</v>
      </c>
      <c r="K165" s="68">
        <v>67248841</v>
      </c>
      <c r="L165" s="67">
        <v>12278081</v>
      </c>
      <c r="M165" s="53">
        <v>10189554</v>
      </c>
      <c r="N165" s="68">
        <v>26793868</v>
      </c>
      <c r="O165" s="68">
        <v>49261503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26</v>
      </c>
      <c r="B166" s="32" t="s">
        <v>305</v>
      </c>
      <c r="C166" s="33" t="s">
        <v>306</v>
      </c>
      <c r="D166" s="52">
        <v>60454000</v>
      </c>
      <c r="E166" s="53">
        <v>60454000</v>
      </c>
      <c r="F166" s="53">
        <v>46419728</v>
      </c>
      <c r="G166" s="6">
        <f t="shared" si="29"/>
        <v>0.7678520528004764</v>
      </c>
      <c r="H166" s="67">
        <v>12694131</v>
      </c>
      <c r="I166" s="53">
        <v>1749274</v>
      </c>
      <c r="J166" s="68">
        <v>7429347</v>
      </c>
      <c r="K166" s="68">
        <v>21872752</v>
      </c>
      <c r="L166" s="67">
        <v>6898315</v>
      </c>
      <c r="M166" s="53">
        <v>12956291</v>
      </c>
      <c r="N166" s="68">
        <v>4692370</v>
      </c>
      <c r="O166" s="68">
        <v>24546976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26</v>
      </c>
      <c r="B167" s="32" t="s">
        <v>307</v>
      </c>
      <c r="C167" s="33" t="s">
        <v>308</v>
      </c>
      <c r="D167" s="52">
        <v>91319000</v>
      </c>
      <c r="E167" s="53">
        <v>91319000</v>
      </c>
      <c r="F167" s="53">
        <v>34051475</v>
      </c>
      <c r="G167" s="6">
        <f t="shared" si="29"/>
        <v>0.37288488704431716</v>
      </c>
      <c r="H167" s="67">
        <v>25783251</v>
      </c>
      <c r="I167" s="53">
        <v>2099911</v>
      </c>
      <c r="J167" s="68">
        <v>4531001</v>
      </c>
      <c r="K167" s="68">
        <v>32414163</v>
      </c>
      <c r="L167" s="67">
        <v>1637312</v>
      </c>
      <c r="M167" s="53">
        <v>0</v>
      </c>
      <c r="N167" s="68">
        <v>0</v>
      </c>
      <c r="O167" s="68">
        <v>1637312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45</v>
      </c>
      <c r="B168" s="32" t="s">
        <v>309</v>
      </c>
      <c r="C168" s="33" t="s">
        <v>310</v>
      </c>
      <c r="D168" s="52">
        <v>486509536</v>
      </c>
      <c r="E168" s="53">
        <v>567797031</v>
      </c>
      <c r="F168" s="53">
        <v>265550305</v>
      </c>
      <c r="G168" s="6">
        <f t="shared" si="29"/>
        <v>0.5458275436557938</v>
      </c>
      <c r="H168" s="67">
        <v>145202640</v>
      </c>
      <c r="I168" s="53">
        <v>10939427</v>
      </c>
      <c r="J168" s="68">
        <v>9784086</v>
      </c>
      <c r="K168" s="68">
        <v>165926153</v>
      </c>
      <c r="L168" s="67">
        <v>23816782</v>
      </c>
      <c r="M168" s="53">
        <v>73520834</v>
      </c>
      <c r="N168" s="68">
        <v>2286536</v>
      </c>
      <c r="O168" s="68">
        <v>99624152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42"/>
      <c r="B169" s="43" t="s">
        <v>311</v>
      </c>
      <c r="C169" s="44"/>
      <c r="D169" s="61">
        <f>SUM(D162:D168)</f>
        <v>2786427735</v>
      </c>
      <c r="E169" s="62">
        <f>SUM(E162:E168)</f>
        <v>2874142622</v>
      </c>
      <c r="F169" s="62">
        <f>SUM(F162:F168)</f>
        <v>1582121320</v>
      </c>
      <c r="G169" s="9">
        <f t="shared" si="29"/>
        <v>0.5677955685436069</v>
      </c>
      <c r="H169" s="74">
        <f aca="true" t="shared" si="33" ref="H169:W169">SUM(H162:H168)</f>
        <v>458211465</v>
      </c>
      <c r="I169" s="62">
        <f t="shared" si="33"/>
        <v>206767678</v>
      </c>
      <c r="J169" s="75">
        <f t="shared" si="33"/>
        <v>233903620</v>
      </c>
      <c r="K169" s="75">
        <f t="shared" si="33"/>
        <v>898882763</v>
      </c>
      <c r="L169" s="74">
        <f t="shared" si="33"/>
        <v>225400796</v>
      </c>
      <c r="M169" s="62">
        <f t="shared" si="33"/>
        <v>261243570</v>
      </c>
      <c r="N169" s="75">
        <f t="shared" si="33"/>
        <v>196594191</v>
      </c>
      <c r="O169" s="75">
        <f t="shared" si="33"/>
        <v>683238557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26</v>
      </c>
      <c r="B170" s="32" t="s">
        <v>312</v>
      </c>
      <c r="C170" s="33" t="s">
        <v>313</v>
      </c>
      <c r="D170" s="52">
        <v>131700160</v>
      </c>
      <c r="E170" s="53">
        <v>131700160</v>
      </c>
      <c r="F170" s="53">
        <v>57410353</v>
      </c>
      <c r="G170" s="6">
        <f t="shared" si="29"/>
        <v>0.43591710898452973</v>
      </c>
      <c r="H170" s="67">
        <v>29100578</v>
      </c>
      <c r="I170" s="53">
        <v>7627410</v>
      </c>
      <c r="J170" s="68">
        <v>5240772</v>
      </c>
      <c r="K170" s="68">
        <v>41968760</v>
      </c>
      <c r="L170" s="67">
        <v>5097036</v>
      </c>
      <c r="M170" s="53">
        <v>5125991</v>
      </c>
      <c r="N170" s="68">
        <v>5218566</v>
      </c>
      <c r="O170" s="68">
        <v>15441593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26</v>
      </c>
      <c r="B171" s="32" t="s">
        <v>314</v>
      </c>
      <c r="C171" s="33" t="s">
        <v>315</v>
      </c>
      <c r="D171" s="52">
        <v>932386293</v>
      </c>
      <c r="E171" s="53">
        <v>932386293</v>
      </c>
      <c r="F171" s="53">
        <v>466555080</v>
      </c>
      <c r="G171" s="6">
        <f t="shared" si="29"/>
        <v>0.5003881797734665</v>
      </c>
      <c r="H171" s="67">
        <v>81699158</v>
      </c>
      <c r="I171" s="53">
        <v>77712393</v>
      </c>
      <c r="J171" s="68">
        <v>66561686</v>
      </c>
      <c r="K171" s="68">
        <v>225973237</v>
      </c>
      <c r="L171" s="67">
        <v>66734974</v>
      </c>
      <c r="M171" s="53">
        <v>68548470</v>
      </c>
      <c r="N171" s="68">
        <v>105298399</v>
      </c>
      <c r="O171" s="68">
        <v>240581843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26</v>
      </c>
      <c r="B172" s="32" t="s">
        <v>316</v>
      </c>
      <c r="C172" s="33" t="s">
        <v>317</v>
      </c>
      <c r="D172" s="52">
        <v>74517000</v>
      </c>
      <c r="E172" s="53">
        <v>74517000</v>
      </c>
      <c r="F172" s="53">
        <v>28917449</v>
      </c>
      <c r="G172" s="6">
        <f t="shared" si="29"/>
        <v>0.38806512607861293</v>
      </c>
      <c r="H172" s="67">
        <v>1867396</v>
      </c>
      <c r="I172" s="53">
        <v>730864</v>
      </c>
      <c r="J172" s="68">
        <v>700461</v>
      </c>
      <c r="K172" s="68">
        <v>3298721</v>
      </c>
      <c r="L172" s="67">
        <v>287282</v>
      </c>
      <c r="M172" s="53">
        <v>18361428</v>
      </c>
      <c r="N172" s="68">
        <v>6970018</v>
      </c>
      <c r="O172" s="68">
        <v>25618728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26</v>
      </c>
      <c r="B173" s="32" t="s">
        <v>318</v>
      </c>
      <c r="C173" s="33" t="s">
        <v>319</v>
      </c>
      <c r="D173" s="52">
        <v>65284571</v>
      </c>
      <c r="E173" s="53">
        <v>65284571</v>
      </c>
      <c r="F173" s="53">
        <v>48554965</v>
      </c>
      <c r="G173" s="6">
        <f t="shared" si="29"/>
        <v>0.7437433417460919</v>
      </c>
      <c r="H173" s="67">
        <v>23122871</v>
      </c>
      <c r="I173" s="53">
        <v>1283753</v>
      </c>
      <c r="J173" s="68">
        <v>1342620</v>
      </c>
      <c r="K173" s="68">
        <v>25749244</v>
      </c>
      <c r="L173" s="67">
        <v>1298309</v>
      </c>
      <c r="M173" s="53">
        <v>20357095</v>
      </c>
      <c r="N173" s="68">
        <v>1150317</v>
      </c>
      <c r="O173" s="68">
        <v>22805721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45</v>
      </c>
      <c r="B174" s="32" t="s">
        <v>320</v>
      </c>
      <c r="C174" s="33" t="s">
        <v>321</v>
      </c>
      <c r="D174" s="52">
        <v>428562750</v>
      </c>
      <c r="E174" s="53">
        <v>428562750</v>
      </c>
      <c r="F174" s="53">
        <v>242661899</v>
      </c>
      <c r="G174" s="6">
        <f t="shared" si="29"/>
        <v>0.566222563673581</v>
      </c>
      <c r="H174" s="67">
        <v>106795819</v>
      </c>
      <c r="I174" s="53">
        <v>12191479</v>
      </c>
      <c r="J174" s="68">
        <v>10424142</v>
      </c>
      <c r="K174" s="68">
        <v>129411440</v>
      </c>
      <c r="L174" s="67">
        <v>10121377</v>
      </c>
      <c r="M174" s="53">
        <v>90048818</v>
      </c>
      <c r="N174" s="68">
        <v>13080264</v>
      </c>
      <c r="O174" s="68">
        <v>113250459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322</v>
      </c>
      <c r="C175" s="36"/>
      <c r="D175" s="54">
        <f>SUM(D170:D174)</f>
        <v>1632450774</v>
      </c>
      <c r="E175" s="55">
        <f>SUM(E170:E174)</f>
        <v>1632450774</v>
      </c>
      <c r="F175" s="55">
        <f>SUM(F170:F174)</f>
        <v>844099746</v>
      </c>
      <c r="G175" s="7">
        <f aca="true" t="shared" si="34" ref="G175:G183">IF($D175=0,0,$F175/$D175)</f>
        <v>0.5170751605156824</v>
      </c>
      <c r="H175" s="69">
        <f aca="true" t="shared" si="35" ref="H175:W175">SUM(H170:H174)</f>
        <v>242585822</v>
      </c>
      <c r="I175" s="55">
        <f t="shared" si="35"/>
        <v>99545899</v>
      </c>
      <c r="J175" s="70">
        <f t="shared" si="35"/>
        <v>84269681</v>
      </c>
      <c r="K175" s="70">
        <f t="shared" si="35"/>
        <v>426401402</v>
      </c>
      <c r="L175" s="69">
        <f t="shared" si="35"/>
        <v>83538978</v>
      </c>
      <c r="M175" s="55">
        <f t="shared" si="35"/>
        <v>202441802</v>
      </c>
      <c r="N175" s="70">
        <f t="shared" si="35"/>
        <v>131717564</v>
      </c>
      <c r="O175" s="70">
        <f t="shared" si="35"/>
        <v>417698344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26</v>
      </c>
      <c r="B176" s="32" t="s">
        <v>323</v>
      </c>
      <c r="C176" s="33" t="s">
        <v>324</v>
      </c>
      <c r="D176" s="52">
        <v>61614723</v>
      </c>
      <c r="E176" s="53">
        <v>61614723</v>
      </c>
      <c r="F176" s="53">
        <v>48196517</v>
      </c>
      <c r="G176" s="6">
        <f t="shared" si="34"/>
        <v>0.7822240310972428</v>
      </c>
      <c r="H176" s="67">
        <v>22296422</v>
      </c>
      <c r="I176" s="53">
        <v>2951524</v>
      </c>
      <c r="J176" s="68">
        <v>2613881</v>
      </c>
      <c r="K176" s="68">
        <v>27861827</v>
      </c>
      <c r="L176" s="67">
        <v>2857908</v>
      </c>
      <c r="M176" s="53">
        <v>16744591</v>
      </c>
      <c r="N176" s="68">
        <v>732191</v>
      </c>
      <c r="O176" s="68">
        <v>20334690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26</v>
      </c>
      <c r="B177" s="32" t="s">
        <v>325</v>
      </c>
      <c r="C177" s="33" t="s">
        <v>326</v>
      </c>
      <c r="D177" s="52">
        <v>34940013</v>
      </c>
      <c r="E177" s="53">
        <v>34940013</v>
      </c>
      <c r="F177" s="53">
        <v>15925558</v>
      </c>
      <c r="G177" s="6">
        <f t="shared" si="34"/>
        <v>0.45579714008692557</v>
      </c>
      <c r="H177" s="67">
        <v>158532</v>
      </c>
      <c r="I177" s="53">
        <v>3430567</v>
      </c>
      <c r="J177" s="68">
        <v>2967972</v>
      </c>
      <c r="K177" s="68">
        <v>6557071</v>
      </c>
      <c r="L177" s="67">
        <v>2448420</v>
      </c>
      <c r="M177" s="53">
        <v>4499837</v>
      </c>
      <c r="N177" s="68">
        <v>2420230</v>
      </c>
      <c r="O177" s="68">
        <v>9368487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26</v>
      </c>
      <c r="B178" s="32" t="s">
        <v>327</v>
      </c>
      <c r="C178" s="33" t="s">
        <v>328</v>
      </c>
      <c r="D178" s="52">
        <v>249720927</v>
      </c>
      <c r="E178" s="53">
        <v>249720927</v>
      </c>
      <c r="F178" s="53">
        <v>165556912</v>
      </c>
      <c r="G178" s="6">
        <f t="shared" si="34"/>
        <v>0.6629677135548996</v>
      </c>
      <c r="H178" s="67">
        <v>129373632</v>
      </c>
      <c r="I178" s="53">
        <v>13373308</v>
      </c>
      <c r="J178" s="68">
        <v>13306006</v>
      </c>
      <c r="K178" s="68">
        <v>156052946</v>
      </c>
      <c r="L178" s="67">
        <v>-35688481</v>
      </c>
      <c r="M178" s="53">
        <v>16456774</v>
      </c>
      <c r="N178" s="68">
        <v>28735673</v>
      </c>
      <c r="O178" s="68">
        <v>9503966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26</v>
      </c>
      <c r="B179" s="32" t="s">
        <v>329</v>
      </c>
      <c r="C179" s="33" t="s">
        <v>330</v>
      </c>
      <c r="D179" s="52">
        <v>79167023</v>
      </c>
      <c r="E179" s="53">
        <v>79167023</v>
      </c>
      <c r="F179" s="53">
        <v>51052859</v>
      </c>
      <c r="G179" s="6">
        <f t="shared" si="34"/>
        <v>0.6448753163296288</v>
      </c>
      <c r="H179" s="67">
        <v>27889752</v>
      </c>
      <c r="I179" s="53">
        <v>3171849</v>
      </c>
      <c r="J179" s="68">
        <v>681629</v>
      </c>
      <c r="K179" s="68">
        <v>31743230</v>
      </c>
      <c r="L179" s="67">
        <v>482628</v>
      </c>
      <c r="M179" s="53">
        <v>18314763</v>
      </c>
      <c r="N179" s="68">
        <v>512238</v>
      </c>
      <c r="O179" s="68">
        <v>19309629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26</v>
      </c>
      <c r="B180" s="32" t="s">
        <v>331</v>
      </c>
      <c r="C180" s="33" t="s">
        <v>332</v>
      </c>
      <c r="D180" s="52">
        <v>115596757</v>
      </c>
      <c r="E180" s="53">
        <v>115596757</v>
      </c>
      <c r="F180" s="53">
        <v>75042754</v>
      </c>
      <c r="G180" s="6">
        <f t="shared" si="34"/>
        <v>0.6491769833992834</v>
      </c>
      <c r="H180" s="67">
        <v>39975257</v>
      </c>
      <c r="I180" s="53">
        <v>3930822</v>
      </c>
      <c r="J180" s="68">
        <v>2678852</v>
      </c>
      <c r="K180" s="68">
        <v>46584931</v>
      </c>
      <c r="L180" s="67">
        <v>2173190</v>
      </c>
      <c r="M180" s="53">
        <v>24822992</v>
      </c>
      <c r="N180" s="68">
        <v>1461641</v>
      </c>
      <c r="O180" s="68">
        <v>28457823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45</v>
      </c>
      <c r="B181" s="32" t="s">
        <v>333</v>
      </c>
      <c r="C181" s="33" t="s">
        <v>334</v>
      </c>
      <c r="D181" s="52">
        <v>276679490</v>
      </c>
      <c r="E181" s="53">
        <v>276679490</v>
      </c>
      <c r="F181" s="53">
        <v>179297863</v>
      </c>
      <c r="G181" s="6">
        <f t="shared" si="34"/>
        <v>0.6480345290502018</v>
      </c>
      <c r="H181" s="67">
        <v>91539399</v>
      </c>
      <c r="I181" s="53">
        <v>4688294</v>
      </c>
      <c r="J181" s="68">
        <v>8472532</v>
      </c>
      <c r="K181" s="68">
        <v>104700225</v>
      </c>
      <c r="L181" s="67">
        <v>9885216</v>
      </c>
      <c r="M181" s="53">
        <v>73369681</v>
      </c>
      <c r="N181" s="68">
        <v>-8657259</v>
      </c>
      <c r="O181" s="68">
        <v>74597638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335</v>
      </c>
      <c r="C182" s="44"/>
      <c r="D182" s="61">
        <f>SUM(D176:D181)</f>
        <v>817718933</v>
      </c>
      <c r="E182" s="62">
        <f>SUM(E176:E181)</f>
        <v>817718933</v>
      </c>
      <c r="F182" s="62">
        <f>SUM(F176:F181)</f>
        <v>535072463</v>
      </c>
      <c r="G182" s="9">
        <f t="shared" si="34"/>
        <v>0.6543476510161713</v>
      </c>
      <c r="H182" s="74">
        <f aca="true" t="shared" si="36" ref="H182:W182">SUM(H176:H181)</f>
        <v>311232994</v>
      </c>
      <c r="I182" s="62">
        <f t="shared" si="36"/>
        <v>31546364</v>
      </c>
      <c r="J182" s="75">
        <f t="shared" si="36"/>
        <v>30720872</v>
      </c>
      <c r="K182" s="75">
        <f t="shared" si="36"/>
        <v>373500230</v>
      </c>
      <c r="L182" s="74">
        <f t="shared" si="36"/>
        <v>-17841119</v>
      </c>
      <c r="M182" s="62">
        <f t="shared" si="36"/>
        <v>154208638</v>
      </c>
      <c r="N182" s="75">
        <f t="shared" si="36"/>
        <v>25204714</v>
      </c>
      <c r="O182" s="75">
        <f t="shared" si="36"/>
        <v>161572233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336</v>
      </c>
      <c r="C183" s="39"/>
      <c r="D183" s="56">
        <f>SUM(D111,D113:D119,D121:D128,D130:D135,D137:D141,D143:D146,D148:D153,D155:D160,D162:D168,D170:D174,D176:D181)</f>
        <v>40118909793</v>
      </c>
      <c r="E183" s="57">
        <f>SUM(E111,E113:E119,E121:E128,E130:E135,E137:E141,E143:E146,E148:E153,E155:E160,E162:E168,E170:E174,E176:E181)</f>
        <v>40206624680</v>
      </c>
      <c r="F183" s="57">
        <f>SUM(F111,F113:F119,F121:F128,F130:F135,F137:F141,F143:F146,F148:F153,F155:F160,F162:F168,F170:F174,F176:F181)</f>
        <v>22020754523</v>
      </c>
      <c r="G183" s="8">
        <f t="shared" si="34"/>
        <v>0.5488871616058273</v>
      </c>
      <c r="H183" s="71">
        <f aca="true" t="shared" si="37" ref="H183:W183">SUM(H111,H113:H119,H121:H128,H130:H135,H137:H141,H143:H146,H148:H153,H155:H160,H162:H168,H170:H174,H176:H181)</f>
        <v>5324228347</v>
      </c>
      <c r="I183" s="57">
        <f t="shared" si="37"/>
        <v>3495223523</v>
      </c>
      <c r="J183" s="72">
        <f t="shared" si="37"/>
        <v>2803182729</v>
      </c>
      <c r="K183" s="72">
        <f t="shared" si="37"/>
        <v>11622634599</v>
      </c>
      <c r="L183" s="71">
        <f t="shared" si="37"/>
        <v>2887010629</v>
      </c>
      <c r="M183" s="57">
        <f t="shared" si="37"/>
        <v>3128225882</v>
      </c>
      <c r="N183" s="72">
        <f t="shared" si="37"/>
        <v>4382883413</v>
      </c>
      <c r="O183" s="72">
        <f t="shared" si="37"/>
        <v>10398119924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337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26</v>
      </c>
      <c r="B186" s="32" t="s">
        <v>338</v>
      </c>
      <c r="C186" s="33" t="s">
        <v>339</v>
      </c>
      <c r="D186" s="52">
        <v>182985931</v>
      </c>
      <c r="E186" s="53">
        <v>182985931</v>
      </c>
      <c r="F186" s="53">
        <v>130258160</v>
      </c>
      <c r="G186" s="6">
        <f aca="true" t="shared" si="38" ref="G186:G221">IF($D186=0,0,$F186/$D186)</f>
        <v>0.711847950758575</v>
      </c>
      <c r="H186" s="67">
        <v>61595407</v>
      </c>
      <c r="I186" s="53">
        <v>5748308</v>
      </c>
      <c r="J186" s="68">
        <v>4652959</v>
      </c>
      <c r="K186" s="68">
        <v>71996674</v>
      </c>
      <c r="L186" s="67">
        <v>4639096</v>
      </c>
      <c r="M186" s="53">
        <v>48986442</v>
      </c>
      <c r="N186" s="68">
        <v>4635948</v>
      </c>
      <c r="O186" s="68">
        <v>58261486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26</v>
      </c>
      <c r="B187" s="32" t="s">
        <v>340</v>
      </c>
      <c r="C187" s="33" t="s">
        <v>341</v>
      </c>
      <c r="D187" s="52">
        <v>198865587</v>
      </c>
      <c r="E187" s="53">
        <v>198865587</v>
      </c>
      <c r="F187" s="53">
        <v>115635852</v>
      </c>
      <c r="G187" s="6">
        <f t="shared" si="38"/>
        <v>0.5814774378233676</v>
      </c>
      <c r="H187" s="67">
        <v>58795161</v>
      </c>
      <c r="I187" s="53">
        <v>1393973</v>
      </c>
      <c r="J187" s="68">
        <v>2009619</v>
      </c>
      <c r="K187" s="68">
        <v>62198753</v>
      </c>
      <c r="L187" s="67">
        <v>3165195</v>
      </c>
      <c r="M187" s="53">
        <v>47578168</v>
      </c>
      <c r="N187" s="68">
        <v>2693736</v>
      </c>
      <c r="O187" s="68">
        <v>53437099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26</v>
      </c>
      <c r="B188" s="32" t="s">
        <v>342</v>
      </c>
      <c r="C188" s="33" t="s">
        <v>343</v>
      </c>
      <c r="D188" s="52">
        <v>697686309</v>
      </c>
      <c r="E188" s="53">
        <v>697686309</v>
      </c>
      <c r="F188" s="53">
        <v>403353580</v>
      </c>
      <c r="G188" s="6">
        <f t="shared" si="38"/>
        <v>0.578130278316813</v>
      </c>
      <c r="H188" s="67">
        <v>127944698</v>
      </c>
      <c r="I188" s="53">
        <v>47828629</v>
      </c>
      <c r="J188" s="68">
        <v>48262561</v>
      </c>
      <c r="K188" s="68">
        <v>224035888</v>
      </c>
      <c r="L188" s="67">
        <v>47912678</v>
      </c>
      <c r="M188" s="53">
        <v>42518976</v>
      </c>
      <c r="N188" s="68">
        <v>88886038</v>
      </c>
      <c r="O188" s="68">
        <v>179317692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26</v>
      </c>
      <c r="B189" s="32" t="s">
        <v>344</v>
      </c>
      <c r="C189" s="33" t="s">
        <v>345</v>
      </c>
      <c r="D189" s="52">
        <v>316622787</v>
      </c>
      <c r="E189" s="53">
        <v>316622787</v>
      </c>
      <c r="F189" s="53">
        <v>145612936</v>
      </c>
      <c r="G189" s="6">
        <f t="shared" si="38"/>
        <v>0.45989405051885923</v>
      </c>
      <c r="H189" s="67">
        <v>38345166</v>
      </c>
      <c r="I189" s="53">
        <v>15786932</v>
      </c>
      <c r="J189" s="68">
        <v>15051399</v>
      </c>
      <c r="K189" s="68">
        <v>69183497</v>
      </c>
      <c r="L189" s="67">
        <v>17368378</v>
      </c>
      <c r="M189" s="53">
        <v>37634585</v>
      </c>
      <c r="N189" s="68">
        <v>21426476</v>
      </c>
      <c r="O189" s="68">
        <v>76429439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26</v>
      </c>
      <c r="B190" s="32" t="s">
        <v>346</v>
      </c>
      <c r="C190" s="33" t="s">
        <v>347</v>
      </c>
      <c r="D190" s="52">
        <v>106938155</v>
      </c>
      <c r="E190" s="53">
        <v>106938155</v>
      </c>
      <c r="F190" s="53">
        <v>52194752</v>
      </c>
      <c r="G190" s="6">
        <f t="shared" si="38"/>
        <v>0.4880835282785644</v>
      </c>
      <c r="H190" s="67">
        <v>24286924</v>
      </c>
      <c r="I190" s="53">
        <v>1662108</v>
      </c>
      <c r="J190" s="68">
        <v>2425556</v>
      </c>
      <c r="K190" s="68">
        <v>28374588</v>
      </c>
      <c r="L190" s="67">
        <v>2565183</v>
      </c>
      <c r="M190" s="53">
        <v>19647296</v>
      </c>
      <c r="N190" s="68">
        <v>1607685</v>
      </c>
      <c r="O190" s="68">
        <v>23820164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45</v>
      </c>
      <c r="B191" s="32" t="s">
        <v>348</v>
      </c>
      <c r="C191" s="33" t="s">
        <v>349</v>
      </c>
      <c r="D191" s="52">
        <v>648304649</v>
      </c>
      <c r="E191" s="53">
        <v>648304649</v>
      </c>
      <c r="F191" s="53">
        <v>222636369</v>
      </c>
      <c r="G191" s="6">
        <f t="shared" si="38"/>
        <v>0.3434131921518891</v>
      </c>
      <c r="H191" s="67">
        <v>0</v>
      </c>
      <c r="I191" s="53">
        <v>15676747</v>
      </c>
      <c r="J191" s="68">
        <v>7417638</v>
      </c>
      <c r="K191" s="68">
        <v>23094385</v>
      </c>
      <c r="L191" s="67">
        <v>8347985</v>
      </c>
      <c r="M191" s="53">
        <v>153996479</v>
      </c>
      <c r="N191" s="68">
        <v>37197520</v>
      </c>
      <c r="O191" s="68">
        <v>199541984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350</v>
      </c>
      <c r="C192" s="36"/>
      <c r="D192" s="54">
        <f>SUM(D186:D191)</f>
        <v>2151403418</v>
      </c>
      <c r="E192" s="55">
        <f>SUM(E186:E191)</f>
        <v>2151403418</v>
      </c>
      <c r="F192" s="55">
        <f>SUM(F186:F191)</f>
        <v>1069691649</v>
      </c>
      <c r="G192" s="7">
        <f t="shared" si="38"/>
        <v>0.49720644675484105</v>
      </c>
      <c r="H192" s="69">
        <f aca="true" t="shared" si="39" ref="H192:W192">SUM(H186:H191)</f>
        <v>310967356</v>
      </c>
      <c r="I192" s="55">
        <f t="shared" si="39"/>
        <v>88096697</v>
      </c>
      <c r="J192" s="70">
        <f t="shared" si="39"/>
        <v>79819732</v>
      </c>
      <c r="K192" s="70">
        <f t="shared" si="39"/>
        <v>478883785</v>
      </c>
      <c r="L192" s="69">
        <f t="shared" si="39"/>
        <v>83998515</v>
      </c>
      <c r="M192" s="55">
        <f t="shared" si="39"/>
        <v>350361946</v>
      </c>
      <c r="N192" s="70">
        <f t="shared" si="39"/>
        <v>156447403</v>
      </c>
      <c r="O192" s="70">
        <f t="shared" si="39"/>
        <v>590807864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26</v>
      </c>
      <c r="B193" s="32" t="s">
        <v>351</v>
      </c>
      <c r="C193" s="33" t="s">
        <v>352</v>
      </c>
      <c r="D193" s="52">
        <v>156650000</v>
      </c>
      <c r="E193" s="53">
        <v>156650000</v>
      </c>
      <c r="F193" s="53">
        <v>92055639</v>
      </c>
      <c r="G193" s="6">
        <f t="shared" si="38"/>
        <v>0.5876517012448133</v>
      </c>
      <c r="H193" s="67">
        <v>36320517</v>
      </c>
      <c r="I193" s="53">
        <v>9969290</v>
      </c>
      <c r="J193" s="68">
        <v>10413520</v>
      </c>
      <c r="K193" s="68">
        <v>56703327</v>
      </c>
      <c r="L193" s="67">
        <v>8787959</v>
      </c>
      <c r="M193" s="53">
        <v>17842177</v>
      </c>
      <c r="N193" s="68">
        <v>8722176</v>
      </c>
      <c r="O193" s="68">
        <v>35352312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26</v>
      </c>
      <c r="B194" s="32" t="s">
        <v>353</v>
      </c>
      <c r="C194" s="33" t="s">
        <v>354</v>
      </c>
      <c r="D194" s="52">
        <v>66056948</v>
      </c>
      <c r="E194" s="53">
        <v>66056948</v>
      </c>
      <c r="F194" s="53">
        <v>22071070</v>
      </c>
      <c r="G194" s="6">
        <f t="shared" si="38"/>
        <v>0.3341218549788283</v>
      </c>
      <c r="H194" s="67">
        <v>18176185</v>
      </c>
      <c r="I194" s="53">
        <v>519156</v>
      </c>
      <c r="J194" s="68">
        <v>410600</v>
      </c>
      <c r="K194" s="68">
        <v>19105941</v>
      </c>
      <c r="L194" s="67">
        <v>363161</v>
      </c>
      <c r="M194" s="53">
        <v>550472</v>
      </c>
      <c r="N194" s="68">
        <v>2051496</v>
      </c>
      <c r="O194" s="68">
        <v>2965129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26</v>
      </c>
      <c r="B195" s="32" t="s">
        <v>355</v>
      </c>
      <c r="C195" s="33" t="s">
        <v>356</v>
      </c>
      <c r="D195" s="52">
        <v>615602046</v>
      </c>
      <c r="E195" s="53">
        <v>615602046</v>
      </c>
      <c r="F195" s="53">
        <v>317435913</v>
      </c>
      <c r="G195" s="6">
        <f t="shared" si="38"/>
        <v>0.5156511663055778</v>
      </c>
      <c r="H195" s="67">
        <v>169196954</v>
      </c>
      <c r="I195" s="53">
        <v>10304286</v>
      </c>
      <c r="J195" s="68">
        <v>9477696</v>
      </c>
      <c r="K195" s="68">
        <v>188978936</v>
      </c>
      <c r="L195" s="67">
        <v>13590139</v>
      </c>
      <c r="M195" s="53">
        <v>102959322</v>
      </c>
      <c r="N195" s="68">
        <v>11907516</v>
      </c>
      <c r="O195" s="68">
        <v>128456977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26</v>
      </c>
      <c r="B196" s="32" t="s">
        <v>357</v>
      </c>
      <c r="C196" s="33" t="s">
        <v>358</v>
      </c>
      <c r="D196" s="52">
        <v>582885484</v>
      </c>
      <c r="E196" s="53">
        <v>582885484</v>
      </c>
      <c r="F196" s="53">
        <v>332152109</v>
      </c>
      <c r="G196" s="6">
        <f t="shared" si="38"/>
        <v>0.5698411062163284</v>
      </c>
      <c r="H196" s="67">
        <v>124104448</v>
      </c>
      <c r="I196" s="53">
        <v>26619774</v>
      </c>
      <c r="J196" s="68">
        <v>22605803</v>
      </c>
      <c r="K196" s="68">
        <v>173330025</v>
      </c>
      <c r="L196" s="67">
        <v>32254981</v>
      </c>
      <c r="M196" s="53">
        <v>100474202</v>
      </c>
      <c r="N196" s="68">
        <v>26092901</v>
      </c>
      <c r="O196" s="68">
        <v>158822084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45</v>
      </c>
      <c r="B197" s="32" t="s">
        <v>359</v>
      </c>
      <c r="C197" s="33" t="s">
        <v>360</v>
      </c>
      <c r="D197" s="52">
        <v>730649552</v>
      </c>
      <c r="E197" s="53">
        <v>730649552</v>
      </c>
      <c r="F197" s="53">
        <v>357045043</v>
      </c>
      <c r="G197" s="6">
        <f t="shared" si="38"/>
        <v>0.48866798319750426</v>
      </c>
      <c r="H197" s="67">
        <v>34225822</v>
      </c>
      <c r="I197" s="53">
        <v>49449005</v>
      </c>
      <c r="J197" s="68">
        <v>40880013</v>
      </c>
      <c r="K197" s="68">
        <v>124554840</v>
      </c>
      <c r="L197" s="67">
        <v>58675263</v>
      </c>
      <c r="M197" s="53">
        <v>172802940</v>
      </c>
      <c r="N197" s="68">
        <v>1012000</v>
      </c>
      <c r="O197" s="68">
        <v>232490203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361</v>
      </c>
      <c r="C198" s="36"/>
      <c r="D198" s="54">
        <f>SUM(D193:D197)</f>
        <v>2151844030</v>
      </c>
      <c r="E198" s="55">
        <f>SUM(E193:E197)</f>
        <v>2151844030</v>
      </c>
      <c r="F198" s="55">
        <f>SUM(F193:F197)</f>
        <v>1120759774</v>
      </c>
      <c r="G198" s="7">
        <f t="shared" si="38"/>
        <v>0.5208369000610141</v>
      </c>
      <c r="H198" s="69">
        <f aca="true" t="shared" si="40" ref="H198:W198">SUM(H193:H197)</f>
        <v>382023926</v>
      </c>
      <c r="I198" s="55">
        <f t="shared" si="40"/>
        <v>96861511</v>
      </c>
      <c r="J198" s="70">
        <f t="shared" si="40"/>
        <v>83787632</v>
      </c>
      <c r="K198" s="70">
        <f t="shared" si="40"/>
        <v>562673069</v>
      </c>
      <c r="L198" s="69">
        <f t="shared" si="40"/>
        <v>113671503</v>
      </c>
      <c r="M198" s="55">
        <f t="shared" si="40"/>
        <v>394629113</v>
      </c>
      <c r="N198" s="70">
        <f t="shared" si="40"/>
        <v>49786089</v>
      </c>
      <c r="O198" s="70">
        <f t="shared" si="40"/>
        <v>558086705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26</v>
      </c>
      <c r="B199" s="32" t="s">
        <v>362</v>
      </c>
      <c r="C199" s="33" t="s">
        <v>363</v>
      </c>
      <c r="D199" s="52">
        <v>130576110</v>
      </c>
      <c r="E199" s="53">
        <v>130576110</v>
      </c>
      <c r="F199" s="53">
        <v>116096674</v>
      </c>
      <c r="G199" s="6">
        <f t="shared" si="38"/>
        <v>0.8891111398555218</v>
      </c>
      <c r="H199" s="67">
        <v>16966776</v>
      </c>
      <c r="I199" s="53">
        <v>41450494</v>
      </c>
      <c r="J199" s="68">
        <v>3925911</v>
      </c>
      <c r="K199" s="68">
        <v>62343181</v>
      </c>
      <c r="L199" s="67">
        <v>19029819</v>
      </c>
      <c r="M199" s="53">
        <v>24667458</v>
      </c>
      <c r="N199" s="68">
        <v>10056216</v>
      </c>
      <c r="O199" s="68">
        <v>53753493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26</v>
      </c>
      <c r="B200" s="32" t="s">
        <v>364</v>
      </c>
      <c r="C200" s="33" t="s">
        <v>365</v>
      </c>
      <c r="D200" s="52">
        <v>75867377</v>
      </c>
      <c r="E200" s="53">
        <v>75867377</v>
      </c>
      <c r="F200" s="53">
        <v>58030828</v>
      </c>
      <c r="G200" s="6">
        <f t="shared" si="38"/>
        <v>0.7648983040497104</v>
      </c>
      <c r="H200" s="67">
        <v>28605999</v>
      </c>
      <c r="I200" s="53">
        <v>2387316</v>
      </c>
      <c r="J200" s="68">
        <v>400619</v>
      </c>
      <c r="K200" s="68">
        <v>31393934</v>
      </c>
      <c r="L200" s="67">
        <v>706973</v>
      </c>
      <c r="M200" s="53">
        <v>25601128</v>
      </c>
      <c r="N200" s="68">
        <v>328793</v>
      </c>
      <c r="O200" s="68">
        <v>26636894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26</v>
      </c>
      <c r="B201" s="32" t="s">
        <v>366</v>
      </c>
      <c r="C201" s="33" t="s">
        <v>367</v>
      </c>
      <c r="D201" s="52">
        <v>122097777</v>
      </c>
      <c r="E201" s="53">
        <v>122097777</v>
      </c>
      <c r="F201" s="53">
        <v>66759925</v>
      </c>
      <c r="G201" s="6">
        <f t="shared" si="38"/>
        <v>0.5467742872992684</v>
      </c>
      <c r="H201" s="67">
        <v>33428022</v>
      </c>
      <c r="I201" s="53">
        <v>1977101</v>
      </c>
      <c r="J201" s="68">
        <v>1935765</v>
      </c>
      <c r="K201" s="68">
        <v>37340888</v>
      </c>
      <c r="L201" s="67">
        <v>1932624</v>
      </c>
      <c r="M201" s="53">
        <v>1811480</v>
      </c>
      <c r="N201" s="68">
        <v>25674933</v>
      </c>
      <c r="O201" s="68">
        <v>29419037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26</v>
      </c>
      <c r="B202" s="32" t="s">
        <v>368</v>
      </c>
      <c r="C202" s="33" t="s">
        <v>369</v>
      </c>
      <c r="D202" s="52">
        <v>1767633000</v>
      </c>
      <c r="E202" s="53">
        <v>1767633000</v>
      </c>
      <c r="F202" s="53">
        <v>868702147</v>
      </c>
      <c r="G202" s="6">
        <f t="shared" si="38"/>
        <v>0.49144938287529144</v>
      </c>
      <c r="H202" s="67">
        <v>245353306</v>
      </c>
      <c r="I202" s="53">
        <v>121498420</v>
      </c>
      <c r="J202" s="68">
        <v>92452608</v>
      </c>
      <c r="K202" s="68">
        <v>459304334</v>
      </c>
      <c r="L202" s="67">
        <v>129552022</v>
      </c>
      <c r="M202" s="53">
        <v>193463740</v>
      </c>
      <c r="N202" s="68">
        <v>86382051</v>
      </c>
      <c r="O202" s="68">
        <v>409397813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26</v>
      </c>
      <c r="B203" s="32" t="s">
        <v>370</v>
      </c>
      <c r="C203" s="33" t="s">
        <v>371</v>
      </c>
      <c r="D203" s="52">
        <v>206532063</v>
      </c>
      <c r="E203" s="53">
        <v>206532063</v>
      </c>
      <c r="F203" s="53">
        <v>73732342</v>
      </c>
      <c r="G203" s="6">
        <f t="shared" si="38"/>
        <v>0.35700191500048106</v>
      </c>
      <c r="H203" s="67">
        <v>58503851</v>
      </c>
      <c r="I203" s="53">
        <v>7914554</v>
      </c>
      <c r="J203" s="68">
        <v>6577577</v>
      </c>
      <c r="K203" s="68">
        <v>72995982</v>
      </c>
      <c r="L203" s="67">
        <v>736360</v>
      </c>
      <c r="M203" s="53">
        <v>0</v>
      </c>
      <c r="N203" s="68">
        <v>0</v>
      </c>
      <c r="O203" s="68">
        <v>736360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45</v>
      </c>
      <c r="B204" s="32" t="s">
        <v>372</v>
      </c>
      <c r="C204" s="33" t="s">
        <v>373</v>
      </c>
      <c r="D204" s="52">
        <v>456080101</v>
      </c>
      <c r="E204" s="53">
        <v>456080101</v>
      </c>
      <c r="F204" s="53">
        <v>268671791</v>
      </c>
      <c r="G204" s="6">
        <f t="shared" si="38"/>
        <v>0.5890890446895424</v>
      </c>
      <c r="H204" s="67">
        <v>143257350</v>
      </c>
      <c r="I204" s="53">
        <v>-1964376</v>
      </c>
      <c r="J204" s="68">
        <v>6157670</v>
      </c>
      <c r="K204" s="68">
        <v>147450644</v>
      </c>
      <c r="L204" s="67">
        <v>2024079</v>
      </c>
      <c r="M204" s="53">
        <v>122171760</v>
      </c>
      <c r="N204" s="68">
        <v>-2974692</v>
      </c>
      <c r="O204" s="68">
        <v>121221147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374</v>
      </c>
      <c r="C205" s="36"/>
      <c r="D205" s="54">
        <f>SUM(D199:D204)</f>
        <v>2758786428</v>
      </c>
      <c r="E205" s="55">
        <f>SUM(E199:E204)</f>
        <v>2758786428</v>
      </c>
      <c r="F205" s="55">
        <f>SUM(F199:F204)</f>
        <v>1451993707</v>
      </c>
      <c r="G205" s="7">
        <f t="shared" si="38"/>
        <v>0.5263160976374065</v>
      </c>
      <c r="H205" s="69">
        <f aca="true" t="shared" si="41" ref="H205:W205">SUM(H199:H204)</f>
        <v>526115304</v>
      </c>
      <c r="I205" s="55">
        <f t="shared" si="41"/>
        <v>173263509</v>
      </c>
      <c r="J205" s="70">
        <f t="shared" si="41"/>
        <v>111450150</v>
      </c>
      <c r="K205" s="70">
        <f t="shared" si="41"/>
        <v>810828963</v>
      </c>
      <c r="L205" s="69">
        <f t="shared" si="41"/>
        <v>153981877</v>
      </c>
      <c r="M205" s="55">
        <f t="shared" si="41"/>
        <v>367715566</v>
      </c>
      <c r="N205" s="70">
        <f t="shared" si="41"/>
        <v>119467301</v>
      </c>
      <c r="O205" s="70">
        <f t="shared" si="41"/>
        <v>641164744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26</v>
      </c>
      <c r="B206" s="32" t="s">
        <v>375</v>
      </c>
      <c r="C206" s="33" t="s">
        <v>376</v>
      </c>
      <c r="D206" s="52">
        <v>233966135</v>
      </c>
      <c r="E206" s="53">
        <v>233966135</v>
      </c>
      <c r="F206" s="53">
        <v>18288414</v>
      </c>
      <c r="G206" s="6">
        <f t="shared" si="38"/>
        <v>0.0781669278761219</v>
      </c>
      <c r="H206" s="67">
        <v>18288414</v>
      </c>
      <c r="I206" s="53">
        <v>0</v>
      </c>
      <c r="J206" s="68">
        <v>0</v>
      </c>
      <c r="K206" s="68">
        <v>18288414</v>
      </c>
      <c r="L206" s="67">
        <v>0</v>
      </c>
      <c r="M206" s="53">
        <v>0</v>
      </c>
      <c r="N206" s="68">
        <v>0</v>
      </c>
      <c r="O206" s="68">
        <v>0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26</v>
      </c>
      <c r="B207" s="32" t="s">
        <v>377</v>
      </c>
      <c r="C207" s="33" t="s">
        <v>378</v>
      </c>
      <c r="D207" s="52">
        <v>356743792</v>
      </c>
      <c r="E207" s="53">
        <v>356743792</v>
      </c>
      <c r="F207" s="53">
        <v>154571141</v>
      </c>
      <c r="G207" s="6">
        <f t="shared" si="38"/>
        <v>0.4332833379760677</v>
      </c>
      <c r="H207" s="67">
        <v>53251870</v>
      </c>
      <c r="I207" s="53">
        <v>21667382</v>
      </c>
      <c r="J207" s="68">
        <v>21009488</v>
      </c>
      <c r="K207" s="68">
        <v>95928740</v>
      </c>
      <c r="L207" s="67">
        <v>21009488</v>
      </c>
      <c r="M207" s="53">
        <v>21009488</v>
      </c>
      <c r="N207" s="68">
        <v>16623425</v>
      </c>
      <c r="O207" s="68">
        <v>58642401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26</v>
      </c>
      <c r="B208" s="32" t="s">
        <v>379</v>
      </c>
      <c r="C208" s="33" t="s">
        <v>380</v>
      </c>
      <c r="D208" s="52">
        <v>108734176</v>
      </c>
      <c r="E208" s="53">
        <v>108734176</v>
      </c>
      <c r="F208" s="53">
        <v>52904847</v>
      </c>
      <c r="G208" s="6">
        <f t="shared" si="38"/>
        <v>0.48655214897660143</v>
      </c>
      <c r="H208" s="67">
        <v>8325934</v>
      </c>
      <c r="I208" s="53">
        <v>9818562</v>
      </c>
      <c r="J208" s="68">
        <v>6535716</v>
      </c>
      <c r="K208" s="68">
        <v>24680212</v>
      </c>
      <c r="L208" s="67">
        <v>11086358</v>
      </c>
      <c r="M208" s="53">
        <v>7801791</v>
      </c>
      <c r="N208" s="68">
        <v>9336486</v>
      </c>
      <c r="O208" s="68">
        <v>28224635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26</v>
      </c>
      <c r="B209" s="32" t="s">
        <v>381</v>
      </c>
      <c r="C209" s="33" t="s">
        <v>382</v>
      </c>
      <c r="D209" s="52">
        <v>194982017</v>
      </c>
      <c r="E209" s="53">
        <v>194982017</v>
      </c>
      <c r="F209" s="53">
        <v>120965703</v>
      </c>
      <c r="G209" s="6">
        <f t="shared" si="38"/>
        <v>0.6203941515283432</v>
      </c>
      <c r="H209" s="67">
        <v>13809331</v>
      </c>
      <c r="I209" s="53">
        <v>37356190</v>
      </c>
      <c r="J209" s="68">
        <v>12949832</v>
      </c>
      <c r="K209" s="68">
        <v>64115353</v>
      </c>
      <c r="L209" s="67">
        <v>15824393</v>
      </c>
      <c r="M209" s="53">
        <v>10624269</v>
      </c>
      <c r="N209" s="68">
        <v>30401688</v>
      </c>
      <c r="O209" s="68">
        <v>56850350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26</v>
      </c>
      <c r="B210" s="32" t="s">
        <v>383</v>
      </c>
      <c r="C210" s="33" t="s">
        <v>384</v>
      </c>
      <c r="D210" s="52">
        <v>213271241</v>
      </c>
      <c r="E210" s="53">
        <v>213271241</v>
      </c>
      <c r="F210" s="53">
        <v>118899599</v>
      </c>
      <c r="G210" s="6">
        <f t="shared" si="38"/>
        <v>0.5575041362468557</v>
      </c>
      <c r="H210" s="67">
        <v>33492370</v>
      </c>
      <c r="I210" s="53">
        <v>16525953</v>
      </c>
      <c r="J210" s="68">
        <v>14466491</v>
      </c>
      <c r="K210" s="68">
        <v>64484814</v>
      </c>
      <c r="L210" s="67">
        <v>12857620</v>
      </c>
      <c r="M210" s="53">
        <v>30795867</v>
      </c>
      <c r="N210" s="68">
        <v>10761298</v>
      </c>
      <c r="O210" s="68">
        <v>54414785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26</v>
      </c>
      <c r="B211" s="32" t="s">
        <v>385</v>
      </c>
      <c r="C211" s="33" t="s">
        <v>386</v>
      </c>
      <c r="D211" s="52">
        <v>569606081</v>
      </c>
      <c r="E211" s="53">
        <v>569606081</v>
      </c>
      <c r="F211" s="53">
        <v>352269734</v>
      </c>
      <c r="G211" s="6">
        <f t="shared" si="38"/>
        <v>0.6184444754900712</v>
      </c>
      <c r="H211" s="67">
        <v>132575153</v>
      </c>
      <c r="I211" s="53">
        <v>27915072</v>
      </c>
      <c r="J211" s="68">
        <v>32990259</v>
      </c>
      <c r="K211" s="68">
        <v>193480484</v>
      </c>
      <c r="L211" s="67">
        <v>31491275</v>
      </c>
      <c r="M211" s="53">
        <v>29377227</v>
      </c>
      <c r="N211" s="68">
        <v>97920748</v>
      </c>
      <c r="O211" s="68">
        <v>158789250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45</v>
      </c>
      <c r="B212" s="32" t="s">
        <v>387</v>
      </c>
      <c r="C212" s="33" t="s">
        <v>388</v>
      </c>
      <c r="D212" s="52">
        <v>109869950</v>
      </c>
      <c r="E212" s="53">
        <v>109869950</v>
      </c>
      <c r="F212" s="53">
        <v>71796075</v>
      </c>
      <c r="G212" s="6">
        <f t="shared" si="38"/>
        <v>0.6534641637681641</v>
      </c>
      <c r="H212" s="67">
        <v>38494346</v>
      </c>
      <c r="I212" s="53">
        <v>612847</v>
      </c>
      <c r="J212" s="68">
        <v>810681</v>
      </c>
      <c r="K212" s="68">
        <v>39917874</v>
      </c>
      <c r="L212" s="67">
        <v>174620</v>
      </c>
      <c r="M212" s="53">
        <v>30592146</v>
      </c>
      <c r="N212" s="68">
        <v>1111435</v>
      </c>
      <c r="O212" s="68">
        <v>31878201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389</v>
      </c>
      <c r="C213" s="36"/>
      <c r="D213" s="54">
        <f>SUM(D206:D212)</f>
        <v>1787173392</v>
      </c>
      <c r="E213" s="55">
        <f>SUM(E206:E212)</f>
        <v>1787173392</v>
      </c>
      <c r="F213" s="55">
        <f>SUM(F206:F212)</f>
        <v>889695513</v>
      </c>
      <c r="G213" s="7">
        <f t="shared" si="38"/>
        <v>0.49782271657723964</v>
      </c>
      <c r="H213" s="69">
        <f aca="true" t="shared" si="42" ref="H213:W213">SUM(H206:H212)</f>
        <v>298237418</v>
      </c>
      <c r="I213" s="55">
        <f t="shared" si="42"/>
        <v>113896006</v>
      </c>
      <c r="J213" s="70">
        <f t="shared" si="42"/>
        <v>88762467</v>
      </c>
      <c r="K213" s="70">
        <f t="shared" si="42"/>
        <v>500895891</v>
      </c>
      <c r="L213" s="69">
        <f t="shared" si="42"/>
        <v>92443754</v>
      </c>
      <c r="M213" s="55">
        <f t="shared" si="42"/>
        <v>130200788</v>
      </c>
      <c r="N213" s="70">
        <f t="shared" si="42"/>
        <v>166155080</v>
      </c>
      <c r="O213" s="70">
        <f t="shared" si="42"/>
        <v>388799622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26</v>
      </c>
      <c r="B214" s="32" t="s">
        <v>390</v>
      </c>
      <c r="C214" s="33" t="s">
        <v>391</v>
      </c>
      <c r="D214" s="52">
        <v>159463324</v>
      </c>
      <c r="E214" s="53">
        <v>159463324</v>
      </c>
      <c r="F214" s="53">
        <v>38923045</v>
      </c>
      <c r="G214" s="6">
        <f t="shared" si="38"/>
        <v>0.2440877565050632</v>
      </c>
      <c r="H214" s="67">
        <v>33510956</v>
      </c>
      <c r="I214" s="53">
        <v>0</v>
      </c>
      <c r="J214" s="68">
        <v>0</v>
      </c>
      <c r="K214" s="68">
        <v>33510956</v>
      </c>
      <c r="L214" s="67">
        <v>0</v>
      </c>
      <c r="M214" s="53">
        <v>5412089</v>
      </c>
      <c r="N214" s="68">
        <v>0</v>
      </c>
      <c r="O214" s="68">
        <v>5412089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26</v>
      </c>
      <c r="B215" s="32" t="s">
        <v>392</v>
      </c>
      <c r="C215" s="33" t="s">
        <v>393</v>
      </c>
      <c r="D215" s="52">
        <v>243708993</v>
      </c>
      <c r="E215" s="53">
        <v>243708993</v>
      </c>
      <c r="F215" s="53">
        <v>153766594</v>
      </c>
      <c r="G215" s="6">
        <f t="shared" si="38"/>
        <v>0.6309434547620489</v>
      </c>
      <c r="H215" s="67">
        <v>63130424</v>
      </c>
      <c r="I215" s="53">
        <v>9990511</v>
      </c>
      <c r="J215" s="68">
        <v>9152846</v>
      </c>
      <c r="K215" s="68">
        <v>82273781</v>
      </c>
      <c r="L215" s="67">
        <v>9151407</v>
      </c>
      <c r="M215" s="53">
        <v>52275243</v>
      </c>
      <c r="N215" s="68">
        <v>10066163</v>
      </c>
      <c r="O215" s="68">
        <v>71492813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26</v>
      </c>
      <c r="B216" s="32" t="s">
        <v>394</v>
      </c>
      <c r="C216" s="33" t="s">
        <v>395</v>
      </c>
      <c r="D216" s="52">
        <v>214279309</v>
      </c>
      <c r="E216" s="53">
        <v>214279309</v>
      </c>
      <c r="F216" s="53">
        <v>73954219</v>
      </c>
      <c r="G216" s="6">
        <f t="shared" si="38"/>
        <v>0.3451300050626913</v>
      </c>
      <c r="H216" s="67">
        <v>63542853</v>
      </c>
      <c r="I216" s="53">
        <v>3788139</v>
      </c>
      <c r="J216" s="68">
        <v>3773430</v>
      </c>
      <c r="K216" s="68">
        <v>71104422</v>
      </c>
      <c r="L216" s="67">
        <v>0</v>
      </c>
      <c r="M216" s="53">
        <v>0</v>
      </c>
      <c r="N216" s="68">
        <v>2849797</v>
      </c>
      <c r="O216" s="68">
        <v>2849797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26</v>
      </c>
      <c r="B217" s="32" t="s">
        <v>396</v>
      </c>
      <c r="C217" s="33" t="s">
        <v>397</v>
      </c>
      <c r="D217" s="52">
        <v>61167322</v>
      </c>
      <c r="E217" s="53">
        <v>61167322</v>
      </c>
      <c r="F217" s="53">
        <v>43423135</v>
      </c>
      <c r="G217" s="6">
        <f t="shared" si="38"/>
        <v>0.709907407749517</v>
      </c>
      <c r="H217" s="67">
        <v>19834278</v>
      </c>
      <c r="I217" s="53">
        <v>1861269</v>
      </c>
      <c r="J217" s="68">
        <v>2071633</v>
      </c>
      <c r="K217" s="68">
        <v>23767180</v>
      </c>
      <c r="L217" s="67">
        <v>1691613</v>
      </c>
      <c r="M217" s="53">
        <v>16974894</v>
      </c>
      <c r="N217" s="68">
        <v>989448</v>
      </c>
      <c r="O217" s="68">
        <v>19655955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26</v>
      </c>
      <c r="B218" s="32" t="s">
        <v>398</v>
      </c>
      <c r="C218" s="33" t="s">
        <v>399</v>
      </c>
      <c r="D218" s="52">
        <v>0</v>
      </c>
      <c r="E218" s="53">
        <v>0</v>
      </c>
      <c r="F218" s="53">
        <v>134366758</v>
      </c>
      <c r="G218" s="6">
        <f t="shared" si="38"/>
        <v>0</v>
      </c>
      <c r="H218" s="67">
        <v>107090982</v>
      </c>
      <c r="I218" s="53">
        <v>4000871</v>
      </c>
      <c r="J218" s="68">
        <v>5131433</v>
      </c>
      <c r="K218" s="68">
        <v>116223286</v>
      </c>
      <c r="L218" s="67">
        <v>6330303</v>
      </c>
      <c r="M218" s="53">
        <v>5448136</v>
      </c>
      <c r="N218" s="68">
        <v>6365033</v>
      </c>
      <c r="O218" s="68">
        <v>18143472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45</v>
      </c>
      <c r="B219" s="32" t="s">
        <v>400</v>
      </c>
      <c r="C219" s="33" t="s">
        <v>401</v>
      </c>
      <c r="D219" s="52">
        <v>454560000</v>
      </c>
      <c r="E219" s="53">
        <v>454560000</v>
      </c>
      <c r="F219" s="53">
        <v>286819308</v>
      </c>
      <c r="G219" s="6">
        <f t="shared" si="38"/>
        <v>0.6309822861668427</v>
      </c>
      <c r="H219" s="67">
        <v>157468942</v>
      </c>
      <c r="I219" s="53">
        <v>2136645</v>
      </c>
      <c r="J219" s="68">
        <v>-11658609</v>
      </c>
      <c r="K219" s="68">
        <v>147946978</v>
      </c>
      <c r="L219" s="67">
        <v>15774449</v>
      </c>
      <c r="M219" s="53">
        <v>122386582</v>
      </c>
      <c r="N219" s="68">
        <v>711299</v>
      </c>
      <c r="O219" s="68">
        <v>138872330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402</v>
      </c>
      <c r="C220" s="44"/>
      <c r="D220" s="61">
        <f>SUM(D214:D219)</f>
        <v>1133178948</v>
      </c>
      <c r="E220" s="62">
        <f>SUM(E214:E219)</f>
        <v>1133178948</v>
      </c>
      <c r="F220" s="62">
        <f>SUM(F214:F219)</f>
        <v>731253059</v>
      </c>
      <c r="G220" s="9">
        <f t="shared" si="38"/>
        <v>0.645311193162053</v>
      </c>
      <c r="H220" s="74">
        <f aca="true" t="shared" si="43" ref="H220:W220">SUM(H214:H219)</f>
        <v>444578435</v>
      </c>
      <c r="I220" s="62">
        <f t="shared" si="43"/>
        <v>21777435</v>
      </c>
      <c r="J220" s="75">
        <f t="shared" si="43"/>
        <v>8470733</v>
      </c>
      <c r="K220" s="75">
        <f t="shared" si="43"/>
        <v>474826603</v>
      </c>
      <c r="L220" s="74">
        <f t="shared" si="43"/>
        <v>32947772</v>
      </c>
      <c r="M220" s="62">
        <f t="shared" si="43"/>
        <v>202496944</v>
      </c>
      <c r="N220" s="75">
        <f t="shared" si="43"/>
        <v>20981740</v>
      </c>
      <c r="O220" s="75">
        <f t="shared" si="43"/>
        <v>256426456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403</v>
      </c>
      <c r="C221" s="39"/>
      <c r="D221" s="56">
        <f>SUM(D186:D191,D193:D197,D199:D204,D206:D212,D214:D219)</f>
        <v>9982386216</v>
      </c>
      <c r="E221" s="57">
        <f>SUM(E186:E191,E193:E197,E199:E204,E206:E212,E214:E219)</f>
        <v>9982386216</v>
      </c>
      <c r="F221" s="57">
        <f>SUM(F186:F191,F193:F197,F199:F204,F206:F212,F214:F219)</f>
        <v>5263393702</v>
      </c>
      <c r="G221" s="8">
        <f t="shared" si="38"/>
        <v>0.5272680888226615</v>
      </c>
      <c r="H221" s="71">
        <f aca="true" t="shared" si="44" ref="H221:W221">SUM(H186:H191,H193:H197,H199:H204,H206:H212,H214:H219)</f>
        <v>1961922439</v>
      </c>
      <c r="I221" s="57">
        <f t="shared" si="44"/>
        <v>493895158</v>
      </c>
      <c r="J221" s="72">
        <f t="shared" si="44"/>
        <v>372290714</v>
      </c>
      <c r="K221" s="72">
        <f t="shared" si="44"/>
        <v>2828108311</v>
      </c>
      <c r="L221" s="71">
        <f t="shared" si="44"/>
        <v>477043421</v>
      </c>
      <c r="M221" s="57">
        <f t="shared" si="44"/>
        <v>1445404357</v>
      </c>
      <c r="N221" s="72">
        <f t="shared" si="44"/>
        <v>512837613</v>
      </c>
      <c r="O221" s="72">
        <f t="shared" si="44"/>
        <v>2435285391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404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26</v>
      </c>
      <c r="B224" s="32" t="s">
        <v>405</v>
      </c>
      <c r="C224" s="33" t="s">
        <v>406</v>
      </c>
      <c r="D224" s="52">
        <v>246744318</v>
      </c>
      <c r="E224" s="53">
        <v>246744318</v>
      </c>
      <c r="F224" s="53">
        <v>189357839</v>
      </c>
      <c r="G224" s="6">
        <f aca="true" t="shared" si="45" ref="G224:G248">IF($D224=0,0,$F224/$D224)</f>
        <v>0.7674253272977091</v>
      </c>
      <c r="H224" s="67">
        <v>79875401</v>
      </c>
      <c r="I224" s="53">
        <v>30196745</v>
      </c>
      <c r="J224" s="68">
        <v>0</v>
      </c>
      <c r="K224" s="68">
        <v>110072146</v>
      </c>
      <c r="L224" s="67">
        <v>22416663</v>
      </c>
      <c r="M224" s="53">
        <v>49998978</v>
      </c>
      <c r="N224" s="68">
        <v>6870052</v>
      </c>
      <c r="O224" s="68">
        <v>79285693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26</v>
      </c>
      <c r="B225" s="32" t="s">
        <v>407</v>
      </c>
      <c r="C225" s="33" t="s">
        <v>408</v>
      </c>
      <c r="D225" s="52">
        <v>436078661</v>
      </c>
      <c r="E225" s="53">
        <v>436078661</v>
      </c>
      <c r="F225" s="53">
        <v>93984353</v>
      </c>
      <c r="G225" s="6">
        <f t="shared" si="45"/>
        <v>0.21552155930876885</v>
      </c>
      <c r="H225" s="67">
        <v>68388464</v>
      </c>
      <c r="I225" s="53">
        <v>25595889</v>
      </c>
      <c r="J225" s="68">
        <v>0</v>
      </c>
      <c r="K225" s="68">
        <v>93984353</v>
      </c>
      <c r="L225" s="67">
        <v>0</v>
      </c>
      <c r="M225" s="53">
        <v>0</v>
      </c>
      <c r="N225" s="68">
        <v>0</v>
      </c>
      <c r="O225" s="68">
        <v>0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26</v>
      </c>
      <c r="B226" s="32" t="s">
        <v>409</v>
      </c>
      <c r="C226" s="33" t="s">
        <v>410</v>
      </c>
      <c r="D226" s="52">
        <v>270204274</v>
      </c>
      <c r="E226" s="53">
        <v>270204274</v>
      </c>
      <c r="F226" s="53">
        <v>90119058</v>
      </c>
      <c r="G226" s="6">
        <f t="shared" si="45"/>
        <v>0.33352195605906665</v>
      </c>
      <c r="H226" s="67">
        <v>53783157</v>
      </c>
      <c r="I226" s="53">
        <v>13583956</v>
      </c>
      <c r="J226" s="68">
        <v>10561835</v>
      </c>
      <c r="K226" s="68">
        <v>77928948</v>
      </c>
      <c r="L226" s="67">
        <v>12190110</v>
      </c>
      <c r="M226" s="53">
        <v>0</v>
      </c>
      <c r="N226" s="68">
        <v>0</v>
      </c>
      <c r="O226" s="68">
        <v>12190110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26</v>
      </c>
      <c r="B227" s="32" t="s">
        <v>411</v>
      </c>
      <c r="C227" s="33" t="s">
        <v>412</v>
      </c>
      <c r="D227" s="52">
        <v>196480705</v>
      </c>
      <c r="E227" s="53">
        <v>196480705</v>
      </c>
      <c r="F227" s="53">
        <v>92480220</v>
      </c>
      <c r="G227" s="6">
        <f t="shared" si="45"/>
        <v>0.4706834699112058</v>
      </c>
      <c r="H227" s="67">
        <v>43204005</v>
      </c>
      <c r="I227" s="53">
        <v>9291295</v>
      </c>
      <c r="J227" s="68">
        <v>9925143</v>
      </c>
      <c r="K227" s="68">
        <v>62420443</v>
      </c>
      <c r="L227" s="67">
        <v>8912400</v>
      </c>
      <c r="M227" s="53">
        <v>8884594</v>
      </c>
      <c r="N227" s="68">
        <v>12262783</v>
      </c>
      <c r="O227" s="68">
        <v>30059777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26</v>
      </c>
      <c r="B228" s="32" t="s">
        <v>413</v>
      </c>
      <c r="C228" s="33" t="s">
        <v>414</v>
      </c>
      <c r="D228" s="52">
        <v>417685934</v>
      </c>
      <c r="E228" s="53">
        <v>417685934</v>
      </c>
      <c r="F228" s="53">
        <v>201938226</v>
      </c>
      <c r="G228" s="6">
        <f t="shared" si="45"/>
        <v>0.4834690602724486</v>
      </c>
      <c r="H228" s="67">
        <v>57525135</v>
      </c>
      <c r="I228" s="53">
        <v>26857393</v>
      </c>
      <c r="J228" s="68">
        <v>20877658</v>
      </c>
      <c r="K228" s="68">
        <v>105260186</v>
      </c>
      <c r="L228" s="67">
        <v>30234148</v>
      </c>
      <c r="M228" s="53">
        <v>11779993</v>
      </c>
      <c r="N228" s="68">
        <v>54663899</v>
      </c>
      <c r="O228" s="68">
        <v>96678040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26</v>
      </c>
      <c r="B229" s="32" t="s">
        <v>415</v>
      </c>
      <c r="C229" s="33" t="s">
        <v>416</v>
      </c>
      <c r="D229" s="52">
        <v>156720128</v>
      </c>
      <c r="E229" s="53">
        <v>156720128</v>
      </c>
      <c r="F229" s="53">
        <v>22495198</v>
      </c>
      <c r="G229" s="6">
        <f t="shared" si="45"/>
        <v>0.1435373891476148</v>
      </c>
      <c r="H229" s="67">
        <v>7259061</v>
      </c>
      <c r="I229" s="53">
        <v>5792405</v>
      </c>
      <c r="J229" s="68">
        <v>9443732</v>
      </c>
      <c r="K229" s="68">
        <v>22495198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26</v>
      </c>
      <c r="B230" s="32" t="s">
        <v>417</v>
      </c>
      <c r="C230" s="33" t="s">
        <v>418</v>
      </c>
      <c r="D230" s="52">
        <v>1202985171</v>
      </c>
      <c r="E230" s="53">
        <v>1202985171</v>
      </c>
      <c r="F230" s="53">
        <v>541879358</v>
      </c>
      <c r="G230" s="6">
        <f t="shared" si="45"/>
        <v>0.45044558408775265</v>
      </c>
      <c r="H230" s="67">
        <v>137044934</v>
      </c>
      <c r="I230" s="53">
        <v>86201327</v>
      </c>
      <c r="J230" s="68">
        <v>92487267</v>
      </c>
      <c r="K230" s="68">
        <v>315733528</v>
      </c>
      <c r="L230" s="67">
        <v>69609638</v>
      </c>
      <c r="M230" s="53">
        <v>71444870</v>
      </c>
      <c r="N230" s="68">
        <v>85091322</v>
      </c>
      <c r="O230" s="68">
        <v>226145830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45</v>
      </c>
      <c r="B231" s="32" t="s">
        <v>419</v>
      </c>
      <c r="C231" s="33" t="s">
        <v>420</v>
      </c>
      <c r="D231" s="52">
        <v>359502960</v>
      </c>
      <c r="E231" s="53">
        <v>359502960</v>
      </c>
      <c r="F231" s="53">
        <v>195839331</v>
      </c>
      <c r="G231" s="6">
        <f t="shared" si="45"/>
        <v>0.5447502601925726</v>
      </c>
      <c r="H231" s="67">
        <v>105541215</v>
      </c>
      <c r="I231" s="53">
        <v>3190255</v>
      </c>
      <c r="J231" s="68">
        <v>585747</v>
      </c>
      <c r="K231" s="68">
        <v>109317217</v>
      </c>
      <c r="L231" s="67">
        <v>1631198</v>
      </c>
      <c r="M231" s="53">
        <v>374178</v>
      </c>
      <c r="N231" s="68">
        <v>84516738</v>
      </c>
      <c r="O231" s="68">
        <v>86522114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421</v>
      </c>
      <c r="C232" s="36"/>
      <c r="D232" s="54">
        <f>SUM(D224:D231)</f>
        <v>3286402151</v>
      </c>
      <c r="E232" s="55">
        <f>SUM(E224:E231)</f>
        <v>3286402151</v>
      </c>
      <c r="F232" s="55">
        <f>SUM(F224:F231)</f>
        <v>1428093583</v>
      </c>
      <c r="G232" s="7">
        <f t="shared" si="45"/>
        <v>0.43454620505450126</v>
      </c>
      <c r="H232" s="69">
        <f aca="true" t="shared" si="46" ref="H232:W232">SUM(H224:H231)</f>
        <v>552621372</v>
      </c>
      <c r="I232" s="55">
        <f t="shared" si="46"/>
        <v>200709265</v>
      </c>
      <c r="J232" s="70">
        <f t="shared" si="46"/>
        <v>143881382</v>
      </c>
      <c r="K232" s="70">
        <f t="shared" si="46"/>
        <v>897212019</v>
      </c>
      <c r="L232" s="69">
        <f t="shared" si="46"/>
        <v>144994157</v>
      </c>
      <c r="M232" s="55">
        <f t="shared" si="46"/>
        <v>142482613</v>
      </c>
      <c r="N232" s="70">
        <f t="shared" si="46"/>
        <v>243404794</v>
      </c>
      <c r="O232" s="70">
        <f t="shared" si="46"/>
        <v>530881564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26</v>
      </c>
      <c r="B233" s="32" t="s">
        <v>422</v>
      </c>
      <c r="C233" s="33" t="s">
        <v>423</v>
      </c>
      <c r="D233" s="52">
        <v>260114110</v>
      </c>
      <c r="E233" s="53">
        <v>260114110</v>
      </c>
      <c r="F233" s="53">
        <v>132219827</v>
      </c>
      <c r="G233" s="6">
        <f t="shared" si="45"/>
        <v>0.5083147046502015</v>
      </c>
      <c r="H233" s="67">
        <v>39474128</v>
      </c>
      <c r="I233" s="53">
        <v>18855090</v>
      </c>
      <c r="J233" s="68">
        <v>16376385</v>
      </c>
      <c r="K233" s="68">
        <v>74705603</v>
      </c>
      <c r="L233" s="67">
        <v>11381568</v>
      </c>
      <c r="M233" s="53">
        <v>33947816</v>
      </c>
      <c r="N233" s="68">
        <v>12184840</v>
      </c>
      <c r="O233" s="68">
        <v>57514224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26</v>
      </c>
      <c r="B234" s="32" t="s">
        <v>424</v>
      </c>
      <c r="C234" s="33" t="s">
        <v>425</v>
      </c>
      <c r="D234" s="52">
        <v>1401968134</v>
      </c>
      <c r="E234" s="53">
        <v>1401968134</v>
      </c>
      <c r="F234" s="53">
        <v>673664766</v>
      </c>
      <c r="G234" s="6">
        <f t="shared" si="45"/>
        <v>0.48051360773653645</v>
      </c>
      <c r="H234" s="67">
        <v>189799003</v>
      </c>
      <c r="I234" s="53">
        <v>104341658</v>
      </c>
      <c r="J234" s="68">
        <v>111987822</v>
      </c>
      <c r="K234" s="68">
        <v>406128483</v>
      </c>
      <c r="L234" s="67">
        <v>102596912</v>
      </c>
      <c r="M234" s="53">
        <v>0</v>
      </c>
      <c r="N234" s="68">
        <v>164939371</v>
      </c>
      <c r="O234" s="68">
        <v>267536283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26</v>
      </c>
      <c r="B235" s="32" t="s">
        <v>426</v>
      </c>
      <c r="C235" s="33" t="s">
        <v>427</v>
      </c>
      <c r="D235" s="52">
        <v>967102108</v>
      </c>
      <c r="E235" s="53">
        <v>851780642</v>
      </c>
      <c r="F235" s="53">
        <v>512968823</v>
      </c>
      <c r="G235" s="6">
        <f t="shared" si="45"/>
        <v>0.5304184726272978</v>
      </c>
      <c r="H235" s="67">
        <v>108079521</v>
      </c>
      <c r="I235" s="53">
        <v>81503122</v>
      </c>
      <c r="J235" s="68">
        <v>75682988</v>
      </c>
      <c r="K235" s="68">
        <v>265265631</v>
      </c>
      <c r="L235" s="67">
        <v>74915524</v>
      </c>
      <c r="M235" s="53">
        <v>71333872</v>
      </c>
      <c r="N235" s="68">
        <v>101453796</v>
      </c>
      <c r="O235" s="68">
        <v>247703192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26</v>
      </c>
      <c r="B236" s="32" t="s">
        <v>428</v>
      </c>
      <c r="C236" s="33" t="s">
        <v>429</v>
      </c>
      <c r="D236" s="52">
        <v>152331659</v>
      </c>
      <c r="E236" s="53">
        <v>152331659</v>
      </c>
      <c r="F236" s="53">
        <v>93721646</v>
      </c>
      <c r="G236" s="6">
        <f t="shared" si="45"/>
        <v>0.6152473268869211</v>
      </c>
      <c r="H236" s="67">
        <v>18048934</v>
      </c>
      <c r="I236" s="53">
        <v>31909698</v>
      </c>
      <c r="J236" s="68">
        <v>7780069</v>
      </c>
      <c r="K236" s="68">
        <v>57738701</v>
      </c>
      <c r="L236" s="67">
        <v>8392308</v>
      </c>
      <c r="M236" s="53">
        <v>7439024</v>
      </c>
      <c r="N236" s="68">
        <v>20151613</v>
      </c>
      <c r="O236" s="68">
        <v>35982945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26</v>
      </c>
      <c r="B237" s="32" t="s">
        <v>430</v>
      </c>
      <c r="C237" s="33" t="s">
        <v>431</v>
      </c>
      <c r="D237" s="52">
        <v>325552000</v>
      </c>
      <c r="E237" s="53">
        <v>325552000</v>
      </c>
      <c r="F237" s="53">
        <v>171635465</v>
      </c>
      <c r="G237" s="6">
        <f t="shared" si="45"/>
        <v>0.5272136709342901</v>
      </c>
      <c r="H237" s="67">
        <v>95855819</v>
      </c>
      <c r="I237" s="53">
        <v>1014066</v>
      </c>
      <c r="J237" s="68">
        <v>984504</v>
      </c>
      <c r="K237" s="68">
        <v>97854389</v>
      </c>
      <c r="L237" s="67">
        <v>2522255</v>
      </c>
      <c r="M237" s="53">
        <v>70999857</v>
      </c>
      <c r="N237" s="68">
        <v>258964</v>
      </c>
      <c r="O237" s="68">
        <v>73781076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26</v>
      </c>
      <c r="B238" s="32" t="s">
        <v>432</v>
      </c>
      <c r="C238" s="33" t="s">
        <v>433</v>
      </c>
      <c r="D238" s="52">
        <v>286900150</v>
      </c>
      <c r="E238" s="53">
        <v>286900150</v>
      </c>
      <c r="F238" s="53">
        <v>197368999</v>
      </c>
      <c r="G238" s="6">
        <f t="shared" si="45"/>
        <v>0.6879362001030672</v>
      </c>
      <c r="H238" s="67">
        <v>96186350</v>
      </c>
      <c r="I238" s="53">
        <v>9109150</v>
      </c>
      <c r="J238" s="68">
        <v>1367172</v>
      </c>
      <c r="K238" s="68">
        <v>106662672</v>
      </c>
      <c r="L238" s="67">
        <v>1249954</v>
      </c>
      <c r="M238" s="53">
        <v>11619401</v>
      </c>
      <c r="N238" s="68">
        <v>77836972</v>
      </c>
      <c r="O238" s="68">
        <v>90706327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45</v>
      </c>
      <c r="B239" s="32" t="s">
        <v>434</v>
      </c>
      <c r="C239" s="33" t="s">
        <v>435</v>
      </c>
      <c r="D239" s="52">
        <v>328203720</v>
      </c>
      <c r="E239" s="53">
        <v>328203720</v>
      </c>
      <c r="F239" s="53">
        <v>259546647</v>
      </c>
      <c r="G239" s="6">
        <f t="shared" si="45"/>
        <v>0.7908095831454927</v>
      </c>
      <c r="H239" s="67">
        <v>126429891</v>
      </c>
      <c r="I239" s="53">
        <v>2151943</v>
      </c>
      <c r="J239" s="68">
        <v>1088138</v>
      </c>
      <c r="K239" s="68">
        <v>129669972</v>
      </c>
      <c r="L239" s="67">
        <v>1561808</v>
      </c>
      <c r="M239" s="53">
        <v>116684355</v>
      </c>
      <c r="N239" s="68">
        <v>11630512</v>
      </c>
      <c r="O239" s="68">
        <v>129876675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436</v>
      </c>
      <c r="C240" s="36"/>
      <c r="D240" s="54">
        <f>SUM(D233:D239)</f>
        <v>3722171881</v>
      </c>
      <c r="E240" s="55">
        <f>SUM(E233:E239)</f>
        <v>3606850415</v>
      </c>
      <c r="F240" s="55">
        <f>SUM(F233:F239)</f>
        <v>2041126173</v>
      </c>
      <c r="G240" s="7">
        <f t="shared" si="45"/>
        <v>0.5483696718625553</v>
      </c>
      <c r="H240" s="69">
        <f aca="true" t="shared" si="47" ref="H240:W240">SUM(H233:H239)</f>
        <v>673873646</v>
      </c>
      <c r="I240" s="55">
        <f t="shared" si="47"/>
        <v>248884727</v>
      </c>
      <c r="J240" s="70">
        <f t="shared" si="47"/>
        <v>215267078</v>
      </c>
      <c r="K240" s="70">
        <f t="shared" si="47"/>
        <v>1138025451</v>
      </c>
      <c r="L240" s="69">
        <f t="shared" si="47"/>
        <v>202620329</v>
      </c>
      <c r="M240" s="55">
        <f t="shared" si="47"/>
        <v>312024325</v>
      </c>
      <c r="N240" s="70">
        <f t="shared" si="47"/>
        <v>388456068</v>
      </c>
      <c r="O240" s="70">
        <f t="shared" si="47"/>
        <v>903100722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26</v>
      </c>
      <c r="B241" s="32" t="s">
        <v>437</v>
      </c>
      <c r="C241" s="33" t="s">
        <v>438</v>
      </c>
      <c r="D241" s="52">
        <v>253607930</v>
      </c>
      <c r="E241" s="53">
        <v>253607930</v>
      </c>
      <c r="F241" s="53">
        <v>159406718</v>
      </c>
      <c r="G241" s="6">
        <f t="shared" si="45"/>
        <v>0.628555731676056</v>
      </c>
      <c r="H241" s="67">
        <v>50432882</v>
      </c>
      <c r="I241" s="53">
        <v>47750185</v>
      </c>
      <c r="J241" s="68">
        <v>16462892</v>
      </c>
      <c r="K241" s="68">
        <v>114645959</v>
      </c>
      <c r="L241" s="67">
        <v>19263219</v>
      </c>
      <c r="M241" s="53">
        <v>17271645</v>
      </c>
      <c r="N241" s="68">
        <v>8225895</v>
      </c>
      <c r="O241" s="68">
        <v>44760759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26</v>
      </c>
      <c r="B242" s="32" t="s">
        <v>439</v>
      </c>
      <c r="C242" s="33" t="s">
        <v>440</v>
      </c>
      <c r="D242" s="52">
        <v>1510766710</v>
      </c>
      <c r="E242" s="53">
        <v>1510766710</v>
      </c>
      <c r="F242" s="53">
        <v>776815118</v>
      </c>
      <c r="G242" s="6">
        <f t="shared" si="45"/>
        <v>0.5141860175089508</v>
      </c>
      <c r="H242" s="67">
        <v>209566815</v>
      </c>
      <c r="I242" s="53">
        <v>92220924</v>
      </c>
      <c r="J242" s="68">
        <v>89895437</v>
      </c>
      <c r="K242" s="68">
        <v>391683176</v>
      </c>
      <c r="L242" s="67">
        <v>99568839</v>
      </c>
      <c r="M242" s="53">
        <v>192999336</v>
      </c>
      <c r="N242" s="68">
        <v>92563767</v>
      </c>
      <c r="O242" s="68">
        <v>385131942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26</v>
      </c>
      <c r="B243" s="32" t="s">
        <v>441</v>
      </c>
      <c r="C243" s="33" t="s">
        <v>442</v>
      </c>
      <c r="D243" s="52">
        <v>193689601</v>
      </c>
      <c r="E243" s="53">
        <v>193689601</v>
      </c>
      <c r="F243" s="53">
        <v>503403440</v>
      </c>
      <c r="G243" s="6">
        <f t="shared" si="45"/>
        <v>2.5990215138085806</v>
      </c>
      <c r="H243" s="67">
        <v>47094525</v>
      </c>
      <c r="I243" s="53">
        <v>230744544</v>
      </c>
      <c r="J243" s="68">
        <v>12008168</v>
      </c>
      <c r="K243" s="68">
        <v>289847237</v>
      </c>
      <c r="L243" s="67">
        <v>185007411</v>
      </c>
      <c r="M243" s="53">
        <v>6841775</v>
      </c>
      <c r="N243" s="68">
        <v>21707017</v>
      </c>
      <c r="O243" s="68">
        <v>213556203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26</v>
      </c>
      <c r="B244" s="32" t="s">
        <v>443</v>
      </c>
      <c r="C244" s="33" t="s">
        <v>444</v>
      </c>
      <c r="D244" s="52">
        <v>461647069</v>
      </c>
      <c r="E244" s="53">
        <v>461647069</v>
      </c>
      <c r="F244" s="53">
        <v>271533706</v>
      </c>
      <c r="G244" s="6">
        <f t="shared" si="45"/>
        <v>0.5881846203165215</v>
      </c>
      <c r="H244" s="67">
        <v>121370552</v>
      </c>
      <c r="I244" s="53">
        <v>10981615</v>
      </c>
      <c r="J244" s="68">
        <v>12868189</v>
      </c>
      <c r="K244" s="68">
        <v>145220356</v>
      </c>
      <c r="L244" s="67">
        <v>12966629</v>
      </c>
      <c r="M244" s="53">
        <v>13405135</v>
      </c>
      <c r="N244" s="68">
        <v>99941586</v>
      </c>
      <c r="O244" s="68">
        <v>126313350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26</v>
      </c>
      <c r="B245" s="32" t="s">
        <v>445</v>
      </c>
      <c r="C245" s="33" t="s">
        <v>446</v>
      </c>
      <c r="D245" s="52">
        <v>605179000</v>
      </c>
      <c r="E245" s="53">
        <v>605179000</v>
      </c>
      <c r="F245" s="53">
        <v>396816471</v>
      </c>
      <c r="G245" s="6">
        <f t="shared" si="45"/>
        <v>0.6557009925988839</v>
      </c>
      <c r="H245" s="67">
        <v>226418250</v>
      </c>
      <c r="I245" s="53">
        <v>6038975</v>
      </c>
      <c r="J245" s="68">
        <v>0</v>
      </c>
      <c r="K245" s="68">
        <v>232457225</v>
      </c>
      <c r="L245" s="67">
        <v>4556749</v>
      </c>
      <c r="M245" s="53">
        <v>155018481</v>
      </c>
      <c r="N245" s="68">
        <v>4784016</v>
      </c>
      <c r="O245" s="68">
        <v>164359246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45</v>
      </c>
      <c r="B246" s="32" t="s">
        <v>447</v>
      </c>
      <c r="C246" s="33" t="s">
        <v>448</v>
      </c>
      <c r="D246" s="52">
        <v>184684000</v>
      </c>
      <c r="E246" s="53">
        <v>184684000</v>
      </c>
      <c r="F246" s="53">
        <v>134185228</v>
      </c>
      <c r="G246" s="6">
        <f t="shared" si="45"/>
        <v>0.7265666110762167</v>
      </c>
      <c r="H246" s="67">
        <v>74685133</v>
      </c>
      <c r="I246" s="53">
        <v>225545</v>
      </c>
      <c r="J246" s="68">
        <v>80492</v>
      </c>
      <c r="K246" s="68">
        <v>74991170</v>
      </c>
      <c r="L246" s="67">
        <v>150337</v>
      </c>
      <c r="M246" s="53">
        <v>59043721</v>
      </c>
      <c r="N246" s="68">
        <v>0</v>
      </c>
      <c r="O246" s="68">
        <v>59194058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449</v>
      </c>
      <c r="C247" s="44"/>
      <c r="D247" s="61">
        <f>SUM(D241:D246)</f>
        <v>3209574310</v>
      </c>
      <c r="E247" s="62">
        <f>SUM(E241:E246)</f>
        <v>3209574310</v>
      </c>
      <c r="F247" s="62">
        <f>SUM(F241:F246)</f>
        <v>2242160681</v>
      </c>
      <c r="G247" s="9">
        <f t="shared" si="45"/>
        <v>0.6985850659429038</v>
      </c>
      <c r="H247" s="74">
        <f aca="true" t="shared" si="48" ref="H247:W247">SUM(H241:H246)</f>
        <v>729568157</v>
      </c>
      <c r="I247" s="62">
        <f t="shared" si="48"/>
        <v>387961788</v>
      </c>
      <c r="J247" s="75">
        <f t="shared" si="48"/>
        <v>131315178</v>
      </c>
      <c r="K247" s="75">
        <f t="shared" si="48"/>
        <v>1248845123</v>
      </c>
      <c r="L247" s="74">
        <f t="shared" si="48"/>
        <v>321513184</v>
      </c>
      <c r="M247" s="62">
        <f t="shared" si="48"/>
        <v>444580093</v>
      </c>
      <c r="N247" s="75">
        <f t="shared" si="48"/>
        <v>227222281</v>
      </c>
      <c r="O247" s="75">
        <f t="shared" si="48"/>
        <v>993315558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450</v>
      </c>
      <c r="C248" s="39"/>
      <c r="D248" s="56">
        <f>SUM(D224:D231,D233:D239,D241:D246)</f>
        <v>10218148342</v>
      </c>
      <c r="E248" s="57">
        <f>SUM(E224:E231,E233:E239,E241:E246)</f>
        <v>10102826876</v>
      </c>
      <c r="F248" s="57">
        <f>SUM(F224:F231,F233:F239,F241:F246)</f>
        <v>5711380437</v>
      </c>
      <c r="G248" s="8">
        <f t="shared" si="45"/>
        <v>0.5589447565097798</v>
      </c>
      <c r="H248" s="71">
        <f aca="true" t="shared" si="49" ref="H248:W248">SUM(H224:H231,H233:H239,H241:H246)</f>
        <v>1956063175</v>
      </c>
      <c r="I248" s="57">
        <f t="shared" si="49"/>
        <v>837555780</v>
      </c>
      <c r="J248" s="72">
        <f t="shared" si="49"/>
        <v>490463638</v>
      </c>
      <c r="K248" s="72">
        <f t="shared" si="49"/>
        <v>3284082593</v>
      </c>
      <c r="L248" s="71">
        <f t="shared" si="49"/>
        <v>669127670</v>
      </c>
      <c r="M248" s="57">
        <f t="shared" si="49"/>
        <v>899087031</v>
      </c>
      <c r="N248" s="72">
        <f t="shared" si="49"/>
        <v>859083143</v>
      </c>
      <c r="O248" s="72">
        <f t="shared" si="49"/>
        <v>2427297844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451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26</v>
      </c>
      <c r="B251" s="32" t="s">
        <v>452</v>
      </c>
      <c r="C251" s="33" t="s">
        <v>453</v>
      </c>
      <c r="D251" s="52">
        <v>197637000</v>
      </c>
      <c r="E251" s="53">
        <v>197637000</v>
      </c>
      <c r="F251" s="53">
        <v>137719383</v>
      </c>
      <c r="G251" s="6">
        <f aca="true" t="shared" si="50" ref="G251:G278">IF($D251=0,0,$F251/$D251)</f>
        <v>0.696829960989086</v>
      </c>
      <c r="H251" s="67">
        <v>70190078</v>
      </c>
      <c r="I251" s="53">
        <v>3511897</v>
      </c>
      <c r="J251" s="68">
        <v>1807130</v>
      </c>
      <c r="K251" s="68">
        <v>75509105</v>
      </c>
      <c r="L251" s="67">
        <v>8366145</v>
      </c>
      <c r="M251" s="53">
        <v>51651914</v>
      </c>
      <c r="N251" s="68">
        <v>2192219</v>
      </c>
      <c r="O251" s="68">
        <v>62210278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26</v>
      </c>
      <c r="B252" s="32" t="s">
        <v>454</v>
      </c>
      <c r="C252" s="33" t="s">
        <v>455</v>
      </c>
      <c r="D252" s="52">
        <v>1166255700</v>
      </c>
      <c r="E252" s="53">
        <v>1166255700</v>
      </c>
      <c r="F252" s="53">
        <v>521889303</v>
      </c>
      <c r="G252" s="6">
        <f t="shared" si="50"/>
        <v>0.44749132029965644</v>
      </c>
      <c r="H252" s="67">
        <v>180650944</v>
      </c>
      <c r="I252" s="53">
        <v>54785191</v>
      </c>
      <c r="J252" s="68">
        <v>74763257</v>
      </c>
      <c r="K252" s="68">
        <v>310199392</v>
      </c>
      <c r="L252" s="67">
        <v>63497983</v>
      </c>
      <c r="M252" s="53">
        <v>74873113</v>
      </c>
      <c r="N252" s="68">
        <v>73318815</v>
      </c>
      <c r="O252" s="68">
        <v>211689911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26</v>
      </c>
      <c r="B253" s="32" t="s">
        <v>456</v>
      </c>
      <c r="C253" s="33" t="s">
        <v>457</v>
      </c>
      <c r="D253" s="52">
        <v>2685772859</v>
      </c>
      <c r="E253" s="53">
        <v>2685772859</v>
      </c>
      <c r="F253" s="53">
        <v>1187285068</v>
      </c>
      <c r="G253" s="6">
        <f t="shared" si="50"/>
        <v>0.44206458637089086</v>
      </c>
      <c r="H253" s="67">
        <v>252369724</v>
      </c>
      <c r="I253" s="53">
        <v>181464445</v>
      </c>
      <c r="J253" s="68">
        <v>170225310</v>
      </c>
      <c r="K253" s="68">
        <v>604059479</v>
      </c>
      <c r="L253" s="67">
        <v>137685141</v>
      </c>
      <c r="M253" s="53">
        <v>287115645</v>
      </c>
      <c r="N253" s="68">
        <v>158424803</v>
      </c>
      <c r="O253" s="68">
        <v>583225589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26</v>
      </c>
      <c r="B254" s="32" t="s">
        <v>458</v>
      </c>
      <c r="C254" s="33" t="s">
        <v>459</v>
      </c>
      <c r="D254" s="52">
        <v>110459929</v>
      </c>
      <c r="E254" s="53">
        <v>110459929</v>
      </c>
      <c r="F254" s="53">
        <v>56482755</v>
      </c>
      <c r="G254" s="6">
        <f t="shared" si="50"/>
        <v>0.511341583426149</v>
      </c>
      <c r="H254" s="67">
        <v>24407595</v>
      </c>
      <c r="I254" s="53">
        <v>5893622</v>
      </c>
      <c r="J254" s="68">
        <v>4877749</v>
      </c>
      <c r="K254" s="68">
        <v>35178966</v>
      </c>
      <c r="L254" s="67">
        <v>10662562</v>
      </c>
      <c r="M254" s="53">
        <v>6448167</v>
      </c>
      <c r="N254" s="68">
        <v>4193060</v>
      </c>
      <c r="O254" s="68">
        <v>21303789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26</v>
      </c>
      <c r="B255" s="32" t="s">
        <v>460</v>
      </c>
      <c r="C255" s="33" t="s">
        <v>461</v>
      </c>
      <c r="D255" s="52">
        <v>379187661</v>
      </c>
      <c r="E255" s="53">
        <v>379187661</v>
      </c>
      <c r="F255" s="53">
        <v>238448419</v>
      </c>
      <c r="G255" s="6">
        <f t="shared" si="50"/>
        <v>0.6288401325379626</v>
      </c>
      <c r="H255" s="67">
        <v>107185062</v>
      </c>
      <c r="I255" s="53">
        <v>10826834</v>
      </c>
      <c r="J255" s="68">
        <v>10349854</v>
      </c>
      <c r="K255" s="68">
        <v>128361750</v>
      </c>
      <c r="L255" s="67">
        <v>24291499</v>
      </c>
      <c r="M255" s="53">
        <v>72983337</v>
      </c>
      <c r="N255" s="68">
        <v>12811833</v>
      </c>
      <c r="O255" s="68">
        <v>110086669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45</v>
      </c>
      <c r="B256" s="32" t="s">
        <v>462</v>
      </c>
      <c r="C256" s="33" t="s">
        <v>463</v>
      </c>
      <c r="D256" s="52">
        <v>241314000</v>
      </c>
      <c r="E256" s="53">
        <v>241314000</v>
      </c>
      <c r="F256" s="53">
        <v>187476965</v>
      </c>
      <c r="G256" s="6">
        <f t="shared" si="50"/>
        <v>0.7769004906470408</v>
      </c>
      <c r="H256" s="67">
        <v>101027693</v>
      </c>
      <c r="I256" s="53">
        <v>1206482</v>
      </c>
      <c r="J256" s="68">
        <v>1995937</v>
      </c>
      <c r="K256" s="68">
        <v>104230112</v>
      </c>
      <c r="L256" s="67">
        <v>1159336</v>
      </c>
      <c r="M256" s="53">
        <v>80796961</v>
      </c>
      <c r="N256" s="68">
        <v>1290556</v>
      </c>
      <c r="O256" s="68">
        <v>83246853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464</v>
      </c>
      <c r="C257" s="36"/>
      <c r="D257" s="54">
        <f>SUM(D251:D256)</f>
        <v>4780627149</v>
      </c>
      <c r="E257" s="55">
        <f>SUM(E251:E256)</f>
        <v>4780627149</v>
      </c>
      <c r="F257" s="55">
        <f>SUM(F251:F256)</f>
        <v>2329301893</v>
      </c>
      <c r="G257" s="7">
        <f t="shared" si="50"/>
        <v>0.4872377243406731</v>
      </c>
      <c r="H257" s="69">
        <f aca="true" t="shared" si="51" ref="H257:W257">SUM(H251:H256)</f>
        <v>735831096</v>
      </c>
      <c r="I257" s="55">
        <f t="shared" si="51"/>
        <v>257688471</v>
      </c>
      <c r="J257" s="70">
        <f t="shared" si="51"/>
        <v>264019237</v>
      </c>
      <c r="K257" s="70">
        <f t="shared" si="51"/>
        <v>1257538804</v>
      </c>
      <c r="L257" s="69">
        <f t="shared" si="51"/>
        <v>245662666</v>
      </c>
      <c r="M257" s="55">
        <f t="shared" si="51"/>
        <v>573869137</v>
      </c>
      <c r="N257" s="70">
        <f t="shared" si="51"/>
        <v>252231286</v>
      </c>
      <c r="O257" s="70">
        <f t="shared" si="51"/>
        <v>1071763089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26</v>
      </c>
      <c r="B258" s="32" t="s">
        <v>465</v>
      </c>
      <c r="C258" s="33" t="s">
        <v>466</v>
      </c>
      <c r="D258" s="52">
        <v>75858000</v>
      </c>
      <c r="E258" s="53">
        <v>75858000</v>
      </c>
      <c r="F258" s="53">
        <v>54348754</v>
      </c>
      <c r="G258" s="6">
        <f t="shared" si="50"/>
        <v>0.7164538216140683</v>
      </c>
      <c r="H258" s="67">
        <v>32833625</v>
      </c>
      <c r="I258" s="53">
        <v>1230140</v>
      </c>
      <c r="J258" s="68">
        <v>709348</v>
      </c>
      <c r="K258" s="68">
        <v>34773113</v>
      </c>
      <c r="L258" s="67">
        <v>167896</v>
      </c>
      <c r="M258" s="53">
        <v>180800</v>
      </c>
      <c r="N258" s="68">
        <v>19226945</v>
      </c>
      <c r="O258" s="68">
        <v>19575641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26</v>
      </c>
      <c r="B259" s="32" t="s">
        <v>467</v>
      </c>
      <c r="C259" s="33" t="s">
        <v>468</v>
      </c>
      <c r="D259" s="52">
        <v>132611944</v>
      </c>
      <c r="E259" s="53">
        <v>132611944</v>
      </c>
      <c r="F259" s="53">
        <v>56367006</v>
      </c>
      <c r="G259" s="6">
        <f t="shared" si="50"/>
        <v>0.42505225622814186</v>
      </c>
      <c r="H259" s="67">
        <v>32719078</v>
      </c>
      <c r="I259" s="53">
        <v>6452998</v>
      </c>
      <c r="J259" s="68">
        <v>3650358</v>
      </c>
      <c r="K259" s="68">
        <v>42822434</v>
      </c>
      <c r="L259" s="67">
        <v>3620518</v>
      </c>
      <c r="M259" s="53">
        <v>5088558</v>
      </c>
      <c r="N259" s="68">
        <v>4835496</v>
      </c>
      <c r="O259" s="68">
        <v>13544572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26</v>
      </c>
      <c r="B260" s="32" t="s">
        <v>469</v>
      </c>
      <c r="C260" s="33" t="s">
        <v>470</v>
      </c>
      <c r="D260" s="52">
        <v>480398090</v>
      </c>
      <c r="E260" s="53">
        <v>480398090</v>
      </c>
      <c r="F260" s="53">
        <v>232522818</v>
      </c>
      <c r="G260" s="6">
        <f t="shared" si="50"/>
        <v>0.48402111257353253</v>
      </c>
      <c r="H260" s="67">
        <v>74167942</v>
      </c>
      <c r="I260" s="53">
        <v>23407721</v>
      </c>
      <c r="J260" s="68">
        <v>66946527</v>
      </c>
      <c r="K260" s="68">
        <v>164522190</v>
      </c>
      <c r="L260" s="67">
        <v>22719586</v>
      </c>
      <c r="M260" s="53">
        <v>25470505</v>
      </c>
      <c r="N260" s="68">
        <v>19810537</v>
      </c>
      <c r="O260" s="68">
        <v>68000628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26</v>
      </c>
      <c r="B261" s="32" t="s">
        <v>471</v>
      </c>
      <c r="C261" s="33" t="s">
        <v>472</v>
      </c>
      <c r="D261" s="52">
        <v>334286000</v>
      </c>
      <c r="E261" s="53">
        <v>334286000</v>
      </c>
      <c r="F261" s="53">
        <v>108690853</v>
      </c>
      <c r="G261" s="6">
        <f t="shared" si="50"/>
        <v>0.3251432994501714</v>
      </c>
      <c r="H261" s="67">
        <v>51592530</v>
      </c>
      <c r="I261" s="53">
        <v>19516437</v>
      </c>
      <c r="J261" s="68">
        <v>19531632</v>
      </c>
      <c r="K261" s="68">
        <v>90640599</v>
      </c>
      <c r="L261" s="67">
        <v>18050254</v>
      </c>
      <c r="M261" s="53">
        <v>0</v>
      </c>
      <c r="N261" s="68">
        <v>0</v>
      </c>
      <c r="O261" s="68">
        <v>18050254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26</v>
      </c>
      <c r="B262" s="32" t="s">
        <v>473</v>
      </c>
      <c r="C262" s="33" t="s">
        <v>474</v>
      </c>
      <c r="D262" s="52">
        <v>218268671</v>
      </c>
      <c r="E262" s="53">
        <v>218268671</v>
      </c>
      <c r="F262" s="53">
        <v>68587263</v>
      </c>
      <c r="G262" s="6">
        <f t="shared" si="50"/>
        <v>0.3142332002378848</v>
      </c>
      <c r="H262" s="67">
        <v>43409404</v>
      </c>
      <c r="I262" s="53">
        <v>9033255</v>
      </c>
      <c r="J262" s="68">
        <v>6716501</v>
      </c>
      <c r="K262" s="68">
        <v>59159160</v>
      </c>
      <c r="L262" s="67">
        <v>7462310</v>
      </c>
      <c r="M262" s="53">
        <v>0</v>
      </c>
      <c r="N262" s="68">
        <v>1965793</v>
      </c>
      <c r="O262" s="68">
        <v>9428103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45</v>
      </c>
      <c r="B263" s="32" t="s">
        <v>475</v>
      </c>
      <c r="C263" s="33" t="s">
        <v>476</v>
      </c>
      <c r="D263" s="52">
        <v>437670000</v>
      </c>
      <c r="E263" s="53">
        <v>437670000</v>
      </c>
      <c r="F263" s="53">
        <v>288891353</v>
      </c>
      <c r="G263" s="6">
        <f t="shared" si="50"/>
        <v>0.6600666095460049</v>
      </c>
      <c r="H263" s="67">
        <v>165335966</v>
      </c>
      <c r="I263" s="53">
        <v>3246404</v>
      </c>
      <c r="J263" s="68">
        <v>4614719</v>
      </c>
      <c r="K263" s="68">
        <v>173197089</v>
      </c>
      <c r="L263" s="67">
        <v>19263359</v>
      </c>
      <c r="M263" s="53">
        <v>96055998</v>
      </c>
      <c r="N263" s="68">
        <v>374907</v>
      </c>
      <c r="O263" s="68">
        <v>115694264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477</v>
      </c>
      <c r="C264" s="36"/>
      <c r="D264" s="54">
        <f>SUM(D258:D263)</f>
        <v>1679092705</v>
      </c>
      <c r="E264" s="55">
        <f>SUM(E258:E263)</f>
        <v>1679092705</v>
      </c>
      <c r="F264" s="55">
        <f>SUM(F258:F263)</f>
        <v>809408047</v>
      </c>
      <c r="G264" s="7">
        <f t="shared" si="50"/>
        <v>0.48205083887848826</v>
      </c>
      <c r="H264" s="69">
        <f aca="true" t="shared" si="52" ref="H264:W264">SUM(H258:H263)</f>
        <v>400058545</v>
      </c>
      <c r="I264" s="55">
        <f t="shared" si="52"/>
        <v>62886955</v>
      </c>
      <c r="J264" s="70">
        <f t="shared" si="52"/>
        <v>102169085</v>
      </c>
      <c r="K264" s="70">
        <f t="shared" si="52"/>
        <v>565114585</v>
      </c>
      <c r="L264" s="69">
        <f t="shared" si="52"/>
        <v>71283923</v>
      </c>
      <c r="M264" s="55">
        <f t="shared" si="52"/>
        <v>126795861</v>
      </c>
      <c r="N264" s="70">
        <f t="shared" si="52"/>
        <v>46213678</v>
      </c>
      <c r="O264" s="70">
        <f t="shared" si="52"/>
        <v>244293462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26</v>
      </c>
      <c r="B265" s="32" t="s">
        <v>478</v>
      </c>
      <c r="C265" s="33" t="s">
        <v>479</v>
      </c>
      <c r="D265" s="52">
        <v>215049874</v>
      </c>
      <c r="E265" s="53">
        <v>215049874</v>
      </c>
      <c r="F265" s="53">
        <v>143100514</v>
      </c>
      <c r="G265" s="6">
        <f t="shared" si="50"/>
        <v>0.6654294249900374</v>
      </c>
      <c r="H265" s="67">
        <v>51202164</v>
      </c>
      <c r="I265" s="53">
        <v>16391546</v>
      </c>
      <c r="J265" s="68">
        <v>16499459</v>
      </c>
      <c r="K265" s="68">
        <v>84093169</v>
      </c>
      <c r="L265" s="67">
        <v>15107131</v>
      </c>
      <c r="M265" s="53">
        <v>30124718</v>
      </c>
      <c r="N265" s="68">
        <v>13775496</v>
      </c>
      <c r="O265" s="68">
        <v>59007345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26</v>
      </c>
      <c r="B266" s="32" t="s">
        <v>480</v>
      </c>
      <c r="C266" s="33" t="s">
        <v>481</v>
      </c>
      <c r="D266" s="52">
        <v>125522440</v>
      </c>
      <c r="E266" s="53">
        <v>125522440</v>
      </c>
      <c r="F266" s="53">
        <v>23284870</v>
      </c>
      <c r="G266" s="6">
        <f t="shared" si="50"/>
        <v>0.18550364381062062</v>
      </c>
      <c r="H266" s="67">
        <v>20660559</v>
      </c>
      <c r="I266" s="53">
        <v>2624311</v>
      </c>
      <c r="J266" s="68">
        <v>0</v>
      </c>
      <c r="K266" s="68">
        <v>23284870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26</v>
      </c>
      <c r="B267" s="32" t="s">
        <v>482</v>
      </c>
      <c r="C267" s="33" t="s">
        <v>483</v>
      </c>
      <c r="D267" s="52">
        <v>129618186</v>
      </c>
      <c r="E267" s="53">
        <v>129618186</v>
      </c>
      <c r="F267" s="53">
        <v>47025589</v>
      </c>
      <c r="G267" s="6">
        <f t="shared" si="50"/>
        <v>0.3628008572809374</v>
      </c>
      <c r="H267" s="67">
        <v>35048421</v>
      </c>
      <c r="I267" s="53">
        <v>1084556</v>
      </c>
      <c r="J267" s="68">
        <v>793085</v>
      </c>
      <c r="K267" s="68">
        <v>36926062</v>
      </c>
      <c r="L267" s="67">
        <v>1259058</v>
      </c>
      <c r="M267" s="53">
        <v>10678856</v>
      </c>
      <c r="N267" s="68">
        <v>-1838387</v>
      </c>
      <c r="O267" s="68">
        <v>10099527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26</v>
      </c>
      <c r="B268" s="32" t="s">
        <v>484</v>
      </c>
      <c r="C268" s="33" t="s">
        <v>485</v>
      </c>
      <c r="D268" s="52">
        <v>201858386</v>
      </c>
      <c r="E268" s="53">
        <v>201858386</v>
      </c>
      <c r="F268" s="53">
        <v>83250019</v>
      </c>
      <c r="G268" s="6">
        <f t="shared" si="50"/>
        <v>0.41241793640418783</v>
      </c>
      <c r="H268" s="67">
        <v>24076279</v>
      </c>
      <c r="I268" s="53">
        <v>11941897</v>
      </c>
      <c r="J268" s="68">
        <v>7431182</v>
      </c>
      <c r="K268" s="68">
        <v>43449358</v>
      </c>
      <c r="L268" s="67">
        <v>9431796</v>
      </c>
      <c r="M268" s="53">
        <v>10162951</v>
      </c>
      <c r="N268" s="68">
        <v>20205914</v>
      </c>
      <c r="O268" s="68">
        <v>39800661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26</v>
      </c>
      <c r="B269" s="32" t="s">
        <v>486</v>
      </c>
      <c r="C269" s="33" t="s">
        <v>487</v>
      </c>
      <c r="D269" s="52">
        <v>119230604</v>
      </c>
      <c r="E269" s="53">
        <v>119230604</v>
      </c>
      <c r="F269" s="53">
        <v>86797570</v>
      </c>
      <c r="G269" s="6">
        <f t="shared" si="50"/>
        <v>0.7279806281950899</v>
      </c>
      <c r="H269" s="67">
        <v>27718093</v>
      </c>
      <c r="I269" s="53">
        <v>2157227</v>
      </c>
      <c r="J269" s="68">
        <v>5734603</v>
      </c>
      <c r="K269" s="68">
        <v>35609923</v>
      </c>
      <c r="L269" s="67">
        <v>1766630</v>
      </c>
      <c r="M269" s="53">
        <v>17950458</v>
      </c>
      <c r="N269" s="68">
        <v>31470559</v>
      </c>
      <c r="O269" s="68">
        <v>51187647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45</v>
      </c>
      <c r="B270" s="32" t="s">
        <v>488</v>
      </c>
      <c r="C270" s="33" t="s">
        <v>489</v>
      </c>
      <c r="D270" s="52">
        <v>611674600</v>
      </c>
      <c r="E270" s="53">
        <v>611674600</v>
      </c>
      <c r="F270" s="53">
        <v>206667935</v>
      </c>
      <c r="G270" s="6">
        <f t="shared" si="50"/>
        <v>0.3378723507564316</v>
      </c>
      <c r="H270" s="67">
        <v>96959621</v>
      </c>
      <c r="I270" s="53">
        <v>2156428</v>
      </c>
      <c r="J270" s="68">
        <v>781242</v>
      </c>
      <c r="K270" s="68">
        <v>99897291</v>
      </c>
      <c r="L270" s="67">
        <v>351638</v>
      </c>
      <c r="M270" s="53">
        <v>58509594</v>
      </c>
      <c r="N270" s="68">
        <v>47909412</v>
      </c>
      <c r="O270" s="68">
        <v>106770644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490</v>
      </c>
      <c r="C271" s="36"/>
      <c r="D271" s="54">
        <f>SUM(D265:D270)</f>
        <v>1402954090</v>
      </c>
      <c r="E271" s="55">
        <f>SUM(E265:E270)</f>
        <v>1402954090</v>
      </c>
      <c r="F271" s="55">
        <f>SUM(F265:F270)</f>
        <v>590126497</v>
      </c>
      <c r="G271" s="7">
        <f t="shared" si="50"/>
        <v>0.42063136720318484</v>
      </c>
      <c r="H271" s="69">
        <f aca="true" t="shared" si="53" ref="H271:W271">SUM(H265:H270)</f>
        <v>255665137</v>
      </c>
      <c r="I271" s="55">
        <f t="shared" si="53"/>
        <v>36355965</v>
      </c>
      <c r="J271" s="70">
        <f t="shared" si="53"/>
        <v>31239571</v>
      </c>
      <c r="K271" s="70">
        <f t="shared" si="53"/>
        <v>323260673</v>
      </c>
      <c r="L271" s="69">
        <f t="shared" si="53"/>
        <v>27916253</v>
      </c>
      <c r="M271" s="55">
        <f t="shared" si="53"/>
        <v>127426577</v>
      </c>
      <c r="N271" s="70">
        <f t="shared" si="53"/>
        <v>111522994</v>
      </c>
      <c r="O271" s="70">
        <f t="shared" si="53"/>
        <v>266865824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26</v>
      </c>
      <c r="B272" s="32" t="s">
        <v>491</v>
      </c>
      <c r="C272" s="33" t="s">
        <v>492</v>
      </c>
      <c r="D272" s="52">
        <v>107581839</v>
      </c>
      <c r="E272" s="53">
        <v>107581839</v>
      </c>
      <c r="F272" s="53">
        <v>89311511</v>
      </c>
      <c r="G272" s="6">
        <f t="shared" si="50"/>
        <v>0.8301727487666389</v>
      </c>
      <c r="H272" s="67">
        <v>24422013</v>
      </c>
      <c r="I272" s="53">
        <v>16806476</v>
      </c>
      <c r="J272" s="68">
        <v>8796149</v>
      </c>
      <c r="K272" s="68">
        <v>50024638</v>
      </c>
      <c r="L272" s="67">
        <v>2733490</v>
      </c>
      <c r="M272" s="53">
        <v>19832359</v>
      </c>
      <c r="N272" s="68">
        <v>16721024</v>
      </c>
      <c r="O272" s="68">
        <v>39286873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26</v>
      </c>
      <c r="B273" s="32" t="s">
        <v>493</v>
      </c>
      <c r="C273" s="33" t="s">
        <v>494</v>
      </c>
      <c r="D273" s="52">
        <v>959132732</v>
      </c>
      <c r="E273" s="53">
        <v>959132732</v>
      </c>
      <c r="F273" s="53">
        <v>499257330</v>
      </c>
      <c r="G273" s="6">
        <f t="shared" si="50"/>
        <v>0.5205299676916876</v>
      </c>
      <c r="H273" s="67">
        <v>114634131</v>
      </c>
      <c r="I273" s="53">
        <v>84312408</v>
      </c>
      <c r="J273" s="68">
        <v>80380053</v>
      </c>
      <c r="K273" s="68">
        <v>279326592</v>
      </c>
      <c r="L273" s="67">
        <v>62219392</v>
      </c>
      <c r="M273" s="53">
        <v>64945627</v>
      </c>
      <c r="N273" s="68">
        <v>92765719</v>
      </c>
      <c r="O273" s="68">
        <v>219930738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26</v>
      </c>
      <c r="B274" s="32" t="s">
        <v>495</v>
      </c>
      <c r="C274" s="33" t="s">
        <v>496</v>
      </c>
      <c r="D274" s="52">
        <v>1793178578</v>
      </c>
      <c r="E274" s="53">
        <v>1793178578</v>
      </c>
      <c r="F274" s="53">
        <v>911882833</v>
      </c>
      <c r="G274" s="6">
        <f t="shared" si="50"/>
        <v>0.5085287344984109</v>
      </c>
      <c r="H274" s="67">
        <v>274063119</v>
      </c>
      <c r="I274" s="53">
        <v>108838349</v>
      </c>
      <c r="J274" s="68">
        <v>109016664</v>
      </c>
      <c r="K274" s="68">
        <v>491918132</v>
      </c>
      <c r="L274" s="67">
        <v>102693288</v>
      </c>
      <c r="M274" s="53">
        <v>224769644</v>
      </c>
      <c r="N274" s="68">
        <v>92501769</v>
      </c>
      <c r="O274" s="68">
        <v>419964701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26</v>
      </c>
      <c r="B275" s="32" t="s">
        <v>497</v>
      </c>
      <c r="C275" s="33" t="s">
        <v>498</v>
      </c>
      <c r="D275" s="52">
        <v>261617700</v>
      </c>
      <c r="E275" s="53">
        <v>261617700</v>
      </c>
      <c r="F275" s="53">
        <v>136714095</v>
      </c>
      <c r="G275" s="6">
        <f t="shared" si="50"/>
        <v>0.522572039277159</v>
      </c>
      <c r="H275" s="67">
        <v>45554522</v>
      </c>
      <c r="I275" s="53">
        <v>14527091</v>
      </c>
      <c r="J275" s="68">
        <v>13658668</v>
      </c>
      <c r="K275" s="68">
        <v>73740281</v>
      </c>
      <c r="L275" s="67">
        <v>13889867</v>
      </c>
      <c r="M275" s="53">
        <v>11457924</v>
      </c>
      <c r="N275" s="68">
        <v>37626023</v>
      </c>
      <c r="O275" s="68">
        <v>62973814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45</v>
      </c>
      <c r="B276" s="32" t="s">
        <v>499</v>
      </c>
      <c r="C276" s="33" t="s">
        <v>500</v>
      </c>
      <c r="D276" s="52">
        <v>173017600</v>
      </c>
      <c r="E276" s="53">
        <v>173017600</v>
      </c>
      <c r="F276" s="53">
        <v>123172266</v>
      </c>
      <c r="G276" s="6">
        <f t="shared" si="50"/>
        <v>0.7119059910668047</v>
      </c>
      <c r="H276" s="67">
        <v>66826008</v>
      </c>
      <c r="I276" s="53">
        <v>1000000</v>
      </c>
      <c r="J276" s="68">
        <v>610198</v>
      </c>
      <c r="K276" s="68">
        <v>68436206</v>
      </c>
      <c r="L276" s="67">
        <v>1048843</v>
      </c>
      <c r="M276" s="53">
        <v>52952960</v>
      </c>
      <c r="N276" s="68">
        <v>734257</v>
      </c>
      <c r="O276" s="68">
        <v>54736060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501</v>
      </c>
      <c r="C277" s="44"/>
      <c r="D277" s="61">
        <f>SUM(D272:D276)</f>
        <v>3294528449</v>
      </c>
      <c r="E277" s="62">
        <f>SUM(E272:E276)</f>
        <v>3294528449</v>
      </c>
      <c r="F277" s="62">
        <f>SUM(F272:F276)</f>
        <v>1760338035</v>
      </c>
      <c r="G277" s="9">
        <f t="shared" si="50"/>
        <v>0.5343216980063783</v>
      </c>
      <c r="H277" s="74">
        <f aca="true" t="shared" si="54" ref="H277:W277">SUM(H272:H276)</f>
        <v>525499793</v>
      </c>
      <c r="I277" s="62">
        <f t="shared" si="54"/>
        <v>225484324</v>
      </c>
      <c r="J277" s="75">
        <f t="shared" si="54"/>
        <v>212461732</v>
      </c>
      <c r="K277" s="75">
        <f t="shared" si="54"/>
        <v>963445849</v>
      </c>
      <c r="L277" s="74">
        <f t="shared" si="54"/>
        <v>182584880</v>
      </c>
      <c r="M277" s="62">
        <f t="shared" si="54"/>
        <v>373958514</v>
      </c>
      <c r="N277" s="75">
        <f t="shared" si="54"/>
        <v>240348792</v>
      </c>
      <c r="O277" s="75">
        <f t="shared" si="54"/>
        <v>796892186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502</v>
      </c>
      <c r="C278" s="39"/>
      <c r="D278" s="56">
        <f>SUM(D251:D256,D258:D263,D265:D270,D272:D276)</f>
        <v>11157202393</v>
      </c>
      <c r="E278" s="57">
        <f>SUM(E251:E256,E258:E263,E265:E270,E272:E276)</f>
        <v>11157202393</v>
      </c>
      <c r="F278" s="57">
        <f>SUM(F251:F256,F258:F263,F265:F270,F272:F276)</f>
        <v>5489174472</v>
      </c>
      <c r="G278" s="8">
        <f t="shared" si="50"/>
        <v>0.4919848433908391</v>
      </c>
      <c r="H278" s="71">
        <f aca="true" t="shared" si="55" ref="H278:W278">SUM(H251:H256,H258:H263,H265:H270,H272:H276)</f>
        <v>1917054571</v>
      </c>
      <c r="I278" s="57">
        <f t="shared" si="55"/>
        <v>582415715</v>
      </c>
      <c r="J278" s="72">
        <f t="shared" si="55"/>
        <v>609889625</v>
      </c>
      <c r="K278" s="72">
        <f t="shared" si="55"/>
        <v>3109359911</v>
      </c>
      <c r="L278" s="71">
        <f t="shared" si="55"/>
        <v>527447722</v>
      </c>
      <c r="M278" s="57">
        <f t="shared" si="55"/>
        <v>1202050089</v>
      </c>
      <c r="N278" s="72">
        <f t="shared" si="55"/>
        <v>650316750</v>
      </c>
      <c r="O278" s="72">
        <f t="shared" si="55"/>
        <v>2379814561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503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26</v>
      </c>
      <c r="B281" s="32" t="s">
        <v>504</v>
      </c>
      <c r="C281" s="33" t="s">
        <v>505</v>
      </c>
      <c r="D281" s="52">
        <v>102961855</v>
      </c>
      <c r="E281" s="53">
        <v>102961855</v>
      </c>
      <c r="F281" s="53">
        <v>62827505</v>
      </c>
      <c r="G281" s="6">
        <f aca="true" t="shared" si="56" ref="G281:G318">IF($D281=0,0,$F281/$D281)</f>
        <v>0.6102017586998603</v>
      </c>
      <c r="H281" s="67">
        <v>33458764</v>
      </c>
      <c r="I281" s="53">
        <v>3441436</v>
      </c>
      <c r="J281" s="68">
        <v>2755014</v>
      </c>
      <c r="K281" s="68">
        <v>39655214</v>
      </c>
      <c r="L281" s="67">
        <v>675743</v>
      </c>
      <c r="M281" s="53">
        <v>21063266</v>
      </c>
      <c r="N281" s="68">
        <v>1433282</v>
      </c>
      <c r="O281" s="68">
        <v>23172291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26</v>
      </c>
      <c r="B282" s="32" t="s">
        <v>506</v>
      </c>
      <c r="C282" s="33" t="s">
        <v>507</v>
      </c>
      <c r="D282" s="52">
        <v>196186115</v>
      </c>
      <c r="E282" s="53">
        <v>196186115</v>
      </c>
      <c r="F282" s="53">
        <v>121912804</v>
      </c>
      <c r="G282" s="6">
        <f t="shared" si="56"/>
        <v>0.6214140282047993</v>
      </c>
      <c r="H282" s="67">
        <v>47012478</v>
      </c>
      <c r="I282" s="53">
        <v>11880307</v>
      </c>
      <c r="J282" s="68">
        <v>9735522</v>
      </c>
      <c r="K282" s="68">
        <v>68628307</v>
      </c>
      <c r="L282" s="67">
        <v>11277270</v>
      </c>
      <c r="M282" s="53">
        <v>10205585</v>
      </c>
      <c r="N282" s="68">
        <v>31801642</v>
      </c>
      <c r="O282" s="68">
        <v>53284497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26</v>
      </c>
      <c r="B283" s="32" t="s">
        <v>508</v>
      </c>
      <c r="C283" s="33" t="s">
        <v>509</v>
      </c>
      <c r="D283" s="52">
        <v>235518355</v>
      </c>
      <c r="E283" s="53">
        <v>235518355</v>
      </c>
      <c r="F283" s="53">
        <v>104857583</v>
      </c>
      <c r="G283" s="6">
        <f t="shared" si="56"/>
        <v>0.44522042878568846</v>
      </c>
      <c r="H283" s="67">
        <v>20299954</v>
      </c>
      <c r="I283" s="53">
        <v>13303750</v>
      </c>
      <c r="J283" s="68">
        <v>10700221</v>
      </c>
      <c r="K283" s="68">
        <v>44303925</v>
      </c>
      <c r="L283" s="67">
        <v>12409956</v>
      </c>
      <c r="M283" s="53">
        <v>36900716</v>
      </c>
      <c r="N283" s="68">
        <v>11242986</v>
      </c>
      <c r="O283" s="68">
        <v>60553658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45</v>
      </c>
      <c r="B284" s="32" t="s">
        <v>510</v>
      </c>
      <c r="C284" s="33" t="s">
        <v>511</v>
      </c>
      <c r="D284" s="52">
        <v>63797200</v>
      </c>
      <c r="E284" s="53">
        <v>63797200</v>
      </c>
      <c r="F284" s="53">
        <v>47161286</v>
      </c>
      <c r="G284" s="6">
        <f t="shared" si="56"/>
        <v>0.7392375527452616</v>
      </c>
      <c r="H284" s="67">
        <v>24770846</v>
      </c>
      <c r="I284" s="53">
        <v>1131888</v>
      </c>
      <c r="J284" s="68">
        <v>655452</v>
      </c>
      <c r="K284" s="68">
        <v>26558186</v>
      </c>
      <c r="L284" s="67">
        <v>465768</v>
      </c>
      <c r="M284" s="53">
        <v>18314704</v>
      </c>
      <c r="N284" s="68">
        <v>1822628</v>
      </c>
      <c r="O284" s="68">
        <v>20603100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512</v>
      </c>
      <c r="C285" s="36"/>
      <c r="D285" s="54">
        <f>SUM(D281:D284)</f>
        <v>598463525</v>
      </c>
      <c r="E285" s="55">
        <f>SUM(E281:E284)</f>
        <v>598463525</v>
      </c>
      <c r="F285" s="55">
        <f>SUM(F281:F284)</f>
        <v>336759178</v>
      </c>
      <c r="G285" s="7">
        <f t="shared" si="56"/>
        <v>0.562706270194161</v>
      </c>
      <c r="H285" s="69">
        <f aca="true" t="shared" si="57" ref="H285:W285">SUM(H281:H284)</f>
        <v>125542042</v>
      </c>
      <c r="I285" s="55">
        <f t="shared" si="57"/>
        <v>29757381</v>
      </c>
      <c r="J285" s="70">
        <f t="shared" si="57"/>
        <v>23846209</v>
      </c>
      <c r="K285" s="70">
        <f t="shared" si="57"/>
        <v>179145632</v>
      </c>
      <c r="L285" s="69">
        <f t="shared" si="57"/>
        <v>24828737</v>
      </c>
      <c r="M285" s="55">
        <f t="shared" si="57"/>
        <v>86484271</v>
      </c>
      <c r="N285" s="70">
        <f t="shared" si="57"/>
        <v>46300538</v>
      </c>
      <c r="O285" s="70">
        <f t="shared" si="57"/>
        <v>157613546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26</v>
      </c>
      <c r="B286" s="32" t="s">
        <v>513</v>
      </c>
      <c r="C286" s="33" t="s">
        <v>514</v>
      </c>
      <c r="D286" s="52">
        <v>45740278</v>
      </c>
      <c r="E286" s="53">
        <v>45740278</v>
      </c>
      <c r="F286" s="53">
        <v>25818260</v>
      </c>
      <c r="G286" s="6">
        <f t="shared" si="56"/>
        <v>0.5644534998235035</v>
      </c>
      <c r="H286" s="67">
        <v>14452316</v>
      </c>
      <c r="I286" s="53">
        <v>2656890</v>
      </c>
      <c r="J286" s="68">
        <v>1573007</v>
      </c>
      <c r="K286" s="68">
        <v>18682213</v>
      </c>
      <c r="L286" s="67">
        <v>1847915</v>
      </c>
      <c r="M286" s="53">
        <v>3144857</v>
      </c>
      <c r="N286" s="68">
        <v>2143275</v>
      </c>
      <c r="O286" s="68">
        <v>7136047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26</v>
      </c>
      <c r="B287" s="32" t="s">
        <v>515</v>
      </c>
      <c r="C287" s="33" t="s">
        <v>516</v>
      </c>
      <c r="D287" s="52">
        <v>198184224</v>
      </c>
      <c r="E287" s="53">
        <v>198184224</v>
      </c>
      <c r="F287" s="53">
        <v>93618890</v>
      </c>
      <c r="G287" s="6">
        <f t="shared" si="56"/>
        <v>0.4723831600238776</v>
      </c>
      <c r="H287" s="67">
        <v>48390589</v>
      </c>
      <c r="I287" s="53">
        <v>7993759</v>
      </c>
      <c r="J287" s="68">
        <v>8081288</v>
      </c>
      <c r="K287" s="68">
        <v>64465636</v>
      </c>
      <c r="L287" s="67">
        <v>9592061</v>
      </c>
      <c r="M287" s="53">
        <v>10521241</v>
      </c>
      <c r="N287" s="68">
        <v>9039952</v>
      </c>
      <c r="O287" s="68">
        <v>29153254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26</v>
      </c>
      <c r="B288" s="32" t="s">
        <v>517</v>
      </c>
      <c r="C288" s="33" t="s">
        <v>518</v>
      </c>
      <c r="D288" s="52">
        <v>34546230</v>
      </c>
      <c r="E288" s="53">
        <v>34546230</v>
      </c>
      <c r="F288" s="53">
        <v>18650847</v>
      </c>
      <c r="G288" s="6">
        <f t="shared" si="56"/>
        <v>0.5398808205700014</v>
      </c>
      <c r="H288" s="67">
        <v>10401214</v>
      </c>
      <c r="I288" s="53">
        <v>2305602</v>
      </c>
      <c r="J288" s="68">
        <v>1145122</v>
      </c>
      <c r="K288" s="68">
        <v>13851938</v>
      </c>
      <c r="L288" s="67">
        <v>994643</v>
      </c>
      <c r="M288" s="53">
        <v>956942</v>
      </c>
      <c r="N288" s="68">
        <v>2847324</v>
      </c>
      <c r="O288" s="68">
        <v>4798909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26</v>
      </c>
      <c r="B289" s="32" t="s">
        <v>519</v>
      </c>
      <c r="C289" s="33" t="s">
        <v>520</v>
      </c>
      <c r="D289" s="52">
        <v>62422790</v>
      </c>
      <c r="E289" s="53">
        <v>62422790</v>
      </c>
      <c r="F289" s="53">
        <v>19676163</v>
      </c>
      <c r="G289" s="6">
        <f t="shared" si="56"/>
        <v>0.3152080033590296</v>
      </c>
      <c r="H289" s="67">
        <v>7227626</v>
      </c>
      <c r="I289" s="53">
        <v>3595287</v>
      </c>
      <c r="J289" s="68">
        <v>2953144</v>
      </c>
      <c r="K289" s="68">
        <v>13776057</v>
      </c>
      <c r="L289" s="67">
        <v>2971008</v>
      </c>
      <c r="M289" s="53">
        <v>2929098</v>
      </c>
      <c r="N289" s="68">
        <v>0</v>
      </c>
      <c r="O289" s="68">
        <v>5900106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26</v>
      </c>
      <c r="B290" s="32" t="s">
        <v>521</v>
      </c>
      <c r="C290" s="33" t="s">
        <v>522</v>
      </c>
      <c r="D290" s="52">
        <v>46131361</v>
      </c>
      <c r="E290" s="53">
        <v>46131361</v>
      </c>
      <c r="F290" s="53">
        <v>23960522</v>
      </c>
      <c r="G290" s="6">
        <f t="shared" si="56"/>
        <v>0.5193976826306945</v>
      </c>
      <c r="H290" s="67">
        <v>12521213</v>
      </c>
      <c r="I290" s="53">
        <v>1497818</v>
      </c>
      <c r="J290" s="68">
        <v>1138153</v>
      </c>
      <c r="K290" s="68">
        <v>15157184</v>
      </c>
      <c r="L290" s="67">
        <v>1817163</v>
      </c>
      <c r="M290" s="53">
        <v>1483366</v>
      </c>
      <c r="N290" s="68">
        <v>5502809</v>
      </c>
      <c r="O290" s="68">
        <v>8803338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26</v>
      </c>
      <c r="B291" s="32" t="s">
        <v>523</v>
      </c>
      <c r="C291" s="33" t="s">
        <v>524</v>
      </c>
      <c r="D291" s="52">
        <v>45496380</v>
      </c>
      <c r="E291" s="53">
        <v>45496380</v>
      </c>
      <c r="F291" s="53">
        <v>19230233</v>
      </c>
      <c r="G291" s="6">
        <f t="shared" si="56"/>
        <v>0.4226761118137311</v>
      </c>
      <c r="H291" s="67">
        <v>3594487</v>
      </c>
      <c r="I291" s="53">
        <v>3785760</v>
      </c>
      <c r="J291" s="68">
        <v>2808091</v>
      </c>
      <c r="K291" s="68">
        <v>10188338</v>
      </c>
      <c r="L291" s="67">
        <v>2725912</v>
      </c>
      <c r="M291" s="53">
        <v>3469639</v>
      </c>
      <c r="N291" s="68">
        <v>2846344</v>
      </c>
      <c r="O291" s="68">
        <v>9041895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45</v>
      </c>
      <c r="B292" s="32" t="s">
        <v>525</v>
      </c>
      <c r="C292" s="33" t="s">
        <v>526</v>
      </c>
      <c r="D292" s="52">
        <v>74504496</v>
      </c>
      <c r="E292" s="53">
        <v>74504496</v>
      </c>
      <c r="F292" s="53">
        <v>31256009</v>
      </c>
      <c r="G292" s="6">
        <f t="shared" si="56"/>
        <v>0.4195184274516802</v>
      </c>
      <c r="H292" s="67">
        <v>14782878</v>
      </c>
      <c r="I292" s="53">
        <v>4150317</v>
      </c>
      <c r="J292" s="68">
        <v>894483</v>
      </c>
      <c r="K292" s="68">
        <v>19827678</v>
      </c>
      <c r="L292" s="67">
        <v>3265883</v>
      </c>
      <c r="M292" s="53">
        <v>1416670</v>
      </c>
      <c r="N292" s="68">
        <v>6745778</v>
      </c>
      <c r="O292" s="68">
        <v>11428331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527</v>
      </c>
      <c r="C293" s="36"/>
      <c r="D293" s="54">
        <f>SUM(D286:D292)</f>
        <v>507025759</v>
      </c>
      <c r="E293" s="55">
        <f>SUM(E286:E292)</f>
        <v>507025759</v>
      </c>
      <c r="F293" s="55">
        <f>SUM(F286:F292)</f>
        <v>232210924</v>
      </c>
      <c r="G293" s="7">
        <f t="shared" si="56"/>
        <v>0.4579864432489317</v>
      </c>
      <c r="H293" s="69">
        <f aca="true" t="shared" si="58" ref="H293:W293">SUM(H286:H292)</f>
        <v>111370323</v>
      </c>
      <c r="I293" s="55">
        <f t="shared" si="58"/>
        <v>25985433</v>
      </c>
      <c r="J293" s="70">
        <f t="shared" si="58"/>
        <v>18593288</v>
      </c>
      <c r="K293" s="70">
        <f t="shared" si="58"/>
        <v>155949044</v>
      </c>
      <c r="L293" s="69">
        <f t="shared" si="58"/>
        <v>23214585</v>
      </c>
      <c r="M293" s="55">
        <f t="shared" si="58"/>
        <v>23921813</v>
      </c>
      <c r="N293" s="70">
        <f t="shared" si="58"/>
        <v>29125482</v>
      </c>
      <c r="O293" s="70">
        <f t="shared" si="58"/>
        <v>76261880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26</v>
      </c>
      <c r="B294" s="32" t="s">
        <v>528</v>
      </c>
      <c r="C294" s="33" t="s">
        <v>529</v>
      </c>
      <c r="D294" s="52">
        <v>71196917</v>
      </c>
      <c r="E294" s="53">
        <v>71196917</v>
      </c>
      <c r="F294" s="53">
        <v>28072086</v>
      </c>
      <c r="G294" s="6">
        <f t="shared" si="56"/>
        <v>0.39428794367598813</v>
      </c>
      <c r="H294" s="67">
        <v>9425202</v>
      </c>
      <c r="I294" s="53">
        <v>3522002</v>
      </c>
      <c r="J294" s="68">
        <v>1850651</v>
      </c>
      <c r="K294" s="68">
        <v>14797855</v>
      </c>
      <c r="L294" s="67">
        <v>6482492</v>
      </c>
      <c r="M294" s="53">
        <v>4314040</v>
      </c>
      <c r="N294" s="68">
        <v>2477699</v>
      </c>
      <c r="O294" s="68">
        <v>13274231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26</v>
      </c>
      <c r="B295" s="32" t="s">
        <v>530</v>
      </c>
      <c r="C295" s="33" t="s">
        <v>531</v>
      </c>
      <c r="D295" s="52">
        <v>79850926</v>
      </c>
      <c r="E295" s="53">
        <v>79850926</v>
      </c>
      <c r="F295" s="53">
        <v>46094503</v>
      </c>
      <c r="G295" s="6">
        <f t="shared" si="56"/>
        <v>0.5772569625554499</v>
      </c>
      <c r="H295" s="67">
        <v>18704323</v>
      </c>
      <c r="I295" s="53">
        <v>5201419</v>
      </c>
      <c r="J295" s="68">
        <v>6016531</v>
      </c>
      <c r="K295" s="68">
        <v>29922273</v>
      </c>
      <c r="L295" s="67">
        <v>3287292</v>
      </c>
      <c r="M295" s="53">
        <v>8982460</v>
      </c>
      <c r="N295" s="68">
        <v>3902478</v>
      </c>
      <c r="O295" s="68">
        <v>16172230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26</v>
      </c>
      <c r="B296" s="32" t="s">
        <v>532</v>
      </c>
      <c r="C296" s="33" t="s">
        <v>533</v>
      </c>
      <c r="D296" s="52">
        <v>165657908</v>
      </c>
      <c r="E296" s="53">
        <v>165657908</v>
      </c>
      <c r="F296" s="53">
        <v>73962814</v>
      </c>
      <c r="G296" s="6">
        <f t="shared" si="56"/>
        <v>0.4464792227123863</v>
      </c>
      <c r="H296" s="67">
        <v>14570202</v>
      </c>
      <c r="I296" s="53">
        <v>9224710</v>
      </c>
      <c r="J296" s="68">
        <v>9411090</v>
      </c>
      <c r="K296" s="68">
        <v>33206002</v>
      </c>
      <c r="L296" s="67">
        <v>8121479</v>
      </c>
      <c r="M296" s="53">
        <v>23444810</v>
      </c>
      <c r="N296" s="68">
        <v>9190523</v>
      </c>
      <c r="O296" s="68">
        <v>40756812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26</v>
      </c>
      <c r="B297" s="32" t="s">
        <v>534</v>
      </c>
      <c r="C297" s="33" t="s">
        <v>535</v>
      </c>
      <c r="D297" s="52">
        <v>39703084</v>
      </c>
      <c r="E297" s="53">
        <v>39703084</v>
      </c>
      <c r="F297" s="53">
        <v>23052332</v>
      </c>
      <c r="G297" s="6">
        <f t="shared" si="56"/>
        <v>0.5806181706186855</v>
      </c>
      <c r="H297" s="67">
        <v>10812679</v>
      </c>
      <c r="I297" s="53">
        <v>1608144</v>
      </c>
      <c r="J297" s="68">
        <v>1478116</v>
      </c>
      <c r="K297" s="68">
        <v>13898939</v>
      </c>
      <c r="L297" s="67">
        <v>2050291</v>
      </c>
      <c r="M297" s="53">
        <v>1492568</v>
      </c>
      <c r="N297" s="68">
        <v>5610534</v>
      </c>
      <c r="O297" s="68">
        <v>9153393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26</v>
      </c>
      <c r="B298" s="32" t="s">
        <v>536</v>
      </c>
      <c r="C298" s="33" t="s">
        <v>537</v>
      </c>
      <c r="D298" s="52">
        <v>32302000</v>
      </c>
      <c r="E298" s="53">
        <v>32302000</v>
      </c>
      <c r="F298" s="53">
        <v>19063609</v>
      </c>
      <c r="G298" s="6">
        <f t="shared" si="56"/>
        <v>0.5901680700885394</v>
      </c>
      <c r="H298" s="67">
        <v>3032635</v>
      </c>
      <c r="I298" s="53">
        <v>9992360</v>
      </c>
      <c r="J298" s="68">
        <v>662549</v>
      </c>
      <c r="K298" s="68">
        <v>13687544</v>
      </c>
      <c r="L298" s="67">
        <v>1158152</v>
      </c>
      <c r="M298" s="53">
        <v>3367000</v>
      </c>
      <c r="N298" s="68">
        <v>850913</v>
      </c>
      <c r="O298" s="68">
        <v>5376065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26</v>
      </c>
      <c r="B299" s="32" t="s">
        <v>538</v>
      </c>
      <c r="C299" s="33" t="s">
        <v>539</v>
      </c>
      <c r="D299" s="52">
        <v>49709030</v>
      </c>
      <c r="E299" s="53">
        <v>49709030</v>
      </c>
      <c r="F299" s="53">
        <v>23226809</v>
      </c>
      <c r="G299" s="6">
        <f t="shared" si="56"/>
        <v>0.4672553256420413</v>
      </c>
      <c r="H299" s="67">
        <v>13450112</v>
      </c>
      <c r="I299" s="53">
        <v>1578762</v>
      </c>
      <c r="J299" s="68">
        <v>2850353</v>
      </c>
      <c r="K299" s="68">
        <v>17879227</v>
      </c>
      <c r="L299" s="67">
        <v>1456958</v>
      </c>
      <c r="M299" s="53">
        <v>1867474</v>
      </c>
      <c r="N299" s="68">
        <v>2023150</v>
      </c>
      <c r="O299" s="68">
        <v>5347582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26</v>
      </c>
      <c r="B300" s="32" t="s">
        <v>540</v>
      </c>
      <c r="C300" s="33" t="s">
        <v>541</v>
      </c>
      <c r="D300" s="52">
        <v>69256099</v>
      </c>
      <c r="E300" s="53">
        <v>69256099</v>
      </c>
      <c r="F300" s="53">
        <v>33501499</v>
      </c>
      <c r="G300" s="6">
        <f t="shared" si="56"/>
        <v>0.4837335553652827</v>
      </c>
      <c r="H300" s="67">
        <v>4958465</v>
      </c>
      <c r="I300" s="53">
        <v>9691557</v>
      </c>
      <c r="J300" s="68">
        <v>2598621</v>
      </c>
      <c r="K300" s="68">
        <v>17248643</v>
      </c>
      <c r="L300" s="67">
        <v>6768069</v>
      </c>
      <c r="M300" s="53">
        <v>1432407</v>
      </c>
      <c r="N300" s="68">
        <v>8052380</v>
      </c>
      <c r="O300" s="68">
        <v>16252856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26</v>
      </c>
      <c r="B301" s="32" t="s">
        <v>542</v>
      </c>
      <c r="C301" s="33" t="s">
        <v>543</v>
      </c>
      <c r="D301" s="52">
        <v>66105</v>
      </c>
      <c r="E301" s="53">
        <v>66105</v>
      </c>
      <c r="F301" s="53">
        <v>57361096</v>
      </c>
      <c r="G301" s="6">
        <f t="shared" si="56"/>
        <v>867.7270403146509</v>
      </c>
      <c r="H301" s="67">
        <v>14941727</v>
      </c>
      <c r="I301" s="53">
        <v>15262816</v>
      </c>
      <c r="J301" s="68">
        <v>10490395</v>
      </c>
      <c r="K301" s="68">
        <v>40694938</v>
      </c>
      <c r="L301" s="67">
        <v>4837023</v>
      </c>
      <c r="M301" s="53">
        <v>6734202</v>
      </c>
      <c r="N301" s="68">
        <v>5094933</v>
      </c>
      <c r="O301" s="68">
        <v>16666158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45</v>
      </c>
      <c r="B302" s="32" t="s">
        <v>544</v>
      </c>
      <c r="C302" s="33" t="s">
        <v>545</v>
      </c>
      <c r="D302" s="52">
        <v>54634280</v>
      </c>
      <c r="E302" s="53">
        <v>54634280</v>
      </c>
      <c r="F302" s="53">
        <v>28613675</v>
      </c>
      <c r="G302" s="6">
        <f t="shared" si="56"/>
        <v>0.5237311629255479</v>
      </c>
      <c r="H302" s="67">
        <v>1580</v>
      </c>
      <c r="I302" s="53">
        <v>9342158</v>
      </c>
      <c r="J302" s="68">
        <v>5588853</v>
      </c>
      <c r="K302" s="68">
        <v>14932591</v>
      </c>
      <c r="L302" s="67">
        <v>7615791</v>
      </c>
      <c r="M302" s="53">
        <v>3267738</v>
      </c>
      <c r="N302" s="68">
        <v>2797555</v>
      </c>
      <c r="O302" s="68">
        <v>13681084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546</v>
      </c>
      <c r="C303" s="36"/>
      <c r="D303" s="54">
        <f>SUM(D294:D302)</f>
        <v>562376349</v>
      </c>
      <c r="E303" s="55">
        <f>SUM(E294:E302)</f>
        <v>562376349</v>
      </c>
      <c r="F303" s="55">
        <f>SUM(F294:F302)</f>
        <v>332948423</v>
      </c>
      <c r="G303" s="7">
        <f t="shared" si="56"/>
        <v>0.5920384518161876</v>
      </c>
      <c r="H303" s="69">
        <f aca="true" t="shared" si="59" ref="H303:W303">SUM(H294:H302)</f>
        <v>89896925</v>
      </c>
      <c r="I303" s="55">
        <f t="shared" si="59"/>
        <v>65423928</v>
      </c>
      <c r="J303" s="70">
        <f t="shared" si="59"/>
        <v>40947159</v>
      </c>
      <c r="K303" s="70">
        <f t="shared" si="59"/>
        <v>196268012</v>
      </c>
      <c r="L303" s="69">
        <f t="shared" si="59"/>
        <v>41777547</v>
      </c>
      <c r="M303" s="55">
        <f t="shared" si="59"/>
        <v>54902699</v>
      </c>
      <c r="N303" s="70">
        <f t="shared" si="59"/>
        <v>40000165</v>
      </c>
      <c r="O303" s="70">
        <f t="shared" si="59"/>
        <v>136680411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26</v>
      </c>
      <c r="B304" s="32" t="s">
        <v>547</v>
      </c>
      <c r="C304" s="33" t="s">
        <v>548</v>
      </c>
      <c r="D304" s="52">
        <v>20045599</v>
      </c>
      <c r="E304" s="53">
        <v>20045599</v>
      </c>
      <c r="F304" s="53">
        <v>13353937</v>
      </c>
      <c r="G304" s="6">
        <f t="shared" si="56"/>
        <v>0.6661779974746577</v>
      </c>
      <c r="H304" s="67">
        <v>7799678</v>
      </c>
      <c r="I304" s="53">
        <v>1045116</v>
      </c>
      <c r="J304" s="68">
        <v>1515771</v>
      </c>
      <c r="K304" s="68">
        <v>10360565</v>
      </c>
      <c r="L304" s="67">
        <v>1105985</v>
      </c>
      <c r="M304" s="53">
        <v>1015746</v>
      </c>
      <c r="N304" s="68">
        <v>871641</v>
      </c>
      <c r="O304" s="68">
        <v>2993372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26</v>
      </c>
      <c r="B305" s="32" t="s">
        <v>549</v>
      </c>
      <c r="C305" s="33" t="s">
        <v>550</v>
      </c>
      <c r="D305" s="52">
        <v>145337037</v>
      </c>
      <c r="E305" s="53">
        <v>145337037</v>
      </c>
      <c r="F305" s="53">
        <v>93363597</v>
      </c>
      <c r="G305" s="6">
        <f t="shared" si="56"/>
        <v>0.6423937003752181</v>
      </c>
      <c r="H305" s="67">
        <v>39223693</v>
      </c>
      <c r="I305" s="53">
        <v>7532036</v>
      </c>
      <c r="J305" s="68">
        <v>6092795</v>
      </c>
      <c r="K305" s="68">
        <v>52848524</v>
      </c>
      <c r="L305" s="67">
        <v>6340137</v>
      </c>
      <c r="M305" s="53">
        <v>8588028</v>
      </c>
      <c r="N305" s="68">
        <v>25586908</v>
      </c>
      <c r="O305" s="68">
        <v>40515073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26</v>
      </c>
      <c r="B306" s="32" t="s">
        <v>551</v>
      </c>
      <c r="C306" s="33" t="s">
        <v>552</v>
      </c>
      <c r="D306" s="52">
        <v>420252568</v>
      </c>
      <c r="E306" s="53">
        <v>420252568</v>
      </c>
      <c r="F306" s="53">
        <v>213562553</v>
      </c>
      <c r="G306" s="6">
        <f t="shared" si="56"/>
        <v>0.5081766757936861</v>
      </c>
      <c r="H306" s="67">
        <v>52192372</v>
      </c>
      <c r="I306" s="53">
        <v>27295686</v>
      </c>
      <c r="J306" s="68">
        <v>26976496</v>
      </c>
      <c r="K306" s="68">
        <v>106464554</v>
      </c>
      <c r="L306" s="67">
        <v>28721655</v>
      </c>
      <c r="M306" s="53">
        <v>45610515</v>
      </c>
      <c r="N306" s="68">
        <v>32765829</v>
      </c>
      <c r="O306" s="68">
        <v>107097999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26</v>
      </c>
      <c r="B307" s="32" t="s">
        <v>553</v>
      </c>
      <c r="C307" s="33" t="s">
        <v>554</v>
      </c>
      <c r="D307" s="52">
        <v>32778549</v>
      </c>
      <c r="E307" s="53">
        <v>32778549</v>
      </c>
      <c r="F307" s="53">
        <v>20965922</v>
      </c>
      <c r="G307" s="6">
        <f t="shared" si="56"/>
        <v>0.6396232487289172</v>
      </c>
      <c r="H307" s="67">
        <v>10536161</v>
      </c>
      <c r="I307" s="53">
        <v>2075631</v>
      </c>
      <c r="J307" s="68">
        <v>611294</v>
      </c>
      <c r="K307" s="68">
        <v>13223086</v>
      </c>
      <c r="L307" s="67">
        <v>1031310</v>
      </c>
      <c r="M307" s="53">
        <v>942284</v>
      </c>
      <c r="N307" s="68">
        <v>5769242</v>
      </c>
      <c r="O307" s="68">
        <v>7742836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26</v>
      </c>
      <c r="B308" s="32" t="s">
        <v>555</v>
      </c>
      <c r="C308" s="33" t="s">
        <v>556</v>
      </c>
      <c r="D308" s="52">
        <v>105471000</v>
      </c>
      <c r="E308" s="53">
        <v>105471000</v>
      </c>
      <c r="F308" s="53">
        <v>73742193</v>
      </c>
      <c r="G308" s="6">
        <f t="shared" si="56"/>
        <v>0.6991703216998038</v>
      </c>
      <c r="H308" s="67">
        <v>37664727</v>
      </c>
      <c r="I308" s="53">
        <v>0</v>
      </c>
      <c r="J308" s="68">
        <v>17621913</v>
      </c>
      <c r="K308" s="68">
        <v>55286640</v>
      </c>
      <c r="L308" s="67">
        <v>18455553</v>
      </c>
      <c r="M308" s="53">
        <v>0</v>
      </c>
      <c r="N308" s="68">
        <v>0</v>
      </c>
      <c r="O308" s="68">
        <v>18455553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26</v>
      </c>
      <c r="B309" s="32" t="s">
        <v>557</v>
      </c>
      <c r="C309" s="33" t="s">
        <v>558</v>
      </c>
      <c r="D309" s="52">
        <v>55385873</v>
      </c>
      <c r="E309" s="53">
        <v>55385873</v>
      </c>
      <c r="F309" s="53">
        <v>30054165</v>
      </c>
      <c r="G309" s="6">
        <f t="shared" si="56"/>
        <v>0.5426323243112915</v>
      </c>
      <c r="H309" s="67">
        <v>14849347</v>
      </c>
      <c r="I309" s="53">
        <v>4274851</v>
      </c>
      <c r="J309" s="68">
        <v>2177718</v>
      </c>
      <c r="K309" s="68">
        <v>21301916</v>
      </c>
      <c r="L309" s="67">
        <v>2773194</v>
      </c>
      <c r="M309" s="53">
        <v>4109056</v>
      </c>
      <c r="N309" s="68">
        <v>1869999</v>
      </c>
      <c r="O309" s="68">
        <v>8752249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45</v>
      </c>
      <c r="B310" s="32" t="s">
        <v>559</v>
      </c>
      <c r="C310" s="33" t="s">
        <v>560</v>
      </c>
      <c r="D310" s="52">
        <v>69090954</v>
      </c>
      <c r="E310" s="53">
        <v>69090954</v>
      </c>
      <c r="F310" s="53">
        <v>37443191</v>
      </c>
      <c r="G310" s="6">
        <f t="shared" si="56"/>
        <v>0.5419405701070504</v>
      </c>
      <c r="H310" s="67">
        <v>19178137</v>
      </c>
      <c r="I310" s="53">
        <v>89175</v>
      </c>
      <c r="J310" s="68">
        <v>199405</v>
      </c>
      <c r="K310" s="68">
        <v>19466717</v>
      </c>
      <c r="L310" s="67">
        <v>860484</v>
      </c>
      <c r="M310" s="53">
        <v>2804367</v>
      </c>
      <c r="N310" s="68">
        <v>14311623</v>
      </c>
      <c r="O310" s="68">
        <v>17976474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561</v>
      </c>
      <c r="C311" s="36"/>
      <c r="D311" s="54">
        <f>SUM(D304:D310)</f>
        <v>848361580</v>
      </c>
      <c r="E311" s="55">
        <f>SUM(E304:E310)</f>
        <v>848361580</v>
      </c>
      <c r="F311" s="55">
        <f>SUM(F304:F310)</f>
        <v>482485558</v>
      </c>
      <c r="G311" s="7">
        <f t="shared" si="56"/>
        <v>0.5687263183229019</v>
      </c>
      <c r="H311" s="69">
        <f aca="true" t="shared" si="60" ref="H311:W311">SUM(H304:H310)</f>
        <v>181444115</v>
      </c>
      <c r="I311" s="55">
        <f t="shared" si="60"/>
        <v>42312495</v>
      </c>
      <c r="J311" s="70">
        <f t="shared" si="60"/>
        <v>55195392</v>
      </c>
      <c r="K311" s="70">
        <f t="shared" si="60"/>
        <v>278952002</v>
      </c>
      <c r="L311" s="69">
        <f t="shared" si="60"/>
        <v>59288318</v>
      </c>
      <c r="M311" s="55">
        <f t="shared" si="60"/>
        <v>63069996</v>
      </c>
      <c r="N311" s="70">
        <f t="shared" si="60"/>
        <v>81175242</v>
      </c>
      <c r="O311" s="70">
        <f t="shared" si="60"/>
        <v>203533556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26</v>
      </c>
      <c r="B312" s="32" t="s">
        <v>562</v>
      </c>
      <c r="C312" s="33" t="s">
        <v>563</v>
      </c>
      <c r="D312" s="52">
        <v>1386703832</v>
      </c>
      <c r="E312" s="53">
        <v>1386703832</v>
      </c>
      <c r="F312" s="53">
        <v>783717847</v>
      </c>
      <c r="G312" s="6">
        <f t="shared" si="56"/>
        <v>0.5651659921280149</v>
      </c>
      <c r="H312" s="67">
        <v>301174575</v>
      </c>
      <c r="I312" s="53">
        <v>84450961</v>
      </c>
      <c r="J312" s="68">
        <v>95930510</v>
      </c>
      <c r="K312" s="68">
        <v>481556046</v>
      </c>
      <c r="L312" s="67">
        <v>82736276</v>
      </c>
      <c r="M312" s="53">
        <v>75237921</v>
      </c>
      <c r="N312" s="68">
        <v>144187604</v>
      </c>
      <c r="O312" s="68">
        <v>302161801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26</v>
      </c>
      <c r="B313" s="32" t="s">
        <v>564</v>
      </c>
      <c r="C313" s="33" t="s">
        <v>565</v>
      </c>
      <c r="D313" s="52">
        <v>112664998</v>
      </c>
      <c r="E313" s="53">
        <v>112664998</v>
      </c>
      <c r="F313" s="53">
        <v>41335927</v>
      </c>
      <c r="G313" s="6">
        <f t="shared" si="56"/>
        <v>0.3668923599501595</v>
      </c>
      <c r="H313" s="67">
        <v>24266028</v>
      </c>
      <c r="I313" s="53">
        <v>4367940</v>
      </c>
      <c r="J313" s="68">
        <v>4481757</v>
      </c>
      <c r="K313" s="68">
        <v>33115725</v>
      </c>
      <c r="L313" s="67">
        <v>3896599</v>
      </c>
      <c r="M313" s="53">
        <v>0</v>
      </c>
      <c r="N313" s="68">
        <v>4323603</v>
      </c>
      <c r="O313" s="68">
        <v>8220202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26</v>
      </c>
      <c r="B314" s="32" t="s">
        <v>566</v>
      </c>
      <c r="C314" s="33" t="s">
        <v>567</v>
      </c>
      <c r="D314" s="52">
        <v>73774694</v>
      </c>
      <c r="E314" s="53">
        <v>73774694</v>
      </c>
      <c r="F314" s="53">
        <v>43015683</v>
      </c>
      <c r="G314" s="6">
        <f t="shared" si="56"/>
        <v>0.583068267284172</v>
      </c>
      <c r="H314" s="67">
        <v>15180015</v>
      </c>
      <c r="I314" s="53">
        <v>3430353</v>
      </c>
      <c r="J314" s="68">
        <v>3307122</v>
      </c>
      <c r="K314" s="68">
        <v>21917490</v>
      </c>
      <c r="L314" s="67">
        <v>3428444</v>
      </c>
      <c r="M314" s="53">
        <v>11845124</v>
      </c>
      <c r="N314" s="68">
        <v>5824625</v>
      </c>
      <c r="O314" s="68">
        <v>21098193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26</v>
      </c>
      <c r="B315" s="32" t="s">
        <v>568</v>
      </c>
      <c r="C315" s="33" t="s">
        <v>569</v>
      </c>
      <c r="D315" s="52">
        <v>175520057</v>
      </c>
      <c r="E315" s="53">
        <v>175520057</v>
      </c>
      <c r="F315" s="53">
        <v>106601591</v>
      </c>
      <c r="G315" s="6">
        <f t="shared" si="56"/>
        <v>0.6073470623360155</v>
      </c>
      <c r="H315" s="67">
        <v>36241362</v>
      </c>
      <c r="I315" s="53">
        <v>9550216</v>
      </c>
      <c r="J315" s="68">
        <v>7945211</v>
      </c>
      <c r="K315" s="68">
        <v>53736789</v>
      </c>
      <c r="L315" s="67">
        <v>12326223</v>
      </c>
      <c r="M315" s="53">
        <v>30775286</v>
      </c>
      <c r="N315" s="68">
        <v>9763293</v>
      </c>
      <c r="O315" s="68">
        <v>52864802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45</v>
      </c>
      <c r="B316" s="32" t="s">
        <v>570</v>
      </c>
      <c r="C316" s="33" t="s">
        <v>571</v>
      </c>
      <c r="D316" s="52">
        <v>98055700</v>
      </c>
      <c r="E316" s="53">
        <v>98055700</v>
      </c>
      <c r="F316" s="53">
        <v>65491529</v>
      </c>
      <c r="G316" s="6">
        <f t="shared" si="56"/>
        <v>0.6679012948762795</v>
      </c>
      <c r="H316" s="67">
        <v>30108038</v>
      </c>
      <c r="I316" s="53">
        <v>875692</v>
      </c>
      <c r="J316" s="68">
        <v>892247</v>
      </c>
      <c r="K316" s="68">
        <v>31875977</v>
      </c>
      <c r="L316" s="67">
        <v>2097213</v>
      </c>
      <c r="M316" s="53">
        <v>29988618</v>
      </c>
      <c r="N316" s="68">
        <v>1529721</v>
      </c>
      <c r="O316" s="68">
        <v>33615552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572</v>
      </c>
      <c r="C317" s="44"/>
      <c r="D317" s="61">
        <f>SUM(D312:D316)</f>
        <v>1846719281</v>
      </c>
      <c r="E317" s="62">
        <f>SUM(E312:E316)</f>
        <v>1846719281</v>
      </c>
      <c r="F317" s="62">
        <f>SUM(F312:F316)</f>
        <v>1040162577</v>
      </c>
      <c r="G317" s="9">
        <f t="shared" si="56"/>
        <v>0.5632488855787281</v>
      </c>
      <c r="H317" s="74">
        <f aca="true" t="shared" si="61" ref="H317:W317">SUM(H312:H316)</f>
        <v>406970018</v>
      </c>
      <c r="I317" s="62">
        <f t="shared" si="61"/>
        <v>102675162</v>
      </c>
      <c r="J317" s="75">
        <f t="shared" si="61"/>
        <v>112556847</v>
      </c>
      <c r="K317" s="75">
        <f t="shared" si="61"/>
        <v>622202027</v>
      </c>
      <c r="L317" s="74">
        <f t="shared" si="61"/>
        <v>104484755</v>
      </c>
      <c r="M317" s="62">
        <f t="shared" si="61"/>
        <v>147846949</v>
      </c>
      <c r="N317" s="75">
        <f t="shared" si="61"/>
        <v>165628846</v>
      </c>
      <c r="O317" s="75">
        <f t="shared" si="61"/>
        <v>417960550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573</v>
      </c>
      <c r="C318" s="39"/>
      <c r="D318" s="56">
        <f>SUM(D281:D284,D286:D292,D294:D302,D304:D310,D312:D316)</f>
        <v>4362946494</v>
      </c>
      <c r="E318" s="57">
        <f>SUM(E281:E284,E286:E292,E294:E302,E304:E310,E312:E316)</f>
        <v>4362946494</v>
      </c>
      <c r="F318" s="57">
        <f>SUM(F281:F284,F286:F292,F294:F302,F304:F310,F312:F316)</f>
        <v>2424566660</v>
      </c>
      <c r="G318" s="8">
        <f t="shared" si="56"/>
        <v>0.5557177158450846</v>
      </c>
      <c r="H318" s="71">
        <f aca="true" t="shared" si="62" ref="H318:W318">SUM(H281:H284,H286:H292,H294:H302,H304:H310,H312:H316)</f>
        <v>915223423</v>
      </c>
      <c r="I318" s="57">
        <f t="shared" si="62"/>
        <v>266154399</v>
      </c>
      <c r="J318" s="72">
        <f t="shared" si="62"/>
        <v>251138895</v>
      </c>
      <c r="K318" s="72">
        <f t="shared" si="62"/>
        <v>1432516717</v>
      </c>
      <c r="L318" s="71">
        <f t="shared" si="62"/>
        <v>253593942</v>
      </c>
      <c r="M318" s="57">
        <f t="shared" si="62"/>
        <v>376225728</v>
      </c>
      <c r="N318" s="72">
        <f t="shared" si="62"/>
        <v>362230273</v>
      </c>
      <c r="O318" s="72">
        <f t="shared" si="62"/>
        <v>992049943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574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20</v>
      </c>
      <c r="B321" s="32" t="s">
        <v>575</v>
      </c>
      <c r="C321" s="33" t="s">
        <v>576</v>
      </c>
      <c r="D321" s="52">
        <v>23901656068</v>
      </c>
      <c r="E321" s="53">
        <v>23724308336</v>
      </c>
      <c r="F321" s="53">
        <v>11988175509</v>
      </c>
      <c r="G321" s="6">
        <f aca="true" t="shared" si="63" ref="G321:G358">IF($D321=0,0,$F321/$D321)</f>
        <v>0.5015625475863993</v>
      </c>
      <c r="H321" s="67">
        <v>2048329295</v>
      </c>
      <c r="I321" s="53">
        <v>2294425122</v>
      </c>
      <c r="J321" s="68">
        <v>1711111525</v>
      </c>
      <c r="K321" s="68">
        <v>6053865942</v>
      </c>
      <c r="L321" s="67">
        <v>1622657757</v>
      </c>
      <c r="M321" s="53">
        <v>1657990840</v>
      </c>
      <c r="N321" s="68">
        <v>2653660970</v>
      </c>
      <c r="O321" s="68">
        <v>5934309567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25</v>
      </c>
      <c r="C322" s="36"/>
      <c r="D322" s="54">
        <f>D321</f>
        <v>23901656068</v>
      </c>
      <c r="E322" s="55">
        <f>E321</f>
        <v>23724308336</v>
      </c>
      <c r="F322" s="55">
        <f>F321</f>
        <v>11988175509</v>
      </c>
      <c r="G322" s="7">
        <f t="shared" si="63"/>
        <v>0.5015625475863993</v>
      </c>
      <c r="H322" s="69">
        <f aca="true" t="shared" si="64" ref="H322:W322">H321</f>
        <v>2048329295</v>
      </c>
      <c r="I322" s="55">
        <f t="shared" si="64"/>
        <v>2294425122</v>
      </c>
      <c r="J322" s="70">
        <f t="shared" si="64"/>
        <v>1711111525</v>
      </c>
      <c r="K322" s="70">
        <f t="shared" si="64"/>
        <v>6053865942</v>
      </c>
      <c r="L322" s="69">
        <f t="shared" si="64"/>
        <v>1622657757</v>
      </c>
      <c r="M322" s="55">
        <f t="shared" si="64"/>
        <v>1657990840</v>
      </c>
      <c r="N322" s="70">
        <f t="shared" si="64"/>
        <v>2653660970</v>
      </c>
      <c r="O322" s="70">
        <f t="shared" si="64"/>
        <v>5934309567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26</v>
      </c>
      <c r="B323" s="32" t="s">
        <v>577</v>
      </c>
      <c r="C323" s="33" t="s">
        <v>578</v>
      </c>
      <c r="D323" s="52">
        <v>184896800</v>
      </c>
      <c r="E323" s="53">
        <v>170651794</v>
      </c>
      <c r="F323" s="53">
        <v>94697660</v>
      </c>
      <c r="G323" s="6">
        <f t="shared" si="63"/>
        <v>0.5121649482305806</v>
      </c>
      <c r="H323" s="67">
        <v>37022906</v>
      </c>
      <c r="I323" s="53">
        <v>4925750</v>
      </c>
      <c r="J323" s="68">
        <v>10367187</v>
      </c>
      <c r="K323" s="68">
        <v>52315843</v>
      </c>
      <c r="L323" s="67">
        <v>10857294</v>
      </c>
      <c r="M323" s="53">
        <v>11187189</v>
      </c>
      <c r="N323" s="68">
        <v>20337334</v>
      </c>
      <c r="O323" s="68">
        <v>42381817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26</v>
      </c>
      <c r="B324" s="32" t="s">
        <v>579</v>
      </c>
      <c r="C324" s="33" t="s">
        <v>580</v>
      </c>
      <c r="D324" s="52">
        <v>182158000</v>
      </c>
      <c r="E324" s="53">
        <v>182158000</v>
      </c>
      <c r="F324" s="53">
        <v>89890406</v>
      </c>
      <c r="G324" s="6">
        <f t="shared" si="63"/>
        <v>0.4934749283588972</v>
      </c>
      <c r="H324" s="67">
        <v>22697133</v>
      </c>
      <c r="I324" s="53">
        <v>14839288</v>
      </c>
      <c r="J324" s="68">
        <v>10384686</v>
      </c>
      <c r="K324" s="68">
        <v>47921107</v>
      </c>
      <c r="L324" s="67">
        <v>11212939</v>
      </c>
      <c r="M324" s="53">
        <v>19150055</v>
      </c>
      <c r="N324" s="68">
        <v>11606305</v>
      </c>
      <c r="O324" s="68">
        <v>41969299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26</v>
      </c>
      <c r="B325" s="32" t="s">
        <v>581</v>
      </c>
      <c r="C325" s="33" t="s">
        <v>582</v>
      </c>
      <c r="D325" s="52">
        <v>193724598</v>
      </c>
      <c r="E325" s="53">
        <v>193724598</v>
      </c>
      <c r="F325" s="53">
        <v>98469689</v>
      </c>
      <c r="G325" s="6">
        <f t="shared" si="63"/>
        <v>0.5082972942857777</v>
      </c>
      <c r="H325" s="67">
        <v>32120367</v>
      </c>
      <c r="I325" s="53">
        <v>12817092</v>
      </c>
      <c r="J325" s="68">
        <v>11318215</v>
      </c>
      <c r="K325" s="68">
        <v>56255674</v>
      </c>
      <c r="L325" s="67">
        <v>10996321</v>
      </c>
      <c r="M325" s="53">
        <v>19674961</v>
      </c>
      <c r="N325" s="68">
        <v>11542733</v>
      </c>
      <c r="O325" s="68">
        <v>42214015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26</v>
      </c>
      <c r="B326" s="32" t="s">
        <v>583</v>
      </c>
      <c r="C326" s="33" t="s">
        <v>584</v>
      </c>
      <c r="D326" s="52">
        <v>654876805</v>
      </c>
      <c r="E326" s="53">
        <v>654876805</v>
      </c>
      <c r="F326" s="53">
        <v>388460038</v>
      </c>
      <c r="G326" s="6">
        <f t="shared" si="63"/>
        <v>0.5931803280160457</v>
      </c>
      <c r="H326" s="67">
        <v>207548173</v>
      </c>
      <c r="I326" s="53">
        <v>36060482</v>
      </c>
      <c r="J326" s="68">
        <v>34381376</v>
      </c>
      <c r="K326" s="68">
        <v>277990031</v>
      </c>
      <c r="L326" s="67">
        <v>27920246</v>
      </c>
      <c r="M326" s="53">
        <v>42753271</v>
      </c>
      <c r="N326" s="68">
        <v>39796490</v>
      </c>
      <c r="O326" s="68">
        <v>110470007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26</v>
      </c>
      <c r="B327" s="32" t="s">
        <v>585</v>
      </c>
      <c r="C327" s="33" t="s">
        <v>586</v>
      </c>
      <c r="D327" s="52">
        <v>385473216</v>
      </c>
      <c r="E327" s="53">
        <v>385473216</v>
      </c>
      <c r="F327" s="53">
        <v>195317352</v>
      </c>
      <c r="G327" s="6">
        <f t="shared" si="63"/>
        <v>0.5066950021243499</v>
      </c>
      <c r="H327" s="67">
        <v>39074225</v>
      </c>
      <c r="I327" s="53">
        <v>33324244</v>
      </c>
      <c r="J327" s="68">
        <v>27519439</v>
      </c>
      <c r="K327" s="68">
        <v>99917908</v>
      </c>
      <c r="L327" s="67">
        <v>27651704</v>
      </c>
      <c r="M327" s="53">
        <v>37159504</v>
      </c>
      <c r="N327" s="68">
        <v>30588236</v>
      </c>
      <c r="O327" s="68">
        <v>95399444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45</v>
      </c>
      <c r="B328" s="32" t="s">
        <v>587</v>
      </c>
      <c r="C328" s="33" t="s">
        <v>588</v>
      </c>
      <c r="D328" s="52">
        <v>241171060</v>
      </c>
      <c r="E328" s="53">
        <v>241171060</v>
      </c>
      <c r="F328" s="53">
        <v>153424169</v>
      </c>
      <c r="G328" s="6">
        <f t="shared" si="63"/>
        <v>0.6361632651944226</v>
      </c>
      <c r="H328" s="67">
        <v>38505055</v>
      </c>
      <c r="I328" s="53">
        <v>14702060</v>
      </c>
      <c r="J328" s="68">
        <v>17381196</v>
      </c>
      <c r="K328" s="68">
        <v>70588311</v>
      </c>
      <c r="L328" s="67">
        <v>27227715</v>
      </c>
      <c r="M328" s="53">
        <v>18244023</v>
      </c>
      <c r="N328" s="68">
        <v>37364120</v>
      </c>
      <c r="O328" s="68">
        <v>82835858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589</v>
      </c>
      <c r="C329" s="36"/>
      <c r="D329" s="54">
        <f>SUM(D323:D328)</f>
        <v>1842300479</v>
      </c>
      <c r="E329" s="55">
        <f>SUM(E323:E328)</f>
        <v>1828055473</v>
      </c>
      <c r="F329" s="55">
        <f>SUM(F323:F328)</f>
        <v>1020259314</v>
      </c>
      <c r="G329" s="7">
        <f t="shared" si="63"/>
        <v>0.5537963679810779</v>
      </c>
      <c r="H329" s="69">
        <f aca="true" t="shared" si="65" ref="H329:W329">SUM(H323:H328)</f>
        <v>376967859</v>
      </c>
      <c r="I329" s="55">
        <f t="shared" si="65"/>
        <v>116668916</v>
      </c>
      <c r="J329" s="70">
        <f t="shared" si="65"/>
        <v>111352099</v>
      </c>
      <c r="K329" s="70">
        <f t="shared" si="65"/>
        <v>604988874</v>
      </c>
      <c r="L329" s="69">
        <f t="shared" si="65"/>
        <v>115866219</v>
      </c>
      <c r="M329" s="55">
        <f t="shared" si="65"/>
        <v>148169003</v>
      </c>
      <c r="N329" s="70">
        <f t="shared" si="65"/>
        <v>151235218</v>
      </c>
      <c r="O329" s="70">
        <f t="shared" si="65"/>
        <v>415270440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26</v>
      </c>
      <c r="B330" s="32" t="s">
        <v>590</v>
      </c>
      <c r="C330" s="33" t="s">
        <v>591</v>
      </c>
      <c r="D330" s="52">
        <v>351614295</v>
      </c>
      <c r="E330" s="53">
        <v>351614295</v>
      </c>
      <c r="F330" s="53">
        <v>184110069</v>
      </c>
      <c r="G330" s="6">
        <f t="shared" si="63"/>
        <v>0.5236137199711974</v>
      </c>
      <c r="H330" s="67">
        <v>69600054</v>
      </c>
      <c r="I330" s="53">
        <v>26571937</v>
      </c>
      <c r="J330" s="68">
        <v>23057599</v>
      </c>
      <c r="K330" s="68">
        <v>119229590</v>
      </c>
      <c r="L330" s="67">
        <v>18023050</v>
      </c>
      <c r="M330" s="53">
        <v>25610322</v>
      </c>
      <c r="N330" s="68">
        <v>21247107</v>
      </c>
      <c r="O330" s="68">
        <v>64880479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26</v>
      </c>
      <c r="B331" s="32" t="s">
        <v>592</v>
      </c>
      <c r="C331" s="33" t="s">
        <v>593</v>
      </c>
      <c r="D331" s="52">
        <v>1324090793</v>
      </c>
      <c r="E331" s="53">
        <v>1324090793</v>
      </c>
      <c r="F331" s="53">
        <v>766623622</v>
      </c>
      <c r="G331" s="6">
        <f t="shared" si="63"/>
        <v>0.5789811590359726</v>
      </c>
      <c r="H331" s="67">
        <v>345915448</v>
      </c>
      <c r="I331" s="53">
        <v>79083404</v>
      </c>
      <c r="J331" s="68">
        <v>66659810</v>
      </c>
      <c r="K331" s="68">
        <v>491658662</v>
      </c>
      <c r="L331" s="67">
        <v>71280589</v>
      </c>
      <c r="M331" s="53">
        <v>67856896</v>
      </c>
      <c r="N331" s="68">
        <v>135827475</v>
      </c>
      <c r="O331" s="68">
        <v>274964960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26</v>
      </c>
      <c r="B332" s="32" t="s">
        <v>594</v>
      </c>
      <c r="C332" s="33" t="s">
        <v>595</v>
      </c>
      <c r="D332" s="52">
        <v>861570703</v>
      </c>
      <c r="E332" s="53">
        <v>861570703</v>
      </c>
      <c r="F332" s="53">
        <v>593865983</v>
      </c>
      <c r="G332" s="6">
        <f t="shared" si="63"/>
        <v>0.6892829351464148</v>
      </c>
      <c r="H332" s="67">
        <v>333783268</v>
      </c>
      <c r="I332" s="53">
        <v>61835864</v>
      </c>
      <c r="J332" s="68">
        <v>45635203</v>
      </c>
      <c r="K332" s="68">
        <v>441254335</v>
      </c>
      <c r="L332" s="67">
        <v>47679694</v>
      </c>
      <c r="M332" s="53">
        <v>58637803</v>
      </c>
      <c r="N332" s="68">
        <v>46294151</v>
      </c>
      <c r="O332" s="68">
        <v>152611648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26</v>
      </c>
      <c r="B333" s="32" t="s">
        <v>596</v>
      </c>
      <c r="C333" s="33" t="s">
        <v>597</v>
      </c>
      <c r="D333" s="52">
        <v>647224463</v>
      </c>
      <c r="E333" s="53">
        <v>650724463</v>
      </c>
      <c r="F333" s="53">
        <v>309776694</v>
      </c>
      <c r="G333" s="6">
        <f t="shared" si="63"/>
        <v>0.4786232778719923</v>
      </c>
      <c r="H333" s="67">
        <v>53874600</v>
      </c>
      <c r="I333" s="53">
        <v>37498752</v>
      </c>
      <c r="J333" s="68">
        <v>55923343</v>
      </c>
      <c r="K333" s="68">
        <v>147296695</v>
      </c>
      <c r="L333" s="67">
        <v>44576036</v>
      </c>
      <c r="M333" s="53">
        <v>74525726</v>
      </c>
      <c r="N333" s="68">
        <v>43378237</v>
      </c>
      <c r="O333" s="68">
        <v>162479999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26</v>
      </c>
      <c r="B334" s="32" t="s">
        <v>598</v>
      </c>
      <c r="C334" s="33" t="s">
        <v>599</v>
      </c>
      <c r="D334" s="52">
        <v>427982030</v>
      </c>
      <c r="E334" s="53">
        <v>430489535</v>
      </c>
      <c r="F334" s="53">
        <v>202025013</v>
      </c>
      <c r="G334" s="6">
        <f t="shared" si="63"/>
        <v>0.4720408775106749</v>
      </c>
      <c r="H334" s="67">
        <v>76166333</v>
      </c>
      <c r="I334" s="53">
        <v>19501786</v>
      </c>
      <c r="J334" s="68">
        <v>23210383</v>
      </c>
      <c r="K334" s="68">
        <v>118878502</v>
      </c>
      <c r="L334" s="67">
        <v>22373032</v>
      </c>
      <c r="M334" s="53">
        <v>35019495</v>
      </c>
      <c r="N334" s="68">
        <v>25753984</v>
      </c>
      <c r="O334" s="68">
        <v>83146511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45</v>
      </c>
      <c r="B335" s="32" t="s">
        <v>600</v>
      </c>
      <c r="C335" s="33" t="s">
        <v>601</v>
      </c>
      <c r="D335" s="52">
        <v>327498100</v>
      </c>
      <c r="E335" s="53">
        <v>334533818</v>
      </c>
      <c r="F335" s="53">
        <v>201969389</v>
      </c>
      <c r="G335" s="6">
        <f t="shared" si="63"/>
        <v>0.6167040022522268</v>
      </c>
      <c r="H335" s="67">
        <v>90519952</v>
      </c>
      <c r="I335" s="53">
        <v>21696161</v>
      </c>
      <c r="J335" s="68">
        <v>3093405</v>
      </c>
      <c r="K335" s="68">
        <v>115309518</v>
      </c>
      <c r="L335" s="67">
        <v>1990517</v>
      </c>
      <c r="M335" s="53">
        <v>3616457</v>
      </c>
      <c r="N335" s="68">
        <v>81052897</v>
      </c>
      <c r="O335" s="68">
        <v>86659871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602</v>
      </c>
      <c r="C336" s="36"/>
      <c r="D336" s="54">
        <f>SUM(D330:D335)</f>
        <v>3939980384</v>
      </c>
      <c r="E336" s="55">
        <f>SUM(E330:E335)</f>
        <v>3953023607</v>
      </c>
      <c r="F336" s="55">
        <f>SUM(F330:F335)</f>
        <v>2258370770</v>
      </c>
      <c r="G336" s="7">
        <f t="shared" si="63"/>
        <v>0.5731934045080769</v>
      </c>
      <c r="H336" s="69">
        <f aca="true" t="shared" si="66" ref="H336:W336">SUM(H330:H335)</f>
        <v>969859655</v>
      </c>
      <c r="I336" s="55">
        <f t="shared" si="66"/>
        <v>246187904</v>
      </c>
      <c r="J336" s="70">
        <f t="shared" si="66"/>
        <v>217579743</v>
      </c>
      <c r="K336" s="70">
        <f t="shared" si="66"/>
        <v>1433627302</v>
      </c>
      <c r="L336" s="69">
        <f t="shared" si="66"/>
        <v>205922918</v>
      </c>
      <c r="M336" s="55">
        <f t="shared" si="66"/>
        <v>265266699</v>
      </c>
      <c r="N336" s="70">
        <f t="shared" si="66"/>
        <v>353553851</v>
      </c>
      <c r="O336" s="70">
        <f t="shared" si="66"/>
        <v>824743468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26</v>
      </c>
      <c r="B337" s="32" t="s">
        <v>603</v>
      </c>
      <c r="C337" s="33" t="s">
        <v>604</v>
      </c>
      <c r="D337" s="52">
        <v>298654506</v>
      </c>
      <c r="E337" s="53">
        <v>298654506</v>
      </c>
      <c r="F337" s="53">
        <v>161288200</v>
      </c>
      <c r="G337" s="6">
        <f t="shared" si="63"/>
        <v>0.540049444289985</v>
      </c>
      <c r="H337" s="67">
        <v>37749351</v>
      </c>
      <c r="I337" s="53">
        <v>38137397</v>
      </c>
      <c r="J337" s="68">
        <v>27997998</v>
      </c>
      <c r="K337" s="68">
        <v>103884746</v>
      </c>
      <c r="L337" s="67">
        <v>8144823</v>
      </c>
      <c r="M337" s="53">
        <v>34522923</v>
      </c>
      <c r="N337" s="68">
        <v>14735708</v>
      </c>
      <c r="O337" s="68">
        <v>57403454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26</v>
      </c>
      <c r="B338" s="32" t="s">
        <v>605</v>
      </c>
      <c r="C338" s="33" t="s">
        <v>606</v>
      </c>
      <c r="D338" s="52">
        <v>702027294</v>
      </c>
      <c r="E338" s="53">
        <v>705012989</v>
      </c>
      <c r="F338" s="53">
        <v>347717268</v>
      </c>
      <c r="G338" s="6">
        <f t="shared" si="63"/>
        <v>0.4953044859819937</v>
      </c>
      <c r="H338" s="67">
        <v>71249094</v>
      </c>
      <c r="I338" s="53">
        <v>55017232</v>
      </c>
      <c r="J338" s="68">
        <v>54369444</v>
      </c>
      <c r="K338" s="68">
        <v>180635770</v>
      </c>
      <c r="L338" s="67">
        <v>52651025</v>
      </c>
      <c r="M338" s="53">
        <v>53193072</v>
      </c>
      <c r="N338" s="68">
        <v>61237401</v>
      </c>
      <c r="O338" s="68">
        <v>167081498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26</v>
      </c>
      <c r="B339" s="32" t="s">
        <v>607</v>
      </c>
      <c r="C339" s="33" t="s">
        <v>608</v>
      </c>
      <c r="D339" s="52">
        <v>201630323</v>
      </c>
      <c r="E339" s="53">
        <v>201630323</v>
      </c>
      <c r="F339" s="53">
        <v>128532011</v>
      </c>
      <c r="G339" s="6">
        <f t="shared" si="63"/>
        <v>0.6374636963707091</v>
      </c>
      <c r="H339" s="67">
        <v>59471128</v>
      </c>
      <c r="I339" s="53">
        <v>12115545</v>
      </c>
      <c r="J339" s="68">
        <v>10404521</v>
      </c>
      <c r="K339" s="68">
        <v>81991194</v>
      </c>
      <c r="L339" s="67">
        <v>16483049</v>
      </c>
      <c r="M339" s="53">
        <v>10479268</v>
      </c>
      <c r="N339" s="68">
        <v>19578500</v>
      </c>
      <c r="O339" s="68">
        <v>46540817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26</v>
      </c>
      <c r="B340" s="32" t="s">
        <v>609</v>
      </c>
      <c r="C340" s="33" t="s">
        <v>610</v>
      </c>
      <c r="D340" s="52">
        <v>147115033</v>
      </c>
      <c r="E340" s="53">
        <v>147115033</v>
      </c>
      <c r="F340" s="53">
        <v>72399540</v>
      </c>
      <c r="G340" s="6">
        <f t="shared" si="63"/>
        <v>0.49212876837678443</v>
      </c>
      <c r="H340" s="67">
        <v>31951039</v>
      </c>
      <c r="I340" s="53">
        <v>4494185</v>
      </c>
      <c r="J340" s="68">
        <v>5843931</v>
      </c>
      <c r="K340" s="68">
        <v>42289155</v>
      </c>
      <c r="L340" s="67">
        <v>16726966</v>
      </c>
      <c r="M340" s="53">
        <v>7087719</v>
      </c>
      <c r="N340" s="68">
        <v>6295700</v>
      </c>
      <c r="O340" s="68">
        <v>30110385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45</v>
      </c>
      <c r="B341" s="32" t="s">
        <v>611</v>
      </c>
      <c r="C341" s="33" t="s">
        <v>612</v>
      </c>
      <c r="D341" s="52">
        <v>109173384</v>
      </c>
      <c r="E341" s="53">
        <v>109173384</v>
      </c>
      <c r="F341" s="53">
        <v>74612936</v>
      </c>
      <c r="G341" s="6">
        <f t="shared" si="63"/>
        <v>0.6834352226363158</v>
      </c>
      <c r="H341" s="67">
        <v>31291542</v>
      </c>
      <c r="I341" s="53">
        <v>6695717</v>
      </c>
      <c r="J341" s="68">
        <v>953933</v>
      </c>
      <c r="K341" s="68">
        <v>38941192</v>
      </c>
      <c r="L341" s="67">
        <v>16451575</v>
      </c>
      <c r="M341" s="53">
        <v>4142375</v>
      </c>
      <c r="N341" s="68">
        <v>15077794</v>
      </c>
      <c r="O341" s="68">
        <v>35671744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613</v>
      </c>
      <c r="C342" s="36"/>
      <c r="D342" s="54">
        <f>SUM(D337:D341)</f>
        <v>1458600540</v>
      </c>
      <c r="E342" s="55">
        <f>SUM(E337:E341)</f>
        <v>1461586235</v>
      </c>
      <c r="F342" s="55">
        <f>SUM(F337:F341)</f>
        <v>784549955</v>
      </c>
      <c r="G342" s="7">
        <f t="shared" si="63"/>
        <v>0.5378785578949532</v>
      </c>
      <c r="H342" s="69">
        <f aca="true" t="shared" si="67" ref="H342:W342">SUM(H337:H341)</f>
        <v>231712154</v>
      </c>
      <c r="I342" s="55">
        <f t="shared" si="67"/>
        <v>116460076</v>
      </c>
      <c r="J342" s="70">
        <f t="shared" si="67"/>
        <v>99569827</v>
      </c>
      <c r="K342" s="70">
        <f t="shared" si="67"/>
        <v>447742057</v>
      </c>
      <c r="L342" s="69">
        <f t="shared" si="67"/>
        <v>110457438</v>
      </c>
      <c r="M342" s="55">
        <f t="shared" si="67"/>
        <v>109425357</v>
      </c>
      <c r="N342" s="70">
        <f t="shared" si="67"/>
        <v>116925103</v>
      </c>
      <c r="O342" s="70">
        <f t="shared" si="67"/>
        <v>336807898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26</v>
      </c>
      <c r="B343" s="32" t="s">
        <v>614</v>
      </c>
      <c r="C343" s="33" t="s">
        <v>615</v>
      </c>
      <c r="D343" s="52">
        <v>84703190</v>
      </c>
      <c r="E343" s="53">
        <v>84703190</v>
      </c>
      <c r="F343" s="53">
        <v>45420899</v>
      </c>
      <c r="G343" s="6">
        <f t="shared" si="63"/>
        <v>0.5362359906397858</v>
      </c>
      <c r="H343" s="67">
        <v>14134118</v>
      </c>
      <c r="I343" s="53">
        <v>5499378</v>
      </c>
      <c r="J343" s="68">
        <v>4945833</v>
      </c>
      <c r="K343" s="68">
        <v>24579329</v>
      </c>
      <c r="L343" s="67">
        <v>5967828</v>
      </c>
      <c r="M343" s="53">
        <v>5581132</v>
      </c>
      <c r="N343" s="68">
        <v>9292610</v>
      </c>
      <c r="O343" s="68">
        <v>20841570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26</v>
      </c>
      <c r="B344" s="32" t="s">
        <v>616</v>
      </c>
      <c r="C344" s="33" t="s">
        <v>617</v>
      </c>
      <c r="D344" s="52">
        <v>272509792</v>
      </c>
      <c r="E344" s="53">
        <v>272509792</v>
      </c>
      <c r="F344" s="53">
        <v>164657607</v>
      </c>
      <c r="G344" s="6">
        <f t="shared" si="63"/>
        <v>0.6042263868448441</v>
      </c>
      <c r="H344" s="67">
        <v>85127666</v>
      </c>
      <c r="I344" s="53">
        <v>15790916</v>
      </c>
      <c r="J344" s="68">
        <v>16766893</v>
      </c>
      <c r="K344" s="68">
        <v>117685475</v>
      </c>
      <c r="L344" s="67">
        <v>11239067</v>
      </c>
      <c r="M344" s="53">
        <v>14540086</v>
      </c>
      <c r="N344" s="68">
        <v>21192979</v>
      </c>
      <c r="O344" s="68">
        <v>46972132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26</v>
      </c>
      <c r="B345" s="32" t="s">
        <v>618</v>
      </c>
      <c r="C345" s="33" t="s">
        <v>619</v>
      </c>
      <c r="D345" s="52">
        <v>686429164</v>
      </c>
      <c r="E345" s="53">
        <v>695727100</v>
      </c>
      <c r="F345" s="53">
        <v>396904839</v>
      </c>
      <c r="G345" s="6">
        <f t="shared" si="63"/>
        <v>0.5782167480867698</v>
      </c>
      <c r="H345" s="67">
        <v>187626185</v>
      </c>
      <c r="I345" s="53">
        <v>38969506</v>
      </c>
      <c r="J345" s="68">
        <v>40146553</v>
      </c>
      <c r="K345" s="68">
        <v>266742244</v>
      </c>
      <c r="L345" s="67">
        <v>39145822</v>
      </c>
      <c r="M345" s="53">
        <v>41485419</v>
      </c>
      <c r="N345" s="68">
        <v>49531354</v>
      </c>
      <c r="O345" s="68">
        <v>130162595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26</v>
      </c>
      <c r="B346" s="32" t="s">
        <v>620</v>
      </c>
      <c r="C346" s="33" t="s">
        <v>621</v>
      </c>
      <c r="D346" s="52">
        <v>947297698</v>
      </c>
      <c r="E346" s="53">
        <v>951951172</v>
      </c>
      <c r="F346" s="53">
        <v>590305111</v>
      </c>
      <c r="G346" s="6">
        <f t="shared" si="63"/>
        <v>0.623146358580088</v>
      </c>
      <c r="H346" s="67">
        <v>326535349</v>
      </c>
      <c r="I346" s="53">
        <v>6834484</v>
      </c>
      <c r="J346" s="68">
        <v>47802689</v>
      </c>
      <c r="K346" s="68">
        <v>381172522</v>
      </c>
      <c r="L346" s="67">
        <v>44950960</v>
      </c>
      <c r="M346" s="53">
        <v>46956420</v>
      </c>
      <c r="N346" s="68">
        <v>117225209</v>
      </c>
      <c r="O346" s="68">
        <v>209132589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26</v>
      </c>
      <c r="B347" s="32" t="s">
        <v>622</v>
      </c>
      <c r="C347" s="33" t="s">
        <v>623</v>
      </c>
      <c r="D347" s="52">
        <v>396135083</v>
      </c>
      <c r="E347" s="53">
        <v>400267083</v>
      </c>
      <c r="F347" s="53">
        <v>234374314</v>
      </c>
      <c r="G347" s="6">
        <f t="shared" si="63"/>
        <v>0.591652504557391</v>
      </c>
      <c r="H347" s="67">
        <v>125764184</v>
      </c>
      <c r="I347" s="53">
        <v>15687913</v>
      </c>
      <c r="J347" s="68">
        <v>26166070</v>
      </c>
      <c r="K347" s="68">
        <v>167618167</v>
      </c>
      <c r="L347" s="67">
        <v>18624725</v>
      </c>
      <c r="M347" s="53">
        <v>18266145</v>
      </c>
      <c r="N347" s="68">
        <v>29865277</v>
      </c>
      <c r="O347" s="68">
        <v>66756147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26</v>
      </c>
      <c r="B348" s="32" t="s">
        <v>624</v>
      </c>
      <c r="C348" s="33" t="s">
        <v>625</v>
      </c>
      <c r="D348" s="52">
        <v>330211861</v>
      </c>
      <c r="E348" s="53">
        <v>330211861</v>
      </c>
      <c r="F348" s="53">
        <v>231709921</v>
      </c>
      <c r="G348" s="6">
        <f t="shared" si="63"/>
        <v>0.7017007817293395</v>
      </c>
      <c r="H348" s="67">
        <v>161941053</v>
      </c>
      <c r="I348" s="53">
        <v>82939445</v>
      </c>
      <c r="J348" s="68">
        <v>11002891</v>
      </c>
      <c r="K348" s="68">
        <v>255883389</v>
      </c>
      <c r="L348" s="67">
        <v>-55778379</v>
      </c>
      <c r="M348" s="53">
        <v>13024484</v>
      </c>
      <c r="N348" s="68">
        <v>18580427</v>
      </c>
      <c r="O348" s="68">
        <v>-24173468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26</v>
      </c>
      <c r="B349" s="32" t="s">
        <v>626</v>
      </c>
      <c r="C349" s="33" t="s">
        <v>627</v>
      </c>
      <c r="D349" s="52">
        <v>488401000</v>
      </c>
      <c r="E349" s="53">
        <v>488401000</v>
      </c>
      <c r="F349" s="53">
        <v>335643678</v>
      </c>
      <c r="G349" s="6">
        <f t="shared" si="63"/>
        <v>0.6872297108318779</v>
      </c>
      <c r="H349" s="67">
        <v>212551107</v>
      </c>
      <c r="I349" s="53">
        <v>25883029</v>
      </c>
      <c r="J349" s="68">
        <v>18535752</v>
      </c>
      <c r="K349" s="68">
        <v>256969888</v>
      </c>
      <c r="L349" s="67">
        <v>20628540</v>
      </c>
      <c r="M349" s="53">
        <v>33365110</v>
      </c>
      <c r="N349" s="68">
        <v>24680140</v>
      </c>
      <c r="O349" s="68">
        <v>78673790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45</v>
      </c>
      <c r="B350" s="32" t="s">
        <v>628</v>
      </c>
      <c r="C350" s="33" t="s">
        <v>629</v>
      </c>
      <c r="D350" s="52">
        <v>172487445</v>
      </c>
      <c r="E350" s="53">
        <v>172487445</v>
      </c>
      <c r="F350" s="53">
        <v>111883836</v>
      </c>
      <c r="G350" s="6">
        <f t="shared" si="63"/>
        <v>0.6486491582039493</v>
      </c>
      <c r="H350" s="67">
        <v>56058711</v>
      </c>
      <c r="I350" s="53">
        <v>3028119</v>
      </c>
      <c r="J350" s="68">
        <v>3392821</v>
      </c>
      <c r="K350" s="68">
        <v>62479651</v>
      </c>
      <c r="L350" s="67">
        <v>2846959</v>
      </c>
      <c r="M350" s="53">
        <v>44480233</v>
      </c>
      <c r="N350" s="68">
        <v>2076993</v>
      </c>
      <c r="O350" s="68">
        <v>49404185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630</v>
      </c>
      <c r="C351" s="36"/>
      <c r="D351" s="54">
        <f>SUM(D343:D350)</f>
        <v>3378175233</v>
      </c>
      <c r="E351" s="55">
        <f>SUM(E343:E350)</f>
        <v>3396258643</v>
      </c>
      <c r="F351" s="55">
        <f>SUM(F343:F350)</f>
        <v>2110900205</v>
      </c>
      <c r="G351" s="7">
        <f t="shared" si="63"/>
        <v>0.6248640343992481</v>
      </c>
      <c r="H351" s="69">
        <f aca="true" t="shared" si="68" ref="H351:W351">SUM(H343:H350)</f>
        <v>1169738373</v>
      </c>
      <c r="I351" s="55">
        <f t="shared" si="68"/>
        <v>194632790</v>
      </c>
      <c r="J351" s="70">
        <f t="shared" si="68"/>
        <v>168759502</v>
      </c>
      <c r="K351" s="70">
        <f t="shared" si="68"/>
        <v>1533130665</v>
      </c>
      <c r="L351" s="69">
        <f t="shared" si="68"/>
        <v>87625522</v>
      </c>
      <c r="M351" s="55">
        <f t="shared" si="68"/>
        <v>217699029</v>
      </c>
      <c r="N351" s="70">
        <f t="shared" si="68"/>
        <v>272444989</v>
      </c>
      <c r="O351" s="70">
        <f t="shared" si="68"/>
        <v>577769540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26</v>
      </c>
      <c r="B352" s="32" t="s">
        <v>631</v>
      </c>
      <c r="C352" s="33" t="s">
        <v>632</v>
      </c>
      <c r="D352" s="52">
        <v>48203584</v>
      </c>
      <c r="E352" s="53">
        <v>48203584</v>
      </c>
      <c r="F352" s="53">
        <v>25226243</v>
      </c>
      <c r="G352" s="6">
        <f t="shared" si="63"/>
        <v>0.5233271243897549</v>
      </c>
      <c r="H352" s="67">
        <v>6528953</v>
      </c>
      <c r="I352" s="53">
        <v>1875587</v>
      </c>
      <c r="J352" s="68">
        <v>2007562</v>
      </c>
      <c r="K352" s="68">
        <v>10412102</v>
      </c>
      <c r="L352" s="67">
        <v>1451596</v>
      </c>
      <c r="M352" s="53">
        <v>9536950</v>
      </c>
      <c r="N352" s="68">
        <v>3825595</v>
      </c>
      <c r="O352" s="68">
        <v>14814141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26</v>
      </c>
      <c r="B353" s="32" t="s">
        <v>633</v>
      </c>
      <c r="C353" s="33" t="s">
        <v>634</v>
      </c>
      <c r="D353" s="52">
        <v>45667548</v>
      </c>
      <c r="E353" s="53">
        <v>45667548</v>
      </c>
      <c r="F353" s="53">
        <v>22333510</v>
      </c>
      <c r="G353" s="6">
        <f t="shared" si="63"/>
        <v>0.48904552528197925</v>
      </c>
      <c r="H353" s="67">
        <v>7764603</v>
      </c>
      <c r="I353" s="53">
        <v>3124442</v>
      </c>
      <c r="J353" s="68">
        <v>1868137</v>
      </c>
      <c r="K353" s="68">
        <v>12757182</v>
      </c>
      <c r="L353" s="67">
        <v>1654222</v>
      </c>
      <c r="M353" s="53">
        <v>5399498</v>
      </c>
      <c r="N353" s="68">
        <v>2522608</v>
      </c>
      <c r="O353" s="68">
        <v>9576328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26</v>
      </c>
      <c r="B354" s="32" t="s">
        <v>635</v>
      </c>
      <c r="C354" s="33" t="s">
        <v>636</v>
      </c>
      <c r="D354" s="52">
        <v>167347012</v>
      </c>
      <c r="E354" s="53">
        <v>170459912</v>
      </c>
      <c r="F354" s="53">
        <v>113360520</v>
      </c>
      <c r="G354" s="6">
        <f t="shared" si="63"/>
        <v>0.6773979328653923</v>
      </c>
      <c r="H354" s="67">
        <v>46498776</v>
      </c>
      <c r="I354" s="53">
        <v>9449570</v>
      </c>
      <c r="J354" s="68">
        <v>13528790</v>
      </c>
      <c r="K354" s="68">
        <v>69477136</v>
      </c>
      <c r="L354" s="67">
        <v>9944455</v>
      </c>
      <c r="M354" s="53">
        <v>22106978</v>
      </c>
      <c r="N354" s="68">
        <v>11831951</v>
      </c>
      <c r="O354" s="68">
        <v>43883384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45</v>
      </c>
      <c r="B355" s="32" t="s">
        <v>637</v>
      </c>
      <c r="C355" s="33" t="s">
        <v>638</v>
      </c>
      <c r="D355" s="52">
        <v>59508139</v>
      </c>
      <c r="E355" s="53">
        <v>59508139</v>
      </c>
      <c r="F355" s="53">
        <v>25302482</v>
      </c>
      <c r="G355" s="6">
        <f t="shared" si="63"/>
        <v>0.42519363611757377</v>
      </c>
      <c r="H355" s="67">
        <v>7000072</v>
      </c>
      <c r="I355" s="53">
        <v>3631992</v>
      </c>
      <c r="J355" s="68">
        <v>2322620</v>
      </c>
      <c r="K355" s="68">
        <v>12954684</v>
      </c>
      <c r="L355" s="67">
        <v>2473003</v>
      </c>
      <c r="M355" s="53">
        <v>3270462</v>
      </c>
      <c r="N355" s="68">
        <v>6604333</v>
      </c>
      <c r="O355" s="68">
        <v>12347798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639</v>
      </c>
      <c r="C356" s="44"/>
      <c r="D356" s="61">
        <f>SUM(D352:D355)</f>
        <v>320726283</v>
      </c>
      <c r="E356" s="62">
        <f>SUM(E352:E355)</f>
        <v>323839183</v>
      </c>
      <c r="F356" s="62">
        <f>SUM(F352:F355)</f>
        <v>186222755</v>
      </c>
      <c r="G356" s="9">
        <f t="shared" si="63"/>
        <v>0.5806282954365795</v>
      </c>
      <c r="H356" s="74">
        <f aca="true" t="shared" si="69" ref="H356:W356">SUM(H352:H355)</f>
        <v>67792404</v>
      </c>
      <c r="I356" s="62">
        <f t="shared" si="69"/>
        <v>18081591</v>
      </c>
      <c r="J356" s="75">
        <f t="shared" si="69"/>
        <v>19727109</v>
      </c>
      <c r="K356" s="75">
        <f t="shared" si="69"/>
        <v>105601104</v>
      </c>
      <c r="L356" s="74">
        <f t="shared" si="69"/>
        <v>15523276</v>
      </c>
      <c r="M356" s="62">
        <f t="shared" si="69"/>
        <v>40313888</v>
      </c>
      <c r="N356" s="75">
        <f t="shared" si="69"/>
        <v>24784487</v>
      </c>
      <c r="O356" s="75">
        <f t="shared" si="69"/>
        <v>80621651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640</v>
      </c>
      <c r="C357" s="47"/>
      <c r="D357" s="63">
        <f>SUM(D321,D323:D328,D330:D335,D337:D341,D343:D350,D352:D355)</f>
        <v>34841438987</v>
      </c>
      <c r="E357" s="64">
        <f>SUM(E321,E323:E328,E330:E335,E337:E341,E343:E350,E352:E355)</f>
        <v>34687071477</v>
      </c>
      <c r="F357" s="64">
        <f>SUM(F321,F323:F328,F330:F335,F337:F341,F343:F350,F352:F355)</f>
        <v>18348478508</v>
      </c>
      <c r="G357" s="10">
        <f t="shared" si="63"/>
        <v>0.5266280337860375</v>
      </c>
      <c r="H357" s="76">
        <f aca="true" t="shared" si="70" ref="H357:W357">SUM(H321,H323:H328,H330:H335,H337:H341,H343:H350,H352:H355)</f>
        <v>4864399740</v>
      </c>
      <c r="I357" s="64">
        <f t="shared" si="70"/>
        <v>2986456399</v>
      </c>
      <c r="J357" s="77">
        <f t="shared" si="70"/>
        <v>2328099805</v>
      </c>
      <c r="K357" s="77">
        <f t="shared" si="70"/>
        <v>10178955944</v>
      </c>
      <c r="L357" s="76">
        <f t="shared" si="70"/>
        <v>2158053130</v>
      </c>
      <c r="M357" s="64">
        <f t="shared" si="70"/>
        <v>2438864816</v>
      </c>
      <c r="N357" s="77">
        <f t="shared" si="70"/>
        <v>3572604618</v>
      </c>
      <c r="O357" s="77">
        <f t="shared" si="70"/>
        <v>8169522564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641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229020442005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228942064167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122279143490</v>
      </c>
      <c r="G358" s="51">
        <f t="shared" si="63"/>
        <v>0.5339223975793845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33434370845</v>
      </c>
      <c r="I358" s="79">
        <f t="shared" si="71"/>
        <v>18236032653</v>
      </c>
      <c r="J358" s="80">
        <f t="shared" si="71"/>
        <v>14643688197</v>
      </c>
      <c r="K358" s="80">
        <f t="shared" si="71"/>
        <v>66314091695</v>
      </c>
      <c r="L358" s="78">
        <f t="shared" si="71"/>
        <v>14680675476</v>
      </c>
      <c r="M358" s="79">
        <f t="shared" si="71"/>
        <v>19673054481</v>
      </c>
      <c r="N358" s="80">
        <f t="shared" si="71"/>
        <v>21611321838</v>
      </c>
      <c r="O358" s="80">
        <f t="shared" si="71"/>
        <v>55965051795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landscape" paperSize="9" scale="58" r:id="rId1"/>
  <rowBreaks count="6" manualBreakCount="6">
    <brk id="58" max="22" man="1"/>
    <brk id="108" max="22" man="1"/>
    <brk id="169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2013-02-13T09:03:04Z</cp:lastPrinted>
  <dcterms:created xsi:type="dcterms:W3CDTF">2013-02-04T11:07:19Z</dcterms:created>
  <dcterms:modified xsi:type="dcterms:W3CDTF">2013-02-13T09:03:28Z</dcterms:modified>
  <cp:category/>
  <cp:version/>
  <cp:contentType/>
  <cp:contentStatus/>
</cp:coreProperties>
</file>