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'Operating'!$A$1:$W$358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<sst xmlns="http://schemas.openxmlformats.org/spreadsheetml/2006/main" count="925" uniqueCount="646">
  <si>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</si>
  <si>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</si>
  <si>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</si>
  <si>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</si>
  <si>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</si>
  <si>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</si>
  <si>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</si>
  <si>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</si>
  <si>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</si>
  <si>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</si>
  <si>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</si>
  <si>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</si>
  <si>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</si>
  <si>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</si>
  <si>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</si>
  <si>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</si>
  <si>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</si>
  <si>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</si>
  <si>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</si>
  <si>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</si>
  <si>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</si>
  <si>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</si>
  <si>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</si>
  <si>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</si>
  <si>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</si>
  <si>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</si>
  <si>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</si>
  <si>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</si>
  <si>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</si>
  <si>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</si>
  <si>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</si>
  <si>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</si>
  <si>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</si>
  <si>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</si>
  <si>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</si>
  <si>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</si>
  <si>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</si>
  <si>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</si>
  <si>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</si>
  <si>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</si>
  <si>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</si>
  <si>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</si>
  <si>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</si>
  <si>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</si>
  <si>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</si>
  <si>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</si>
  <si>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</si>
  <si>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</si>
  <si>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</si>
  <si>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</si>
  <si>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</si>
  <si>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</si>
  <si>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</si>
  <si>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</si>
  <si>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</si>
  <si>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</si>
  <si>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</si>
  <si>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</si>
  <si>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</si>
  <si>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</si>
  <si>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</si>
  <si>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</si>
  <si>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</si>
  <si>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</si>
  <si>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</si>
  <si>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</si>
  <si>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</si>
  <si>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</si>
  <si>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</si>
  <si>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</si>
  <si>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</si>
  <si>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</si>
  <si>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</si>
  <si>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</si>
  <si>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</si>
  <si>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</si>
  <si>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</si>
  <si>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</si>
  <si>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</si>
  <si>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</si>
  <si>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</si>
  <si>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</si>
  <si>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</si>
  <si>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</si>
  <si>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</si>
  <si>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</si>
  <si>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</si>
  <si>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</si>
  <si>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</si>
  <si>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</si>
  <si>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</si>
  <si>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</si>
  <si>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</si>
  <si>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</si>
  <si>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</si>
  <si>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</si>
  <si>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</si>
  <si>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</si>
  <si>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</si>
  <si>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</si>
  <si>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</si>
  <si>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</si>
  <si>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</si>
  <si>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</si>
  <si>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</si>
  <si>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</si>
  <si>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</si>
  <si>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</si>
  <si>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</si>
  <si>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</si>
  <si>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</si>
  <si>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</si>
  <si>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</si>
  <si>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</si>
  <si>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</si>
  <si>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</si>
  <si>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</si>
  <si>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</si>
  <si>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</si>
  <si>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</si>
  <si>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</si>
  <si>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</si>
  <si>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</si>
  <si>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</si>
  <si>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</si>
  <si>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</si>
  <si>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</si>
  <si>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</si>
  <si>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</si>
  <si>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</si>
  <si>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</si>
  <si>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</si>
  <si>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</si>
  <si>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</si>
  <si>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</si>
  <si>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</si>
  <si>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</si>
  <si>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</si>
  <si>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</si>
  <si>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</si>
  <si>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</si>
  <si>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</si>
  <si>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</si>
  <si>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</si>
  <si>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</si>
  <si>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</si>
  <si>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</si>
  <si>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</si>
  <si>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</si>
  <si>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</si>
  <si>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</si>
  <si>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</si>
  <si>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</si>
  <si>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</si>
  <si>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</si>
  <si>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</si>
  <si>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</si>
  <si>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</si>
  <si>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</si>
  <si>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</si>
  <si>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</si>
  <si>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</si>
  <si>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</si>
  <si>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</si>
  <si>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</si>
  <si>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</si>
  <si>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</si>
  <si>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</si>
  <si>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</si>
  <si>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</si>
  <si>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</si>
  <si>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</si>
  <si>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</si>
  <si>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</si>
  <si>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</si>
  <si>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</si>
  <si>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</si>
  <si>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</si>
  <si>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</si>
  <si>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</si>
  <si>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</si>
  <si>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</si>
  <si>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</si>
  <si>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</si>
  <si>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</si>
  <si>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</si>
  <si>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</si>
  <si>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</si>
  <si>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</si>
  <si>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</si>
  <si>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</si>
  <si>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</si>
  <si>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</si>
  <si>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</si>
  <si>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</si>
  <si>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</si>
  <si>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</si>
  <si>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</si>
  <si>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</si>
  <si>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</si>
  <si>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</si>
  <si>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</si>
  <si>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</si>
  <si>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</si>
  <si>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</si>
  <si>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</si>
  <si>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</si>
  <si>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</si>
  <si>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</si>
  <si>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</si>
  <si>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</si>
  <si>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</si>
  <si>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</si>
  <si>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</si>
  <si>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</si>
  <si>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</si>
  <si>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</si>
  <si>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</si>
  <si>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</si>
  <si>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</si>
  <si>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</si>
  <si>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</si>
  <si>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</si>
  <si>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</si>
  <si>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</si>
  <si>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</si>
  <si>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</si>
  <si>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</si>
  <si>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</si>
  <si>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</si>
  <si>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</si>
  <si>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</si>
  <si>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</si>
  <si>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</si>
  <si>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</si>
  <si>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</si>
  <si>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</si>
  <si>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</si>
  <si>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</si>
  <si>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</si>
  <si>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</si>
  <si>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</si>
  <si>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</si>
  <si>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</si>
  <si>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</si>
  <si>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</si>
  <si>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</si>
  <si>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</si>
  <si>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</si>
  <si>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</si>
  <si>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</si>
  <si>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</si>
  <si>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</si>
  <si>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</si>
  <si>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</si>
  <si>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</si>
  <si>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</si>
  <si>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</si>
  <si>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</si>
  <si>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</si>
  <si>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</si>
  <si>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</si>
  <si>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</si>
  <si>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</si>
  <si>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</si>
  <si>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</si>
  <si>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</si>
  <si>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</si>
  <si>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</si>
  <si>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</si>
  <si>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</si>
  <si>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</si>
  <si>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</si>
  <si>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</si>
  <si>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</si>
  <si>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</si>
  <si>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</si>
  <si>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</si>
  <si>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</si>
  <si>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</si>
  <si>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</si>
  <si>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</si>
  <si>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</si>
  <si>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</si>
  <si>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</si>
  <si>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</si>
  <si>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</si>
  <si>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</si>
  <si>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</si>
  <si>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</si>
  <si>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</si>
  <si>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</si>
  <si>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</si>
  <si>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</si>
  <si>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</si>
  <si>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</si>
  <si>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</si>
  <si>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</si>
  <si>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</si>
  <si>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</si>
  <si>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</si>
  <si>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</si>
  <si>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</si>
  <si>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</si>
  <si>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</si>
  <si>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</si>
  <si>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</si>
  <si>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</si>
  <si>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</si>
  <si>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</si>
  <si>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</si>
  <si>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</si>
  <si>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</si>
  <si>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</si>
  <si>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</si>
  <si>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</si>
  <si>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</si>
  <si>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</si>
  <si>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</si>
  <si>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</si>
  <si>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</si>
  <si>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</si>
  <si>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</si>
  <si>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</si>
  <si>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</si>
  <si>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</si>
  <si>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</si>
  <si>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</si>
  <si>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</si>
  <si>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</si>
  <si>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</si>
  <si>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</si>
  <si>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</si>
  <si>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</si>
  <si>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</si>
  <si>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</si>
  <si>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</si>
  <si>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</si>
  <si>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</si>
  <si>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</si>
  <si>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</si>
  <si>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</si>
  <si>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</si>
  <si>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</si>
  <si>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</si>
  <si>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</si>
  <si>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</si>
  <si>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</si>
  <si>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</si>
  <si>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</si>
  <si>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</si>
  <si>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</si>
  <si>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</si>
  <si>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</si>
  <si>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</si>
  <si>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</si>
  <si>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</si>
  <si>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</si>
  <si>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</si>
  <si>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</si>
  <si>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</si>
  <si>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</si>
  <si>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</si>
  <si>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</si>
  <si>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</si>
  <si>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</si>
  <si>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</si>
  <si>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</si>
  <si>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</si>
  <si>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</si>
  <si>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</si>
  <si>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</si>
  <si>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</si>
  <si>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</si>
  <si>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</si>
  <si>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</si>
  <si>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</si>
  <si>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</si>
  <si>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</si>
  <si>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</si>
  <si>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</si>
  <si>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</si>
  <si>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</si>
  <si>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</si>
  <si>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</si>
  <si>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</si>
  <si>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</si>
  <si>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</si>
  <si>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</si>
  <si>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</si>
  <si>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</si>
  <si>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</si>
  <si>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</si>
  <si>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</si>
  <si>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</si>
  <si>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</si>
  <si>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</si>
  <si>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</si>
  <si>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</si>
  <si>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</si>
  <si>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</si>
  <si>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</si>
  <si>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</si>
  <si>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</si>
  <si>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</si>
  <si>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</si>
  <si>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</si>
  <si>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</si>
  <si>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</si>
  <si>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</si>
  <si>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</si>
  <si>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</si>
  <si>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</si>
  <si>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</si>
  <si>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</si>
  <si>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</si>
  <si>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</si>
  <si>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</si>
  <si>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</si>
  <si>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</si>
  <si>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</si>
  <si>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</si>
  <si>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</si>
  <si>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</si>
  <si>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</si>
  <si>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</si>
  <si>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</si>
  <si>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</si>
  <si>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</si>
  <si>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</si>
  <si>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</si>
  <si>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</si>
  <si>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</si>
  <si>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</si>
  <si>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</si>
  <si>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</si>
  <si>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</si>
  <si>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</si>
  <si>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</si>
  <si>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</si>
  <si>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</si>
  <si>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</si>
  <si>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</si>
  <si>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</si>
  <si>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</si>
  <si>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</si>
  <si>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</si>
  <si>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</si>
  <si>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</si>
  <si>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</si>
  <si>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</si>
  <si>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</si>
  <si>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</si>
  <si>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</si>
  <si>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</si>
  <si>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</si>
  <si>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</si>
  <si>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</si>
  <si>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</si>
  <si>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</si>
  <si>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</si>
  <si>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</si>
  <si>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</si>
  <si>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</si>
  <si>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</si>
  <si>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</si>
  <si>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</si>
  <si>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</si>
  <si>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</si>
  <si>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</si>
  <si>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</si>
  <si>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</si>
  <si>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</si>
  <si>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</si>
  <si>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</si>
  <si>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</si>
  <si>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</si>
  <si>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</si>
  <si>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</si>
  <si>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</si>
  <si>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</si>
  <si>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</si>
  <si>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</si>
  <si>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</si>
  <si>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</si>
  <si>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</si>
  <si>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</si>
  <si>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</si>
  <si>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</si>
  <si>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</si>
  <si>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</si>
  <si>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</si>
  <si>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</si>
  <si>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</si>
  <si>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</si>
  <si>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</si>
  <si>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</si>
  <si>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</si>
  <si>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</si>
  <si>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</si>
  <si>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</si>
  <si>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</si>
  <si>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</si>
  <si>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</si>
  <si>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</si>
  <si>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</si>
  <si>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</si>
  <si>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</si>
  <si>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</si>
  <si>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</si>
  <si>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</si>
  <si>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</si>
  <si>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</si>
  <si>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</si>
  <si>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</si>
  <si>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</si>
  <si>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</si>
  <si>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</si>
  <si>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</si>
  <si>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</si>
  <si>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</si>
  <si>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</si>
  <si>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</si>
  <si>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</si>
  <si>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</si>
  <si>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</si>
  <si>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</si>
  <si>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</si>
  <si>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</si>
  <si>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</si>
  <si>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</si>
  <si>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</si>
  <si>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</si>
  <si>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</si>
  <si>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</si>
  <si>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</si>
  <si>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</si>
  <si>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</si>
  <si>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</si>
  <si>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</si>
  <si>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</si>
  <si>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</si>
  <si>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</si>
  <si>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</si>
  <si>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</si>
  <si>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</si>
  <si>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</si>
  <si>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</si>
  <si>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</si>
  <si>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</si>
  <si>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</si>
  <si>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</si>
  <si>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</si>
  <si>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</si>
  <si>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</si>
  <si>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</si>
  <si>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</si>
  <si>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</si>
  <si>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</si>
  <si>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</si>
  <si>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</si>
  <si>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</si>
  <si>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</si>
  <si>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</si>
  <si>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</si>
  <si>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</si>
  <si>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</si>
  <si>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</si>
  <si>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</si>
  <si>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</si>
  <si>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</si>
  <si>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</si>
  <si>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</si>
  <si>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</si>
  <si>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</si>
  <si>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</si>
  <si>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</si>
  <si>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</si>
  <si>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</si>
  <si>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</si>
  <si>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</si>
  <si>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</si>
  <si>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</si>
  <si>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</si>
  <si>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</si>
  <si>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</si>
  <si>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</si>
  <si>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</si>
  <si>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</si>
  <si>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</si>
  <si>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</si>
  <si>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</si>
  <si>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</si>
  <si>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</si>
  <si>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</si>
  <si>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</si>
  <si>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</si>
  <si>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</si>
  <si>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</si>
  <si>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</si>
  <si>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</si>
  <si>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</si>
  <si>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</si>
  <si>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</si>
  <si>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</si>
  <si>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</si>
  <si>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</si>
  <si>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</si>
  <si>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</si>
  <si>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</si>
  <si>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</si>
  <si>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</si>
  <si>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</si>
  <si>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</si>
  <si>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</si>
  <si>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</si>
  <si>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</si>
  <si>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</si>
  <si>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</si>
  <si>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</si>
  <si>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</si>
  <si>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</si>
  <si>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</si>
  <si>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</si>
  <si>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</si>
  <si>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</si>
  <si>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</si>
  <si>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</si>
  <si>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</si>
  <si>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</si>
  <si>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</si>
  <si>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</si>
  <si>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</si>
  <si>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</si>
  <si>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</si>
  <si>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</si>
  <si>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</si>
  <si>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</si>
  <si>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</si>
  <si>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</si>
  <si>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</si>
  <si>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</si>
  <si>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</si>
  <si>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</si>
  <si>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</si>
  <si>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EXPENDITURE FOR THE 2nd QUARTER ENDED 31 DECEMBER 2012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</si>
</sst>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5" width="10.7109375" style="11" customWidth="1"/>
    <col min="16" max="23" width="10.7109375" style="11" hidden="1" customWidth="1"/>
    <col min="24" max="16384" width="9.140625" style="1" customWidth="1"/>
  </cols>
  <sheetData>
    <row r="1" spans="1:23" ht="16.5">
      <c r="A1" s="12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0</v>
      </c>
      <c r="C3" s="2" t="s">
        <v>1</v>
      </c>
      <c r="D3" s="3" t="s">
        <v>2</v>
      </c>
      <c r="E3" s="4" t="s">
        <v>3</v>
      </c>
      <c r="F3" s="4" t="s">
        <v>642</v>
      </c>
      <c r="G3" s="5" t="s">
        <v>4</v>
      </c>
      <c r="H3" s="3" t="s">
        <v>643</v>
      </c>
      <c r="I3" s="4" t="s">
        <v>5</v>
      </c>
      <c r="J3" s="5" t="s">
        <v>6</v>
      </c>
      <c r="K3" s="5" t="s">
        <v>7</v>
      </c>
      <c r="L3" s="3" t="s">
        <v>8</v>
      </c>
      <c r="M3" s="4" t="s">
        <v>9</v>
      </c>
      <c r="N3" s="5" t="s">
        <v>10</v>
      </c>
      <c r="O3" s="5" t="s">
        <v>11</v>
      </c>
      <c r="P3" s="3" t="s">
        <v>12</v>
      </c>
      <c r="Q3" s="4" t="s">
        <v>13</v>
      </c>
      <c r="R3" s="5" t="s">
        <v>14</v>
      </c>
      <c r="S3" s="5" t="s">
        <v>15</v>
      </c>
      <c r="T3" s="3" t="s">
        <v>16</v>
      </c>
      <c r="U3" s="4" t="s">
        <v>644</v>
      </c>
      <c r="V3" s="5" t="s">
        <v>17</v>
      </c>
      <c r="W3" s="5" t="s">
        <v>18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19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20</v>
      </c>
      <c r="B6" s="32" t="s">
        <v>21</v>
      </c>
      <c r="C6" s="33" t="s">
        <v>22</v>
      </c>
      <c r="D6" s="52">
        <v>3992221749</v>
      </c>
      <c r="E6" s="53">
        <v>4047215770</v>
      </c>
      <c r="F6" s="53">
        <v>1610479040</v>
      </c>
      <c r="G6" s="6">
        <f>IF($D6=0,0,$F6/$D6)</f>
        <v>0.4034042047898277</v>
      </c>
      <c r="H6" s="67">
        <v>217980236</v>
      </c>
      <c r="I6" s="53">
        <v>288391149</v>
      </c>
      <c r="J6" s="68">
        <v>212317407</v>
      </c>
      <c r="K6" s="68">
        <v>718688792</v>
      </c>
      <c r="L6" s="67">
        <v>235810824</v>
      </c>
      <c r="M6" s="53">
        <v>389400832</v>
      </c>
      <c r="N6" s="68">
        <v>266578592</v>
      </c>
      <c r="O6" s="68">
        <v>891790248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20</v>
      </c>
      <c r="B7" s="32" t="s">
        <v>23</v>
      </c>
      <c r="C7" s="33" t="s">
        <v>24</v>
      </c>
      <c r="D7" s="52">
        <v>7316096070</v>
      </c>
      <c r="E7" s="53">
        <v>7316096070</v>
      </c>
      <c r="F7" s="53">
        <v>3144683021</v>
      </c>
      <c r="G7" s="6">
        <f>IF($D7=0,0,$F7/$D7)</f>
        <v>0.42983074455445197</v>
      </c>
      <c r="H7" s="67">
        <v>610847097</v>
      </c>
      <c r="I7" s="53">
        <v>289035386</v>
      </c>
      <c r="J7" s="68">
        <v>667701888</v>
      </c>
      <c r="K7" s="68">
        <v>1567584371</v>
      </c>
      <c r="L7" s="67">
        <v>515737664</v>
      </c>
      <c r="M7" s="53">
        <v>564397137</v>
      </c>
      <c r="N7" s="68">
        <v>496963849</v>
      </c>
      <c r="O7" s="68">
        <v>1577098650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25</v>
      </c>
      <c r="C8" s="36"/>
      <c r="D8" s="54">
        <f>SUM(D6:D7)</f>
        <v>11308317819</v>
      </c>
      <c r="E8" s="55">
        <f>SUM(E6:E7)</f>
        <v>11363311840</v>
      </c>
      <c r="F8" s="55">
        <f>SUM(F6:F7)</f>
        <v>4755162061</v>
      </c>
      <c r="G8" s="7">
        <f>IF($D8=0,0,$F8/$D8)</f>
        <v>0.42050127500046697</v>
      </c>
      <c r="H8" s="69">
        <f aca="true" t="shared" si="0" ref="H8:W8">SUM(H6:H7)</f>
        <v>828827333</v>
      </c>
      <c r="I8" s="55">
        <f t="shared" si="0"/>
        <v>577426535</v>
      </c>
      <c r="J8" s="70">
        <f t="shared" si="0"/>
        <v>880019295</v>
      </c>
      <c r="K8" s="70">
        <f t="shared" si="0"/>
        <v>2286273163</v>
      </c>
      <c r="L8" s="69">
        <f t="shared" si="0"/>
        <v>751548488</v>
      </c>
      <c r="M8" s="55">
        <f t="shared" si="0"/>
        <v>953797969</v>
      </c>
      <c r="N8" s="70">
        <f t="shared" si="0"/>
        <v>763542441</v>
      </c>
      <c r="O8" s="70">
        <f t="shared" si="0"/>
        <v>2468888898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26</v>
      </c>
      <c r="B9" s="32" t="s">
        <v>27</v>
      </c>
      <c r="C9" s="33" t="s">
        <v>28</v>
      </c>
      <c r="D9" s="52">
        <v>158861357</v>
      </c>
      <c r="E9" s="53">
        <v>158861357</v>
      </c>
      <c r="F9" s="53">
        <v>74314071</v>
      </c>
      <c r="G9" s="6">
        <f>IF($D9=0,0,$F9/$D9)</f>
        <v>0.467791994248167</v>
      </c>
      <c r="H9" s="67">
        <v>12233882</v>
      </c>
      <c r="I9" s="53">
        <v>14656803</v>
      </c>
      <c r="J9" s="68">
        <v>11897622</v>
      </c>
      <c r="K9" s="68">
        <v>38788307</v>
      </c>
      <c r="L9" s="67">
        <v>10382978</v>
      </c>
      <c r="M9" s="53">
        <v>12471195</v>
      </c>
      <c r="N9" s="68">
        <v>12671591</v>
      </c>
      <c r="O9" s="68">
        <v>35525764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26</v>
      </c>
      <c r="B10" s="32" t="s">
        <v>29</v>
      </c>
      <c r="C10" s="33" t="s">
        <v>30</v>
      </c>
      <c r="D10" s="52">
        <v>148244750</v>
      </c>
      <c r="E10" s="53">
        <v>148244750</v>
      </c>
      <c r="F10" s="53">
        <v>77096187</v>
      </c>
      <c r="G10" s="6">
        <f aca="true" t="shared" si="1" ref="G10:G41">IF($D10=0,0,$F10/$D10)</f>
        <v>0.5200601505280963</v>
      </c>
      <c r="H10" s="67">
        <v>8311221</v>
      </c>
      <c r="I10" s="53">
        <v>19766057</v>
      </c>
      <c r="J10" s="68">
        <v>11162950</v>
      </c>
      <c r="K10" s="68">
        <v>39240228</v>
      </c>
      <c r="L10" s="67">
        <v>10492273</v>
      </c>
      <c r="M10" s="53">
        <v>14320851</v>
      </c>
      <c r="N10" s="68">
        <v>13042835</v>
      </c>
      <c r="O10" s="68">
        <v>37855959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26</v>
      </c>
      <c r="B11" s="32" t="s">
        <v>31</v>
      </c>
      <c r="C11" s="33" t="s">
        <v>32</v>
      </c>
      <c r="D11" s="52">
        <v>44356696</v>
      </c>
      <c r="E11" s="53">
        <v>44356696</v>
      </c>
      <c r="F11" s="53">
        <v>15441628</v>
      </c>
      <c r="G11" s="6">
        <f t="shared" si="1"/>
        <v>0.3481239450296298</v>
      </c>
      <c r="H11" s="67">
        <v>2681402</v>
      </c>
      <c r="I11" s="53">
        <v>3196029</v>
      </c>
      <c r="J11" s="68">
        <v>2443242</v>
      </c>
      <c r="K11" s="68">
        <v>8320673</v>
      </c>
      <c r="L11" s="67">
        <v>3040844</v>
      </c>
      <c r="M11" s="53">
        <v>2731034</v>
      </c>
      <c r="N11" s="68">
        <v>1349077</v>
      </c>
      <c r="O11" s="68">
        <v>7120955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26</v>
      </c>
      <c r="B12" s="32" t="s">
        <v>33</v>
      </c>
      <c r="C12" s="33" t="s">
        <v>34</v>
      </c>
      <c r="D12" s="52">
        <v>305092361</v>
      </c>
      <c r="E12" s="53">
        <v>305092361</v>
      </c>
      <c r="F12" s="53">
        <v>155891636</v>
      </c>
      <c r="G12" s="6">
        <f t="shared" si="1"/>
        <v>0.5109653859868356</v>
      </c>
      <c r="H12" s="67">
        <v>23079357</v>
      </c>
      <c r="I12" s="53">
        <v>40074799</v>
      </c>
      <c r="J12" s="68">
        <v>17495058</v>
      </c>
      <c r="K12" s="68">
        <v>80649214</v>
      </c>
      <c r="L12" s="67">
        <v>30314350</v>
      </c>
      <c r="M12" s="53">
        <v>29219793</v>
      </c>
      <c r="N12" s="68">
        <v>15708279</v>
      </c>
      <c r="O12" s="68">
        <v>75242422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26</v>
      </c>
      <c r="B13" s="32" t="s">
        <v>35</v>
      </c>
      <c r="C13" s="33" t="s">
        <v>36</v>
      </c>
      <c r="D13" s="52">
        <v>266190305</v>
      </c>
      <c r="E13" s="53">
        <v>266190305</v>
      </c>
      <c r="F13" s="53">
        <v>110770490</v>
      </c>
      <c r="G13" s="6">
        <f t="shared" si="1"/>
        <v>0.4161326987472365</v>
      </c>
      <c r="H13" s="67">
        <v>12468733</v>
      </c>
      <c r="I13" s="53">
        <v>22902142</v>
      </c>
      <c r="J13" s="68">
        <v>18873773</v>
      </c>
      <c r="K13" s="68">
        <v>54244648</v>
      </c>
      <c r="L13" s="67">
        <v>16894173</v>
      </c>
      <c r="M13" s="53">
        <v>19763114</v>
      </c>
      <c r="N13" s="68">
        <v>19868555</v>
      </c>
      <c r="O13" s="68">
        <v>56525842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26</v>
      </c>
      <c r="B14" s="32" t="s">
        <v>37</v>
      </c>
      <c r="C14" s="33" t="s">
        <v>38</v>
      </c>
      <c r="D14" s="52">
        <v>110301939</v>
      </c>
      <c r="E14" s="53">
        <v>110301939</v>
      </c>
      <c r="F14" s="53">
        <v>38278826</v>
      </c>
      <c r="G14" s="6">
        <f t="shared" si="1"/>
        <v>0.3470367461083345</v>
      </c>
      <c r="H14" s="67">
        <v>5400654</v>
      </c>
      <c r="I14" s="53">
        <v>8533177</v>
      </c>
      <c r="J14" s="68">
        <v>5252809</v>
      </c>
      <c r="K14" s="68">
        <v>19186640</v>
      </c>
      <c r="L14" s="67">
        <v>7153402</v>
      </c>
      <c r="M14" s="53">
        <v>7071221</v>
      </c>
      <c r="N14" s="68">
        <v>4867563</v>
      </c>
      <c r="O14" s="68">
        <v>19092186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26</v>
      </c>
      <c r="B15" s="32" t="s">
        <v>39</v>
      </c>
      <c r="C15" s="33" t="s">
        <v>40</v>
      </c>
      <c r="D15" s="52">
        <v>43232563</v>
      </c>
      <c r="E15" s="53">
        <v>43232563</v>
      </c>
      <c r="F15" s="53">
        <v>22984604</v>
      </c>
      <c r="G15" s="6">
        <f t="shared" si="1"/>
        <v>0.5316502748171558</v>
      </c>
      <c r="H15" s="67">
        <v>3027893</v>
      </c>
      <c r="I15" s="53">
        <v>4617107</v>
      </c>
      <c r="J15" s="68">
        <v>2989561</v>
      </c>
      <c r="K15" s="68">
        <v>10634561</v>
      </c>
      <c r="L15" s="67">
        <v>3435866</v>
      </c>
      <c r="M15" s="53">
        <v>4813926</v>
      </c>
      <c r="N15" s="68">
        <v>4100251</v>
      </c>
      <c r="O15" s="68">
        <v>12350043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26</v>
      </c>
      <c r="B16" s="32" t="s">
        <v>41</v>
      </c>
      <c r="C16" s="33" t="s">
        <v>42</v>
      </c>
      <c r="D16" s="52">
        <v>521397720</v>
      </c>
      <c r="E16" s="53">
        <v>521397720</v>
      </c>
      <c r="F16" s="53">
        <v>230388843</v>
      </c>
      <c r="G16" s="6">
        <f t="shared" si="1"/>
        <v>0.4418677607566063</v>
      </c>
      <c r="H16" s="67">
        <v>46693238</v>
      </c>
      <c r="I16" s="53">
        <v>23825722</v>
      </c>
      <c r="J16" s="68">
        <v>42064316</v>
      </c>
      <c r="K16" s="68">
        <v>112583276</v>
      </c>
      <c r="L16" s="67">
        <v>37445329</v>
      </c>
      <c r="M16" s="53">
        <v>44228630</v>
      </c>
      <c r="N16" s="68">
        <v>36131608</v>
      </c>
      <c r="O16" s="68">
        <v>117805567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26</v>
      </c>
      <c r="B17" s="32" t="s">
        <v>43</v>
      </c>
      <c r="C17" s="33" t="s">
        <v>44</v>
      </c>
      <c r="D17" s="52">
        <v>81777746</v>
      </c>
      <c r="E17" s="53">
        <v>81777746</v>
      </c>
      <c r="F17" s="53">
        <v>43118680</v>
      </c>
      <c r="G17" s="6">
        <f t="shared" si="1"/>
        <v>0.5272666722802558</v>
      </c>
      <c r="H17" s="67">
        <v>17067957</v>
      </c>
      <c r="I17" s="53">
        <v>5391933</v>
      </c>
      <c r="J17" s="68">
        <v>5155221</v>
      </c>
      <c r="K17" s="68">
        <v>27615111</v>
      </c>
      <c r="L17" s="67">
        <v>7420558</v>
      </c>
      <c r="M17" s="53">
        <v>7935424</v>
      </c>
      <c r="N17" s="68">
        <v>147587</v>
      </c>
      <c r="O17" s="68">
        <v>15503569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45</v>
      </c>
      <c r="B18" s="32" t="s">
        <v>46</v>
      </c>
      <c r="C18" s="33" t="s">
        <v>47</v>
      </c>
      <c r="D18" s="52">
        <v>153299666</v>
      </c>
      <c r="E18" s="53">
        <v>153299666</v>
      </c>
      <c r="F18" s="53">
        <v>46302303</v>
      </c>
      <c r="G18" s="6">
        <f t="shared" si="1"/>
        <v>0.30203785962586505</v>
      </c>
      <c r="H18" s="67">
        <v>3988246</v>
      </c>
      <c r="I18" s="53">
        <v>7821096</v>
      </c>
      <c r="J18" s="68">
        <v>8326061</v>
      </c>
      <c r="K18" s="68">
        <v>20135403</v>
      </c>
      <c r="L18" s="67">
        <v>9783814</v>
      </c>
      <c r="M18" s="53">
        <v>10340612</v>
      </c>
      <c r="N18" s="68">
        <v>6042474</v>
      </c>
      <c r="O18" s="68">
        <v>26166900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48</v>
      </c>
      <c r="C19" s="36"/>
      <c r="D19" s="54">
        <f>SUM(D9:D18)</f>
        <v>1832755103</v>
      </c>
      <c r="E19" s="55">
        <f>SUM(E9:E18)</f>
        <v>1832755103</v>
      </c>
      <c r="F19" s="55">
        <f>SUM(F9:F18)</f>
        <v>814587268</v>
      </c>
      <c r="G19" s="7">
        <f t="shared" si="1"/>
        <v>0.4444605101175921</v>
      </c>
      <c r="H19" s="69">
        <f aca="true" t="shared" si="2" ref="H19:W19">SUM(H9:H18)</f>
        <v>134952583</v>
      </c>
      <c r="I19" s="55">
        <f t="shared" si="2"/>
        <v>150784865</v>
      </c>
      <c r="J19" s="70">
        <f t="shared" si="2"/>
        <v>125660613</v>
      </c>
      <c r="K19" s="70">
        <f t="shared" si="2"/>
        <v>411398061</v>
      </c>
      <c r="L19" s="69">
        <f t="shared" si="2"/>
        <v>136363587</v>
      </c>
      <c r="M19" s="55">
        <f t="shared" si="2"/>
        <v>152895800</v>
      </c>
      <c r="N19" s="70">
        <f t="shared" si="2"/>
        <v>113929820</v>
      </c>
      <c r="O19" s="70">
        <f t="shared" si="2"/>
        <v>403189207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26</v>
      </c>
      <c r="B20" s="32" t="s">
        <v>49</v>
      </c>
      <c r="C20" s="33" t="s">
        <v>50</v>
      </c>
      <c r="D20" s="52">
        <v>136468074</v>
      </c>
      <c r="E20" s="53">
        <v>136468074</v>
      </c>
      <c r="F20" s="53">
        <v>51872908</v>
      </c>
      <c r="G20" s="6">
        <f t="shared" si="1"/>
        <v>0.3801102080476346</v>
      </c>
      <c r="H20" s="67">
        <v>6014618</v>
      </c>
      <c r="I20" s="53">
        <v>7869960</v>
      </c>
      <c r="J20" s="68">
        <v>10536797</v>
      </c>
      <c r="K20" s="68">
        <v>24421375</v>
      </c>
      <c r="L20" s="67">
        <v>7861860</v>
      </c>
      <c r="M20" s="53">
        <v>10438831</v>
      </c>
      <c r="N20" s="68">
        <v>9150842</v>
      </c>
      <c r="O20" s="68">
        <v>27451533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26</v>
      </c>
      <c r="B21" s="32" t="s">
        <v>51</v>
      </c>
      <c r="C21" s="33" t="s">
        <v>52</v>
      </c>
      <c r="D21" s="52">
        <v>187264387</v>
      </c>
      <c r="E21" s="53">
        <v>197416439</v>
      </c>
      <c r="F21" s="53">
        <v>78347780</v>
      </c>
      <c r="G21" s="6">
        <f t="shared" si="1"/>
        <v>0.41838056480007596</v>
      </c>
      <c r="H21" s="67">
        <v>10011303</v>
      </c>
      <c r="I21" s="53">
        <v>10958919</v>
      </c>
      <c r="J21" s="68">
        <v>18204648</v>
      </c>
      <c r="K21" s="68">
        <v>39174870</v>
      </c>
      <c r="L21" s="67">
        <v>12505442</v>
      </c>
      <c r="M21" s="53">
        <v>12777570</v>
      </c>
      <c r="N21" s="68">
        <v>13889898</v>
      </c>
      <c r="O21" s="68">
        <v>39172910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26</v>
      </c>
      <c r="B22" s="32" t="s">
        <v>53</v>
      </c>
      <c r="C22" s="33" t="s">
        <v>54</v>
      </c>
      <c r="D22" s="52">
        <v>69259851</v>
      </c>
      <c r="E22" s="53">
        <v>69259851</v>
      </c>
      <c r="F22" s="53">
        <v>23721384</v>
      </c>
      <c r="G22" s="6">
        <f t="shared" si="1"/>
        <v>0.3424983400556262</v>
      </c>
      <c r="H22" s="67">
        <v>2820657</v>
      </c>
      <c r="I22" s="53">
        <v>4025297</v>
      </c>
      <c r="J22" s="68">
        <v>3666199</v>
      </c>
      <c r="K22" s="68">
        <v>10512153</v>
      </c>
      <c r="L22" s="67">
        <v>5247580</v>
      </c>
      <c r="M22" s="53">
        <v>4421827</v>
      </c>
      <c r="N22" s="68">
        <v>3539824</v>
      </c>
      <c r="O22" s="68">
        <v>13209231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26</v>
      </c>
      <c r="B23" s="32" t="s">
        <v>55</v>
      </c>
      <c r="C23" s="33" t="s">
        <v>56</v>
      </c>
      <c r="D23" s="52">
        <v>154220116</v>
      </c>
      <c r="E23" s="53">
        <v>154220116</v>
      </c>
      <c r="F23" s="53">
        <v>43822191</v>
      </c>
      <c r="G23" s="6">
        <f t="shared" si="1"/>
        <v>0.2841535341602259</v>
      </c>
      <c r="H23" s="67">
        <v>6691065</v>
      </c>
      <c r="I23" s="53">
        <v>9403621</v>
      </c>
      <c r="J23" s="68">
        <v>9969236</v>
      </c>
      <c r="K23" s="68">
        <v>26063922</v>
      </c>
      <c r="L23" s="67">
        <v>5920653</v>
      </c>
      <c r="M23" s="53">
        <v>11837616</v>
      </c>
      <c r="N23" s="68">
        <v>0</v>
      </c>
      <c r="O23" s="68">
        <v>17758269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26</v>
      </c>
      <c r="B24" s="32" t="s">
        <v>57</v>
      </c>
      <c r="C24" s="33" t="s">
        <v>58</v>
      </c>
      <c r="D24" s="52">
        <v>67176280</v>
      </c>
      <c r="E24" s="53">
        <v>67176280</v>
      </c>
      <c r="F24" s="53">
        <v>24381334</v>
      </c>
      <c r="G24" s="6">
        <f t="shared" si="1"/>
        <v>0.3629455813867633</v>
      </c>
      <c r="H24" s="67">
        <v>5091792</v>
      </c>
      <c r="I24" s="53">
        <v>7174709</v>
      </c>
      <c r="J24" s="68">
        <v>0</v>
      </c>
      <c r="K24" s="68">
        <v>12266501</v>
      </c>
      <c r="L24" s="67">
        <v>7851329</v>
      </c>
      <c r="M24" s="53">
        <v>4263504</v>
      </c>
      <c r="N24" s="68">
        <v>0</v>
      </c>
      <c r="O24" s="68">
        <v>12114833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26</v>
      </c>
      <c r="B25" s="32" t="s">
        <v>59</v>
      </c>
      <c r="C25" s="33" t="s">
        <v>60</v>
      </c>
      <c r="D25" s="52">
        <v>151757914</v>
      </c>
      <c r="E25" s="53">
        <v>151757914</v>
      </c>
      <c r="F25" s="53">
        <v>72447026</v>
      </c>
      <c r="G25" s="6">
        <f t="shared" si="1"/>
        <v>0.4773854891020708</v>
      </c>
      <c r="H25" s="67">
        <v>10737904</v>
      </c>
      <c r="I25" s="53">
        <v>12799210</v>
      </c>
      <c r="J25" s="68">
        <v>14390327</v>
      </c>
      <c r="K25" s="68">
        <v>37927441</v>
      </c>
      <c r="L25" s="67">
        <v>11256216</v>
      </c>
      <c r="M25" s="53">
        <v>12306943</v>
      </c>
      <c r="N25" s="68">
        <v>10956426</v>
      </c>
      <c r="O25" s="68">
        <v>34519585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26</v>
      </c>
      <c r="B26" s="32" t="s">
        <v>61</v>
      </c>
      <c r="C26" s="33" t="s">
        <v>62</v>
      </c>
      <c r="D26" s="52">
        <v>56343312</v>
      </c>
      <c r="E26" s="53">
        <v>56343312</v>
      </c>
      <c r="F26" s="53">
        <v>32421060</v>
      </c>
      <c r="G26" s="6">
        <f t="shared" si="1"/>
        <v>0.5754198475233405</v>
      </c>
      <c r="H26" s="67">
        <v>6271091</v>
      </c>
      <c r="I26" s="53">
        <v>5231201</v>
      </c>
      <c r="J26" s="68">
        <v>2577269</v>
      </c>
      <c r="K26" s="68">
        <v>14079561</v>
      </c>
      <c r="L26" s="67">
        <v>4788913</v>
      </c>
      <c r="M26" s="53">
        <v>5599350</v>
      </c>
      <c r="N26" s="68">
        <v>7953236</v>
      </c>
      <c r="O26" s="68">
        <v>18341499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45</v>
      </c>
      <c r="B27" s="32" t="s">
        <v>63</v>
      </c>
      <c r="C27" s="33" t="s">
        <v>64</v>
      </c>
      <c r="D27" s="52">
        <v>1012900165</v>
      </c>
      <c r="E27" s="53">
        <v>1012900165</v>
      </c>
      <c r="F27" s="53">
        <v>378214878</v>
      </c>
      <c r="G27" s="6">
        <f t="shared" si="1"/>
        <v>0.3733979824161644</v>
      </c>
      <c r="H27" s="67">
        <v>40548748</v>
      </c>
      <c r="I27" s="53">
        <v>50327946</v>
      </c>
      <c r="J27" s="68">
        <v>77964674</v>
      </c>
      <c r="K27" s="68">
        <v>168841368</v>
      </c>
      <c r="L27" s="67">
        <v>73288244</v>
      </c>
      <c r="M27" s="53">
        <v>70756972</v>
      </c>
      <c r="N27" s="68">
        <v>65328294</v>
      </c>
      <c r="O27" s="68">
        <v>209373510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65</v>
      </c>
      <c r="C28" s="36"/>
      <c r="D28" s="54">
        <f>SUM(D20:D27)</f>
        <v>1835390099</v>
      </c>
      <c r="E28" s="55">
        <f>SUM(E20:E27)</f>
        <v>1845542151</v>
      </c>
      <c r="F28" s="55">
        <f>SUM(F20:F27)</f>
        <v>705228561</v>
      </c>
      <c r="G28" s="7">
        <f t="shared" si="1"/>
        <v>0.3842390570725205</v>
      </c>
      <c r="H28" s="69">
        <f aca="true" t="shared" si="3" ref="H28:W28">SUM(H20:H27)</f>
        <v>88187178</v>
      </c>
      <c r="I28" s="55">
        <f t="shared" si="3"/>
        <v>107790863</v>
      </c>
      <c r="J28" s="70">
        <f t="shared" si="3"/>
        <v>137309150</v>
      </c>
      <c r="K28" s="70">
        <f t="shared" si="3"/>
        <v>333287191</v>
      </c>
      <c r="L28" s="69">
        <f t="shared" si="3"/>
        <v>128720237</v>
      </c>
      <c r="M28" s="55">
        <f t="shared" si="3"/>
        <v>132402613</v>
      </c>
      <c r="N28" s="70">
        <f t="shared" si="3"/>
        <v>110818520</v>
      </c>
      <c r="O28" s="70">
        <f t="shared" si="3"/>
        <v>371941370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26</v>
      </c>
      <c r="B29" s="32" t="s">
        <v>66</v>
      </c>
      <c r="C29" s="33" t="s">
        <v>67</v>
      </c>
      <c r="D29" s="52">
        <v>180715475</v>
      </c>
      <c r="E29" s="53">
        <v>180715475</v>
      </c>
      <c r="F29" s="53">
        <v>87069204</v>
      </c>
      <c r="G29" s="6">
        <f t="shared" si="1"/>
        <v>0.4818027011798519</v>
      </c>
      <c r="H29" s="67">
        <v>19370436</v>
      </c>
      <c r="I29" s="53">
        <v>15898623</v>
      </c>
      <c r="J29" s="68">
        <v>9326803</v>
      </c>
      <c r="K29" s="68">
        <v>44595862</v>
      </c>
      <c r="L29" s="67">
        <v>18039929</v>
      </c>
      <c r="M29" s="53">
        <v>12437593</v>
      </c>
      <c r="N29" s="68">
        <v>11995820</v>
      </c>
      <c r="O29" s="68">
        <v>42473342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26</v>
      </c>
      <c r="B30" s="32" t="s">
        <v>68</v>
      </c>
      <c r="C30" s="33" t="s">
        <v>69</v>
      </c>
      <c r="D30" s="52">
        <v>55677074</v>
      </c>
      <c r="E30" s="53">
        <v>55677074</v>
      </c>
      <c r="F30" s="53">
        <v>46512606</v>
      </c>
      <c r="G30" s="6">
        <f t="shared" si="1"/>
        <v>0.8353996116965485</v>
      </c>
      <c r="H30" s="67">
        <v>10511031</v>
      </c>
      <c r="I30" s="53">
        <v>3103220</v>
      </c>
      <c r="J30" s="68">
        <v>4854603</v>
      </c>
      <c r="K30" s="68">
        <v>18468854</v>
      </c>
      <c r="L30" s="67">
        <v>4338538</v>
      </c>
      <c r="M30" s="53">
        <v>3987482</v>
      </c>
      <c r="N30" s="68">
        <v>19717732</v>
      </c>
      <c r="O30" s="68">
        <v>28043752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26</v>
      </c>
      <c r="B31" s="32" t="s">
        <v>70</v>
      </c>
      <c r="C31" s="33" t="s">
        <v>71</v>
      </c>
      <c r="D31" s="52">
        <v>47990983</v>
      </c>
      <c r="E31" s="53">
        <v>47990983</v>
      </c>
      <c r="F31" s="53">
        <v>17142543</v>
      </c>
      <c r="G31" s="6">
        <f t="shared" si="1"/>
        <v>0.3572034146497895</v>
      </c>
      <c r="H31" s="67">
        <v>2733864</v>
      </c>
      <c r="I31" s="53">
        <v>2988017</v>
      </c>
      <c r="J31" s="68">
        <v>4326972</v>
      </c>
      <c r="K31" s="68">
        <v>10048853</v>
      </c>
      <c r="L31" s="67">
        <v>3217652</v>
      </c>
      <c r="M31" s="53">
        <v>0</v>
      </c>
      <c r="N31" s="68">
        <v>3876038</v>
      </c>
      <c r="O31" s="68">
        <v>7093690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26</v>
      </c>
      <c r="B32" s="32" t="s">
        <v>72</v>
      </c>
      <c r="C32" s="33" t="s">
        <v>73</v>
      </c>
      <c r="D32" s="52">
        <v>484927878</v>
      </c>
      <c r="E32" s="53">
        <v>484927878</v>
      </c>
      <c r="F32" s="53">
        <v>237526190</v>
      </c>
      <c r="G32" s="6">
        <f t="shared" si="1"/>
        <v>0.4898175600454961</v>
      </c>
      <c r="H32" s="67">
        <v>53479787</v>
      </c>
      <c r="I32" s="53">
        <v>42600445</v>
      </c>
      <c r="J32" s="68">
        <v>23345129</v>
      </c>
      <c r="K32" s="68">
        <v>119425361</v>
      </c>
      <c r="L32" s="67">
        <v>44008821</v>
      </c>
      <c r="M32" s="53">
        <v>39052655</v>
      </c>
      <c r="N32" s="68">
        <v>35039353</v>
      </c>
      <c r="O32" s="68">
        <v>118100829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26</v>
      </c>
      <c r="B33" s="32" t="s">
        <v>74</v>
      </c>
      <c r="C33" s="33" t="s">
        <v>75</v>
      </c>
      <c r="D33" s="52">
        <v>123556789</v>
      </c>
      <c r="E33" s="53">
        <v>123556789</v>
      </c>
      <c r="F33" s="53">
        <v>74423977</v>
      </c>
      <c r="G33" s="6">
        <f t="shared" si="1"/>
        <v>0.6023463186632343</v>
      </c>
      <c r="H33" s="67">
        <v>8948983</v>
      </c>
      <c r="I33" s="53">
        <v>34085723</v>
      </c>
      <c r="J33" s="68">
        <v>8392557</v>
      </c>
      <c r="K33" s="68">
        <v>51427263</v>
      </c>
      <c r="L33" s="67">
        <v>22996714</v>
      </c>
      <c r="M33" s="53">
        <v>0</v>
      </c>
      <c r="N33" s="68">
        <v>0</v>
      </c>
      <c r="O33" s="68">
        <v>22996714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26</v>
      </c>
      <c r="B34" s="32" t="s">
        <v>76</v>
      </c>
      <c r="C34" s="33" t="s">
        <v>77</v>
      </c>
      <c r="D34" s="52">
        <v>120504189</v>
      </c>
      <c r="E34" s="53">
        <v>120504189</v>
      </c>
      <c r="F34" s="53">
        <v>57510063</v>
      </c>
      <c r="G34" s="6">
        <f t="shared" si="1"/>
        <v>0.4772453428984116</v>
      </c>
      <c r="H34" s="67">
        <v>6713735</v>
      </c>
      <c r="I34" s="53">
        <v>8578104</v>
      </c>
      <c r="J34" s="68">
        <v>9553899</v>
      </c>
      <c r="K34" s="68">
        <v>24845738</v>
      </c>
      <c r="L34" s="67">
        <v>12176262</v>
      </c>
      <c r="M34" s="53">
        <v>11091663</v>
      </c>
      <c r="N34" s="68">
        <v>9396400</v>
      </c>
      <c r="O34" s="68">
        <v>32664325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26</v>
      </c>
      <c r="B35" s="32" t="s">
        <v>78</v>
      </c>
      <c r="C35" s="33" t="s">
        <v>79</v>
      </c>
      <c r="D35" s="52">
        <v>122024709</v>
      </c>
      <c r="E35" s="53">
        <v>122024709</v>
      </c>
      <c r="F35" s="53">
        <v>54666877</v>
      </c>
      <c r="G35" s="6">
        <f t="shared" si="1"/>
        <v>0.4479984213689049</v>
      </c>
      <c r="H35" s="67">
        <v>10709449</v>
      </c>
      <c r="I35" s="53">
        <v>0</v>
      </c>
      <c r="J35" s="68">
        <v>10146163</v>
      </c>
      <c r="K35" s="68">
        <v>20855612</v>
      </c>
      <c r="L35" s="67">
        <v>15855676</v>
      </c>
      <c r="M35" s="53">
        <v>9481223</v>
      </c>
      <c r="N35" s="68">
        <v>8474366</v>
      </c>
      <c r="O35" s="68">
        <v>33811265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26</v>
      </c>
      <c r="B36" s="32" t="s">
        <v>80</v>
      </c>
      <c r="C36" s="33" t="s">
        <v>81</v>
      </c>
      <c r="D36" s="52">
        <v>0</v>
      </c>
      <c r="E36" s="53">
        <v>0</v>
      </c>
      <c r="F36" s="53">
        <v>38512814</v>
      </c>
      <c r="G36" s="6">
        <f t="shared" si="1"/>
        <v>0</v>
      </c>
      <c r="H36" s="67">
        <v>4132236</v>
      </c>
      <c r="I36" s="53">
        <v>16543880</v>
      </c>
      <c r="J36" s="68">
        <v>7380308</v>
      </c>
      <c r="K36" s="68">
        <v>28056424</v>
      </c>
      <c r="L36" s="67">
        <v>4551194</v>
      </c>
      <c r="M36" s="53">
        <v>5905196</v>
      </c>
      <c r="N36" s="68">
        <v>0</v>
      </c>
      <c r="O36" s="68">
        <v>10456390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45</v>
      </c>
      <c r="B37" s="32" t="s">
        <v>82</v>
      </c>
      <c r="C37" s="33" t="s">
        <v>83</v>
      </c>
      <c r="D37" s="52">
        <v>425341136</v>
      </c>
      <c r="E37" s="53">
        <v>425341136</v>
      </c>
      <c r="F37" s="53">
        <v>187548392</v>
      </c>
      <c r="G37" s="6">
        <f t="shared" si="1"/>
        <v>0.44093640639545384</v>
      </c>
      <c r="H37" s="67">
        <v>20841481</v>
      </c>
      <c r="I37" s="53">
        <v>37476422</v>
      </c>
      <c r="J37" s="68">
        <v>25255371</v>
      </c>
      <c r="K37" s="68">
        <v>83573274</v>
      </c>
      <c r="L37" s="67">
        <v>32484317</v>
      </c>
      <c r="M37" s="53">
        <v>39833452</v>
      </c>
      <c r="N37" s="68">
        <v>31657349</v>
      </c>
      <c r="O37" s="68">
        <v>103975118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84</v>
      </c>
      <c r="C38" s="36"/>
      <c r="D38" s="54">
        <f>SUM(D29:D37)</f>
        <v>1560738233</v>
      </c>
      <c r="E38" s="55">
        <f>SUM(E29:E37)</f>
        <v>1560738233</v>
      </c>
      <c r="F38" s="55">
        <f>SUM(F29:F37)</f>
        <v>800912666</v>
      </c>
      <c r="G38" s="7">
        <f t="shared" si="1"/>
        <v>0.5131627130454233</v>
      </c>
      <c r="H38" s="69">
        <f aca="true" t="shared" si="4" ref="H38:W38">SUM(H29:H37)</f>
        <v>137441002</v>
      </c>
      <c r="I38" s="55">
        <f t="shared" si="4"/>
        <v>161274434</v>
      </c>
      <c r="J38" s="70">
        <f t="shared" si="4"/>
        <v>102581805</v>
      </c>
      <c r="K38" s="70">
        <f t="shared" si="4"/>
        <v>401297241</v>
      </c>
      <c r="L38" s="69">
        <f t="shared" si="4"/>
        <v>157669103</v>
      </c>
      <c r="M38" s="55">
        <f t="shared" si="4"/>
        <v>121789264</v>
      </c>
      <c r="N38" s="70">
        <f t="shared" si="4"/>
        <v>120157058</v>
      </c>
      <c r="O38" s="70">
        <f t="shared" si="4"/>
        <v>399615425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26</v>
      </c>
      <c r="B39" s="32" t="s">
        <v>85</v>
      </c>
      <c r="C39" s="33" t="s">
        <v>86</v>
      </c>
      <c r="D39" s="52">
        <v>165485834</v>
      </c>
      <c r="E39" s="53">
        <v>165485834</v>
      </c>
      <c r="F39" s="53">
        <v>58091105</v>
      </c>
      <c r="G39" s="6">
        <f t="shared" si="1"/>
        <v>0.3510337023772077</v>
      </c>
      <c r="H39" s="67">
        <v>8380117</v>
      </c>
      <c r="I39" s="53">
        <v>9063556</v>
      </c>
      <c r="J39" s="68">
        <v>12477688</v>
      </c>
      <c r="K39" s="68">
        <v>29921361</v>
      </c>
      <c r="L39" s="67">
        <v>9740458</v>
      </c>
      <c r="M39" s="53">
        <v>8999435</v>
      </c>
      <c r="N39" s="68">
        <v>9429851</v>
      </c>
      <c r="O39" s="68">
        <v>28169744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26</v>
      </c>
      <c r="B40" s="32" t="s">
        <v>87</v>
      </c>
      <c r="C40" s="33" t="s">
        <v>88</v>
      </c>
      <c r="D40" s="52">
        <v>144207333</v>
      </c>
      <c r="E40" s="53">
        <v>144207333</v>
      </c>
      <c r="F40" s="53">
        <v>55817936</v>
      </c>
      <c r="G40" s="6">
        <f t="shared" si="1"/>
        <v>0.3870672512888093</v>
      </c>
      <c r="H40" s="67">
        <v>9190604</v>
      </c>
      <c r="I40" s="53">
        <v>8817226</v>
      </c>
      <c r="J40" s="68">
        <v>12453438</v>
      </c>
      <c r="K40" s="68">
        <v>30461268</v>
      </c>
      <c r="L40" s="67">
        <v>8610594</v>
      </c>
      <c r="M40" s="53">
        <v>9345114</v>
      </c>
      <c r="N40" s="68">
        <v>7400960</v>
      </c>
      <c r="O40" s="68">
        <v>25356668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26</v>
      </c>
      <c r="B41" s="32" t="s">
        <v>89</v>
      </c>
      <c r="C41" s="33" t="s">
        <v>90</v>
      </c>
      <c r="D41" s="52">
        <v>126501755</v>
      </c>
      <c r="E41" s="53">
        <v>126501755</v>
      </c>
      <c r="F41" s="53">
        <v>59491418</v>
      </c>
      <c r="G41" s="6">
        <f t="shared" si="1"/>
        <v>0.470281364871183</v>
      </c>
      <c r="H41" s="67">
        <v>9691653</v>
      </c>
      <c r="I41" s="53">
        <v>12071287</v>
      </c>
      <c r="J41" s="68">
        <v>11584023</v>
      </c>
      <c r="K41" s="68">
        <v>33346963</v>
      </c>
      <c r="L41" s="67">
        <v>8282173</v>
      </c>
      <c r="M41" s="53">
        <v>8760415</v>
      </c>
      <c r="N41" s="68">
        <v>9101867</v>
      </c>
      <c r="O41" s="68">
        <v>26144455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26</v>
      </c>
      <c r="B42" s="32" t="s">
        <v>91</v>
      </c>
      <c r="C42" s="33" t="s">
        <v>92</v>
      </c>
      <c r="D42" s="52">
        <v>132216341</v>
      </c>
      <c r="E42" s="53">
        <v>132216341</v>
      </c>
      <c r="F42" s="53">
        <v>31451034</v>
      </c>
      <c r="G42" s="6">
        <f aca="true" t="shared" si="5" ref="G42:G58">IF($D42=0,0,$F42/$D42)</f>
        <v>0.2378755436894143</v>
      </c>
      <c r="H42" s="67">
        <v>7800086</v>
      </c>
      <c r="I42" s="53">
        <v>4514339</v>
      </c>
      <c r="J42" s="68">
        <v>5020577</v>
      </c>
      <c r="K42" s="68">
        <v>17335002</v>
      </c>
      <c r="L42" s="67">
        <v>3735322</v>
      </c>
      <c r="M42" s="53">
        <v>4936544</v>
      </c>
      <c r="N42" s="68">
        <v>5444166</v>
      </c>
      <c r="O42" s="68">
        <v>14116032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45</v>
      </c>
      <c r="B43" s="32" t="s">
        <v>93</v>
      </c>
      <c r="C43" s="33" t="s">
        <v>94</v>
      </c>
      <c r="D43" s="52">
        <v>326452737</v>
      </c>
      <c r="E43" s="53">
        <v>326452737</v>
      </c>
      <c r="F43" s="53">
        <v>161377398</v>
      </c>
      <c r="G43" s="6">
        <f t="shared" si="5"/>
        <v>0.49433617706198</v>
      </c>
      <c r="H43" s="67">
        <v>14697343</v>
      </c>
      <c r="I43" s="53">
        <v>15221684</v>
      </c>
      <c r="J43" s="68">
        <v>27271338</v>
      </c>
      <c r="K43" s="68">
        <v>57190365</v>
      </c>
      <c r="L43" s="67">
        <v>26592138</v>
      </c>
      <c r="M43" s="53">
        <v>54243591</v>
      </c>
      <c r="N43" s="68">
        <v>23351304</v>
      </c>
      <c r="O43" s="68">
        <v>104187033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95</v>
      </c>
      <c r="C44" s="36"/>
      <c r="D44" s="54">
        <f>SUM(D39:D43)</f>
        <v>894864000</v>
      </c>
      <c r="E44" s="55">
        <f>SUM(E39:E43)</f>
        <v>894864000</v>
      </c>
      <c r="F44" s="55">
        <f>SUM(F39:F43)</f>
        <v>366228891</v>
      </c>
      <c r="G44" s="7">
        <f t="shared" si="5"/>
        <v>0.4092564803143271</v>
      </c>
      <c r="H44" s="69">
        <f aca="true" t="shared" si="6" ref="H44:W44">SUM(H39:H43)</f>
        <v>49759803</v>
      </c>
      <c r="I44" s="55">
        <f t="shared" si="6"/>
        <v>49688092</v>
      </c>
      <c r="J44" s="70">
        <f t="shared" si="6"/>
        <v>68807064</v>
      </c>
      <c r="K44" s="70">
        <f t="shared" si="6"/>
        <v>168254959</v>
      </c>
      <c r="L44" s="69">
        <f t="shared" si="6"/>
        <v>56960685</v>
      </c>
      <c r="M44" s="55">
        <f t="shared" si="6"/>
        <v>86285099</v>
      </c>
      <c r="N44" s="70">
        <f t="shared" si="6"/>
        <v>54728148</v>
      </c>
      <c r="O44" s="70">
        <f t="shared" si="6"/>
        <v>197973932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26</v>
      </c>
      <c r="B45" s="32" t="s">
        <v>96</v>
      </c>
      <c r="C45" s="33" t="s">
        <v>97</v>
      </c>
      <c r="D45" s="52">
        <v>129708867</v>
      </c>
      <c r="E45" s="53">
        <v>129708867</v>
      </c>
      <c r="F45" s="53">
        <v>57081604</v>
      </c>
      <c r="G45" s="6">
        <f t="shared" si="5"/>
        <v>0.4400748022878035</v>
      </c>
      <c r="H45" s="67">
        <v>7352464</v>
      </c>
      <c r="I45" s="53">
        <v>8926687</v>
      </c>
      <c r="J45" s="68">
        <v>7725561</v>
      </c>
      <c r="K45" s="68">
        <v>24004712</v>
      </c>
      <c r="L45" s="67">
        <v>14143421</v>
      </c>
      <c r="M45" s="53">
        <v>5914643</v>
      </c>
      <c r="N45" s="68">
        <v>13018828</v>
      </c>
      <c r="O45" s="68">
        <v>33076892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26</v>
      </c>
      <c r="B46" s="32" t="s">
        <v>98</v>
      </c>
      <c r="C46" s="33" t="s">
        <v>99</v>
      </c>
      <c r="D46" s="52">
        <v>100737566</v>
      </c>
      <c r="E46" s="53">
        <v>100737566</v>
      </c>
      <c r="F46" s="53">
        <v>64169686</v>
      </c>
      <c r="G46" s="6">
        <f t="shared" si="5"/>
        <v>0.6369985750896543</v>
      </c>
      <c r="H46" s="67">
        <v>5137930</v>
      </c>
      <c r="I46" s="53">
        <v>5756512</v>
      </c>
      <c r="J46" s="68">
        <v>4852548</v>
      </c>
      <c r="K46" s="68">
        <v>15746990</v>
      </c>
      <c r="L46" s="67">
        <v>6906327</v>
      </c>
      <c r="M46" s="53">
        <v>34024769</v>
      </c>
      <c r="N46" s="68">
        <v>7491600</v>
      </c>
      <c r="O46" s="68">
        <v>48422696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26</v>
      </c>
      <c r="B47" s="32" t="s">
        <v>100</v>
      </c>
      <c r="C47" s="33" t="s">
        <v>101</v>
      </c>
      <c r="D47" s="52">
        <v>135071000</v>
      </c>
      <c r="E47" s="53">
        <v>135071000</v>
      </c>
      <c r="F47" s="53">
        <v>68359241</v>
      </c>
      <c r="G47" s="6">
        <f t="shared" si="5"/>
        <v>0.5060985777850168</v>
      </c>
      <c r="H47" s="67">
        <v>11232378</v>
      </c>
      <c r="I47" s="53">
        <v>11925996</v>
      </c>
      <c r="J47" s="68">
        <v>6369774</v>
      </c>
      <c r="K47" s="68">
        <v>29528148</v>
      </c>
      <c r="L47" s="67">
        <v>12774745</v>
      </c>
      <c r="M47" s="53">
        <v>13199285</v>
      </c>
      <c r="N47" s="68">
        <v>12857063</v>
      </c>
      <c r="O47" s="68">
        <v>38831093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26</v>
      </c>
      <c r="B48" s="32" t="s">
        <v>102</v>
      </c>
      <c r="C48" s="33" t="s">
        <v>103</v>
      </c>
      <c r="D48" s="52">
        <v>128736197</v>
      </c>
      <c r="E48" s="53">
        <v>128736197</v>
      </c>
      <c r="F48" s="53">
        <v>60898864</v>
      </c>
      <c r="G48" s="6">
        <f t="shared" si="5"/>
        <v>0.4730516002426264</v>
      </c>
      <c r="H48" s="67">
        <v>12967479</v>
      </c>
      <c r="I48" s="53">
        <v>10865764</v>
      </c>
      <c r="J48" s="68">
        <v>7512981</v>
      </c>
      <c r="K48" s="68">
        <v>31346224</v>
      </c>
      <c r="L48" s="67">
        <v>12014629</v>
      </c>
      <c r="M48" s="53">
        <v>8290594</v>
      </c>
      <c r="N48" s="68">
        <v>9247417</v>
      </c>
      <c r="O48" s="68">
        <v>29552640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26</v>
      </c>
      <c r="B49" s="32" t="s">
        <v>104</v>
      </c>
      <c r="C49" s="33" t="s">
        <v>105</v>
      </c>
      <c r="D49" s="52">
        <v>643057504</v>
      </c>
      <c r="E49" s="53">
        <v>684999843</v>
      </c>
      <c r="F49" s="53">
        <v>281354370</v>
      </c>
      <c r="G49" s="6">
        <f t="shared" si="5"/>
        <v>0.437525988344582</v>
      </c>
      <c r="H49" s="67">
        <v>51625869</v>
      </c>
      <c r="I49" s="53">
        <v>50531713</v>
      </c>
      <c r="J49" s="68">
        <v>58511003</v>
      </c>
      <c r="K49" s="68">
        <v>160668585</v>
      </c>
      <c r="L49" s="67">
        <v>26023706</v>
      </c>
      <c r="M49" s="53">
        <v>33505724</v>
      </c>
      <c r="N49" s="68">
        <v>61156355</v>
      </c>
      <c r="O49" s="68">
        <v>120685785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45</v>
      </c>
      <c r="B50" s="32" t="s">
        <v>106</v>
      </c>
      <c r="C50" s="33" t="s">
        <v>107</v>
      </c>
      <c r="D50" s="52">
        <v>823048300</v>
      </c>
      <c r="E50" s="53">
        <v>823048300</v>
      </c>
      <c r="F50" s="53">
        <v>319862741</v>
      </c>
      <c r="G50" s="6">
        <f t="shared" si="5"/>
        <v>0.3886317984011388</v>
      </c>
      <c r="H50" s="67">
        <v>40172137</v>
      </c>
      <c r="I50" s="53">
        <v>53161631</v>
      </c>
      <c r="J50" s="68">
        <v>53653343</v>
      </c>
      <c r="K50" s="68">
        <v>146987111</v>
      </c>
      <c r="L50" s="67">
        <v>59156700</v>
      </c>
      <c r="M50" s="53">
        <v>52717016</v>
      </c>
      <c r="N50" s="68">
        <v>61001914</v>
      </c>
      <c r="O50" s="68">
        <v>172875630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108</v>
      </c>
      <c r="C51" s="36"/>
      <c r="D51" s="54">
        <f>SUM(D45:D50)</f>
        <v>1960359434</v>
      </c>
      <c r="E51" s="55">
        <f>SUM(E45:E50)</f>
        <v>2002301773</v>
      </c>
      <c r="F51" s="55">
        <f>SUM(F45:F50)</f>
        <v>851726506</v>
      </c>
      <c r="G51" s="7">
        <f t="shared" si="5"/>
        <v>0.43447466379270117</v>
      </c>
      <c r="H51" s="69">
        <f aca="true" t="shared" si="7" ref="H51:W51">SUM(H45:H50)</f>
        <v>128488257</v>
      </c>
      <c r="I51" s="55">
        <f t="shared" si="7"/>
        <v>141168303</v>
      </c>
      <c r="J51" s="70">
        <f t="shared" si="7"/>
        <v>138625210</v>
      </c>
      <c r="K51" s="70">
        <f t="shared" si="7"/>
        <v>408281770</v>
      </c>
      <c r="L51" s="69">
        <f t="shared" si="7"/>
        <v>131019528</v>
      </c>
      <c r="M51" s="55">
        <f t="shared" si="7"/>
        <v>147652031</v>
      </c>
      <c r="N51" s="70">
        <f t="shared" si="7"/>
        <v>164773177</v>
      </c>
      <c r="O51" s="70">
        <f t="shared" si="7"/>
        <v>443444736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26</v>
      </c>
      <c r="B52" s="32" t="s">
        <v>109</v>
      </c>
      <c r="C52" s="33" t="s">
        <v>110</v>
      </c>
      <c r="D52" s="52">
        <v>196621342</v>
      </c>
      <c r="E52" s="53">
        <v>196621342</v>
      </c>
      <c r="F52" s="53">
        <v>85160890</v>
      </c>
      <c r="G52" s="6">
        <f t="shared" si="5"/>
        <v>0.43312129361826857</v>
      </c>
      <c r="H52" s="67">
        <v>12017517</v>
      </c>
      <c r="I52" s="53">
        <v>14960363</v>
      </c>
      <c r="J52" s="68">
        <v>12931221</v>
      </c>
      <c r="K52" s="68">
        <v>39909101</v>
      </c>
      <c r="L52" s="67">
        <v>15205199</v>
      </c>
      <c r="M52" s="53">
        <v>14352508</v>
      </c>
      <c r="N52" s="68">
        <v>15694082</v>
      </c>
      <c r="O52" s="68">
        <v>45251789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26</v>
      </c>
      <c r="B53" s="32" t="s">
        <v>111</v>
      </c>
      <c r="C53" s="33" t="s">
        <v>112</v>
      </c>
      <c r="D53" s="52">
        <v>164790313</v>
      </c>
      <c r="E53" s="53">
        <v>164790313</v>
      </c>
      <c r="F53" s="53">
        <v>40114501</v>
      </c>
      <c r="G53" s="6">
        <f t="shared" si="5"/>
        <v>0.24342754297699526</v>
      </c>
      <c r="H53" s="67">
        <v>4108771</v>
      </c>
      <c r="I53" s="53">
        <v>7201146</v>
      </c>
      <c r="J53" s="68">
        <v>7201146</v>
      </c>
      <c r="K53" s="68">
        <v>18511063</v>
      </c>
      <c r="L53" s="67">
        <v>7201146</v>
      </c>
      <c r="M53" s="53">
        <v>7201146</v>
      </c>
      <c r="N53" s="68">
        <v>7201146</v>
      </c>
      <c r="O53" s="68">
        <v>21603438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26</v>
      </c>
      <c r="B54" s="32" t="s">
        <v>113</v>
      </c>
      <c r="C54" s="33" t="s">
        <v>114</v>
      </c>
      <c r="D54" s="52">
        <v>101552724</v>
      </c>
      <c r="E54" s="53">
        <v>101552724</v>
      </c>
      <c r="F54" s="53">
        <v>55854263</v>
      </c>
      <c r="G54" s="6">
        <f t="shared" si="5"/>
        <v>0.5500026075125272</v>
      </c>
      <c r="H54" s="67">
        <v>7881567</v>
      </c>
      <c r="I54" s="53">
        <v>14433135</v>
      </c>
      <c r="J54" s="68">
        <v>8193107</v>
      </c>
      <c r="K54" s="68">
        <v>30507809</v>
      </c>
      <c r="L54" s="67">
        <v>8474345</v>
      </c>
      <c r="M54" s="53">
        <v>8555019</v>
      </c>
      <c r="N54" s="68">
        <v>8317090</v>
      </c>
      <c r="O54" s="68">
        <v>25346454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26</v>
      </c>
      <c r="B55" s="32" t="s">
        <v>115</v>
      </c>
      <c r="C55" s="33" t="s">
        <v>116</v>
      </c>
      <c r="D55" s="52">
        <v>69785500</v>
      </c>
      <c r="E55" s="53">
        <v>69785500</v>
      </c>
      <c r="F55" s="53">
        <v>28675010</v>
      </c>
      <c r="G55" s="6">
        <f t="shared" si="5"/>
        <v>0.41090212150088484</v>
      </c>
      <c r="H55" s="67">
        <v>4673512</v>
      </c>
      <c r="I55" s="53">
        <v>4171925</v>
      </c>
      <c r="J55" s="68">
        <v>4498231</v>
      </c>
      <c r="K55" s="68">
        <v>13343668</v>
      </c>
      <c r="L55" s="67">
        <v>5726070</v>
      </c>
      <c r="M55" s="53">
        <v>0</v>
      </c>
      <c r="N55" s="68">
        <v>9605272</v>
      </c>
      <c r="O55" s="68">
        <v>15331342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45</v>
      </c>
      <c r="B56" s="32" t="s">
        <v>117</v>
      </c>
      <c r="C56" s="33" t="s">
        <v>118</v>
      </c>
      <c r="D56" s="52">
        <v>361461561</v>
      </c>
      <c r="E56" s="53">
        <v>361461561</v>
      </c>
      <c r="F56" s="53">
        <v>117378047</v>
      </c>
      <c r="G56" s="6">
        <f t="shared" si="5"/>
        <v>0.3247317548102992</v>
      </c>
      <c r="H56" s="67">
        <v>12874666</v>
      </c>
      <c r="I56" s="53">
        <v>18269272</v>
      </c>
      <c r="J56" s="68">
        <v>15304634</v>
      </c>
      <c r="K56" s="68">
        <v>46448572</v>
      </c>
      <c r="L56" s="67">
        <v>23713225</v>
      </c>
      <c r="M56" s="53">
        <v>23246585</v>
      </c>
      <c r="N56" s="68">
        <v>23969665</v>
      </c>
      <c r="O56" s="68">
        <v>70929475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119</v>
      </c>
      <c r="C57" s="36"/>
      <c r="D57" s="54">
        <f>SUM(D52:D56)</f>
        <v>894211440</v>
      </c>
      <c r="E57" s="55">
        <f>SUM(E52:E56)</f>
        <v>894211440</v>
      </c>
      <c r="F57" s="55">
        <f>SUM(F52:F56)</f>
        <v>327182711</v>
      </c>
      <c r="G57" s="7">
        <f t="shared" si="5"/>
        <v>0.3658896502151661</v>
      </c>
      <c r="H57" s="69">
        <f aca="true" t="shared" si="8" ref="H57:W57">SUM(H52:H56)</f>
        <v>41556033</v>
      </c>
      <c r="I57" s="55">
        <f t="shared" si="8"/>
        <v>59035841</v>
      </c>
      <c r="J57" s="70">
        <f t="shared" si="8"/>
        <v>48128339</v>
      </c>
      <c r="K57" s="70">
        <f t="shared" si="8"/>
        <v>148720213</v>
      </c>
      <c r="L57" s="69">
        <f t="shared" si="8"/>
        <v>60319985</v>
      </c>
      <c r="M57" s="55">
        <f t="shared" si="8"/>
        <v>53355258</v>
      </c>
      <c r="N57" s="70">
        <f t="shared" si="8"/>
        <v>64787255</v>
      </c>
      <c r="O57" s="70">
        <f t="shared" si="8"/>
        <v>178462498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120</v>
      </c>
      <c r="C58" s="39"/>
      <c r="D58" s="56">
        <f>SUM(D6:D7,D9:D18,D20:D27,D29:D37,D39:D43,D45:D50,D52:D56)</f>
        <v>20286636128</v>
      </c>
      <c r="E58" s="57">
        <f>SUM(E6:E7,E9:E18,E20:E27,E29:E37,E39:E43,E45:E50,E52:E56)</f>
        <v>20393724540</v>
      </c>
      <c r="F58" s="57">
        <f>SUM(F6:F7,F9:F18,F20:F27,F29:F37,F39:F43,F45:F50,F52:F56)</f>
        <v>8621028664</v>
      </c>
      <c r="G58" s="8">
        <f t="shared" si="5"/>
        <v>0.42496097478187095</v>
      </c>
      <c r="H58" s="71">
        <f aca="true" t="shared" si="9" ref="H58:W58">SUM(H6:H7,H9:H18,H20:H27,H29:H37,H39:H43,H45:H50,H52:H56)</f>
        <v>1409212189</v>
      </c>
      <c r="I58" s="57">
        <f t="shared" si="9"/>
        <v>1247168933</v>
      </c>
      <c r="J58" s="72">
        <f t="shared" si="9"/>
        <v>1501131476</v>
      </c>
      <c r="K58" s="72">
        <f t="shared" si="9"/>
        <v>4157512598</v>
      </c>
      <c r="L58" s="71">
        <f t="shared" si="9"/>
        <v>1422601613</v>
      </c>
      <c r="M58" s="57">
        <f t="shared" si="9"/>
        <v>1648178034</v>
      </c>
      <c r="N58" s="72">
        <f t="shared" si="9"/>
        <v>1392736419</v>
      </c>
      <c r="O58" s="72">
        <f t="shared" si="9"/>
        <v>4463516066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121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20</v>
      </c>
      <c r="B61" s="32" t="s">
        <v>122</v>
      </c>
      <c r="C61" s="33" t="s">
        <v>123</v>
      </c>
      <c r="D61" s="52">
        <v>4176314817</v>
      </c>
      <c r="E61" s="53">
        <v>4176314817</v>
      </c>
      <c r="F61" s="53">
        <v>1611131336</v>
      </c>
      <c r="G61" s="6">
        <f aca="true" t="shared" si="10" ref="G61:G90">IF($D61=0,0,$F61/$D61)</f>
        <v>0.38577822951511465</v>
      </c>
      <c r="H61" s="67">
        <v>127338296</v>
      </c>
      <c r="I61" s="53">
        <v>324193156</v>
      </c>
      <c r="J61" s="68">
        <v>347607470</v>
      </c>
      <c r="K61" s="68">
        <v>799138922</v>
      </c>
      <c r="L61" s="67">
        <v>254674123</v>
      </c>
      <c r="M61" s="53">
        <v>299764591</v>
      </c>
      <c r="N61" s="68">
        <v>257553700</v>
      </c>
      <c r="O61" s="68">
        <v>811992414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25</v>
      </c>
      <c r="C62" s="36"/>
      <c r="D62" s="54">
        <f>D61</f>
        <v>4176314817</v>
      </c>
      <c r="E62" s="55">
        <f>E61</f>
        <v>4176314817</v>
      </c>
      <c r="F62" s="55">
        <f>F61</f>
        <v>1611131336</v>
      </c>
      <c r="G62" s="7">
        <f t="shared" si="10"/>
        <v>0.38577822951511465</v>
      </c>
      <c r="H62" s="69">
        <f aca="true" t="shared" si="11" ref="H62:W62">H61</f>
        <v>127338296</v>
      </c>
      <c r="I62" s="55">
        <f t="shared" si="11"/>
        <v>324193156</v>
      </c>
      <c r="J62" s="70">
        <f t="shared" si="11"/>
        <v>347607470</v>
      </c>
      <c r="K62" s="70">
        <f t="shared" si="11"/>
        <v>799138922</v>
      </c>
      <c r="L62" s="69">
        <f t="shared" si="11"/>
        <v>254674123</v>
      </c>
      <c r="M62" s="55">
        <f t="shared" si="11"/>
        <v>299764591</v>
      </c>
      <c r="N62" s="70">
        <f t="shared" si="11"/>
        <v>257553700</v>
      </c>
      <c r="O62" s="70">
        <f t="shared" si="11"/>
        <v>811992414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26</v>
      </c>
      <c r="B63" s="32" t="s">
        <v>124</v>
      </c>
      <c r="C63" s="33" t="s">
        <v>125</v>
      </c>
      <c r="D63" s="52">
        <v>101756000</v>
      </c>
      <c r="E63" s="53">
        <v>101756000</v>
      </c>
      <c r="F63" s="53">
        <v>34154983</v>
      </c>
      <c r="G63" s="6">
        <f t="shared" si="10"/>
        <v>0.3356557156334762</v>
      </c>
      <c r="H63" s="67">
        <v>3090009</v>
      </c>
      <c r="I63" s="53">
        <v>7340003</v>
      </c>
      <c r="J63" s="68">
        <v>6369969</v>
      </c>
      <c r="K63" s="68">
        <v>16799981</v>
      </c>
      <c r="L63" s="67">
        <v>5257910</v>
      </c>
      <c r="M63" s="53">
        <v>5188634</v>
      </c>
      <c r="N63" s="68">
        <v>6908458</v>
      </c>
      <c r="O63" s="68">
        <v>17355002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26</v>
      </c>
      <c r="B64" s="32" t="s">
        <v>126</v>
      </c>
      <c r="C64" s="33" t="s">
        <v>127</v>
      </c>
      <c r="D64" s="52">
        <v>200354575</v>
      </c>
      <c r="E64" s="53">
        <v>200354575</v>
      </c>
      <c r="F64" s="53">
        <v>155352638</v>
      </c>
      <c r="G64" s="6">
        <f t="shared" si="10"/>
        <v>0.7753885230721584</v>
      </c>
      <c r="H64" s="67">
        <v>43204023</v>
      </c>
      <c r="I64" s="53">
        <v>29526947</v>
      </c>
      <c r="J64" s="68">
        <v>12748263</v>
      </c>
      <c r="K64" s="68">
        <v>85479233</v>
      </c>
      <c r="L64" s="67">
        <v>11886144</v>
      </c>
      <c r="M64" s="53">
        <v>12690087</v>
      </c>
      <c r="N64" s="68">
        <v>45297174</v>
      </c>
      <c r="O64" s="68">
        <v>69873405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26</v>
      </c>
      <c r="B65" s="32" t="s">
        <v>128</v>
      </c>
      <c r="C65" s="33" t="s">
        <v>129</v>
      </c>
      <c r="D65" s="52">
        <v>124549018</v>
      </c>
      <c r="E65" s="53">
        <v>124549018</v>
      </c>
      <c r="F65" s="53">
        <v>13373926</v>
      </c>
      <c r="G65" s="6">
        <f t="shared" si="10"/>
        <v>0.10737881530306405</v>
      </c>
      <c r="H65" s="67">
        <v>8784968</v>
      </c>
      <c r="I65" s="53">
        <v>4588958</v>
      </c>
      <c r="J65" s="68">
        <v>0</v>
      </c>
      <c r="K65" s="68">
        <v>13373926</v>
      </c>
      <c r="L65" s="67">
        <v>0</v>
      </c>
      <c r="M65" s="53">
        <v>0</v>
      </c>
      <c r="N65" s="68">
        <v>0</v>
      </c>
      <c r="O65" s="68">
        <v>0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26</v>
      </c>
      <c r="B66" s="32" t="s">
        <v>130</v>
      </c>
      <c r="C66" s="33" t="s">
        <v>131</v>
      </c>
      <c r="D66" s="52">
        <v>80813179</v>
      </c>
      <c r="E66" s="53">
        <v>80813179</v>
      </c>
      <c r="F66" s="53">
        <v>4181807</v>
      </c>
      <c r="G66" s="6">
        <f t="shared" si="10"/>
        <v>0.05174659692573163</v>
      </c>
      <c r="H66" s="67">
        <v>0</v>
      </c>
      <c r="I66" s="53">
        <v>0</v>
      </c>
      <c r="J66" s="68">
        <v>0</v>
      </c>
      <c r="K66" s="68">
        <v>0</v>
      </c>
      <c r="L66" s="67">
        <v>0</v>
      </c>
      <c r="M66" s="53">
        <v>0</v>
      </c>
      <c r="N66" s="68">
        <v>4181807</v>
      </c>
      <c r="O66" s="68">
        <v>4181807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45</v>
      </c>
      <c r="B67" s="32" t="s">
        <v>132</v>
      </c>
      <c r="C67" s="33" t="s">
        <v>133</v>
      </c>
      <c r="D67" s="52">
        <v>59709199</v>
      </c>
      <c r="E67" s="53">
        <v>59709199</v>
      </c>
      <c r="F67" s="53">
        <v>37774574</v>
      </c>
      <c r="G67" s="6">
        <f t="shared" si="10"/>
        <v>0.6326424509563426</v>
      </c>
      <c r="H67" s="67">
        <v>8209206</v>
      </c>
      <c r="I67" s="53">
        <v>4892176</v>
      </c>
      <c r="J67" s="68">
        <v>4141888</v>
      </c>
      <c r="K67" s="68">
        <v>17243270</v>
      </c>
      <c r="L67" s="67">
        <v>4894709</v>
      </c>
      <c r="M67" s="53">
        <v>8797926</v>
      </c>
      <c r="N67" s="68">
        <v>6838669</v>
      </c>
      <c r="O67" s="68">
        <v>20531304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134</v>
      </c>
      <c r="C68" s="36"/>
      <c r="D68" s="54">
        <f>SUM(D63:D67)</f>
        <v>567181971</v>
      </c>
      <c r="E68" s="55">
        <f>SUM(E63:E67)</f>
        <v>567181971</v>
      </c>
      <c r="F68" s="55">
        <f>SUM(F63:F67)</f>
        <v>244837928</v>
      </c>
      <c r="G68" s="7">
        <f t="shared" si="10"/>
        <v>0.4316743840928611</v>
      </c>
      <c r="H68" s="69">
        <f aca="true" t="shared" si="12" ref="H68:W68">SUM(H63:H67)</f>
        <v>63288206</v>
      </c>
      <c r="I68" s="55">
        <f t="shared" si="12"/>
        <v>46348084</v>
      </c>
      <c r="J68" s="70">
        <f t="shared" si="12"/>
        <v>23260120</v>
      </c>
      <c r="K68" s="70">
        <f t="shared" si="12"/>
        <v>132896410</v>
      </c>
      <c r="L68" s="69">
        <f t="shared" si="12"/>
        <v>22038763</v>
      </c>
      <c r="M68" s="55">
        <f t="shared" si="12"/>
        <v>26676647</v>
      </c>
      <c r="N68" s="70">
        <f t="shared" si="12"/>
        <v>63226108</v>
      </c>
      <c r="O68" s="70">
        <f t="shared" si="12"/>
        <v>111941518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26</v>
      </c>
      <c r="B69" s="32" t="s">
        <v>135</v>
      </c>
      <c r="C69" s="33" t="s">
        <v>136</v>
      </c>
      <c r="D69" s="52">
        <v>160893999</v>
      </c>
      <c r="E69" s="53">
        <v>160893999</v>
      </c>
      <c r="F69" s="53">
        <v>48945044</v>
      </c>
      <c r="G69" s="6">
        <f t="shared" si="10"/>
        <v>0.30420677156517195</v>
      </c>
      <c r="H69" s="67">
        <v>4941810</v>
      </c>
      <c r="I69" s="53">
        <v>9197084</v>
      </c>
      <c r="J69" s="68">
        <v>9197084</v>
      </c>
      <c r="K69" s="68">
        <v>23335978</v>
      </c>
      <c r="L69" s="67">
        <v>9197084</v>
      </c>
      <c r="M69" s="53">
        <v>8205991</v>
      </c>
      <c r="N69" s="68">
        <v>8205991</v>
      </c>
      <c r="O69" s="68">
        <v>25609066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26</v>
      </c>
      <c r="B70" s="32" t="s">
        <v>137</v>
      </c>
      <c r="C70" s="33" t="s">
        <v>138</v>
      </c>
      <c r="D70" s="52">
        <v>70534248</v>
      </c>
      <c r="E70" s="53">
        <v>70534248</v>
      </c>
      <c r="F70" s="53">
        <v>46655851</v>
      </c>
      <c r="G70" s="6">
        <f t="shared" si="10"/>
        <v>0.6614637899024599</v>
      </c>
      <c r="H70" s="67">
        <v>4988085</v>
      </c>
      <c r="I70" s="53">
        <v>3764580</v>
      </c>
      <c r="J70" s="68">
        <v>2613315</v>
      </c>
      <c r="K70" s="68">
        <v>11365980</v>
      </c>
      <c r="L70" s="67">
        <v>17656020</v>
      </c>
      <c r="M70" s="53">
        <v>10285947</v>
      </c>
      <c r="N70" s="68">
        <v>7347904</v>
      </c>
      <c r="O70" s="68">
        <v>35289871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26</v>
      </c>
      <c r="B71" s="32" t="s">
        <v>139</v>
      </c>
      <c r="C71" s="33" t="s">
        <v>140</v>
      </c>
      <c r="D71" s="52">
        <v>107653537</v>
      </c>
      <c r="E71" s="53">
        <v>107653537</v>
      </c>
      <c r="F71" s="53">
        <v>49504668</v>
      </c>
      <c r="G71" s="6">
        <f t="shared" si="10"/>
        <v>0.45985175573005094</v>
      </c>
      <c r="H71" s="67">
        <v>5280748</v>
      </c>
      <c r="I71" s="53">
        <v>8769210</v>
      </c>
      <c r="J71" s="68">
        <v>8345405</v>
      </c>
      <c r="K71" s="68">
        <v>22395363</v>
      </c>
      <c r="L71" s="67">
        <v>7944112</v>
      </c>
      <c r="M71" s="53">
        <v>10182411</v>
      </c>
      <c r="N71" s="68">
        <v>8982782</v>
      </c>
      <c r="O71" s="68">
        <v>27109305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26</v>
      </c>
      <c r="B72" s="32" t="s">
        <v>141</v>
      </c>
      <c r="C72" s="33" t="s">
        <v>142</v>
      </c>
      <c r="D72" s="52">
        <v>1420427448</v>
      </c>
      <c r="E72" s="53">
        <v>1420427448</v>
      </c>
      <c r="F72" s="53">
        <v>672366680</v>
      </c>
      <c r="G72" s="6">
        <f t="shared" si="10"/>
        <v>0.47335517273107497</v>
      </c>
      <c r="H72" s="67">
        <v>186337496</v>
      </c>
      <c r="I72" s="53">
        <v>82259669</v>
      </c>
      <c r="J72" s="68">
        <v>81715365</v>
      </c>
      <c r="K72" s="68">
        <v>350312530</v>
      </c>
      <c r="L72" s="67">
        <v>81689032</v>
      </c>
      <c r="M72" s="53">
        <v>105290100</v>
      </c>
      <c r="N72" s="68">
        <v>135075018</v>
      </c>
      <c r="O72" s="68">
        <v>322054150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26</v>
      </c>
      <c r="B73" s="32" t="s">
        <v>143</v>
      </c>
      <c r="C73" s="33" t="s">
        <v>144</v>
      </c>
      <c r="D73" s="52">
        <v>413011</v>
      </c>
      <c r="E73" s="53">
        <v>413011</v>
      </c>
      <c r="F73" s="53">
        <v>26536579</v>
      </c>
      <c r="G73" s="6">
        <f t="shared" si="10"/>
        <v>64.25150661846779</v>
      </c>
      <c r="H73" s="67">
        <v>7179793</v>
      </c>
      <c r="I73" s="53">
        <v>9123694</v>
      </c>
      <c r="J73" s="68">
        <v>7815919</v>
      </c>
      <c r="K73" s="68">
        <v>24119406</v>
      </c>
      <c r="L73" s="67">
        <v>2417173</v>
      </c>
      <c r="M73" s="53">
        <v>0</v>
      </c>
      <c r="N73" s="68">
        <v>0</v>
      </c>
      <c r="O73" s="68">
        <v>2417173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45</v>
      </c>
      <c r="B74" s="32" t="s">
        <v>145</v>
      </c>
      <c r="C74" s="33" t="s">
        <v>146</v>
      </c>
      <c r="D74" s="52">
        <v>101874114</v>
      </c>
      <c r="E74" s="53">
        <v>105022024</v>
      </c>
      <c r="F74" s="53">
        <v>47583595</v>
      </c>
      <c r="G74" s="6">
        <f t="shared" si="10"/>
        <v>0.46708229531203577</v>
      </c>
      <c r="H74" s="67">
        <v>7915443</v>
      </c>
      <c r="I74" s="53">
        <v>6870450</v>
      </c>
      <c r="J74" s="68">
        <v>10393995</v>
      </c>
      <c r="K74" s="68">
        <v>25179888</v>
      </c>
      <c r="L74" s="67">
        <v>6619218</v>
      </c>
      <c r="M74" s="53">
        <v>7108523</v>
      </c>
      <c r="N74" s="68">
        <v>8675966</v>
      </c>
      <c r="O74" s="68">
        <v>22403707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147</v>
      </c>
      <c r="C75" s="36"/>
      <c r="D75" s="54">
        <f>SUM(D69:D74)</f>
        <v>1861796357</v>
      </c>
      <c r="E75" s="55">
        <f>SUM(E69:E74)</f>
        <v>1864944267</v>
      </c>
      <c r="F75" s="55">
        <f>SUM(F69:F74)</f>
        <v>891592417</v>
      </c>
      <c r="G75" s="7">
        <f t="shared" si="10"/>
        <v>0.4788882595283755</v>
      </c>
      <c r="H75" s="69">
        <f aca="true" t="shared" si="13" ref="H75:W75">SUM(H69:H74)</f>
        <v>216643375</v>
      </c>
      <c r="I75" s="55">
        <f t="shared" si="13"/>
        <v>119984687</v>
      </c>
      <c r="J75" s="70">
        <f t="shared" si="13"/>
        <v>120081083</v>
      </c>
      <c r="K75" s="70">
        <f t="shared" si="13"/>
        <v>456709145</v>
      </c>
      <c r="L75" s="69">
        <f t="shared" si="13"/>
        <v>125522639</v>
      </c>
      <c r="M75" s="55">
        <f t="shared" si="13"/>
        <v>141072972</v>
      </c>
      <c r="N75" s="70">
        <f t="shared" si="13"/>
        <v>168287661</v>
      </c>
      <c r="O75" s="70">
        <f t="shared" si="13"/>
        <v>434883272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26</v>
      </c>
      <c r="B76" s="32" t="s">
        <v>148</v>
      </c>
      <c r="C76" s="33" t="s">
        <v>149</v>
      </c>
      <c r="D76" s="52">
        <v>339820072</v>
      </c>
      <c r="E76" s="53">
        <v>339820072</v>
      </c>
      <c r="F76" s="53">
        <v>128347585</v>
      </c>
      <c r="G76" s="6">
        <f t="shared" si="10"/>
        <v>0.37769277207380497</v>
      </c>
      <c r="H76" s="67">
        <v>26809754</v>
      </c>
      <c r="I76" s="53">
        <v>18503627</v>
      </c>
      <c r="J76" s="68">
        <v>19264608</v>
      </c>
      <c r="K76" s="68">
        <v>64577989</v>
      </c>
      <c r="L76" s="67">
        <v>25015948</v>
      </c>
      <c r="M76" s="53">
        <v>19376824</v>
      </c>
      <c r="N76" s="68">
        <v>19376824</v>
      </c>
      <c r="O76" s="68">
        <v>63769596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26</v>
      </c>
      <c r="B77" s="32" t="s">
        <v>150</v>
      </c>
      <c r="C77" s="33" t="s">
        <v>151</v>
      </c>
      <c r="D77" s="52">
        <v>497749000</v>
      </c>
      <c r="E77" s="53">
        <v>497749000</v>
      </c>
      <c r="F77" s="53">
        <v>208049300</v>
      </c>
      <c r="G77" s="6">
        <f t="shared" si="10"/>
        <v>0.41798034752455554</v>
      </c>
      <c r="H77" s="67">
        <v>17572433</v>
      </c>
      <c r="I77" s="53">
        <v>25742986</v>
      </c>
      <c r="J77" s="68">
        <v>27593795</v>
      </c>
      <c r="K77" s="68">
        <v>70909214</v>
      </c>
      <c r="L77" s="67">
        <v>23462686</v>
      </c>
      <c r="M77" s="53">
        <v>22604634</v>
      </c>
      <c r="N77" s="68">
        <v>91072766</v>
      </c>
      <c r="O77" s="68">
        <v>137140086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26</v>
      </c>
      <c r="B78" s="32" t="s">
        <v>152</v>
      </c>
      <c r="C78" s="33" t="s">
        <v>153</v>
      </c>
      <c r="D78" s="52">
        <v>192628157</v>
      </c>
      <c r="E78" s="53">
        <v>192628157</v>
      </c>
      <c r="F78" s="53">
        <v>79163222</v>
      </c>
      <c r="G78" s="6">
        <f t="shared" si="10"/>
        <v>0.41096391738825594</v>
      </c>
      <c r="H78" s="67">
        <v>6773074</v>
      </c>
      <c r="I78" s="53">
        <v>15177475</v>
      </c>
      <c r="J78" s="68">
        <v>13317251</v>
      </c>
      <c r="K78" s="68">
        <v>35267800</v>
      </c>
      <c r="L78" s="67">
        <v>16863479</v>
      </c>
      <c r="M78" s="53">
        <v>10291372</v>
      </c>
      <c r="N78" s="68">
        <v>16740571</v>
      </c>
      <c r="O78" s="68">
        <v>43895422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26</v>
      </c>
      <c r="B79" s="32" t="s">
        <v>154</v>
      </c>
      <c r="C79" s="33" t="s">
        <v>155</v>
      </c>
      <c r="D79" s="52">
        <v>1153147588</v>
      </c>
      <c r="E79" s="53">
        <v>1153147588</v>
      </c>
      <c r="F79" s="53">
        <v>535429042</v>
      </c>
      <c r="G79" s="6">
        <f t="shared" si="10"/>
        <v>0.4643196131803382</v>
      </c>
      <c r="H79" s="67">
        <v>51977213</v>
      </c>
      <c r="I79" s="53">
        <v>82825623</v>
      </c>
      <c r="J79" s="68">
        <v>82678614</v>
      </c>
      <c r="K79" s="68">
        <v>217481450</v>
      </c>
      <c r="L79" s="67">
        <v>88835117</v>
      </c>
      <c r="M79" s="53">
        <v>103337754</v>
      </c>
      <c r="N79" s="68">
        <v>125774721</v>
      </c>
      <c r="O79" s="68">
        <v>317947592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26</v>
      </c>
      <c r="B80" s="32" t="s">
        <v>156</v>
      </c>
      <c r="C80" s="33" t="s">
        <v>157</v>
      </c>
      <c r="D80" s="52">
        <v>103330613</v>
      </c>
      <c r="E80" s="53">
        <v>103330613</v>
      </c>
      <c r="F80" s="53">
        <v>44688922</v>
      </c>
      <c r="G80" s="6">
        <f t="shared" si="10"/>
        <v>0.4324848242214531</v>
      </c>
      <c r="H80" s="67">
        <v>6163232</v>
      </c>
      <c r="I80" s="53">
        <v>8382138</v>
      </c>
      <c r="J80" s="68">
        <v>5421619</v>
      </c>
      <c r="K80" s="68">
        <v>19966989</v>
      </c>
      <c r="L80" s="67">
        <v>8636680</v>
      </c>
      <c r="M80" s="53">
        <v>8804614</v>
      </c>
      <c r="N80" s="68">
        <v>7280639</v>
      </c>
      <c r="O80" s="68">
        <v>24721933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26</v>
      </c>
      <c r="B81" s="32" t="s">
        <v>158</v>
      </c>
      <c r="C81" s="33" t="s">
        <v>159</v>
      </c>
      <c r="D81" s="52">
        <v>176040441</v>
      </c>
      <c r="E81" s="53">
        <v>176040441</v>
      </c>
      <c r="F81" s="53">
        <v>86196881</v>
      </c>
      <c r="G81" s="6">
        <f t="shared" si="10"/>
        <v>0.48964249640797025</v>
      </c>
      <c r="H81" s="67">
        <v>6570872</v>
      </c>
      <c r="I81" s="53">
        <v>18796409</v>
      </c>
      <c r="J81" s="68">
        <v>6515594</v>
      </c>
      <c r="K81" s="68">
        <v>31882875</v>
      </c>
      <c r="L81" s="67">
        <v>10792043</v>
      </c>
      <c r="M81" s="53">
        <v>33183872</v>
      </c>
      <c r="N81" s="68">
        <v>10338091</v>
      </c>
      <c r="O81" s="68">
        <v>54314006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45</v>
      </c>
      <c r="B82" s="32" t="s">
        <v>160</v>
      </c>
      <c r="C82" s="33" t="s">
        <v>161</v>
      </c>
      <c r="D82" s="52">
        <v>84491457</v>
      </c>
      <c r="E82" s="53">
        <v>84491457</v>
      </c>
      <c r="F82" s="53">
        <v>36511799</v>
      </c>
      <c r="G82" s="6">
        <f t="shared" si="10"/>
        <v>0.4321359850617797</v>
      </c>
      <c r="H82" s="67">
        <v>4053654</v>
      </c>
      <c r="I82" s="53">
        <v>5213316</v>
      </c>
      <c r="J82" s="68">
        <v>7486439</v>
      </c>
      <c r="K82" s="68">
        <v>16753409</v>
      </c>
      <c r="L82" s="67">
        <v>8420763</v>
      </c>
      <c r="M82" s="53">
        <v>4945160</v>
      </c>
      <c r="N82" s="68">
        <v>6392467</v>
      </c>
      <c r="O82" s="68">
        <v>19758390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162</v>
      </c>
      <c r="C83" s="36"/>
      <c r="D83" s="54">
        <f>SUM(D76:D82)</f>
        <v>2547207328</v>
      </c>
      <c r="E83" s="55">
        <f>SUM(E76:E82)</f>
        <v>2547207328</v>
      </c>
      <c r="F83" s="55">
        <f>SUM(F76:F82)</f>
        <v>1118386751</v>
      </c>
      <c r="G83" s="7">
        <f t="shared" si="10"/>
        <v>0.43906388722512346</v>
      </c>
      <c r="H83" s="69">
        <f aca="true" t="shared" si="14" ref="H83:W83">SUM(H76:H82)</f>
        <v>119920232</v>
      </c>
      <c r="I83" s="55">
        <f t="shared" si="14"/>
        <v>174641574</v>
      </c>
      <c r="J83" s="70">
        <f t="shared" si="14"/>
        <v>162277920</v>
      </c>
      <c r="K83" s="70">
        <f t="shared" si="14"/>
        <v>456839726</v>
      </c>
      <c r="L83" s="69">
        <f t="shared" si="14"/>
        <v>182026716</v>
      </c>
      <c r="M83" s="55">
        <f t="shared" si="14"/>
        <v>202544230</v>
      </c>
      <c r="N83" s="70">
        <f t="shared" si="14"/>
        <v>276976079</v>
      </c>
      <c r="O83" s="70">
        <f t="shared" si="14"/>
        <v>661547025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26</v>
      </c>
      <c r="B84" s="32" t="s">
        <v>163</v>
      </c>
      <c r="C84" s="33" t="s">
        <v>164</v>
      </c>
      <c r="D84" s="52">
        <v>518761000</v>
      </c>
      <c r="E84" s="53">
        <v>518761000</v>
      </c>
      <c r="F84" s="53">
        <v>242315298</v>
      </c>
      <c r="G84" s="6">
        <f t="shared" si="10"/>
        <v>0.46710392261561684</v>
      </c>
      <c r="H84" s="67">
        <v>10467268</v>
      </c>
      <c r="I84" s="53">
        <v>24834758</v>
      </c>
      <c r="J84" s="68">
        <v>20509836</v>
      </c>
      <c r="K84" s="68">
        <v>55811862</v>
      </c>
      <c r="L84" s="67">
        <v>95507257</v>
      </c>
      <c r="M84" s="53">
        <v>29793265</v>
      </c>
      <c r="N84" s="68">
        <v>61202914</v>
      </c>
      <c r="O84" s="68">
        <v>186503436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26</v>
      </c>
      <c r="B85" s="32" t="s">
        <v>165</v>
      </c>
      <c r="C85" s="33" t="s">
        <v>166</v>
      </c>
      <c r="D85" s="52">
        <v>424043557</v>
      </c>
      <c r="E85" s="53">
        <v>424043557</v>
      </c>
      <c r="F85" s="53">
        <v>251562683</v>
      </c>
      <c r="G85" s="6">
        <f t="shared" si="10"/>
        <v>0.5932472710580531</v>
      </c>
      <c r="H85" s="67">
        <v>69016958</v>
      </c>
      <c r="I85" s="53">
        <v>49864784</v>
      </c>
      <c r="J85" s="68">
        <v>47568475</v>
      </c>
      <c r="K85" s="68">
        <v>166450217</v>
      </c>
      <c r="L85" s="67">
        <v>20365557</v>
      </c>
      <c r="M85" s="53">
        <v>30398206</v>
      </c>
      <c r="N85" s="68">
        <v>34348703</v>
      </c>
      <c r="O85" s="68">
        <v>85112466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26</v>
      </c>
      <c r="B86" s="32" t="s">
        <v>167</v>
      </c>
      <c r="C86" s="33" t="s">
        <v>168</v>
      </c>
      <c r="D86" s="52">
        <v>788015050</v>
      </c>
      <c r="E86" s="53">
        <v>788015050</v>
      </c>
      <c r="F86" s="53">
        <v>268907350</v>
      </c>
      <c r="G86" s="6">
        <f t="shared" si="10"/>
        <v>0.3412464647724685</v>
      </c>
      <c r="H86" s="67">
        <v>16233152</v>
      </c>
      <c r="I86" s="53">
        <v>41533044</v>
      </c>
      <c r="J86" s="68">
        <v>72743116</v>
      </c>
      <c r="K86" s="68">
        <v>130509312</v>
      </c>
      <c r="L86" s="67">
        <v>42968408</v>
      </c>
      <c r="M86" s="53">
        <v>59529060</v>
      </c>
      <c r="N86" s="68">
        <v>35900570</v>
      </c>
      <c r="O86" s="68">
        <v>138398038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26</v>
      </c>
      <c r="B87" s="32" t="s">
        <v>169</v>
      </c>
      <c r="C87" s="33" t="s">
        <v>170</v>
      </c>
      <c r="D87" s="52">
        <v>123607612</v>
      </c>
      <c r="E87" s="53">
        <v>123607612</v>
      </c>
      <c r="F87" s="53">
        <v>48061028</v>
      </c>
      <c r="G87" s="6">
        <f t="shared" si="10"/>
        <v>0.388819322874711</v>
      </c>
      <c r="H87" s="67">
        <v>0</v>
      </c>
      <c r="I87" s="53">
        <v>10283833</v>
      </c>
      <c r="J87" s="68">
        <v>9066059</v>
      </c>
      <c r="K87" s="68">
        <v>19349892</v>
      </c>
      <c r="L87" s="67">
        <v>5401857</v>
      </c>
      <c r="M87" s="53">
        <v>6299653</v>
      </c>
      <c r="N87" s="68">
        <v>17009626</v>
      </c>
      <c r="O87" s="68">
        <v>28711136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45</v>
      </c>
      <c r="B88" s="32" t="s">
        <v>171</v>
      </c>
      <c r="C88" s="33" t="s">
        <v>172</v>
      </c>
      <c r="D88" s="52">
        <v>162190917</v>
      </c>
      <c r="E88" s="53">
        <v>162190917</v>
      </c>
      <c r="F88" s="53">
        <v>70049558</v>
      </c>
      <c r="G88" s="6">
        <f t="shared" si="10"/>
        <v>0.4318956899417493</v>
      </c>
      <c r="H88" s="67">
        <v>9637689</v>
      </c>
      <c r="I88" s="53">
        <v>9028146</v>
      </c>
      <c r="J88" s="68">
        <v>10608739</v>
      </c>
      <c r="K88" s="68">
        <v>29274574</v>
      </c>
      <c r="L88" s="67">
        <v>12640396</v>
      </c>
      <c r="M88" s="53">
        <v>15065597</v>
      </c>
      <c r="N88" s="68">
        <v>13068991</v>
      </c>
      <c r="O88" s="68">
        <v>40774984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173</v>
      </c>
      <c r="C89" s="36"/>
      <c r="D89" s="54">
        <f>SUM(D84:D88)</f>
        <v>2016618136</v>
      </c>
      <c r="E89" s="55">
        <f>SUM(E84:E88)</f>
        <v>2016618136</v>
      </c>
      <c r="F89" s="55">
        <f>SUM(F84:F88)</f>
        <v>880895917</v>
      </c>
      <c r="G89" s="7">
        <f t="shared" si="10"/>
        <v>0.4368184046719294</v>
      </c>
      <c r="H89" s="69">
        <f aca="true" t="shared" si="15" ref="H89:W89">SUM(H84:H88)</f>
        <v>105355067</v>
      </c>
      <c r="I89" s="55">
        <f t="shared" si="15"/>
        <v>135544565</v>
      </c>
      <c r="J89" s="70">
        <f t="shared" si="15"/>
        <v>160496225</v>
      </c>
      <c r="K89" s="70">
        <f t="shared" si="15"/>
        <v>401395857</v>
      </c>
      <c r="L89" s="69">
        <f t="shared" si="15"/>
        <v>176883475</v>
      </c>
      <c r="M89" s="55">
        <f t="shared" si="15"/>
        <v>141085781</v>
      </c>
      <c r="N89" s="70">
        <f t="shared" si="15"/>
        <v>161530804</v>
      </c>
      <c r="O89" s="70">
        <f t="shared" si="15"/>
        <v>479500060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174</v>
      </c>
      <c r="C90" s="39"/>
      <c r="D90" s="56">
        <f>SUM(D61,D63:D67,D69:D74,D76:D82,D84:D88)</f>
        <v>11169118609</v>
      </c>
      <c r="E90" s="57">
        <f>SUM(E61,E63:E67,E69:E74,E76:E82,E84:E88)</f>
        <v>11172266519</v>
      </c>
      <c r="F90" s="57">
        <f>SUM(F61,F63:F67,F69:F74,F76:F82,F84:F88)</f>
        <v>4746844349</v>
      </c>
      <c r="G90" s="8">
        <f t="shared" si="10"/>
        <v>0.4249972191337484</v>
      </c>
      <c r="H90" s="71">
        <f aca="true" t="shared" si="16" ref="H90:W90">SUM(H61,H63:H67,H69:H74,H76:H82,H84:H88)</f>
        <v>632545176</v>
      </c>
      <c r="I90" s="57">
        <f t="shared" si="16"/>
        <v>800712066</v>
      </c>
      <c r="J90" s="72">
        <f t="shared" si="16"/>
        <v>813722818</v>
      </c>
      <c r="K90" s="72">
        <f t="shared" si="16"/>
        <v>2246980060</v>
      </c>
      <c r="L90" s="71">
        <f t="shared" si="16"/>
        <v>761145716</v>
      </c>
      <c r="M90" s="57">
        <f t="shared" si="16"/>
        <v>811144221</v>
      </c>
      <c r="N90" s="72">
        <f t="shared" si="16"/>
        <v>927574352</v>
      </c>
      <c r="O90" s="72">
        <f t="shared" si="16"/>
        <v>2499864289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175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20</v>
      </c>
      <c r="B93" s="32" t="s">
        <v>176</v>
      </c>
      <c r="C93" s="33" t="s">
        <v>177</v>
      </c>
      <c r="D93" s="52">
        <v>22365359559</v>
      </c>
      <c r="E93" s="53">
        <v>22365359559</v>
      </c>
      <c r="F93" s="53">
        <v>10008921996</v>
      </c>
      <c r="G93" s="6">
        <f aca="true" t="shared" si="17" ref="G93:G99">IF($D93=0,0,$F93/$D93)</f>
        <v>0.44751893970657536</v>
      </c>
      <c r="H93" s="67">
        <v>1790043459</v>
      </c>
      <c r="I93" s="53">
        <v>1887094450</v>
      </c>
      <c r="J93" s="68">
        <v>1942434078</v>
      </c>
      <c r="K93" s="68">
        <v>5619571987</v>
      </c>
      <c r="L93" s="67">
        <v>1426570743</v>
      </c>
      <c r="M93" s="53">
        <v>1531552750</v>
      </c>
      <c r="N93" s="68">
        <v>1431226516</v>
      </c>
      <c r="O93" s="68">
        <v>4389350009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20</v>
      </c>
      <c r="B94" s="32" t="s">
        <v>178</v>
      </c>
      <c r="C94" s="33" t="s">
        <v>179</v>
      </c>
      <c r="D94" s="52">
        <v>32354828674</v>
      </c>
      <c r="E94" s="53">
        <v>32354828674</v>
      </c>
      <c r="F94" s="53">
        <v>15613438534</v>
      </c>
      <c r="G94" s="6">
        <f t="shared" si="17"/>
        <v>0.4825690375714088</v>
      </c>
      <c r="H94" s="67">
        <v>8687275117</v>
      </c>
      <c r="I94" s="53">
        <v>2936238117</v>
      </c>
      <c r="J94" s="68">
        <v>-3659193998</v>
      </c>
      <c r="K94" s="68">
        <v>7964319236</v>
      </c>
      <c r="L94" s="67">
        <v>2598854516</v>
      </c>
      <c r="M94" s="53">
        <v>2690817804</v>
      </c>
      <c r="N94" s="68">
        <v>2359446978</v>
      </c>
      <c r="O94" s="68">
        <v>7649119298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20</v>
      </c>
      <c r="B95" s="32" t="s">
        <v>180</v>
      </c>
      <c r="C95" s="33" t="s">
        <v>181</v>
      </c>
      <c r="D95" s="52">
        <v>21084256331</v>
      </c>
      <c r="E95" s="53">
        <v>21084256331</v>
      </c>
      <c r="F95" s="53">
        <v>10205562733</v>
      </c>
      <c r="G95" s="6">
        <f t="shared" si="17"/>
        <v>0.4840371210055367</v>
      </c>
      <c r="H95" s="67">
        <v>975701301</v>
      </c>
      <c r="I95" s="53">
        <v>1675119283</v>
      </c>
      <c r="J95" s="68">
        <v>1738424831</v>
      </c>
      <c r="K95" s="68">
        <v>4389245415</v>
      </c>
      <c r="L95" s="67">
        <v>2173278828</v>
      </c>
      <c r="M95" s="53">
        <v>1688677048</v>
      </c>
      <c r="N95" s="68">
        <v>1954361442</v>
      </c>
      <c r="O95" s="68">
        <v>5816317318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25</v>
      </c>
      <c r="C96" s="36"/>
      <c r="D96" s="54">
        <f>SUM(D93:D95)</f>
        <v>75804444564</v>
      </c>
      <c r="E96" s="55">
        <f>SUM(E93:E95)</f>
        <v>75804444564</v>
      </c>
      <c r="F96" s="55">
        <f>SUM(F93:F95)</f>
        <v>35827923263</v>
      </c>
      <c r="G96" s="7">
        <f t="shared" si="17"/>
        <v>0.47263618207440705</v>
      </c>
      <c r="H96" s="69">
        <f aca="true" t="shared" si="18" ref="H96:W96">SUM(H93:H95)</f>
        <v>11453019877</v>
      </c>
      <c r="I96" s="55">
        <f t="shared" si="18"/>
        <v>6498451850</v>
      </c>
      <c r="J96" s="70">
        <f t="shared" si="18"/>
        <v>21664911</v>
      </c>
      <c r="K96" s="70">
        <f t="shared" si="18"/>
        <v>17973136638</v>
      </c>
      <c r="L96" s="69">
        <f t="shared" si="18"/>
        <v>6198704087</v>
      </c>
      <c r="M96" s="55">
        <f t="shared" si="18"/>
        <v>5911047602</v>
      </c>
      <c r="N96" s="70">
        <f t="shared" si="18"/>
        <v>5745034936</v>
      </c>
      <c r="O96" s="70">
        <f t="shared" si="18"/>
        <v>17854786625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26</v>
      </c>
      <c r="B97" s="32" t="s">
        <v>182</v>
      </c>
      <c r="C97" s="33" t="s">
        <v>183</v>
      </c>
      <c r="D97" s="52">
        <v>4152968107</v>
      </c>
      <c r="E97" s="53">
        <v>4152968107</v>
      </c>
      <c r="F97" s="53">
        <v>1399661022</v>
      </c>
      <c r="G97" s="6">
        <f t="shared" si="17"/>
        <v>0.33702667247572005</v>
      </c>
      <c r="H97" s="67">
        <v>80766159</v>
      </c>
      <c r="I97" s="53">
        <v>251721962</v>
      </c>
      <c r="J97" s="68">
        <v>318830218</v>
      </c>
      <c r="K97" s="68">
        <v>651318339</v>
      </c>
      <c r="L97" s="67">
        <v>239852938</v>
      </c>
      <c r="M97" s="53">
        <v>265585778</v>
      </c>
      <c r="N97" s="68">
        <v>242903967</v>
      </c>
      <c r="O97" s="68">
        <v>748342683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26</v>
      </c>
      <c r="B98" s="32" t="s">
        <v>184</v>
      </c>
      <c r="C98" s="33" t="s">
        <v>185</v>
      </c>
      <c r="D98" s="52">
        <v>679546311</v>
      </c>
      <c r="E98" s="53">
        <v>679546311</v>
      </c>
      <c r="F98" s="53">
        <v>221882697</v>
      </c>
      <c r="G98" s="6">
        <f t="shared" si="17"/>
        <v>0.3265159318920944</v>
      </c>
      <c r="H98" s="67">
        <v>12889998</v>
      </c>
      <c r="I98" s="53">
        <v>42172270</v>
      </c>
      <c r="J98" s="68">
        <v>41834365</v>
      </c>
      <c r="K98" s="68">
        <v>96896633</v>
      </c>
      <c r="L98" s="67">
        <v>39014463</v>
      </c>
      <c r="M98" s="53">
        <v>35447759</v>
      </c>
      <c r="N98" s="68">
        <v>50523842</v>
      </c>
      <c r="O98" s="68">
        <v>124986064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26</v>
      </c>
      <c r="B99" s="32" t="s">
        <v>186</v>
      </c>
      <c r="C99" s="33" t="s">
        <v>187</v>
      </c>
      <c r="D99" s="52">
        <v>521339225</v>
      </c>
      <c r="E99" s="53">
        <v>521339225</v>
      </c>
      <c r="F99" s="53">
        <v>214606074</v>
      </c>
      <c r="G99" s="6">
        <f t="shared" si="17"/>
        <v>0.41164382749063244</v>
      </c>
      <c r="H99" s="67">
        <v>12850631</v>
      </c>
      <c r="I99" s="53">
        <v>43867167</v>
      </c>
      <c r="J99" s="68">
        <v>71809368</v>
      </c>
      <c r="K99" s="68">
        <v>128527166</v>
      </c>
      <c r="L99" s="67">
        <v>28270495</v>
      </c>
      <c r="M99" s="53">
        <v>38699445</v>
      </c>
      <c r="N99" s="68">
        <v>19108968</v>
      </c>
      <c r="O99" s="68">
        <v>86078908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45</v>
      </c>
      <c r="B100" s="32" t="s">
        <v>188</v>
      </c>
      <c r="C100" s="33" t="s">
        <v>189</v>
      </c>
      <c r="D100" s="52">
        <v>367548653</v>
      </c>
      <c r="E100" s="53">
        <v>367548653</v>
      </c>
      <c r="F100" s="53">
        <v>160786597</v>
      </c>
      <c r="G100" s="6">
        <f aca="true" t="shared" si="19" ref="G100:G108">IF($D100=0,0,$F100/$D100)</f>
        <v>0.43745663516280114</v>
      </c>
      <c r="H100" s="67">
        <v>23658227</v>
      </c>
      <c r="I100" s="53">
        <v>30978248</v>
      </c>
      <c r="J100" s="68">
        <v>26323425</v>
      </c>
      <c r="K100" s="68">
        <v>80959900</v>
      </c>
      <c r="L100" s="67">
        <v>25612066</v>
      </c>
      <c r="M100" s="53">
        <v>25597358</v>
      </c>
      <c r="N100" s="68">
        <v>28617273</v>
      </c>
      <c r="O100" s="68">
        <v>79826697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190</v>
      </c>
      <c r="C101" s="36"/>
      <c r="D101" s="54">
        <f>SUM(D97:D100)</f>
        <v>5721402296</v>
      </c>
      <c r="E101" s="55">
        <f>SUM(E97:E100)</f>
        <v>5721402296</v>
      </c>
      <c r="F101" s="55">
        <f>SUM(F97:F100)</f>
        <v>1996936390</v>
      </c>
      <c r="G101" s="7">
        <f t="shared" si="19"/>
        <v>0.3490291866726653</v>
      </c>
      <c r="H101" s="69">
        <f aca="true" t="shared" si="20" ref="H101:W101">SUM(H97:H100)</f>
        <v>130165015</v>
      </c>
      <c r="I101" s="55">
        <f t="shared" si="20"/>
        <v>368739647</v>
      </c>
      <c r="J101" s="70">
        <f t="shared" si="20"/>
        <v>458797376</v>
      </c>
      <c r="K101" s="70">
        <f t="shared" si="20"/>
        <v>957702038</v>
      </c>
      <c r="L101" s="69">
        <f t="shared" si="20"/>
        <v>332749962</v>
      </c>
      <c r="M101" s="55">
        <f t="shared" si="20"/>
        <v>365330340</v>
      </c>
      <c r="N101" s="70">
        <f t="shared" si="20"/>
        <v>341154050</v>
      </c>
      <c r="O101" s="70">
        <f t="shared" si="20"/>
        <v>1039234352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26</v>
      </c>
      <c r="B102" s="32" t="s">
        <v>191</v>
      </c>
      <c r="C102" s="33" t="s">
        <v>192</v>
      </c>
      <c r="D102" s="52">
        <v>1887290899</v>
      </c>
      <c r="E102" s="53">
        <v>1887290899</v>
      </c>
      <c r="F102" s="53">
        <v>884111163</v>
      </c>
      <c r="G102" s="6">
        <f t="shared" si="19"/>
        <v>0.468455161559066</v>
      </c>
      <c r="H102" s="67">
        <v>70537088</v>
      </c>
      <c r="I102" s="53">
        <v>144180480</v>
      </c>
      <c r="J102" s="68">
        <v>196377506</v>
      </c>
      <c r="K102" s="68">
        <v>411095074</v>
      </c>
      <c r="L102" s="67">
        <v>186832249</v>
      </c>
      <c r="M102" s="53">
        <v>147354903</v>
      </c>
      <c r="N102" s="68">
        <v>138828937</v>
      </c>
      <c r="O102" s="68">
        <v>473016089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26</v>
      </c>
      <c r="B103" s="32" t="s">
        <v>193</v>
      </c>
      <c r="C103" s="33" t="s">
        <v>194</v>
      </c>
      <c r="D103" s="52">
        <v>858433658</v>
      </c>
      <c r="E103" s="53">
        <v>858433658</v>
      </c>
      <c r="F103" s="53">
        <v>212129104</v>
      </c>
      <c r="G103" s="6">
        <f t="shared" si="19"/>
        <v>0.24711182049201524</v>
      </c>
      <c r="H103" s="67">
        <v>21336704</v>
      </c>
      <c r="I103" s="53">
        <v>69150852</v>
      </c>
      <c r="J103" s="68">
        <v>65540862</v>
      </c>
      <c r="K103" s="68">
        <v>156028418</v>
      </c>
      <c r="L103" s="67">
        <v>56100686</v>
      </c>
      <c r="M103" s="53">
        <v>0</v>
      </c>
      <c r="N103" s="68">
        <v>0</v>
      </c>
      <c r="O103" s="68">
        <v>56100686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26</v>
      </c>
      <c r="B104" s="32" t="s">
        <v>195</v>
      </c>
      <c r="C104" s="33" t="s">
        <v>196</v>
      </c>
      <c r="D104" s="52">
        <v>414958000</v>
      </c>
      <c r="E104" s="53">
        <v>414958000</v>
      </c>
      <c r="F104" s="53">
        <v>117919146</v>
      </c>
      <c r="G104" s="6">
        <f t="shared" si="19"/>
        <v>0.28417127998496233</v>
      </c>
      <c r="H104" s="67">
        <v>27213875</v>
      </c>
      <c r="I104" s="53">
        <v>29570961</v>
      </c>
      <c r="J104" s="68">
        <v>30679754</v>
      </c>
      <c r="K104" s="68">
        <v>87464590</v>
      </c>
      <c r="L104" s="67">
        <v>30454556</v>
      </c>
      <c r="M104" s="53">
        <v>0</v>
      </c>
      <c r="N104" s="68">
        <v>0</v>
      </c>
      <c r="O104" s="68">
        <v>30454556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26</v>
      </c>
      <c r="B105" s="32" t="s">
        <v>197</v>
      </c>
      <c r="C105" s="33" t="s">
        <v>198</v>
      </c>
      <c r="D105" s="52">
        <v>1198218667</v>
      </c>
      <c r="E105" s="53">
        <v>1198218667</v>
      </c>
      <c r="F105" s="53">
        <v>594738227</v>
      </c>
      <c r="G105" s="6">
        <f t="shared" si="19"/>
        <v>0.49635199599172997</v>
      </c>
      <c r="H105" s="67">
        <v>65273950</v>
      </c>
      <c r="I105" s="53">
        <v>72454818</v>
      </c>
      <c r="J105" s="68">
        <v>74088451</v>
      </c>
      <c r="K105" s="68">
        <v>211817219</v>
      </c>
      <c r="L105" s="67">
        <v>61620659</v>
      </c>
      <c r="M105" s="53">
        <v>59650963</v>
      </c>
      <c r="N105" s="68">
        <v>261649386</v>
      </c>
      <c r="O105" s="68">
        <v>382921008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45</v>
      </c>
      <c r="B106" s="32" t="s">
        <v>199</v>
      </c>
      <c r="C106" s="33" t="s">
        <v>200</v>
      </c>
      <c r="D106" s="52">
        <v>261899400</v>
      </c>
      <c r="E106" s="53">
        <v>261899400</v>
      </c>
      <c r="F106" s="53">
        <v>108874445</v>
      </c>
      <c r="G106" s="6">
        <f t="shared" si="19"/>
        <v>0.4157109371002759</v>
      </c>
      <c r="H106" s="67">
        <v>18719054</v>
      </c>
      <c r="I106" s="53">
        <v>17976105</v>
      </c>
      <c r="J106" s="68">
        <v>20413212</v>
      </c>
      <c r="K106" s="68">
        <v>57108371</v>
      </c>
      <c r="L106" s="67">
        <v>16424870</v>
      </c>
      <c r="M106" s="53">
        <v>17321979</v>
      </c>
      <c r="N106" s="68">
        <v>18019225</v>
      </c>
      <c r="O106" s="68">
        <v>51766074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201</v>
      </c>
      <c r="C107" s="36"/>
      <c r="D107" s="54">
        <f>SUM(D102:D106)</f>
        <v>4620800624</v>
      </c>
      <c r="E107" s="55">
        <f>SUM(E102:E106)</f>
        <v>4620800624</v>
      </c>
      <c r="F107" s="55">
        <f>SUM(F102:F106)</f>
        <v>1917772085</v>
      </c>
      <c r="G107" s="7">
        <f t="shared" si="19"/>
        <v>0.41503026013268646</v>
      </c>
      <c r="H107" s="69">
        <f aca="true" t="shared" si="21" ref="H107:W107">SUM(H102:H106)</f>
        <v>203080671</v>
      </c>
      <c r="I107" s="55">
        <f t="shared" si="21"/>
        <v>333333216</v>
      </c>
      <c r="J107" s="70">
        <f t="shared" si="21"/>
        <v>387099785</v>
      </c>
      <c r="K107" s="70">
        <f t="shared" si="21"/>
        <v>923513672</v>
      </c>
      <c r="L107" s="69">
        <f t="shared" si="21"/>
        <v>351433020</v>
      </c>
      <c r="M107" s="55">
        <f t="shared" si="21"/>
        <v>224327845</v>
      </c>
      <c r="N107" s="70">
        <f t="shared" si="21"/>
        <v>418497548</v>
      </c>
      <c r="O107" s="70">
        <f t="shared" si="21"/>
        <v>994258413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202</v>
      </c>
      <c r="C108" s="39"/>
      <c r="D108" s="56">
        <f>SUM(D93:D95,D97:D100,D102:D106)</f>
        <v>86146647484</v>
      </c>
      <c r="E108" s="57">
        <f>SUM(E93:E95,E97:E100,E102:E106)</f>
        <v>86146647484</v>
      </c>
      <c r="F108" s="57">
        <f>SUM(F93:F95,F97:F100,F102:F106)</f>
        <v>39742631738</v>
      </c>
      <c r="G108" s="8">
        <f t="shared" si="19"/>
        <v>0.461336951567168</v>
      </c>
      <c r="H108" s="71">
        <f aca="true" t="shared" si="22" ref="H108:W108">SUM(H93:H95,H97:H100,H102:H106)</f>
        <v>11786265563</v>
      </c>
      <c r="I108" s="57">
        <f t="shared" si="22"/>
        <v>7200524713</v>
      </c>
      <c r="J108" s="72">
        <f t="shared" si="22"/>
        <v>867562072</v>
      </c>
      <c r="K108" s="72">
        <f t="shared" si="22"/>
        <v>19854352348</v>
      </c>
      <c r="L108" s="71">
        <f t="shared" si="22"/>
        <v>6882887069</v>
      </c>
      <c r="M108" s="57">
        <f t="shared" si="22"/>
        <v>6500705787</v>
      </c>
      <c r="N108" s="72">
        <f t="shared" si="22"/>
        <v>6504686534</v>
      </c>
      <c r="O108" s="72">
        <f t="shared" si="22"/>
        <v>19888279390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203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20</v>
      </c>
      <c r="B111" s="32" t="s">
        <v>204</v>
      </c>
      <c r="C111" s="33" t="s">
        <v>205</v>
      </c>
      <c r="D111" s="52">
        <v>23751278429</v>
      </c>
      <c r="E111" s="53">
        <v>23751278429</v>
      </c>
      <c r="F111" s="53">
        <v>11301141512</v>
      </c>
      <c r="G111" s="6">
        <f aca="true" t="shared" si="23" ref="G111:G142">IF($D111=0,0,$F111/$D111)</f>
        <v>0.47581192506258757</v>
      </c>
      <c r="H111" s="67">
        <v>1846639547</v>
      </c>
      <c r="I111" s="53">
        <v>1824624156</v>
      </c>
      <c r="J111" s="68">
        <v>1656586537</v>
      </c>
      <c r="K111" s="68">
        <v>5327850240</v>
      </c>
      <c r="L111" s="67">
        <v>1795065261</v>
      </c>
      <c r="M111" s="53">
        <v>2267411781</v>
      </c>
      <c r="N111" s="68">
        <v>1910814230</v>
      </c>
      <c r="O111" s="68">
        <v>5973291272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25</v>
      </c>
      <c r="C112" s="36"/>
      <c r="D112" s="54">
        <f>D111</f>
        <v>23751278429</v>
      </c>
      <c r="E112" s="55">
        <f>E111</f>
        <v>23751278429</v>
      </c>
      <c r="F112" s="55">
        <f>F111</f>
        <v>11301141512</v>
      </c>
      <c r="G112" s="7">
        <f t="shared" si="23"/>
        <v>0.47581192506258757</v>
      </c>
      <c r="H112" s="69">
        <f aca="true" t="shared" si="24" ref="H112:W112">H111</f>
        <v>1846639547</v>
      </c>
      <c r="I112" s="55">
        <f t="shared" si="24"/>
        <v>1824624156</v>
      </c>
      <c r="J112" s="70">
        <f t="shared" si="24"/>
        <v>1656586537</v>
      </c>
      <c r="K112" s="70">
        <f t="shared" si="24"/>
        <v>5327850240</v>
      </c>
      <c r="L112" s="69">
        <f t="shared" si="24"/>
        <v>1795065261</v>
      </c>
      <c r="M112" s="55">
        <f t="shared" si="24"/>
        <v>2267411781</v>
      </c>
      <c r="N112" s="70">
        <f t="shared" si="24"/>
        <v>1910814230</v>
      </c>
      <c r="O112" s="70">
        <f t="shared" si="24"/>
        <v>5973291272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26</v>
      </c>
      <c r="B113" s="32" t="s">
        <v>206</v>
      </c>
      <c r="C113" s="33" t="s">
        <v>207</v>
      </c>
      <c r="D113" s="52">
        <v>43275000</v>
      </c>
      <c r="E113" s="53">
        <v>43275000</v>
      </c>
      <c r="F113" s="53">
        <v>29921653</v>
      </c>
      <c r="G113" s="6">
        <f t="shared" si="23"/>
        <v>0.6914304563835934</v>
      </c>
      <c r="H113" s="67">
        <v>4133001</v>
      </c>
      <c r="I113" s="53">
        <v>4554847</v>
      </c>
      <c r="J113" s="68">
        <v>4213085</v>
      </c>
      <c r="K113" s="68">
        <v>12900933</v>
      </c>
      <c r="L113" s="67">
        <v>14830920</v>
      </c>
      <c r="M113" s="53">
        <v>252673</v>
      </c>
      <c r="N113" s="68">
        <v>1937127</v>
      </c>
      <c r="O113" s="68">
        <v>17020720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26</v>
      </c>
      <c r="B114" s="32" t="s">
        <v>208</v>
      </c>
      <c r="C114" s="33" t="s">
        <v>209</v>
      </c>
      <c r="D114" s="52">
        <v>142271220</v>
      </c>
      <c r="E114" s="53">
        <v>142271220</v>
      </c>
      <c r="F114" s="53">
        <v>47564143</v>
      </c>
      <c r="G114" s="6">
        <f t="shared" si="23"/>
        <v>0.3343202019354301</v>
      </c>
      <c r="H114" s="67">
        <v>5878830</v>
      </c>
      <c r="I114" s="53">
        <v>7505041</v>
      </c>
      <c r="J114" s="68">
        <v>8374910</v>
      </c>
      <c r="K114" s="68">
        <v>21758781</v>
      </c>
      <c r="L114" s="67">
        <v>8374910</v>
      </c>
      <c r="M114" s="53">
        <v>10973086</v>
      </c>
      <c r="N114" s="68">
        <v>6457366</v>
      </c>
      <c r="O114" s="68">
        <v>25805362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26</v>
      </c>
      <c r="B115" s="32" t="s">
        <v>210</v>
      </c>
      <c r="C115" s="33" t="s">
        <v>211</v>
      </c>
      <c r="D115" s="52">
        <v>86758921</v>
      </c>
      <c r="E115" s="53">
        <v>86758921</v>
      </c>
      <c r="F115" s="53">
        <v>29847017</v>
      </c>
      <c r="G115" s="6">
        <f t="shared" si="23"/>
        <v>0.3440224550510489</v>
      </c>
      <c r="H115" s="67">
        <v>4239931</v>
      </c>
      <c r="I115" s="53">
        <v>4886639</v>
      </c>
      <c r="J115" s="68">
        <v>5013154</v>
      </c>
      <c r="K115" s="68">
        <v>14139724</v>
      </c>
      <c r="L115" s="67">
        <v>5070237</v>
      </c>
      <c r="M115" s="53">
        <v>6712983</v>
      </c>
      <c r="N115" s="68">
        <v>3924073</v>
      </c>
      <c r="O115" s="68">
        <v>15707293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26</v>
      </c>
      <c r="B116" s="32" t="s">
        <v>212</v>
      </c>
      <c r="C116" s="33" t="s">
        <v>213</v>
      </c>
      <c r="D116" s="52">
        <v>85538531</v>
      </c>
      <c r="E116" s="53">
        <v>85538531</v>
      </c>
      <c r="F116" s="53">
        <v>36895033</v>
      </c>
      <c r="G116" s="6">
        <f t="shared" si="23"/>
        <v>0.4313264743814691</v>
      </c>
      <c r="H116" s="67">
        <v>6077704</v>
      </c>
      <c r="I116" s="53">
        <v>5784990</v>
      </c>
      <c r="J116" s="68">
        <v>7455102</v>
      </c>
      <c r="K116" s="68">
        <v>19317796</v>
      </c>
      <c r="L116" s="67">
        <v>5799516</v>
      </c>
      <c r="M116" s="53">
        <v>6635150</v>
      </c>
      <c r="N116" s="68">
        <v>5142571</v>
      </c>
      <c r="O116" s="68">
        <v>17577237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26</v>
      </c>
      <c r="B117" s="32" t="s">
        <v>214</v>
      </c>
      <c r="C117" s="33" t="s">
        <v>215</v>
      </c>
      <c r="D117" s="52">
        <v>29743000</v>
      </c>
      <c r="E117" s="53">
        <v>29743000</v>
      </c>
      <c r="F117" s="53">
        <v>10256932</v>
      </c>
      <c r="G117" s="6">
        <f t="shared" si="23"/>
        <v>0.3448519651682749</v>
      </c>
      <c r="H117" s="67">
        <v>1460595</v>
      </c>
      <c r="I117" s="53">
        <v>1729825</v>
      </c>
      <c r="J117" s="68">
        <v>1515508</v>
      </c>
      <c r="K117" s="68">
        <v>4705928</v>
      </c>
      <c r="L117" s="67">
        <v>2097290</v>
      </c>
      <c r="M117" s="53">
        <v>2035721</v>
      </c>
      <c r="N117" s="68">
        <v>1417993</v>
      </c>
      <c r="O117" s="68">
        <v>5551004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26</v>
      </c>
      <c r="B118" s="32" t="s">
        <v>216</v>
      </c>
      <c r="C118" s="33" t="s">
        <v>217</v>
      </c>
      <c r="D118" s="52">
        <v>578696095</v>
      </c>
      <c r="E118" s="53">
        <v>578696095</v>
      </c>
      <c r="F118" s="53">
        <v>235038000</v>
      </c>
      <c r="G118" s="6">
        <f t="shared" si="23"/>
        <v>0.4061510040084165</v>
      </c>
      <c r="H118" s="67">
        <v>23974507</v>
      </c>
      <c r="I118" s="53">
        <v>81761546</v>
      </c>
      <c r="J118" s="68">
        <v>38072118</v>
      </c>
      <c r="K118" s="68">
        <v>143808171</v>
      </c>
      <c r="L118" s="67">
        <v>25874528</v>
      </c>
      <c r="M118" s="53">
        <v>21535772</v>
      </c>
      <c r="N118" s="68">
        <v>43819529</v>
      </c>
      <c r="O118" s="68">
        <v>91229829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45</v>
      </c>
      <c r="B119" s="32" t="s">
        <v>218</v>
      </c>
      <c r="C119" s="33" t="s">
        <v>219</v>
      </c>
      <c r="D119" s="52">
        <v>624545089</v>
      </c>
      <c r="E119" s="53">
        <v>624545089</v>
      </c>
      <c r="F119" s="53">
        <v>309356180</v>
      </c>
      <c r="G119" s="6">
        <f t="shared" si="23"/>
        <v>0.4953304180092592</v>
      </c>
      <c r="H119" s="67">
        <v>30150888</v>
      </c>
      <c r="I119" s="53">
        <v>79261763</v>
      </c>
      <c r="J119" s="68">
        <v>47899278</v>
      </c>
      <c r="K119" s="68">
        <v>157311929</v>
      </c>
      <c r="L119" s="67">
        <v>49993868</v>
      </c>
      <c r="M119" s="53">
        <v>43664646</v>
      </c>
      <c r="N119" s="68">
        <v>58385737</v>
      </c>
      <c r="O119" s="68">
        <v>152044251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220</v>
      </c>
      <c r="C120" s="36"/>
      <c r="D120" s="54">
        <f>SUM(D113:D119)</f>
        <v>1590827856</v>
      </c>
      <c r="E120" s="55">
        <f>SUM(E113:E119)</f>
        <v>1590827856</v>
      </c>
      <c r="F120" s="55">
        <f>SUM(F113:F119)</f>
        <v>698878958</v>
      </c>
      <c r="G120" s="7">
        <f t="shared" si="23"/>
        <v>0.4393177774478196</v>
      </c>
      <c r="H120" s="69">
        <f aca="true" t="shared" si="25" ref="H120:W120">SUM(H113:H119)</f>
        <v>75915456</v>
      </c>
      <c r="I120" s="55">
        <f t="shared" si="25"/>
        <v>185484651</v>
      </c>
      <c r="J120" s="70">
        <f t="shared" si="25"/>
        <v>112543155</v>
      </c>
      <c r="K120" s="70">
        <f t="shared" si="25"/>
        <v>373943262</v>
      </c>
      <c r="L120" s="69">
        <f t="shared" si="25"/>
        <v>112041269</v>
      </c>
      <c r="M120" s="55">
        <f t="shared" si="25"/>
        <v>91810031</v>
      </c>
      <c r="N120" s="70">
        <f t="shared" si="25"/>
        <v>121084396</v>
      </c>
      <c r="O120" s="70">
        <f t="shared" si="25"/>
        <v>324935696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26</v>
      </c>
      <c r="B121" s="32" t="s">
        <v>221</v>
      </c>
      <c r="C121" s="33" t="s">
        <v>222</v>
      </c>
      <c r="D121" s="52">
        <v>84665000</v>
      </c>
      <c r="E121" s="53">
        <v>84665000</v>
      </c>
      <c r="F121" s="53">
        <v>58601362</v>
      </c>
      <c r="G121" s="6">
        <f t="shared" si="23"/>
        <v>0.6921556959782673</v>
      </c>
      <c r="H121" s="67">
        <v>8333366</v>
      </c>
      <c r="I121" s="53">
        <v>8805098</v>
      </c>
      <c r="J121" s="68">
        <v>11707605</v>
      </c>
      <c r="K121" s="68">
        <v>28846069</v>
      </c>
      <c r="L121" s="67">
        <v>9710084</v>
      </c>
      <c r="M121" s="53">
        <v>9309712</v>
      </c>
      <c r="N121" s="68">
        <v>10735497</v>
      </c>
      <c r="O121" s="68">
        <v>29755293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26</v>
      </c>
      <c r="B122" s="32" t="s">
        <v>223</v>
      </c>
      <c r="C122" s="33" t="s">
        <v>224</v>
      </c>
      <c r="D122" s="52">
        <v>223478118</v>
      </c>
      <c r="E122" s="53">
        <v>223478118</v>
      </c>
      <c r="F122" s="53">
        <v>89451341</v>
      </c>
      <c r="G122" s="6">
        <f t="shared" si="23"/>
        <v>0.400268902389808</v>
      </c>
      <c r="H122" s="67">
        <v>9053086</v>
      </c>
      <c r="I122" s="53">
        <v>17311226</v>
      </c>
      <c r="J122" s="68">
        <v>19195629</v>
      </c>
      <c r="K122" s="68">
        <v>45559941</v>
      </c>
      <c r="L122" s="67">
        <v>14614561</v>
      </c>
      <c r="M122" s="53">
        <v>14424137</v>
      </c>
      <c r="N122" s="68">
        <v>14852702</v>
      </c>
      <c r="O122" s="68">
        <v>43891400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26</v>
      </c>
      <c r="B123" s="32" t="s">
        <v>225</v>
      </c>
      <c r="C123" s="33" t="s">
        <v>226</v>
      </c>
      <c r="D123" s="52">
        <v>96684000</v>
      </c>
      <c r="E123" s="53">
        <v>96684000</v>
      </c>
      <c r="F123" s="53">
        <v>34793961</v>
      </c>
      <c r="G123" s="6">
        <f t="shared" si="23"/>
        <v>0.35987299863472755</v>
      </c>
      <c r="H123" s="67">
        <v>819970</v>
      </c>
      <c r="I123" s="53">
        <v>5029280</v>
      </c>
      <c r="J123" s="68">
        <v>6221434</v>
      </c>
      <c r="K123" s="68">
        <v>12070684</v>
      </c>
      <c r="L123" s="67">
        <v>9584027</v>
      </c>
      <c r="M123" s="53">
        <v>6569625</v>
      </c>
      <c r="N123" s="68">
        <v>6569625</v>
      </c>
      <c r="O123" s="68">
        <v>22723277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26</v>
      </c>
      <c r="B124" s="32" t="s">
        <v>227</v>
      </c>
      <c r="C124" s="33" t="s">
        <v>228</v>
      </c>
      <c r="D124" s="52">
        <v>32533397</v>
      </c>
      <c r="E124" s="53">
        <v>32533397</v>
      </c>
      <c r="F124" s="53">
        <v>22933795</v>
      </c>
      <c r="G124" s="6">
        <f t="shared" si="23"/>
        <v>0.7049308438341069</v>
      </c>
      <c r="H124" s="67">
        <v>3539543</v>
      </c>
      <c r="I124" s="53">
        <v>4694701</v>
      </c>
      <c r="J124" s="68">
        <v>3650533</v>
      </c>
      <c r="K124" s="68">
        <v>11884777</v>
      </c>
      <c r="L124" s="67">
        <v>4420592</v>
      </c>
      <c r="M124" s="53">
        <v>2822935</v>
      </c>
      <c r="N124" s="68">
        <v>3805491</v>
      </c>
      <c r="O124" s="68">
        <v>11049018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26</v>
      </c>
      <c r="B125" s="32" t="s">
        <v>229</v>
      </c>
      <c r="C125" s="33" t="s">
        <v>230</v>
      </c>
      <c r="D125" s="52">
        <v>2982646720</v>
      </c>
      <c r="E125" s="53">
        <v>2982646720</v>
      </c>
      <c r="F125" s="53">
        <v>1511837783</v>
      </c>
      <c r="G125" s="6">
        <f t="shared" si="23"/>
        <v>0.5068779258577429</v>
      </c>
      <c r="H125" s="67">
        <v>57100922</v>
      </c>
      <c r="I125" s="53">
        <v>409207056</v>
      </c>
      <c r="J125" s="68">
        <v>331403021</v>
      </c>
      <c r="K125" s="68">
        <v>797710999</v>
      </c>
      <c r="L125" s="67">
        <v>245672134</v>
      </c>
      <c r="M125" s="53">
        <v>254354410</v>
      </c>
      <c r="N125" s="68">
        <v>214100240</v>
      </c>
      <c r="O125" s="68">
        <v>714126784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26</v>
      </c>
      <c r="B126" s="32" t="s">
        <v>231</v>
      </c>
      <c r="C126" s="33" t="s">
        <v>232</v>
      </c>
      <c r="D126" s="52">
        <v>56387000</v>
      </c>
      <c r="E126" s="53">
        <v>56387000</v>
      </c>
      <c r="F126" s="53">
        <v>26372123</v>
      </c>
      <c r="G126" s="6">
        <f t="shared" si="23"/>
        <v>0.46769863621047403</v>
      </c>
      <c r="H126" s="67">
        <v>3067981</v>
      </c>
      <c r="I126" s="53">
        <v>3839701</v>
      </c>
      <c r="J126" s="68">
        <v>5137027</v>
      </c>
      <c r="K126" s="68">
        <v>12044709</v>
      </c>
      <c r="L126" s="67">
        <v>3083737</v>
      </c>
      <c r="M126" s="53">
        <v>5064288</v>
      </c>
      <c r="N126" s="68">
        <v>6179389</v>
      </c>
      <c r="O126" s="68">
        <v>14327414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26</v>
      </c>
      <c r="B127" s="32" t="s">
        <v>233</v>
      </c>
      <c r="C127" s="33" t="s">
        <v>234</v>
      </c>
      <c r="D127" s="52">
        <v>45803285</v>
      </c>
      <c r="E127" s="53">
        <v>45803285</v>
      </c>
      <c r="F127" s="53">
        <v>24625108</v>
      </c>
      <c r="G127" s="6">
        <f t="shared" si="23"/>
        <v>0.537627552259625</v>
      </c>
      <c r="H127" s="67">
        <v>2562515</v>
      </c>
      <c r="I127" s="53">
        <v>3864381</v>
      </c>
      <c r="J127" s="68">
        <v>3436706</v>
      </c>
      <c r="K127" s="68">
        <v>9863602</v>
      </c>
      <c r="L127" s="67">
        <v>4857846</v>
      </c>
      <c r="M127" s="53">
        <v>4934640</v>
      </c>
      <c r="N127" s="68">
        <v>4969020</v>
      </c>
      <c r="O127" s="68">
        <v>14761506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45</v>
      </c>
      <c r="B128" s="32" t="s">
        <v>235</v>
      </c>
      <c r="C128" s="33" t="s">
        <v>236</v>
      </c>
      <c r="D128" s="52">
        <v>482571017</v>
      </c>
      <c r="E128" s="53">
        <v>482571017</v>
      </c>
      <c r="F128" s="53">
        <v>240827514</v>
      </c>
      <c r="G128" s="6">
        <f t="shared" si="23"/>
        <v>0.499050928290623</v>
      </c>
      <c r="H128" s="67">
        <v>37021337</v>
      </c>
      <c r="I128" s="53">
        <v>36911199</v>
      </c>
      <c r="J128" s="68">
        <v>44267640</v>
      </c>
      <c r="K128" s="68">
        <v>118200176</v>
      </c>
      <c r="L128" s="67">
        <v>47099161</v>
      </c>
      <c r="M128" s="53">
        <v>41271356</v>
      </c>
      <c r="N128" s="68">
        <v>34256821</v>
      </c>
      <c r="O128" s="68">
        <v>122627338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237</v>
      </c>
      <c r="C129" s="36"/>
      <c r="D129" s="54">
        <f>SUM(D121:D128)</f>
        <v>4004768537</v>
      </c>
      <c r="E129" s="55">
        <f>SUM(E121:E128)</f>
        <v>4004768537</v>
      </c>
      <c r="F129" s="55">
        <f>SUM(F121:F128)</f>
        <v>2009442987</v>
      </c>
      <c r="G129" s="7">
        <f t="shared" si="23"/>
        <v>0.5017625783949271</v>
      </c>
      <c r="H129" s="69">
        <f aca="true" t="shared" si="26" ref="H129:W129">SUM(H121:H128)</f>
        <v>121498720</v>
      </c>
      <c r="I129" s="55">
        <f t="shared" si="26"/>
        <v>489662642</v>
      </c>
      <c r="J129" s="70">
        <f t="shared" si="26"/>
        <v>425019595</v>
      </c>
      <c r="K129" s="70">
        <f t="shared" si="26"/>
        <v>1036180957</v>
      </c>
      <c r="L129" s="69">
        <f t="shared" si="26"/>
        <v>339042142</v>
      </c>
      <c r="M129" s="55">
        <f t="shared" si="26"/>
        <v>338751103</v>
      </c>
      <c r="N129" s="70">
        <f t="shared" si="26"/>
        <v>295468785</v>
      </c>
      <c r="O129" s="70">
        <f t="shared" si="26"/>
        <v>973262030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26</v>
      </c>
      <c r="B130" s="32" t="s">
        <v>238</v>
      </c>
      <c r="C130" s="33" t="s">
        <v>239</v>
      </c>
      <c r="D130" s="52">
        <v>640794780</v>
      </c>
      <c r="E130" s="53">
        <v>640794780</v>
      </c>
      <c r="F130" s="53">
        <v>214701384</v>
      </c>
      <c r="G130" s="6">
        <f t="shared" si="23"/>
        <v>0.3350548267574839</v>
      </c>
      <c r="H130" s="67">
        <v>22725278</v>
      </c>
      <c r="I130" s="53">
        <v>44331816</v>
      </c>
      <c r="J130" s="68">
        <v>42234097</v>
      </c>
      <c r="K130" s="68">
        <v>109291191</v>
      </c>
      <c r="L130" s="67">
        <v>37581017</v>
      </c>
      <c r="M130" s="53">
        <v>34501256</v>
      </c>
      <c r="N130" s="68">
        <v>33327920</v>
      </c>
      <c r="O130" s="68">
        <v>105410193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26</v>
      </c>
      <c r="B131" s="32" t="s">
        <v>240</v>
      </c>
      <c r="C131" s="33" t="s">
        <v>241</v>
      </c>
      <c r="D131" s="52">
        <v>100666913</v>
      </c>
      <c r="E131" s="53">
        <v>100666913</v>
      </c>
      <c r="F131" s="53">
        <v>13508407</v>
      </c>
      <c r="G131" s="6">
        <f t="shared" si="23"/>
        <v>0.1341891451464296</v>
      </c>
      <c r="H131" s="67">
        <v>1609009</v>
      </c>
      <c r="I131" s="53">
        <v>3292830</v>
      </c>
      <c r="J131" s="68">
        <v>2301665</v>
      </c>
      <c r="K131" s="68">
        <v>7203504</v>
      </c>
      <c r="L131" s="67">
        <v>2414899</v>
      </c>
      <c r="M131" s="53">
        <v>3890004</v>
      </c>
      <c r="N131" s="68">
        <v>0</v>
      </c>
      <c r="O131" s="68">
        <v>6304903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26</v>
      </c>
      <c r="B132" s="32" t="s">
        <v>242</v>
      </c>
      <c r="C132" s="33" t="s">
        <v>243</v>
      </c>
      <c r="D132" s="52">
        <v>302261000</v>
      </c>
      <c r="E132" s="53">
        <v>302261000</v>
      </c>
      <c r="F132" s="53">
        <v>140455950</v>
      </c>
      <c r="G132" s="6">
        <f t="shared" si="23"/>
        <v>0.4646843291063022</v>
      </c>
      <c r="H132" s="67">
        <v>28417849</v>
      </c>
      <c r="I132" s="53">
        <v>27202932</v>
      </c>
      <c r="J132" s="68">
        <v>23074261</v>
      </c>
      <c r="K132" s="68">
        <v>78695042</v>
      </c>
      <c r="L132" s="67">
        <v>20564138</v>
      </c>
      <c r="M132" s="53">
        <v>20855909</v>
      </c>
      <c r="N132" s="68">
        <v>20340861</v>
      </c>
      <c r="O132" s="68">
        <v>61760908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26</v>
      </c>
      <c r="B133" s="32" t="s">
        <v>244</v>
      </c>
      <c r="C133" s="33" t="s">
        <v>245</v>
      </c>
      <c r="D133" s="52">
        <v>93311669</v>
      </c>
      <c r="E133" s="53">
        <v>93311669</v>
      </c>
      <c r="F133" s="53">
        <v>33634289</v>
      </c>
      <c r="G133" s="6">
        <f t="shared" si="23"/>
        <v>0.36045104926801813</v>
      </c>
      <c r="H133" s="67">
        <v>3863766</v>
      </c>
      <c r="I133" s="53">
        <v>5201636</v>
      </c>
      <c r="J133" s="68">
        <v>4484492</v>
      </c>
      <c r="K133" s="68">
        <v>13549894</v>
      </c>
      <c r="L133" s="67">
        <v>5826615</v>
      </c>
      <c r="M133" s="53">
        <v>4930804</v>
      </c>
      <c r="N133" s="68">
        <v>9326976</v>
      </c>
      <c r="O133" s="68">
        <v>20084395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26</v>
      </c>
      <c r="B134" s="32" t="s">
        <v>246</v>
      </c>
      <c r="C134" s="33" t="s">
        <v>247</v>
      </c>
      <c r="D134" s="52">
        <v>65205000</v>
      </c>
      <c r="E134" s="53">
        <v>65205000</v>
      </c>
      <c r="F134" s="53">
        <v>42894554</v>
      </c>
      <c r="G134" s="6">
        <f t="shared" si="23"/>
        <v>0.6578414845487309</v>
      </c>
      <c r="H134" s="67">
        <v>7791089</v>
      </c>
      <c r="I134" s="53">
        <v>5469989</v>
      </c>
      <c r="J134" s="68">
        <v>7991302</v>
      </c>
      <c r="K134" s="68">
        <v>21252380</v>
      </c>
      <c r="L134" s="67">
        <v>7641354</v>
      </c>
      <c r="M134" s="53">
        <v>7199490</v>
      </c>
      <c r="N134" s="68">
        <v>6801330</v>
      </c>
      <c r="O134" s="68">
        <v>21642174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45</v>
      </c>
      <c r="B135" s="32" t="s">
        <v>248</v>
      </c>
      <c r="C135" s="33" t="s">
        <v>249</v>
      </c>
      <c r="D135" s="52">
        <v>407969296</v>
      </c>
      <c r="E135" s="53">
        <v>407969296</v>
      </c>
      <c r="F135" s="53">
        <v>181392864</v>
      </c>
      <c r="G135" s="6">
        <f t="shared" si="23"/>
        <v>0.44462381306263793</v>
      </c>
      <c r="H135" s="67">
        <v>10455760</v>
      </c>
      <c r="I135" s="53">
        <v>22101049</v>
      </c>
      <c r="J135" s="68">
        <v>16493052</v>
      </c>
      <c r="K135" s="68">
        <v>49049861</v>
      </c>
      <c r="L135" s="67">
        <v>21747888</v>
      </c>
      <c r="M135" s="53">
        <v>80400666</v>
      </c>
      <c r="N135" s="68">
        <v>30194449</v>
      </c>
      <c r="O135" s="68">
        <v>132343003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250</v>
      </c>
      <c r="C136" s="36"/>
      <c r="D136" s="54">
        <f>SUM(D130:D135)</f>
        <v>1610208658</v>
      </c>
      <c r="E136" s="55">
        <f>SUM(E130:E135)</f>
        <v>1610208658</v>
      </c>
      <c r="F136" s="55">
        <f>SUM(F130:F135)</f>
        <v>626587448</v>
      </c>
      <c r="G136" s="7">
        <f t="shared" si="23"/>
        <v>0.389134318019547</v>
      </c>
      <c r="H136" s="69">
        <f aca="true" t="shared" si="27" ref="H136:W136">SUM(H130:H135)</f>
        <v>74862751</v>
      </c>
      <c r="I136" s="55">
        <f t="shared" si="27"/>
        <v>107600252</v>
      </c>
      <c r="J136" s="70">
        <f t="shared" si="27"/>
        <v>96578869</v>
      </c>
      <c r="K136" s="70">
        <f t="shared" si="27"/>
        <v>279041872</v>
      </c>
      <c r="L136" s="69">
        <f t="shared" si="27"/>
        <v>95775911</v>
      </c>
      <c r="M136" s="55">
        <f t="shared" si="27"/>
        <v>151778129</v>
      </c>
      <c r="N136" s="70">
        <f t="shared" si="27"/>
        <v>99991536</v>
      </c>
      <c r="O136" s="70">
        <f t="shared" si="27"/>
        <v>347545576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26</v>
      </c>
      <c r="B137" s="32" t="s">
        <v>251</v>
      </c>
      <c r="C137" s="33" t="s">
        <v>252</v>
      </c>
      <c r="D137" s="52">
        <v>197459267</v>
      </c>
      <c r="E137" s="53">
        <v>197459267</v>
      </c>
      <c r="F137" s="53">
        <v>84645670</v>
      </c>
      <c r="G137" s="6">
        <f t="shared" si="23"/>
        <v>0.4286740819310344</v>
      </c>
      <c r="H137" s="67">
        <v>7009084</v>
      </c>
      <c r="I137" s="53">
        <v>17156191</v>
      </c>
      <c r="J137" s="68">
        <v>18890184</v>
      </c>
      <c r="K137" s="68">
        <v>43055459</v>
      </c>
      <c r="L137" s="67">
        <v>13712859</v>
      </c>
      <c r="M137" s="53">
        <v>14321339</v>
      </c>
      <c r="N137" s="68">
        <v>13556013</v>
      </c>
      <c r="O137" s="68">
        <v>41590211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26</v>
      </c>
      <c r="B138" s="32" t="s">
        <v>253</v>
      </c>
      <c r="C138" s="33" t="s">
        <v>254</v>
      </c>
      <c r="D138" s="52">
        <v>118264598</v>
      </c>
      <c r="E138" s="53">
        <v>118264598</v>
      </c>
      <c r="F138" s="53">
        <v>42416986</v>
      </c>
      <c r="G138" s="6">
        <f t="shared" si="23"/>
        <v>0.3586617357799669</v>
      </c>
      <c r="H138" s="67">
        <v>7207677</v>
      </c>
      <c r="I138" s="53">
        <v>6236842</v>
      </c>
      <c r="J138" s="68">
        <v>9657779</v>
      </c>
      <c r="K138" s="68">
        <v>23102298</v>
      </c>
      <c r="L138" s="67">
        <v>8050496</v>
      </c>
      <c r="M138" s="53">
        <v>0</v>
      </c>
      <c r="N138" s="68">
        <v>11264192</v>
      </c>
      <c r="O138" s="68">
        <v>19314688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26</v>
      </c>
      <c r="B139" s="32" t="s">
        <v>255</v>
      </c>
      <c r="C139" s="33" t="s">
        <v>256</v>
      </c>
      <c r="D139" s="52">
        <v>72735672</v>
      </c>
      <c r="E139" s="53">
        <v>72735672</v>
      </c>
      <c r="F139" s="53">
        <v>12039353</v>
      </c>
      <c r="G139" s="6">
        <f t="shared" si="23"/>
        <v>0.16552198761565026</v>
      </c>
      <c r="H139" s="67">
        <v>4147758</v>
      </c>
      <c r="I139" s="53">
        <v>3713237</v>
      </c>
      <c r="J139" s="68">
        <v>4178358</v>
      </c>
      <c r="K139" s="68">
        <v>12039353</v>
      </c>
      <c r="L139" s="67">
        <v>0</v>
      </c>
      <c r="M139" s="53">
        <v>0</v>
      </c>
      <c r="N139" s="68">
        <v>0</v>
      </c>
      <c r="O139" s="68">
        <v>0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26</v>
      </c>
      <c r="B140" s="32" t="s">
        <v>257</v>
      </c>
      <c r="C140" s="33" t="s">
        <v>258</v>
      </c>
      <c r="D140" s="52">
        <v>154625000</v>
      </c>
      <c r="E140" s="53">
        <v>154625000</v>
      </c>
      <c r="F140" s="53">
        <v>54626058</v>
      </c>
      <c r="G140" s="6">
        <f t="shared" si="23"/>
        <v>0.3532808924818108</v>
      </c>
      <c r="H140" s="67">
        <v>6391134</v>
      </c>
      <c r="I140" s="53">
        <v>11335622</v>
      </c>
      <c r="J140" s="68">
        <v>9785701</v>
      </c>
      <c r="K140" s="68">
        <v>27512457</v>
      </c>
      <c r="L140" s="67">
        <v>7536085</v>
      </c>
      <c r="M140" s="53">
        <v>10485639</v>
      </c>
      <c r="N140" s="68">
        <v>9091877</v>
      </c>
      <c r="O140" s="68">
        <v>27113601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45</v>
      </c>
      <c r="B141" s="32" t="s">
        <v>259</v>
      </c>
      <c r="C141" s="33" t="s">
        <v>260</v>
      </c>
      <c r="D141" s="52">
        <v>207027098</v>
      </c>
      <c r="E141" s="53">
        <v>207027098</v>
      </c>
      <c r="F141" s="53">
        <v>46882037</v>
      </c>
      <c r="G141" s="6">
        <f t="shared" si="23"/>
        <v>0.22645362589200763</v>
      </c>
      <c r="H141" s="67">
        <v>8051789</v>
      </c>
      <c r="I141" s="53">
        <v>15914077</v>
      </c>
      <c r="J141" s="68">
        <v>22916171</v>
      </c>
      <c r="K141" s="68">
        <v>46882037</v>
      </c>
      <c r="L141" s="67">
        <v>0</v>
      </c>
      <c r="M141" s="53">
        <v>0</v>
      </c>
      <c r="N141" s="68">
        <v>0</v>
      </c>
      <c r="O141" s="68">
        <v>0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261</v>
      </c>
      <c r="C142" s="36"/>
      <c r="D142" s="54">
        <f>SUM(D137:D141)</f>
        <v>750111635</v>
      </c>
      <c r="E142" s="55">
        <f>SUM(E137:E141)</f>
        <v>750111635</v>
      </c>
      <c r="F142" s="55">
        <f>SUM(F137:F141)</f>
        <v>240610104</v>
      </c>
      <c r="G142" s="7">
        <f t="shared" si="23"/>
        <v>0.32076572709074164</v>
      </c>
      <c r="H142" s="69">
        <f aca="true" t="shared" si="28" ref="H142:W142">SUM(H137:H141)</f>
        <v>32807442</v>
      </c>
      <c r="I142" s="55">
        <f t="shared" si="28"/>
        <v>54355969</v>
      </c>
      <c r="J142" s="70">
        <f t="shared" si="28"/>
        <v>65428193</v>
      </c>
      <c r="K142" s="70">
        <f t="shared" si="28"/>
        <v>152591604</v>
      </c>
      <c r="L142" s="69">
        <f t="shared" si="28"/>
        <v>29299440</v>
      </c>
      <c r="M142" s="55">
        <f t="shared" si="28"/>
        <v>24806978</v>
      </c>
      <c r="N142" s="70">
        <f t="shared" si="28"/>
        <v>33912082</v>
      </c>
      <c r="O142" s="70">
        <f t="shared" si="28"/>
        <v>88018500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26</v>
      </c>
      <c r="B143" s="32" t="s">
        <v>262</v>
      </c>
      <c r="C143" s="33" t="s">
        <v>263</v>
      </c>
      <c r="D143" s="52">
        <v>1414018616</v>
      </c>
      <c r="E143" s="53">
        <v>1414018616</v>
      </c>
      <c r="F143" s="53">
        <v>657700366</v>
      </c>
      <c r="G143" s="6">
        <f aca="true" t="shared" si="29" ref="G143:G174">IF($D143=0,0,$F143/$D143)</f>
        <v>0.46512850577633413</v>
      </c>
      <c r="H143" s="67">
        <v>78094507</v>
      </c>
      <c r="I143" s="53">
        <v>127297168</v>
      </c>
      <c r="J143" s="68">
        <v>125415796</v>
      </c>
      <c r="K143" s="68">
        <v>330807471</v>
      </c>
      <c r="L143" s="67">
        <v>109585428</v>
      </c>
      <c r="M143" s="53">
        <v>106070599</v>
      </c>
      <c r="N143" s="68">
        <v>111236868</v>
      </c>
      <c r="O143" s="68">
        <v>326892895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26</v>
      </c>
      <c r="B144" s="32" t="s">
        <v>264</v>
      </c>
      <c r="C144" s="33" t="s">
        <v>265</v>
      </c>
      <c r="D144" s="52">
        <v>41027893</v>
      </c>
      <c r="E144" s="53">
        <v>41027893</v>
      </c>
      <c r="F144" s="53">
        <v>16286257</v>
      </c>
      <c r="G144" s="6">
        <f t="shared" si="29"/>
        <v>0.3969557247309775</v>
      </c>
      <c r="H144" s="67">
        <v>3073232</v>
      </c>
      <c r="I144" s="53">
        <v>3553761</v>
      </c>
      <c r="J144" s="68">
        <v>2042758</v>
      </c>
      <c r="K144" s="68">
        <v>8669751</v>
      </c>
      <c r="L144" s="67">
        <v>1815373</v>
      </c>
      <c r="M144" s="53">
        <v>2898821</v>
      </c>
      <c r="N144" s="68">
        <v>2902312</v>
      </c>
      <c r="O144" s="68">
        <v>7616506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26</v>
      </c>
      <c r="B145" s="32" t="s">
        <v>266</v>
      </c>
      <c r="C145" s="33" t="s">
        <v>267</v>
      </c>
      <c r="D145" s="52">
        <v>62992440</v>
      </c>
      <c r="E145" s="53">
        <v>62992440</v>
      </c>
      <c r="F145" s="53">
        <v>32934990</v>
      </c>
      <c r="G145" s="6">
        <f t="shared" si="29"/>
        <v>0.5228403598908059</v>
      </c>
      <c r="H145" s="67">
        <v>2123750</v>
      </c>
      <c r="I145" s="53">
        <v>3128184</v>
      </c>
      <c r="J145" s="68">
        <v>9452775</v>
      </c>
      <c r="K145" s="68">
        <v>14704709</v>
      </c>
      <c r="L145" s="67">
        <v>6436327</v>
      </c>
      <c r="M145" s="53">
        <v>5539937</v>
      </c>
      <c r="N145" s="68">
        <v>6254017</v>
      </c>
      <c r="O145" s="68">
        <v>18230281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45</v>
      </c>
      <c r="B146" s="32" t="s">
        <v>268</v>
      </c>
      <c r="C146" s="33" t="s">
        <v>269</v>
      </c>
      <c r="D146" s="52">
        <v>126353678</v>
      </c>
      <c r="E146" s="53">
        <v>126353678</v>
      </c>
      <c r="F146" s="53">
        <v>45998325</v>
      </c>
      <c r="G146" s="6">
        <f t="shared" si="29"/>
        <v>0.3640442108855747</v>
      </c>
      <c r="H146" s="67">
        <v>5273957</v>
      </c>
      <c r="I146" s="53">
        <v>7039768</v>
      </c>
      <c r="J146" s="68">
        <v>6483362</v>
      </c>
      <c r="K146" s="68">
        <v>18797087</v>
      </c>
      <c r="L146" s="67">
        <v>10691409</v>
      </c>
      <c r="M146" s="53">
        <v>9364689</v>
      </c>
      <c r="N146" s="68">
        <v>7145140</v>
      </c>
      <c r="O146" s="68">
        <v>27201238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270</v>
      </c>
      <c r="C147" s="36"/>
      <c r="D147" s="54">
        <f>SUM(D143:D146)</f>
        <v>1644392627</v>
      </c>
      <c r="E147" s="55">
        <f>SUM(E143:E146)</f>
        <v>1644392627</v>
      </c>
      <c r="F147" s="55">
        <f>SUM(F143:F146)</f>
        <v>752919938</v>
      </c>
      <c r="G147" s="7">
        <f t="shared" si="29"/>
        <v>0.45787114685232655</v>
      </c>
      <c r="H147" s="69">
        <f aca="true" t="shared" si="30" ref="H147:W147">SUM(H143:H146)</f>
        <v>88565446</v>
      </c>
      <c r="I147" s="55">
        <f t="shared" si="30"/>
        <v>141018881</v>
      </c>
      <c r="J147" s="70">
        <f t="shared" si="30"/>
        <v>143394691</v>
      </c>
      <c r="K147" s="70">
        <f t="shared" si="30"/>
        <v>372979018</v>
      </c>
      <c r="L147" s="69">
        <f t="shared" si="30"/>
        <v>128528537</v>
      </c>
      <c r="M147" s="55">
        <f t="shared" si="30"/>
        <v>123874046</v>
      </c>
      <c r="N147" s="70">
        <f t="shared" si="30"/>
        <v>127538337</v>
      </c>
      <c r="O147" s="70">
        <f t="shared" si="30"/>
        <v>379940920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26</v>
      </c>
      <c r="B148" s="32" t="s">
        <v>271</v>
      </c>
      <c r="C148" s="33" t="s">
        <v>272</v>
      </c>
      <c r="D148" s="52">
        <v>75864990</v>
      </c>
      <c r="E148" s="53">
        <v>75864990</v>
      </c>
      <c r="F148" s="53">
        <v>37934208</v>
      </c>
      <c r="G148" s="6">
        <f t="shared" si="29"/>
        <v>0.5000225795851287</v>
      </c>
      <c r="H148" s="67">
        <v>2346086</v>
      </c>
      <c r="I148" s="53">
        <v>5038848</v>
      </c>
      <c r="J148" s="68">
        <v>12589513</v>
      </c>
      <c r="K148" s="68">
        <v>19974447</v>
      </c>
      <c r="L148" s="67">
        <v>5950467</v>
      </c>
      <c r="M148" s="53">
        <v>6680675</v>
      </c>
      <c r="N148" s="68">
        <v>5328619</v>
      </c>
      <c r="O148" s="68">
        <v>17959761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26</v>
      </c>
      <c r="B149" s="32" t="s">
        <v>273</v>
      </c>
      <c r="C149" s="33" t="s">
        <v>274</v>
      </c>
      <c r="D149" s="52">
        <v>109625668</v>
      </c>
      <c r="E149" s="53">
        <v>109625668</v>
      </c>
      <c r="F149" s="53">
        <v>45515352</v>
      </c>
      <c r="G149" s="6">
        <f t="shared" si="29"/>
        <v>0.41518882238418836</v>
      </c>
      <c r="H149" s="67">
        <v>5393418</v>
      </c>
      <c r="I149" s="53">
        <v>4915004</v>
      </c>
      <c r="J149" s="68">
        <v>5271477</v>
      </c>
      <c r="K149" s="68">
        <v>15579899</v>
      </c>
      <c r="L149" s="67">
        <v>14371925</v>
      </c>
      <c r="M149" s="53">
        <v>7639715</v>
      </c>
      <c r="N149" s="68">
        <v>7923813</v>
      </c>
      <c r="O149" s="68">
        <v>29935453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26</v>
      </c>
      <c r="B150" s="32" t="s">
        <v>275</v>
      </c>
      <c r="C150" s="33" t="s">
        <v>276</v>
      </c>
      <c r="D150" s="52">
        <v>368146280</v>
      </c>
      <c r="E150" s="53">
        <v>368146280</v>
      </c>
      <c r="F150" s="53">
        <v>164418905</v>
      </c>
      <c r="G150" s="6">
        <f t="shared" si="29"/>
        <v>0.4466129740602024</v>
      </c>
      <c r="H150" s="67">
        <v>15464819</v>
      </c>
      <c r="I150" s="53">
        <v>31325292</v>
      </c>
      <c r="J150" s="68">
        <v>36093659</v>
      </c>
      <c r="K150" s="68">
        <v>82883770</v>
      </c>
      <c r="L150" s="67">
        <v>24969601</v>
      </c>
      <c r="M150" s="53">
        <v>32557172</v>
      </c>
      <c r="N150" s="68">
        <v>24008362</v>
      </c>
      <c r="O150" s="68">
        <v>81535135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26</v>
      </c>
      <c r="B151" s="32" t="s">
        <v>277</v>
      </c>
      <c r="C151" s="33" t="s">
        <v>278</v>
      </c>
      <c r="D151" s="52">
        <v>112169791</v>
      </c>
      <c r="E151" s="53">
        <v>112169791</v>
      </c>
      <c r="F151" s="53">
        <v>50000500</v>
      </c>
      <c r="G151" s="6">
        <f t="shared" si="29"/>
        <v>0.445757271670409</v>
      </c>
      <c r="H151" s="67">
        <v>7757575</v>
      </c>
      <c r="I151" s="53">
        <v>8194624</v>
      </c>
      <c r="J151" s="68">
        <v>5658359</v>
      </c>
      <c r="K151" s="68">
        <v>21610558</v>
      </c>
      <c r="L151" s="67">
        <v>7067155</v>
      </c>
      <c r="M151" s="53">
        <v>13260018</v>
      </c>
      <c r="N151" s="68">
        <v>8062769</v>
      </c>
      <c r="O151" s="68">
        <v>28389942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26</v>
      </c>
      <c r="B152" s="32" t="s">
        <v>279</v>
      </c>
      <c r="C152" s="33" t="s">
        <v>280</v>
      </c>
      <c r="D152" s="52">
        <v>206739229</v>
      </c>
      <c r="E152" s="53">
        <v>206739229</v>
      </c>
      <c r="F152" s="53">
        <v>126987058</v>
      </c>
      <c r="G152" s="6">
        <f t="shared" si="29"/>
        <v>0.614237842591548</v>
      </c>
      <c r="H152" s="67">
        <v>7266894</v>
      </c>
      <c r="I152" s="53">
        <v>20211825</v>
      </c>
      <c r="J152" s="68">
        <v>34349999</v>
      </c>
      <c r="K152" s="68">
        <v>61828718</v>
      </c>
      <c r="L152" s="67">
        <v>46493683</v>
      </c>
      <c r="M152" s="53">
        <v>12764341</v>
      </c>
      <c r="N152" s="68">
        <v>5900316</v>
      </c>
      <c r="O152" s="68">
        <v>65158340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45</v>
      </c>
      <c r="B153" s="32" t="s">
        <v>281</v>
      </c>
      <c r="C153" s="33" t="s">
        <v>282</v>
      </c>
      <c r="D153" s="52">
        <v>356842598</v>
      </c>
      <c r="E153" s="53">
        <v>356842598</v>
      </c>
      <c r="F153" s="53">
        <v>144074268</v>
      </c>
      <c r="G153" s="6">
        <f t="shared" si="29"/>
        <v>0.4037473911676879</v>
      </c>
      <c r="H153" s="67">
        <v>13409770</v>
      </c>
      <c r="I153" s="53">
        <v>14027545</v>
      </c>
      <c r="J153" s="68">
        <v>29154189</v>
      </c>
      <c r="K153" s="68">
        <v>56591504</v>
      </c>
      <c r="L153" s="67">
        <v>26175741</v>
      </c>
      <c r="M153" s="53">
        <v>27926950</v>
      </c>
      <c r="N153" s="68">
        <v>33380073</v>
      </c>
      <c r="O153" s="68">
        <v>87482764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283</v>
      </c>
      <c r="C154" s="36"/>
      <c r="D154" s="54">
        <f>SUM(D148:D153)</f>
        <v>1229388556</v>
      </c>
      <c r="E154" s="55">
        <f>SUM(E148:E153)</f>
        <v>1229388556</v>
      </c>
      <c r="F154" s="55">
        <f>SUM(F148:F153)</f>
        <v>568930291</v>
      </c>
      <c r="G154" s="7">
        <f t="shared" si="29"/>
        <v>0.46277500162446605</v>
      </c>
      <c r="H154" s="69">
        <f aca="true" t="shared" si="31" ref="H154:W154">SUM(H148:H153)</f>
        <v>51638562</v>
      </c>
      <c r="I154" s="55">
        <f t="shared" si="31"/>
        <v>83713138</v>
      </c>
      <c r="J154" s="70">
        <f t="shared" si="31"/>
        <v>123117196</v>
      </c>
      <c r="K154" s="70">
        <f t="shared" si="31"/>
        <v>258468896</v>
      </c>
      <c r="L154" s="69">
        <f t="shared" si="31"/>
        <v>125028572</v>
      </c>
      <c r="M154" s="55">
        <f t="shared" si="31"/>
        <v>100828871</v>
      </c>
      <c r="N154" s="70">
        <f t="shared" si="31"/>
        <v>84603952</v>
      </c>
      <c r="O154" s="70">
        <f t="shared" si="31"/>
        <v>310461395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26</v>
      </c>
      <c r="B155" s="32" t="s">
        <v>284</v>
      </c>
      <c r="C155" s="33" t="s">
        <v>285</v>
      </c>
      <c r="D155" s="52">
        <v>51855471</v>
      </c>
      <c r="E155" s="53">
        <v>51855471</v>
      </c>
      <c r="F155" s="53">
        <v>19758848</v>
      </c>
      <c r="G155" s="6">
        <f t="shared" si="29"/>
        <v>0.38103690158363424</v>
      </c>
      <c r="H155" s="67">
        <v>2519041</v>
      </c>
      <c r="I155" s="53">
        <v>1844728</v>
      </c>
      <c r="J155" s="68">
        <v>3190839</v>
      </c>
      <c r="K155" s="68">
        <v>7554608</v>
      </c>
      <c r="L155" s="67">
        <v>3422498</v>
      </c>
      <c r="M155" s="53">
        <v>4372887</v>
      </c>
      <c r="N155" s="68">
        <v>4408855</v>
      </c>
      <c r="O155" s="68">
        <v>12204240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26</v>
      </c>
      <c r="B156" s="32" t="s">
        <v>286</v>
      </c>
      <c r="C156" s="33" t="s">
        <v>287</v>
      </c>
      <c r="D156" s="52">
        <v>88654316</v>
      </c>
      <c r="E156" s="53">
        <v>88654316</v>
      </c>
      <c r="F156" s="53">
        <v>34010104</v>
      </c>
      <c r="G156" s="6">
        <f t="shared" si="29"/>
        <v>0.3836260380148892</v>
      </c>
      <c r="H156" s="67">
        <v>5101090</v>
      </c>
      <c r="I156" s="53">
        <v>5575152</v>
      </c>
      <c r="J156" s="68">
        <v>6211976</v>
      </c>
      <c r="K156" s="68">
        <v>16888218</v>
      </c>
      <c r="L156" s="67">
        <v>6394977</v>
      </c>
      <c r="M156" s="53">
        <v>5180182</v>
      </c>
      <c r="N156" s="68">
        <v>5546727</v>
      </c>
      <c r="O156" s="68">
        <v>17121886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26</v>
      </c>
      <c r="B157" s="32" t="s">
        <v>288</v>
      </c>
      <c r="C157" s="33" t="s">
        <v>289</v>
      </c>
      <c r="D157" s="52">
        <v>25711000</v>
      </c>
      <c r="E157" s="53">
        <v>25711000</v>
      </c>
      <c r="F157" s="53">
        <v>10962695</v>
      </c>
      <c r="G157" s="6">
        <f t="shared" si="29"/>
        <v>0.42638150985959317</v>
      </c>
      <c r="H157" s="67">
        <v>2427061</v>
      </c>
      <c r="I157" s="53">
        <v>1499334</v>
      </c>
      <c r="J157" s="68">
        <v>2075053</v>
      </c>
      <c r="K157" s="68">
        <v>6001448</v>
      </c>
      <c r="L157" s="67">
        <v>1449312</v>
      </c>
      <c r="M157" s="53">
        <v>1689115</v>
      </c>
      <c r="N157" s="68">
        <v>1822820</v>
      </c>
      <c r="O157" s="68">
        <v>4961247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26</v>
      </c>
      <c r="B158" s="32" t="s">
        <v>290</v>
      </c>
      <c r="C158" s="33" t="s">
        <v>291</v>
      </c>
      <c r="D158" s="52">
        <v>35064815</v>
      </c>
      <c r="E158" s="53">
        <v>35064815</v>
      </c>
      <c r="F158" s="53">
        <v>25603122</v>
      </c>
      <c r="G158" s="6">
        <f t="shared" si="29"/>
        <v>0.7301656090300206</v>
      </c>
      <c r="H158" s="67">
        <v>3831632</v>
      </c>
      <c r="I158" s="53">
        <v>5036235</v>
      </c>
      <c r="J158" s="68">
        <v>3234710</v>
      </c>
      <c r="K158" s="68">
        <v>12102577</v>
      </c>
      <c r="L158" s="67">
        <v>4071493</v>
      </c>
      <c r="M158" s="53">
        <v>4980984</v>
      </c>
      <c r="N158" s="68">
        <v>4448068</v>
      </c>
      <c r="O158" s="68">
        <v>13500545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26</v>
      </c>
      <c r="B159" s="32" t="s">
        <v>292</v>
      </c>
      <c r="C159" s="33" t="s">
        <v>293</v>
      </c>
      <c r="D159" s="52">
        <v>82967585</v>
      </c>
      <c r="E159" s="53">
        <v>82967585</v>
      </c>
      <c r="F159" s="53">
        <v>38290400</v>
      </c>
      <c r="G159" s="6">
        <f t="shared" si="29"/>
        <v>0.46151035973868587</v>
      </c>
      <c r="H159" s="67">
        <v>5352378</v>
      </c>
      <c r="I159" s="53">
        <v>6298682</v>
      </c>
      <c r="J159" s="68">
        <v>5548794</v>
      </c>
      <c r="K159" s="68">
        <v>17199854</v>
      </c>
      <c r="L159" s="67">
        <v>7471660</v>
      </c>
      <c r="M159" s="53">
        <v>3354505</v>
      </c>
      <c r="N159" s="68">
        <v>10264381</v>
      </c>
      <c r="O159" s="68">
        <v>21090546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45</v>
      </c>
      <c r="B160" s="32" t="s">
        <v>294</v>
      </c>
      <c r="C160" s="33" t="s">
        <v>295</v>
      </c>
      <c r="D160" s="52">
        <v>251311715</v>
      </c>
      <c r="E160" s="53">
        <v>251311715</v>
      </c>
      <c r="F160" s="53">
        <v>86351824</v>
      </c>
      <c r="G160" s="6">
        <f t="shared" si="29"/>
        <v>0.34360445154735425</v>
      </c>
      <c r="H160" s="67">
        <v>21895714</v>
      </c>
      <c r="I160" s="53">
        <v>9854611</v>
      </c>
      <c r="J160" s="68">
        <v>15925900</v>
      </c>
      <c r="K160" s="68">
        <v>47676225</v>
      </c>
      <c r="L160" s="67">
        <v>12017777</v>
      </c>
      <c r="M160" s="53">
        <v>16496048</v>
      </c>
      <c r="N160" s="68">
        <v>10161774</v>
      </c>
      <c r="O160" s="68">
        <v>38675599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34"/>
      <c r="B161" s="35" t="s">
        <v>296</v>
      </c>
      <c r="C161" s="36"/>
      <c r="D161" s="54">
        <f>SUM(D155:D160)</f>
        <v>535564902</v>
      </c>
      <c r="E161" s="55">
        <f>SUM(E155:E160)</f>
        <v>535564902</v>
      </c>
      <c r="F161" s="55">
        <f>SUM(F155:F160)</f>
        <v>214976993</v>
      </c>
      <c r="G161" s="7">
        <f t="shared" si="29"/>
        <v>0.40140231780909347</v>
      </c>
      <c r="H161" s="69">
        <f aca="true" t="shared" si="32" ref="H161:W161">SUM(H155:H160)</f>
        <v>41126916</v>
      </c>
      <c r="I161" s="55">
        <f t="shared" si="32"/>
        <v>30108742</v>
      </c>
      <c r="J161" s="70">
        <f t="shared" si="32"/>
        <v>36187272</v>
      </c>
      <c r="K161" s="70">
        <f t="shared" si="32"/>
        <v>107422930</v>
      </c>
      <c r="L161" s="69">
        <f t="shared" si="32"/>
        <v>34827717</v>
      </c>
      <c r="M161" s="55">
        <f t="shared" si="32"/>
        <v>36073721</v>
      </c>
      <c r="N161" s="70">
        <f t="shared" si="32"/>
        <v>36652625</v>
      </c>
      <c r="O161" s="70">
        <f t="shared" si="32"/>
        <v>107554063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26</v>
      </c>
      <c r="B162" s="32" t="s">
        <v>297</v>
      </c>
      <c r="C162" s="33" t="s">
        <v>298</v>
      </c>
      <c r="D162" s="52">
        <v>50370896</v>
      </c>
      <c r="E162" s="53">
        <v>50370896</v>
      </c>
      <c r="F162" s="53">
        <v>40187679</v>
      </c>
      <c r="G162" s="6">
        <f t="shared" si="29"/>
        <v>0.7978353015598532</v>
      </c>
      <c r="H162" s="67">
        <v>10448540</v>
      </c>
      <c r="I162" s="53">
        <v>6783030</v>
      </c>
      <c r="J162" s="68">
        <v>3799511</v>
      </c>
      <c r="K162" s="68">
        <v>21031081</v>
      </c>
      <c r="L162" s="67">
        <v>6027922</v>
      </c>
      <c r="M162" s="53">
        <v>4972326</v>
      </c>
      <c r="N162" s="68">
        <v>8156350</v>
      </c>
      <c r="O162" s="68">
        <v>19156598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26</v>
      </c>
      <c r="B163" s="32" t="s">
        <v>299</v>
      </c>
      <c r="C163" s="33" t="s">
        <v>300</v>
      </c>
      <c r="D163" s="52">
        <v>1812293800</v>
      </c>
      <c r="E163" s="53">
        <v>1812293800</v>
      </c>
      <c r="F163" s="53">
        <v>1067358766</v>
      </c>
      <c r="G163" s="6">
        <f t="shared" si="29"/>
        <v>0.5889545977589284</v>
      </c>
      <c r="H163" s="67">
        <v>195447193</v>
      </c>
      <c r="I163" s="53">
        <v>194354907</v>
      </c>
      <c r="J163" s="68">
        <v>173940738</v>
      </c>
      <c r="K163" s="68">
        <v>563742838</v>
      </c>
      <c r="L163" s="67">
        <v>183775439</v>
      </c>
      <c r="M163" s="53">
        <v>158707299</v>
      </c>
      <c r="N163" s="68">
        <v>161133190</v>
      </c>
      <c r="O163" s="68">
        <v>503615928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26</v>
      </c>
      <c r="B164" s="32" t="s">
        <v>301</v>
      </c>
      <c r="C164" s="33" t="s">
        <v>302</v>
      </c>
      <c r="D164" s="52">
        <v>50401998</v>
      </c>
      <c r="E164" s="53">
        <v>50401998</v>
      </c>
      <c r="F164" s="53">
        <v>17129893</v>
      </c>
      <c r="G164" s="6">
        <f t="shared" si="29"/>
        <v>0.33986535613131846</v>
      </c>
      <c r="H164" s="67">
        <v>2837765</v>
      </c>
      <c r="I164" s="53">
        <v>1313925</v>
      </c>
      <c r="J164" s="68">
        <v>4951990</v>
      </c>
      <c r="K164" s="68">
        <v>9103680</v>
      </c>
      <c r="L164" s="67">
        <v>1944153</v>
      </c>
      <c r="M164" s="53">
        <v>2961824</v>
      </c>
      <c r="N164" s="68">
        <v>3120236</v>
      </c>
      <c r="O164" s="68">
        <v>8026213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26</v>
      </c>
      <c r="B165" s="32" t="s">
        <v>303</v>
      </c>
      <c r="C165" s="33" t="s">
        <v>304</v>
      </c>
      <c r="D165" s="52">
        <v>194852899</v>
      </c>
      <c r="E165" s="53">
        <v>201267942</v>
      </c>
      <c r="F165" s="53">
        <v>96729004</v>
      </c>
      <c r="G165" s="6">
        <f t="shared" si="29"/>
        <v>0.4964206562818447</v>
      </c>
      <c r="H165" s="67">
        <v>15505669</v>
      </c>
      <c r="I165" s="53">
        <v>14924300</v>
      </c>
      <c r="J165" s="68">
        <v>15882948</v>
      </c>
      <c r="K165" s="68">
        <v>46312917</v>
      </c>
      <c r="L165" s="67">
        <v>13832443</v>
      </c>
      <c r="M165" s="53">
        <v>15739933</v>
      </c>
      <c r="N165" s="68">
        <v>20843711</v>
      </c>
      <c r="O165" s="68">
        <v>50416087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26</v>
      </c>
      <c r="B166" s="32" t="s">
        <v>305</v>
      </c>
      <c r="C166" s="33" t="s">
        <v>306</v>
      </c>
      <c r="D166" s="52">
        <v>60987000</v>
      </c>
      <c r="E166" s="53">
        <v>60987000</v>
      </c>
      <c r="F166" s="53">
        <v>23185625</v>
      </c>
      <c r="G166" s="6">
        <f t="shared" si="29"/>
        <v>0.38017323363995603</v>
      </c>
      <c r="H166" s="67">
        <v>3026272</v>
      </c>
      <c r="I166" s="53">
        <v>2768481</v>
      </c>
      <c r="J166" s="68">
        <v>4317911</v>
      </c>
      <c r="K166" s="68">
        <v>10112664</v>
      </c>
      <c r="L166" s="67">
        <v>4167291</v>
      </c>
      <c r="M166" s="53">
        <v>3850490</v>
      </c>
      <c r="N166" s="68">
        <v>5055180</v>
      </c>
      <c r="O166" s="68">
        <v>13072961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26</v>
      </c>
      <c r="B167" s="32" t="s">
        <v>307</v>
      </c>
      <c r="C167" s="33" t="s">
        <v>308</v>
      </c>
      <c r="D167" s="52">
        <v>53271000</v>
      </c>
      <c r="E167" s="53">
        <v>53271000</v>
      </c>
      <c r="F167" s="53">
        <v>37491232</v>
      </c>
      <c r="G167" s="6">
        <f t="shared" si="29"/>
        <v>0.7037831465525333</v>
      </c>
      <c r="H167" s="67">
        <v>4517242</v>
      </c>
      <c r="I167" s="53">
        <v>10312832</v>
      </c>
      <c r="J167" s="68">
        <v>9329928</v>
      </c>
      <c r="K167" s="68">
        <v>24160002</v>
      </c>
      <c r="L167" s="67">
        <v>5251901</v>
      </c>
      <c r="M167" s="53">
        <v>8079329</v>
      </c>
      <c r="N167" s="68">
        <v>0</v>
      </c>
      <c r="O167" s="68">
        <v>13331230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45</v>
      </c>
      <c r="B168" s="32" t="s">
        <v>309</v>
      </c>
      <c r="C168" s="33" t="s">
        <v>310</v>
      </c>
      <c r="D168" s="52">
        <v>496489540</v>
      </c>
      <c r="E168" s="53">
        <v>512104001</v>
      </c>
      <c r="F168" s="53">
        <v>206808226</v>
      </c>
      <c r="G168" s="6">
        <f t="shared" si="29"/>
        <v>0.4165409527056703</v>
      </c>
      <c r="H168" s="67">
        <v>29095240</v>
      </c>
      <c r="I168" s="53">
        <v>36348451</v>
      </c>
      <c r="J168" s="68">
        <v>33385258</v>
      </c>
      <c r="K168" s="68">
        <v>98828949</v>
      </c>
      <c r="L168" s="67">
        <v>40589131</v>
      </c>
      <c r="M168" s="53">
        <v>34932709</v>
      </c>
      <c r="N168" s="68">
        <v>32457437</v>
      </c>
      <c r="O168" s="68">
        <v>107979277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42"/>
      <c r="B169" s="43" t="s">
        <v>311</v>
      </c>
      <c r="C169" s="44"/>
      <c r="D169" s="61">
        <f>SUM(D162:D168)</f>
        <v>2718667133</v>
      </c>
      <c r="E169" s="62">
        <f>SUM(E162:E168)</f>
        <v>2740696637</v>
      </c>
      <c r="F169" s="62">
        <f>SUM(F162:F168)</f>
        <v>1488890425</v>
      </c>
      <c r="G169" s="9">
        <f t="shared" si="29"/>
        <v>0.5476545498812266</v>
      </c>
      <c r="H169" s="74">
        <f aca="true" t="shared" si="33" ref="H169:W169">SUM(H162:H168)</f>
        <v>260877921</v>
      </c>
      <c r="I169" s="62">
        <f t="shared" si="33"/>
        <v>266805926</v>
      </c>
      <c r="J169" s="75">
        <f t="shared" si="33"/>
        <v>245608284</v>
      </c>
      <c r="K169" s="75">
        <f t="shared" si="33"/>
        <v>773292131</v>
      </c>
      <c r="L169" s="74">
        <f t="shared" si="33"/>
        <v>255588280</v>
      </c>
      <c r="M169" s="62">
        <f t="shared" si="33"/>
        <v>229243910</v>
      </c>
      <c r="N169" s="75">
        <f t="shared" si="33"/>
        <v>230766104</v>
      </c>
      <c r="O169" s="75">
        <f t="shared" si="33"/>
        <v>715598294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26</v>
      </c>
      <c r="B170" s="32" t="s">
        <v>312</v>
      </c>
      <c r="C170" s="33" t="s">
        <v>313</v>
      </c>
      <c r="D170" s="52">
        <v>115617259</v>
      </c>
      <c r="E170" s="53">
        <v>115617259</v>
      </c>
      <c r="F170" s="53">
        <v>43065293</v>
      </c>
      <c r="G170" s="6">
        <f t="shared" si="29"/>
        <v>0.3724815254442245</v>
      </c>
      <c r="H170" s="67">
        <v>6169555</v>
      </c>
      <c r="I170" s="53">
        <v>8948857</v>
      </c>
      <c r="J170" s="68">
        <v>6172032</v>
      </c>
      <c r="K170" s="68">
        <v>21290444</v>
      </c>
      <c r="L170" s="67">
        <v>7966480</v>
      </c>
      <c r="M170" s="53">
        <v>7423980</v>
      </c>
      <c r="N170" s="68">
        <v>6384389</v>
      </c>
      <c r="O170" s="68">
        <v>21774849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26</v>
      </c>
      <c r="B171" s="32" t="s">
        <v>314</v>
      </c>
      <c r="C171" s="33" t="s">
        <v>315</v>
      </c>
      <c r="D171" s="52">
        <v>932346446</v>
      </c>
      <c r="E171" s="53">
        <v>932346446</v>
      </c>
      <c r="F171" s="53">
        <v>427336929</v>
      </c>
      <c r="G171" s="6">
        <f t="shared" si="29"/>
        <v>0.45834564054315063</v>
      </c>
      <c r="H171" s="67">
        <v>75264534</v>
      </c>
      <c r="I171" s="53">
        <v>82305291</v>
      </c>
      <c r="J171" s="68">
        <v>63552832</v>
      </c>
      <c r="K171" s="68">
        <v>221122657</v>
      </c>
      <c r="L171" s="67">
        <v>63505480</v>
      </c>
      <c r="M171" s="53">
        <v>66203767</v>
      </c>
      <c r="N171" s="68">
        <v>76505025</v>
      </c>
      <c r="O171" s="68">
        <v>206214272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26</v>
      </c>
      <c r="B172" s="32" t="s">
        <v>316</v>
      </c>
      <c r="C172" s="33" t="s">
        <v>317</v>
      </c>
      <c r="D172" s="52">
        <v>74517000</v>
      </c>
      <c r="E172" s="53">
        <v>74517000</v>
      </c>
      <c r="F172" s="53">
        <v>30379860</v>
      </c>
      <c r="G172" s="6">
        <f t="shared" si="29"/>
        <v>0.40769032569749186</v>
      </c>
      <c r="H172" s="67">
        <v>4777312</v>
      </c>
      <c r="I172" s="53">
        <v>5681751</v>
      </c>
      <c r="J172" s="68">
        <v>6035394</v>
      </c>
      <c r="K172" s="68">
        <v>16494457</v>
      </c>
      <c r="L172" s="67">
        <v>5690666</v>
      </c>
      <c r="M172" s="53">
        <v>5560404</v>
      </c>
      <c r="N172" s="68">
        <v>2634333</v>
      </c>
      <c r="O172" s="68">
        <v>13885403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26</v>
      </c>
      <c r="B173" s="32" t="s">
        <v>318</v>
      </c>
      <c r="C173" s="33" t="s">
        <v>319</v>
      </c>
      <c r="D173" s="52">
        <v>64271996</v>
      </c>
      <c r="E173" s="53">
        <v>64271996</v>
      </c>
      <c r="F173" s="53">
        <v>22801290</v>
      </c>
      <c r="G173" s="6">
        <f t="shared" si="29"/>
        <v>0.3547624380608936</v>
      </c>
      <c r="H173" s="67">
        <v>3807962</v>
      </c>
      <c r="I173" s="53">
        <v>2611072</v>
      </c>
      <c r="J173" s="68">
        <v>2568731</v>
      </c>
      <c r="K173" s="68">
        <v>8987765</v>
      </c>
      <c r="L173" s="67">
        <v>3055018</v>
      </c>
      <c r="M173" s="53">
        <v>6135094</v>
      </c>
      <c r="N173" s="68">
        <v>4623413</v>
      </c>
      <c r="O173" s="68">
        <v>13813525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45</v>
      </c>
      <c r="B174" s="32" t="s">
        <v>320</v>
      </c>
      <c r="C174" s="33" t="s">
        <v>321</v>
      </c>
      <c r="D174" s="52">
        <v>428483876</v>
      </c>
      <c r="E174" s="53">
        <v>428483876</v>
      </c>
      <c r="F174" s="53">
        <v>219869302</v>
      </c>
      <c r="G174" s="6">
        <f t="shared" si="29"/>
        <v>0.5131331989724626</v>
      </c>
      <c r="H174" s="67">
        <v>36373315</v>
      </c>
      <c r="I174" s="53">
        <v>37434738</v>
      </c>
      <c r="J174" s="68">
        <v>32512753</v>
      </c>
      <c r="K174" s="68">
        <v>106320806</v>
      </c>
      <c r="L174" s="67">
        <v>28971472</v>
      </c>
      <c r="M174" s="53">
        <v>47968970</v>
      </c>
      <c r="N174" s="68">
        <v>36608054</v>
      </c>
      <c r="O174" s="68">
        <v>113548496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322</v>
      </c>
      <c r="C175" s="36"/>
      <c r="D175" s="54">
        <f>SUM(D170:D174)</f>
        <v>1615236577</v>
      </c>
      <c r="E175" s="55">
        <f>SUM(E170:E174)</f>
        <v>1615236577</v>
      </c>
      <c r="F175" s="55">
        <f>SUM(F170:F174)</f>
        <v>743452674</v>
      </c>
      <c r="G175" s="7">
        <f aca="true" t="shared" si="34" ref="G175:G183">IF($D175=0,0,$F175/$D175)</f>
        <v>0.460274788589065</v>
      </c>
      <c r="H175" s="69">
        <f aca="true" t="shared" si="35" ref="H175:W175">SUM(H170:H174)</f>
        <v>126392678</v>
      </c>
      <c r="I175" s="55">
        <f t="shared" si="35"/>
        <v>136981709</v>
      </c>
      <c r="J175" s="70">
        <f t="shared" si="35"/>
        <v>110841742</v>
      </c>
      <c r="K175" s="70">
        <f t="shared" si="35"/>
        <v>374216129</v>
      </c>
      <c r="L175" s="69">
        <f t="shared" si="35"/>
        <v>109189116</v>
      </c>
      <c r="M175" s="55">
        <f t="shared" si="35"/>
        <v>133292215</v>
      </c>
      <c r="N175" s="70">
        <f t="shared" si="35"/>
        <v>126755214</v>
      </c>
      <c r="O175" s="70">
        <f t="shared" si="35"/>
        <v>369236545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26</v>
      </c>
      <c r="B176" s="32" t="s">
        <v>323</v>
      </c>
      <c r="C176" s="33" t="s">
        <v>324</v>
      </c>
      <c r="D176" s="52">
        <v>57457000</v>
      </c>
      <c r="E176" s="53">
        <v>57457000</v>
      </c>
      <c r="F176" s="53">
        <v>22738621</v>
      </c>
      <c r="G176" s="6">
        <f t="shared" si="34"/>
        <v>0.39575023060723674</v>
      </c>
      <c r="H176" s="67">
        <v>2190372</v>
      </c>
      <c r="I176" s="53">
        <v>3084906</v>
      </c>
      <c r="J176" s="68">
        <v>3353891</v>
      </c>
      <c r="K176" s="68">
        <v>8629169</v>
      </c>
      <c r="L176" s="67">
        <v>4409096</v>
      </c>
      <c r="M176" s="53">
        <v>4645363</v>
      </c>
      <c r="N176" s="68">
        <v>5054993</v>
      </c>
      <c r="O176" s="68">
        <v>14109452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26</v>
      </c>
      <c r="B177" s="32" t="s">
        <v>325</v>
      </c>
      <c r="C177" s="33" t="s">
        <v>326</v>
      </c>
      <c r="D177" s="52">
        <v>34891248</v>
      </c>
      <c r="E177" s="53">
        <v>34891248</v>
      </c>
      <c r="F177" s="53">
        <v>12671496</v>
      </c>
      <c r="G177" s="6">
        <f t="shared" si="34"/>
        <v>0.36317118837365747</v>
      </c>
      <c r="H177" s="67">
        <v>1834192</v>
      </c>
      <c r="I177" s="53">
        <v>2532649</v>
      </c>
      <c r="J177" s="68">
        <v>1840941</v>
      </c>
      <c r="K177" s="68">
        <v>6207782</v>
      </c>
      <c r="L177" s="67">
        <v>1829564</v>
      </c>
      <c r="M177" s="53">
        <v>2806461</v>
      </c>
      <c r="N177" s="68">
        <v>1827689</v>
      </c>
      <c r="O177" s="68">
        <v>6463714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26</v>
      </c>
      <c r="B178" s="32" t="s">
        <v>327</v>
      </c>
      <c r="C178" s="33" t="s">
        <v>328</v>
      </c>
      <c r="D178" s="52">
        <v>227865574</v>
      </c>
      <c r="E178" s="53">
        <v>227865574</v>
      </c>
      <c r="F178" s="53">
        <v>141686039</v>
      </c>
      <c r="G178" s="6">
        <f t="shared" si="34"/>
        <v>0.621796599252856</v>
      </c>
      <c r="H178" s="67">
        <v>26795132</v>
      </c>
      <c r="I178" s="53">
        <v>23166140</v>
      </c>
      <c r="J178" s="68">
        <v>30621332</v>
      </c>
      <c r="K178" s="68">
        <v>80582604</v>
      </c>
      <c r="L178" s="67">
        <v>19465031</v>
      </c>
      <c r="M178" s="53">
        <v>21319226</v>
      </c>
      <c r="N178" s="68">
        <v>20319178</v>
      </c>
      <c r="O178" s="68">
        <v>61103435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26</v>
      </c>
      <c r="B179" s="32" t="s">
        <v>329</v>
      </c>
      <c r="C179" s="33" t="s">
        <v>330</v>
      </c>
      <c r="D179" s="52">
        <v>73633105</v>
      </c>
      <c r="E179" s="53">
        <v>73633105</v>
      </c>
      <c r="F179" s="53">
        <v>25712886</v>
      </c>
      <c r="G179" s="6">
        <f t="shared" si="34"/>
        <v>0.34920279404216353</v>
      </c>
      <c r="H179" s="67">
        <v>3028909</v>
      </c>
      <c r="I179" s="53">
        <v>3791086</v>
      </c>
      <c r="J179" s="68">
        <v>4177888</v>
      </c>
      <c r="K179" s="68">
        <v>10997883</v>
      </c>
      <c r="L179" s="67">
        <v>5515104</v>
      </c>
      <c r="M179" s="53">
        <v>5054330</v>
      </c>
      <c r="N179" s="68">
        <v>4145569</v>
      </c>
      <c r="O179" s="68">
        <v>14715003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26</v>
      </c>
      <c r="B180" s="32" t="s">
        <v>331</v>
      </c>
      <c r="C180" s="33" t="s">
        <v>332</v>
      </c>
      <c r="D180" s="52">
        <v>115596757</v>
      </c>
      <c r="E180" s="53">
        <v>115596757</v>
      </c>
      <c r="F180" s="53">
        <v>62331011</v>
      </c>
      <c r="G180" s="6">
        <f t="shared" si="34"/>
        <v>0.5392107237056832</v>
      </c>
      <c r="H180" s="67">
        <v>9394547</v>
      </c>
      <c r="I180" s="53">
        <v>8488910</v>
      </c>
      <c r="J180" s="68">
        <v>12497526</v>
      </c>
      <c r="K180" s="68">
        <v>30380983</v>
      </c>
      <c r="L180" s="67">
        <v>10853169</v>
      </c>
      <c r="M180" s="53">
        <v>10425031</v>
      </c>
      <c r="N180" s="68">
        <v>10671828</v>
      </c>
      <c r="O180" s="68">
        <v>31950028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45</v>
      </c>
      <c r="B181" s="32" t="s">
        <v>333</v>
      </c>
      <c r="C181" s="33" t="s">
        <v>334</v>
      </c>
      <c r="D181" s="52">
        <v>230123413</v>
      </c>
      <c r="E181" s="53">
        <v>230123413</v>
      </c>
      <c r="F181" s="53">
        <v>114533439</v>
      </c>
      <c r="G181" s="6">
        <f t="shared" si="34"/>
        <v>0.49770441654278785</v>
      </c>
      <c r="H181" s="67">
        <v>13260810</v>
      </c>
      <c r="I181" s="53">
        <v>18678880</v>
      </c>
      <c r="J181" s="68">
        <v>21610226</v>
      </c>
      <c r="K181" s="68">
        <v>53549916</v>
      </c>
      <c r="L181" s="67">
        <v>20072354</v>
      </c>
      <c r="M181" s="53">
        <v>18741775</v>
      </c>
      <c r="N181" s="68">
        <v>22169394</v>
      </c>
      <c r="O181" s="68">
        <v>60983523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335</v>
      </c>
      <c r="C182" s="44"/>
      <c r="D182" s="61">
        <f>SUM(D176:D181)</f>
        <v>739567097</v>
      </c>
      <c r="E182" s="62">
        <f>SUM(E176:E181)</f>
        <v>739567097</v>
      </c>
      <c r="F182" s="62">
        <f>SUM(F176:F181)</f>
        <v>379673492</v>
      </c>
      <c r="G182" s="9">
        <f t="shared" si="34"/>
        <v>0.5133726115454809</v>
      </c>
      <c r="H182" s="74">
        <f aca="true" t="shared" si="36" ref="H182:W182">SUM(H176:H181)</f>
        <v>56503962</v>
      </c>
      <c r="I182" s="62">
        <f t="shared" si="36"/>
        <v>59742571</v>
      </c>
      <c r="J182" s="75">
        <f t="shared" si="36"/>
        <v>74101804</v>
      </c>
      <c r="K182" s="75">
        <f t="shared" si="36"/>
        <v>190348337</v>
      </c>
      <c r="L182" s="74">
        <f t="shared" si="36"/>
        <v>62144318</v>
      </c>
      <c r="M182" s="62">
        <f t="shared" si="36"/>
        <v>62992186</v>
      </c>
      <c r="N182" s="75">
        <f t="shared" si="36"/>
        <v>64188651</v>
      </c>
      <c r="O182" s="75">
        <f t="shared" si="36"/>
        <v>189325155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336</v>
      </c>
      <c r="C183" s="39"/>
      <c r="D183" s="56">
        <f>SUM(D111,D113:D119,D121:D128,D130:D135,D137:D141,D143:D146,D148:D153,D155:D160,D162:D168,D170:D174,D176:D181)</f>
        <v>40190012007</v>
      </c>
      <c r="E183" s="57">
        <f>SUM(E111,E113:E119,E121:E128,E130:E135,E137:E141,E143:E146,E148:E153,E155:E160,E162:E168,E170:E174,E176:E181)</f>
        <v>40212041511</v>
      </c>
      <c r="F183" s="57">
        <f>SUM(F111,F113:F119,F121:F128,F130:F135,F137:F141,F143:F146,F148:F153,F155:F160,F162:F168,F170:F174,F176:F181)</f>
        <v>19025504822</v>
      </c>
      <c r="G183" s="8">
        <f t="shared" si="34"/>
        <v>0.47338888126448625</v>
      </c>
      <c r="H183" s="71">
        <f aca="true" t="shared" si="37" ref="H183:W183">SUM(H111,H113:H119,H121:H128,H130:H135,H137:H141,H143:H146,H148:H153,H155:H160,H162:H168,H170:H174,H176:H181)</f>
        <v>2776829401</v>
      </c>
      <c r="I183" s="57">
        <f t="shared" si="37"/>
        <v>3380098637</v>
      </c>
      <c r="J183" s="72">
        <f t="shared" si="37"/>
        <v>3089407338</v>
      </c>
      <c r="K183" s="72">
        <f t="shared" si="37"/>
        <v>9246335376</v>
      </c>
      <c r="L183" s="71">
        <f t="shared" si="37"/>
        <v>3086530563</v>
      </c>
      <c r="M183" s="57">
        <f t="shared" si="37"/>
        <v>3560862971</v>
      </c>
      <c r="N183" s="72">
        <f t="shared" si="37"/>
        <v>3131775912</v>
      </c>
      <c r="O183" s="72">
        <f t="shared" si="37"/>
        <v>9779169446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337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26</v>
      </c>
      <c r="B186" s="32" t="s">
        <v>338</v>
      </c>
      <c r="C186" s="33" t="s">
        <v>339</v>
      </c>
      <c r="D186" s="52">
        <v>162332528</v>
      </c>
      <c r="E186" s="53">
        <v>162332528</v>
      </c>
      <c r="F186" s="53">
        <v>62380630</v>
      </c>
      <c r="G186" s="6">
        <f aca="true" t="shared" si="38" ref="G186:G221">IF($D186=0,0,$F186/$D186)</f>
        <v>0.38427683452326944</v>
      </c>
      <c r="H186" s="67">
        <v>7361511</v>
      </c>
      <c r="I186" s="53">
        <v>10684535</v>
      </c>
      <c r="J186" s="68">
        <v>11667270</v>
      </c>
      <c r="K186" s="68">
        <v>29713316</v>
      </c>
      <c r="L186" s="67">
        <v>11665596</v>
      </c>
      <c r="M186" s="53">
        <v>11337456</v>
      </c>
      <c r="N186" s="68">
        <v>9664262</v>
      </c>
      <c r="O186" s="68">
        <v>32667314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26</v>
      </c>
      <c r="B187" s="32" t="s">
        <v>340</v>
      </c>
      <c r="C187" s="33" t="s">
        <v>341</v>
      </c>
      <c r="D187" s="52">
        <v>138900189</v>
      </c>
      <c r="E187" s="53">
        <v>138900189</v>
      </c>
      <c r="F187" s="53">
        <v>55177957</v>
      </c>
      <c r="G187" s="6">
        <f t="shared" si="38"/>
        <v>0.3972489699060093</v>
      </c>
      <c r="H187" s="67">
        <v>9026552</v>
      </c>
      <c r="I187" s="53">
        <v>9687276</v>
      </c>
      <c r="J187" s="68">
        <v>9146390</v>
      </c>
      <c r="K187" s="68">
        <v>27860218</v>
      </c>
      <c r="L187" s="67">
        <v>8513124</v>
      </c>
      <c r="M187" s="53">
        <v>9144878</v>
      </c>
      <c r="N187" s="68">
        <v>9659737</v>
      </c>
      <c r="O187" s="68">
        <v>27317739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26</v>
      </c>
      <c r="B188" s="32" t="s">
        <v>342</v>
      </c>
      <c r="C188" s="33" t="s">
        <v>343</v>
      </c>
      <c r="D188" s="52">
        <v>741953130</v>
      </c>
      <c r="E188" s="53">
        <v>741953130</v>
      </c>
      <c r="F188" s="53">
        <v>347465617</v>
      </c>
      <c r="G188" s="6">
        <f t="shared" si="38"/>
        <v>0.4683120846191457</v>
      </c>
      <c r="H188" s="67">
        <v>19904385</v>
      </c>
      <c r="I188" s="53">
        <v>61060807</v>
      </c>
      <c r="J188" s="68">
        <v>65779960</v>
      </c>
      <c r="K188" s="68">
        <v>146745152</v>
      </c>
      <c r="L188" s="67">
        <v>76765731</v>
      </c>
      <c r="M188" s="53">
        <v>66903768</v>
      </c>
      <c r="N188" s="68">
        <v>57050966</v>
      </c>
      <c r="O188" s="68">
        <v>200720465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26</v>
      </c>
      <c r="B189" s="32" t="s">
        <v>344</v>
      </c>
      <c r="C189" s="33" t="s">
        <v>345</v>
      </c>
      <c r="D189" s="52">
        <v>347400786</v>
      </c>
      <c r="E189" s="53">
        <v>347400786</v>
      </c>
      <c r="F189" s="53">
        <v>112865192</v>
      </c>
      <c r="G189" s="6">
        <f t="shared" si="38"/>
        <v>0.3248846765706512</v>
      </c>
      <c r="H189" s="67">
        <v>25795245</v>
      </c>
      <c r="I189" s="53">
        <v>22054406</v>
      </c>
      <c r="J189" s="68">
        <v>19185332</v>
      </c>
      <c r="K189" s="68">
        <v>67034983</v>
      </c>
      <c r="L189" s="67">
        <v>23609589</v>
      </c>
      <c r="M189" s="53">
        <v>19881128</v>
      </c>
      <c r="N189" s="68">
        <v>2339492</v>
      </c>
      <c r="O189" s="68">
        <v>45830209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26</v>
      </c>
      <c r="B190" s="32" t="s">
        <v>346</v>
      </c>
      <c r="C190" s="33" t="s">
        <v>347</v>
      </c>
      <c r="D190" s="52">
        <v>87380987</v>
      </c>
      <c r="E190" s="53">
        <v>87380987</v>
      </c>
      <c r="F190" s="53">
        <v>32293391</v>
      </c>
      <c r="G190" s="6">
        <f t="shared" si="38"/>
        <v>0.3695699958161379</v>
      </c>
      <c r="H190" s="67">
        <v>4226207</v>
      </c>
      <c r="I190" s="53">
        <v>5695737</v>
      </c>
      <c r="J190" s="68">
        <v>4561608</v>
      </c>
      <c r="K190" s="68">
        <v>14483552</v>
      </c>
      <c r="L190" s="67">
        <v>4401671</v>
      </c>
      <c r="M190" s="53">
        <v>5619584</v>
      </c>
      <c r="N190" s="68">
        <v>7788584</v>
      </c>
      <c r="O190" s="68">
        <v>17809839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45</v>
      </c>
      <c r="B191" s="32" t="s">
        <v>348</v>
      </c>
      <c r="C191" s="33" t="s">
        <v>349</v>
      </c>
      <c r="D191" s="52">
        <v>801599219</v>
      </c>
      <c r="E191" s="53">
        <v>801599219</v>
      </c>
      <c r="F191" s="53">
        <v>285714136</v>
      </c>
      <c r="G191" s="6">
        <f t="shared" si="38"/>
        <v>0.35643015764964214</v>
      </c>
      <c r="H191" s="67">
        <v>0</v>
      </c>
      <c r="I191" s="53">
        <v>62181436</v>
      </c>
      <c r="J191" s="68">
        <v>45217923</v>
      </c>
      <c r="K191" s="68">
        <v>107399359</v>
      </c>
      <c r="L191" s="67">
        <v>40582067</v>
      </c>
      <c r="M191" s="53">
        <v>57202132</v>
      </c>
      <c r="N191" s="68">
        <v>80530578</v>
      </c>
      <c r="O191" s="68">
        <v>178314777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350</v>
      </c>
      <c r="C192" s="36"/>
      <c r="D192" s="54">
        <f>SUM(D186:D191)</f>
        <v>2279566839</v>
      </c>
      <c r="E192" s="55">
        <f>SUM(E186:E191)</f>
        <v>2279566839</v>
      </c>
      <c r="F192" s="55">
        <f>SUM(F186:F191)</f>
        <v>895896923</v>
      </c>
      <c r="G192" s="7">
        <f t="shared" si="38"/>
        <v>0.3930119124706218</v>
      </c>
      <c r="H192" s="69">
        <f aca="true" t="shared" si="39" ref="H192:W192">SUM(H186:H191)</f>
        <v>66313900</v>
      </c>
      <c r="I192" s="55">
        <f t="shared" si="39"/>
        <v>171364197</v>
      </c>
      <c r="J192" s="70">
        <f t="shared" si="39"/>
        <v>155558483</v>
      </c>
      <c r="K192" s="70">
        <f t="shared" si="39"/>
        <v>393236580</v>
      </c>
      <c r="L192" s="69">
        <f t="shared" si="39"/>
        <v>165537778</v>
      </c>
      <c r="M192" s="55">
        <f t="shared" si="39"/>
        <v>170088946</v>
      </c>
      <c r="N192" s="70">
        <f t="shared" si="39"/>
        <v>167033619</v>
      </c>
      <c r="O192" s="70">
        <f t="shared" si="39"/>
        <v>502660343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26</v>
      </c>
      <c r="B193" s="32" t="s">
        <v>351</v>
      </c>
      <c r="C193" s="33" t="s">
        <v>352</v>
      </c>
      <c r="D193" s="52">
        <v>181671165</v>
      </c>
      <c r="E193" s="53">
        <v>181671165</v>
      </c>
      <c r="F193" s="53">
        <v>59932766</v>
      </c>
      <c r="G193" s="6">
        <f t="shared" si="38"/>
        <v>0.32989696521184303</v>
      </c>
      <c r="H193" s="67">
        <v>5939908</v>
      </c>
      <c r="I193" s="53">
        <v>12982815</v>
      </c>
      <c r="J193" s="68">
        <v>11618385</v>
      </c>
      <c r="K193" s="68">
        <v>30541108</v>
      </c>
      <c r="L193" s="67">
        <v>9591700</v>
      </c>
      <c r="M193" s="53">
        <v>14211256</v>
      </c>
      <c r="N193" s="68">
        <v>5588702</v>
      </c>
      <c r="O193" s="68">
        <v>29391658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26</v>
      </c>
      <c r="B194" s="32" t="s">
        <v>353</v>
      </c>
      <c r="C194" s="33" t="s">
        <v>354</v>
      </c>
      <c r="D194" s="52">
        <v>63641949</v>
      </c>
      <c r="E194" s="53">
        <v>63641949</v>
      </c>
      <c r="F194" s="53">
        <v>33201172</v>
      </c>
      <c r="G194" s="6">
        <f t="shared" si="38"/>
        <v>0.5216869143966663</v>
      </c>
      <c r="H194" s="67">
        <v>6457753</v>
      </c>
      <c r="I194" s="53">
        <v>5410720</v>
      </c>
      <c r="J194" s="68">
        <v>5064114</v>
      </c>
      <c r="K194" s="68">
        <v>16932587</v>
      </c>
      <c r="L194" s="67">
        <v>4847065</v>
      </c>
      <c r="M194" s="53">
        <v>5389663</v>
      </c>
      <c r="N194" s="68">
        <v>6031857</v>
      </c>
      <c r="O194" s="68">
        <v>16268585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26</v>
      </c>
      <c r="B195" s="32" t="s">
        <v>355</v>
      </c>
      <c r="C195" s="33" t="s">
        <v>356</v>
      </c>
      <c r="D195" s="52">
        <v>525337048</v>
      </c>
      <c r="E195" s="53">
        <v>525337048</v>
      </c>
      <c r="F195" s="53">
        <v>211173759</v>
      </c>
      <c r="G195" s="6">
        <f t="shared" si="38"/>
        <v>0.4019776633000763</v>
      </c>
      <c r="H195" s="67">
        <v>19612615</v>
      </c>
      <c r="I195" s="53">
        <v>27888774</v>
      </c>
      <c r="J195" s="68">
        <v>28840340</v>
      </c>
      <c r="K195" s="68">
        <v>76341729</v>
      </c>
      <c r="L195" s="67">
        <v>48353085</v>
      </c>
      <c r="M195" s="53">
        <v>57045246</v>
      </c>
      <c r="N195" s="68">
        <v>29433699</v>
      </c>
      <c r="O195" s="68">
        <v>134832030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26</v>
      </c>
      <c r="B196" s="32" t="s">
        <v>357</v>
      </c>
      <c r="C196" s="33" t="s">
        <v>358</v>
      </c>
      <c r="D196" s="52">
        <v>657285000</v>
      </c>
      <c r="E196" s="53">
        <v>657285000</v>
      </c>
      <c r="F196" s="53">
        <v>240537446</v>
      </c>
      <c r="G196" s="6">
        <f t="shared" si="38"/>
        <v>0.3659560860205238</v>
      </c>
      <c r="H196" s="67">
        <v>24750674</v>
      </c>
      <c r="I196" s="53">
        <v>48115111</v>
      </c>
      <c r="J196" s="68">
        <v>27993790</v>
      </c>
      <c r="K196" s="68">
        <v>100859575</v>
      </c>
      <c r="L196" s="67">
        <v>34317807</v>
      </c>
      <c r="M196" s="53">
        <v>58140092</v>
      </c>
      <c r="N196" s="68">
        <v>47219972</v>
      </c>
      <c r="O196" s="68">
        <v>139677871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45</v>
      </c>
      <c r="B197" s="32" t="s">
        <v>359</v>
      </c>
      <c r="C197" s="33" t="s">
        <v>360</v>
      </c>
      <c r="D197" s="52">
        <v>1004078388</v>
      </c>
      <c r="E197" s="53">
        <v>1004078388</v>
      </c>
      <c r="F197" s="53">
        <v>297353349</v>
      </c>
      <c r="G197" s="6">
        <f t="shared" si="38"/>
        <v>0.2961455525322989</v>
      </c>
      <c r="H197" s="67">
        <v>34225822</v>
      </c>
      <c r="I197" s="53">
        <v>49449005</v>
      </c>
      <c r="J197" s="68">
        <v>40880013</v>
      </c>
      <c r="K197" s="68">
        <v>124554840</v>
      </c>
      <c r="L197" s="67">
        <v>58675263</v>
      </c>
      <c r="M197" s="53">
        <v>44647949</v>
      </c>
      <c r="N197" s="68">
        <v>69475297</v>
      </c>
      <c r="O197" s="68">
        <v>172798509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361</v>
      </c>
      <c r="C198" s="36"/>
      <c r="D198" s="54">
        <f>SUM(D193:D197)</f>
        <v>2432013550</v>
      </c>
      <c r="E198" s="55">
        <f>SUM(E193:E197)</f>
        <v>2432013550</v>
      </c>
      <c r="F198" s="55">
        <f>SUM(F193:F197)</f>
        <v>842198492</v>
      </c>
      <c r="G198" s="7">
        <f t="shared" si="38"/>
        <v>0.34629679263094565</v>
      </c>
      <c r="H198" s="69">
        <f aca="true" t="shared" si="40" ref="H198:W198">SUM(H193:H197)</f>
        <v>90986772</v>
      </c>
      <c r="I198" s="55">
        <f t="shared" si="40"/>
        <v>143846425</v>
      </c>
      <c r="J198" s="70">
        <f t="shared" si="40"/>
        <v>114396642</v>
      </c>
      <c r="K198" s="70">
        <f t="shared" si="40"/>
        <v>349229839</v>
      </c>
      <c r="L198" s="69">
        <f t="shared" si="40"/>
        <v>155784920</v>
      </c>
      <c r="M198" s="55">
        <f t="shared" si="40"/>
        <v>179434206</v>
      </c>
      <c r="N198" s="70">
        <f t="shared" si="40"/>
        <v>157749527</v>
      </c>
      <c r="O198" s="70">
        <f t="shared" si="40"/>
        <v>492968653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26</v>
      </c>
      <c r="B199" s="32" t="s">
        <v>362</v>
      </c>
      <c r="C199" s="33" t="s">
        <v>363</v>
      </c>
      <c r="D199" s="52">
        <v>124540105</v>
      </c>
      <c r="E199" s="53">
        <v>124540105</v>
      </c>
      <c r="F199" s="53">
        <v>55691478</v>
      </c>
      <c r="G199" s="6">
        <f t="shared" si="38"/>
        <v>0.4471770599518926</v>
      </c>
      <c r="H199" s="67">
        <v>7513364</v>
      </c>
      <c r="I199" s="53">
        <v>8673093</v>
      </c>
      <c r="J199" s="68">
        <v>11066656</v>
      </c>
      <c r="K199" s="68">
        <v>27253113</v>
      </c>
      <c r="L199" s="67">
        <v>10796793</v>
      </c>
      <c r="M199" s="53">
        <v>8524460</v>
      </c>
      <c r="N199" s="68">
        <v>9117112</v>
      </c>
      <c r="O199" s="68">
        <v>28438365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26</v>
      </c>
      <c r="B200" s="32" t="s">
        <v>364</v>
      </c>
      <c r="C200" s="33" t="s">
        <v>365</v>
      </c>
      <c r="D200" s="52">
        <v>81367377</v>
      </c>
      <c r="E200" s="53">
        <v>81367377</v>
      </c>
      <c r="F200" s="53">
        <v>32003310</v>
      </c>
      <c r="G200" s="6">
        <f t="shared" si="38"/>
        <v>0.39331868839768547</v>
      </c>
      <c r="H200" s="67">
        <v>4755952</v>
      </c>
      <c r="I200" s="53">
        <v>5235008</v>
      </c>
      <c r="J200" s="68">
        <v>4632159</v>
      </c>
      <c r="K200" s="68">
        <v>14623119</v>
      </c>
      <c r="L200" s="67">
        <v>5049069</v>
      </c>
      <c r="M200" s="53">
        <v>6956877</v>
      </c>
      <c r="N200" s="68">
        <v>5374245</v>
      </c>
      <c r="O200" s="68">
        <v>17380191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26</v>
      </c>
      <c r="B201" s="32" t="s">
        <v>366</v>
      </c>
      <c r="C201" s="33" t="s">
        <v>367</v>
      </c>
      <c r="D201" s="52">
        <v>104155055</v>
      </c>
      <c r="E201" s="53">
        <v>104155055</v>
      </c>
      <c r="F201" s="53">
        <v>41389507</v>
      </c>
      <c r="G201" s="6">
        <f t="shared" si="38"/>
        <v>0.39738356434068417</v>
      </c>
      <c r="H201" s="67">
        <v>6346007</v>
      </c>
      <c r="I201" s="53">
        <v>6971616</v>
      </c>
      <c r="J201" s="68">
        <v>8868952</v>
      </c>
      <c r="K201" s="68">
        <v>22186575</v>
      </c>
      <c r="L201" s="67">
        <v>6089943</v>
      </c>
      <c r="M201" s="53">
        <v>7447314</v>
      </c>
      <c r="N201" s="68">
        <v>5665675</v>
      </c>
      <c r="O201" s="68">
        <v>19202932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26</v>
      </c>
      <c r="B202" s="32" t="s">
        <v>368</v>
      </c>
      <c r="C202" s="33" t="s">
        <v>369</v>
      </c>
      <c r="D202" s="52">
        <v>1670108000</v>
      </c>
      <c r="E202" s="53">
        <v>1670108000</v>
      </c>
      <c r="F202" s="53">
        <v>694746718</v>
      </c>
      <c r="G202" s="6">
        <f t="shared" si="38"/>
        <v>0.4159890965135189</v>
      </c>
      <c r="H202" s="67">
        <v>106783854</v>
      </c>
      <c r="I202" s="53">
        <v>149994422</v>
      </c>
      <c r="J202" s="68">
        <v>106118421</v>
      </c>
      <c r="K202" s="68">
        <v>362896697</v>
      </c>
      <c r="L202" s="67">
        <v>98689098</v>
      </c>
      <c r="M202" s="53">
        <v>110767032</v>
      </c>
      <c r="N202" s="68">
        <v>122393891</v>
      </c>
      <c r="O202" s="68">
        <v>331850021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26</v>
      </c>
      <c r="B203" s="32" t="s">
        <v>370</v>
      </c>
      <c r="C203" s="33" t="s">
        <v>371</v>
      </c>
      <c r="D203" s="52">
        <v>212356056</v>
      </c>
      <c r="E203" s="53">
        <v>212356056</v>
      </c>
      <c r="F203" s="53">
        <v>33945729</v>
      </c>
      <c r="G203" s="6">
        <f t="shared" si="38"/>
        <v>0.15985288877280712</v>
      </c>
      <c r="H203" s="67">
        <v>6713882</v>
      </c>
      <c r="I203" s="53">
        <v>7750924</v>
      </c>
      <c r="J203" s="68">
        <v>9042660</v>
      </c>
      <c r="K203" s="68">
        <v>23507466</v>
      </c>
      <c r="L203" s="67">
        <v>10438263</v>
      </c>
      <c r="M203" s="53">
        <v>0</v>
      </c>
      <c r="N203" s="68">
        <v>0</v>
      </c>
      <c r="O203" s="68">
        <v>10438263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45</v>
      </c>
      <c r="B204" s="32" t="s">
        <v>372</v>
      </c>
      <c r="C204" s="33" t="s">
        <v>373</v>
      </c>
      <c r="D204" s="52">
        <v>550604993</v>
      </c>
      <c r="E204" s="53">
        <v>550604993</v>
      </c>
      <c r="F204" s="53">
        <v>218182541</v>
      </c>
      <c r="G204" s="6">
        <f t="shared" si="38"/>
        <v>0.3962596485208408</v>
      </c>
      <c r="H204" s="67">
        <v>19693091</v>
      </c>
      <c r="I204" s="53">
        <v>34604283</v>
      </c>
      <c r="J204" s="68">
        <v>45639757</v>
      </c>
      <c r="K204" s="68">
        <v>99937131</v>
      </c>
      <c r="L204" s="67">
        <v>30471444</v>
      </c>
      <c r="M204" s="53">
        <v>51159374</v>
      </c>
      <c r="N204" s="68">
        <v>36614592</v>
      </c>
      <c r="O204" s="68">
        <v>118245410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374</v>
      </c>
      <c r="C205" s="36"/>
      <c r="D205" s="54">
        <f>SUM(D199:D204)</f>
        <v>2743131586</v>
      </c>
      <c r="E205" s="55">
        <f>SUM(E199:E204)</f>
        <v>2743131586</v>
      </c>
      <c r="F205" s="55">
        <f>SUM(F199:F204)</f>
        <v>1075959283</v>
      </c>
      <c r="G205" s="7">
        <f t="shared" si="38"/>
        <v>0.39223757565671513</v>
      </c>
      <c r="H205" s="69">
        <f aca="true" t="shared" si="41" ref="H205:W205">SUM(H199:H204)</f>
        <v>151806150</v>
      </c>
      <c r="I205" s="55">
        <f t="shared" si="41"/>
        <v>213229346</v>
      </c>
      <c r="J205" s="70">
        <f t="shared" si="41"/>
        <v>185368605</v>
      </c>
      <c r="K205" s="70">
        <f t="shared" si="41"/>
        <v>550404101</v>
      </c>
      <c r="L205" s="69">
        <f t="shared" si="41"/>
        <v>161534610</v>
      </c>
      <c r="M205" s="55">
        <f t="shared" si="41"/>
        <v>184855057</v>
      </c>
      <c r="N205" s="70">
        <f t="shared" si="41"/>
        <v>179165515</v>
      </c>
      <c r="O205" s="70">
        <f t="shared" si="41"/>
        <v>525555182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26</v>
      </c>
      <c r="B206" s="32" t="s">
        <v>375</v>
      </c>
      <c r="C206" s="33" t="s">
        <v>376</v>
      </c>
      <c r="D206" s="52">
        <v>189652757</v>
      </c>
      <c r="E206" s="53">
        <v>189652757</v>
      </c>
      <c r="F206" s="53">
        <v>7966391</v>
      </c>
      <c r="G206" s="6">
        <f t="shared" si="38"/>
        <v>0.04200514206076108</v>
      </c>
      <c r="H206" s="67">
        <v>7966391</v>
      </c>
      <c r="I206" s="53">
        <v>0</v>
      </c>
      <c r="J206" s="68">
        <v>0</v>
      </c>
      <c r="K206" s="68">
        <v>7966391</v>
      </c>
      <c r="L206" s="67">
        <v>0</v>
      </c>
      <c r="M206" s="53">
        <v>0</v>
      </c>
      <c r="N206" s="68">
        <v>0</v>
      </c>
      <c r="O206" s="68">
        <v>0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26</v>
      </c>
      <c r="B207" s="32" t="s">
        <v>377</v>
      </c>
      <c r="C207" s="33" t="s">
        <v>378</v>
      </c>
      <c r="D207" s="52">
        <v>359532321</v>
      </c>
      <c r="E207" s="53">
        <v>359532321</v>
      </c>
      <c r="F207" s="53">
        <v>128011855</v>
      </c>
      <c r="G207" s="6">
        <f t="shared" si="38"/>
        <v>0.35605103497774265</v>
      </c>
      <c r="H207" s="67">
        <v>21965010</v>
      </c>
      <c r="I207" s="53">
        <v>11558593</v>
      </c>
      <c r="J207" s="68">
        <v>24957355</v>
      </c>
      <c r="K207" s="68">
        <v>58480958</v>
      </c>
      <c r="L207" s="67">
        <v>24957355</v>
      </c>
      <c r="M207" s="53">
        <v>24957355</v>
      </c>
      <c r="N207" s="68">
        <v>19616187</v>
      </c>
      <c r="O207" s="68">
        <v>69530897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26</v>
      </c>
      <c r="B208" s="32" t="s">
        <v>379</v>
      </c>
      <c r="C208" s="33" t="s">
        <v>380</v>
      </c>
      <c r="D208" s="52">
        <v>121591163</v>
      </c>
      <c r="E208" s="53">
        <v>121591163</v>
      </c>
      <c r="F208" s="53">
        <v>58095491</v>
      </c>
      <c r="G208" s="6">
        <f t="shared" si="38"/>
        <v>0.4777936945960456</v>
      </c>
      <c r="H208" s="67">
        <v>5751344</v>
      </c>
      <c r="I208" s="53">
        <v>8774735</v>
      </c>
      <c r="J208" s="68">
        <v>8217073</v>
      </c>
      <c r="K208" s="68">
        <v>22743152</v>
      </c>
      <c r="L208" s="67">
        <v>7985881</v>
      </c>
      <c r="M208" s="53">
        <v>12444159</v>
      </c>
      <c r="N208" s="68">
        <v>14922299</v>
      </c>
      <c r="O208" s="68">
        <v>35352339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26</v>
      </c>
      <c r="B209" s="32" t="s">
        <v>381</v>
      </c>
      <c r="C209" s="33" t="s">
        <v>382</v>
      </c>
      <c r="D209" s="52">
        <v>240238018</v>
      </c>
      <c r="E209" s="53">
        <v>240238018</v>
      </c>
      <c r="F209" s="53">
        <v>91005836</v>
      </c>
      <c r="G209" s="6">
        <f t="shared" si="38"/>
        <v>0.378815296419903</v>
      </c>
      <c r="H209" s="67">
        <v>7935530</v>
      </c>
      <c r="I209" s="53">
        <v>30468933</v>
      </c>
      <c r="J209" s="68">
        <v>8628894</v>
      </c>
      <c r="K209" s="68">
        <v>47033357</v>
      </c>
      <c r="L209" s="67">
        <v>15465758</v>
      </c>
      <c r="M209" s="53">
        <v>14637113</v>
      </c>
      <c r="N209" s="68">
        <v>13869608</v>
      </c>
      <c r="O209" s="68">
        <v>43972479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26</v>
      </c>
      <c r="B210" s="32" t="s">
        <v>383</v>
      </c>
      <c r="C210" s="33" t="s">
        <v>384</v>
      </c>
      <c r="D210" s="52">
        <v>205381241</v>
      </c>
      <c r="E210" s="53">
        <v>205381241</v>
      </c>
      <c r="F210" s="53">
        <v>96217353</v>
      </c>
      <c r="G210" s="6">
        <f t="shared" si="38"/>
        <v>0.46848170033211556</v>
      </c>
      <c r="H210" s="67">
        <v>13256173</v>
      </c>
      <c r="I210" s="53">
        <v>12026316</v>
      </c>
      <c r="J210" s="68">
        <v>14779009</v>
      </c>
      <c r="K210" s="68">
        <v>40061498</v>
      </c>
      <c r="L210" s="67">
        <v>12168576</v>
      </c>
      <c r="M210" s="53">
        <v>24394749</v>
      </c>
      <c r="N210" s="68">
        <v>19592530</v>
      </c>
      <c r="O210" s="68">
        <v>56155855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26</v>
      </c>
      <c r="B211" s="32" t="s">
        <v>385</v>
      </c>
      <c r="C211" s="33" t="s">
        <v>386</v>
      </c>
      <c r="D211" s="52">
        <v>637217564</v>
      </c>
      <c r="E211" s="53">
        <v>637217564</v>
      </c>
      <c r="F211" s="53">
        <v>235036801</v>
      </c>
      <c r="G211" s="6">
        <f t="shared" si="38"/>
        <v>0.3688485915620493</v>
      </c>
      <c r="H211" s="67">
        <v>32721205</v>
      </c>
      <c r="I211" s="53">
        <v>26697830</v>
      </c>
      <c r="J211" s="68">
        <v>13130133</v>
      </c>
      <c r="K211" s="68">
        <v>72549168</v>
      </c>
      <c r="L211" s="67">
        <v>38749548</v>
      </c>
      <c r="M211" s="53">
        <v>83003982</v>
      </c>
      <c r="N211" s="68">
        <v>40734103</v>
      </c>
      <c r="O211" s="68">
        <v>162487633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45</v>
      </c>
      <c r="B212" s="32" t="s">
        <v>387</v>
      </c>
      <c r="C212" s="33" t="s">
        <v>388</v>
      </c>
      <c r="D212" s="52">
        <v>131905369</v>
      </c>
      <c r="E212" s="53">
        <v>131905369</v>
      </c>
      <c r="F212" s="53">
        <v>55618448</v>
      </c>
      <c r="G212" s="6">
        <f t="shared" si="38"/>
        <v>0.4216541632964159</v>
      </c>
      <c r="H212" s="67">
        <v>7939377</v>
      </c>
      <c r="I212" s="53">
        <v>8748882</v>
      </c>
      <c r="J212" s="68">
        <v>7924264</v>
      </c>
      <c r="K212" s="68">
        <v>24612523</v>
      </c>
      <c r="L212" s="67">
        <v>10389571</v>
      </c>
      <c r="M212" s="53">
        <v>9467706</v>
      </c>
      <c r="N212" s="68">
        <v>11148648</v>
      </c>
      <c r="O212" s="68">
        <v>31005925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389</v>
      </c>
      <c r="C213" s="36"/>
      <c r="D213" s="54">
        <f>SUM(D206:D212)</f>
        <v>1885518433</v>
      </c>
      <c r="E213" s="55">
        <f>SUM(E206:E212)</f>
        <v>1885518433</v>
      </c>
      <c r="F213" s="55">
        <f>SUM(F206:F212)</f>
        <v>671952175</v>
      </c>
      <c r="G213" s="7">
        <f t="shared" si="38"/>
        <v>0.35637528821761455</v>
      </c>
      <c r="H213" s="69">
        <f aca="true" t="shared" si="42" ref="H213:W213">SUM(H206:H212)</f>
        <v>97535030</v>
      </c>
      <c r="I213" s="55">
        <f t="shared" si="42"/>
        <v>98275289</v>
      </c>
      <c r="J213" s="70">
        <f t="shared" si="42"/>
        <v>77636728</v>
      </c>
      <c r="K213" s="70">
        <f t="shared" si="42"/>
        <v>273447047</v>
      </c>
      <c r="L213" s="69">
        <f t="shared" si="42"/>
        <v>109716689</v>
      </c>
      <c r="M213" s="55">
        <f t="shared" si="42"/>
        <v>168905064</v>
      </c>
      <c r="N213" s="70">
        <f t="shared" si="42"/>
        <v>119883375</v>
      </c>
      <c r="O213" s="70">
        <f t="shared" si="42"/>
        <v>398505128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26</v>
      </c>
      <c r="B214" s="32" t="s">
        <v>390</v>
      </c>
      <c r="C214" s="33" t="s">
        <v>391</v>
      </c>
      <c r="D214" s="52">
        <v>134346325</v>
      </c>
      <c r="E214" s="53">
        <v>134346325</v>
      </c>
      <c r="F214" s="53">
        <v>18352084</v>
      </c>
      <c r="G214" s="6">
        <f t="shared" si="38"/>
        <v>0.13660279877398954</v>
      </c>
      <c r="H214" s="67">
        <v>5023620</v>
      </c>
      <c r="I214" s="53">
        <v>0</v>
      </c>
      <c r="J214" s="68">
        <v>0</v>
      </c>
      <c r="K214" s="68">
        <v>5023620</v>
      </c>
      <c r="L214" s="67">
        <v>0</v>
      </c>
      <c r="M214" s="53">
        <v>13328464</v>
      </c>
      <c r="N214" s="68">
        <v>0</v>
      </c>
      <c r="O214" s="68">
        <v>13328464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26</v>
      </c>
      <c r="B215" s="32" t="s">
        <v>392</v>
      </c>
      <c r="C215" s="33" t="s">
        <v>393</v>
      </c>
      <c r="D215" s="52">
        <v>221480000</v>
      </c>
      <c r="E215" s="53">
        <v>221480000</v>
      </c>
      <c r="F215" s="53">
        <v>89150864</v>
      </c>
      <c r="G215" s="6">
        <f t="shared" si="38"/>
        <v>0.4025233158750226</v>
      </c>
      <c r="H215" s="67">
        <v>9720478</v>
      </c>
      <c r="I215" s="53">
        <v>14845569</v>
      </c>
      <c r="J215" s="68">
        <v>16185523</v>
      </c>
      <c r="K215" s="68">
        <v>40751570</v>
      </c>
      <c r="L215" s="67">
        <v>20517817</v>
      </c>
      <c r="M215" s="53">
        <v>9749227</v>
      </c>
      <c r="N215" s="68">
        <v>18132250</v>
      </c>
      <c r="O215" s="68">
        <v>48399294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26</v>
      </c>
      <c r="B216" s="32" t="s">
        <v>394</v>
      </c>
      <c r="C216" s="33" t="s">
        <v>395</v>
      </c>
      <c r="D216" s="52">
        <v>154015138</v>
      </c>
      <c r="E216" s="53">
        <v>154015138</v>
      </c>
      <c r="F216" s="53">
        <v>31744741</v>
      </c>
      <c r="G216" s="6">
        <f t="shared" si="38"/>
        <v>0.20611442103827482</v>
      </c>
      <c r="H216" s="67">
        <v>5592083</v>
      </c>
      <c r="I216" s="53">
        <v>6624031</v>
      </c>
      <c r="J216" s="68">
        <v>7600213</v>
      </c>
      <c r="K216" s="68">
        <v>19816327</v>
      </c>
      <c r="L216" s="67">
        <v>0</v>
      </c>
      <c r="M216" s="53">
        <v>0</v>
      </c>
      <c r="N216" s="68">
        <v>11928414</v>
      </c>
      <c r="O216" s="68">
        <v>11928414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26</v>
      </c>
      <c r="B217" s="32" t="s">
        <v>396</v>
      </c>
      <c r="C217" s="33" t="s">
        <v>397</v>
      </c>
      <c r="D217" s="52">
        <v>58272557</v>
      </c>
      <c r="E217" s="53">
        <v>58272557</v>
      </c>
      <c r="F217" s="53">
        <v>29505852</v>
      </c>
      <c r="G217" s="6">
        <f t="shared" si="38"/>
        <v>0.5063421534771505</v>
      </c>
      <c r="H217" s="67">
        <v>4139838</v>
      </c>
      <c r="I217" s="53">
        <v>4261063</v>
      </c>
      <c r="J217" s="68">
        <v>4723679</v>
      </c>
      <c r="K217" s="68">
        <v>13124580</v>
      </c>
      <c r="L217" s="67">
        <v>5292773</v>
      </c>
      <c r="M217" s="53">
        <v>7065545</v>
      </c>
      <c r="N217" s="68">
        <v>4022954</v>
      </c>
      <c r="O217" s="68">
        <v>16381272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26</v>
      </c>
      <c r="B218" s="32" t="s">
        <v>398</v>
      </c>
      <c r="C218" s="33" t="s">
        <v>399</v>
      </c>
      <c r="D218" s="52">
        <v>0</v>
      </c>
      <c r="E218" s="53">
        <v>0</v>
      </c>
      <c r="F218" s="53">
        <v>88290503</v>
      </c>
      <c r="G218" s="6">
        <f t="shared" si="38"/>
        <v>0</v>
      </c>
      <c r="H218" s="67">
        <v>12943299</v>
      </c>
      <c r="I218" s="53">
        <v>14886925</v>
      </c>
      <c r="J218" s="68">
        <v>11639331</v>
      </c>
      <c r="K218" s="68">
        <v>39469555</v>
      </c>
      <c r="L218" s="67">
        <v>13880875</v>
      </c>
      <c r="M218" s="53">
        <v>17041497</v>
      </c>
      <c r="N218" s="68">
        <v>17898576</v>
      </c>
      <c r="O218" s="68">
        <v>48820948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45</v>
      </c>
      <c r="B219" s="32" t="s">
        <v>400</v>
      </c>
      <c r="C219" s="33" t="s">
        <v>401</v>
      </c>
      <c r="D219" s="52">
        <v>454559599</v>
      </c>
      <c r="E219" s="53">
        <v>454559599</v>
      </c>
      <c r="F219" s="53">
        <v>208904615</v>
      </c>
      <c r="G219" s="6">
        <f t="shared" si="38"/>
        <v>0.4595758520105523</v>
      </c>
      <c r="H219" s="67">
        <v>28873360</v>
      </c>
      <c r="I219" s="53">
        <v>62214225</v>
      </c>
      <c r="J219" s="68">
        <v>32997254</v>
      </c>
      <c r="K219" s="68">
        <v>124084839</v>
      </c>
      <c r="L219" s="67">
        <v>40672841</v>
      </c>
      <c r="M219" s="53">
        <v>5016708</v>
      </c>
      <c r="N219" s="68">
        <v>39130227</v>
      </c>
      <c r="O219" s="68">
        <v>84819776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402</v>
      </c>
      <c r="C220" s="44"/>
      <c r="D220" s="61">
        <f>SUM(D214:D219)</f>
        <v>1022673619</v>
      </c>
      <c r="E220" s="62">
        <f>SUM(E214:E219)</f>
        <v>1022673619</v>
      </c>
      <c r="F220" s="62">
        <f>SUM(F214:F219)</f>
        <v>465948659</v>
      </c>
      <c r="G220" s="9">
        <f t="shared" si="38"/>
        <v>0.45561814673152334</v>
      </c>
      <c r="H220" s="74">
        <f aca="true" t="shared" si="43" ref="H220:W220">SUM(H214:H219)</f>
        <v>66292678</v>
      </c>
      <c r="I220" s="62">
        <f t="shared" si="43"/>
        <v>102831813</v>
      </c>
      <c r="J220" s="75">
        <f t="shared" si="43"/>
        <v>73146000</v>
      </c>
      <c r="K220" s="75">
        <f t="shared" si="43"/>
        <v>242270491</v>
      </c>
      <c r="L220" s="74">
        <f t="shared" si="43"/>
        <v>80364306</v>
      </c>
      <c r="M220" s="62">
        <f t="shared" si="43"/>
        <v>52201441</v>
      </c>
      <c r="N220" s="75">
        <f t="shared" si="43"/>
        <v>91112421</v>
      </c>
      <c r="O220" s="75">
        <f t="shared" si="43"/>
        <v>223678168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403</v>
      </c>
      <c r="C221" s="39"/>
      <c r="D221" s="56">
        <f>SUM(D186:D191,D193:D197,D199:D204,D206:D212,D214:D219)</f>
        <v>10362904027</v>
      </c>
      <c r="E221" s="57">
        <f>SUM(E186:E191,E193:E197,E199:E204,E206:E212,E214:E219)</f>
        <v>10362904027</v>
      </c>
      <c r="F221" s="57">
        <f>SUM(F186:F191,F193:F197,F199:F204,F206:F212,F214:F219)</f>
        <v>3951955532</v>
      </c>
      <c r="G221" s="8">
        <f t="shared" si="38"/>
        <v>0.3813559907245487</v>
      </c>
      <c r="H221" s="71">
        <f aca="true" t="shared" si="44" ref="H221:W221">SUM(H186:H191,H193:H197,H199:H204,H206:H212,H214:H219)</f>
        <v>472934530</v>
      </c>
      <c r="I221" s="57">
        <f t="shared" si="44"/>
        <v>729547070</v>
      </c>
      <c r="J221" s="72">
        <f t="shared" si="44"/>
        <v>606106458</v>
      </c>
      <c r="K221" s="72">
        <f t="shared" si="44"/>
        <v>1808588058</v>
      </c>
      <c r="L221" s="71">
        <f t="shared" si="44"/>
        <v>672938303</v>
      </c>
      <c r="M221" s="57">
        <f t="shared" si="44"/>
        <v>755484714</v>
      </c>
      <c r="N221" s="72">
        <f t="shared" si="44"/>
        <v>714944457</v>
      </c>
      <c r="O221" s="72">
        <f t="shared" si="44"/>
        <v>2143367474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404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26</v>
      </c>
      <c r="B224" s="32" t="s">
        <v>405</v>
      </c>
      <c r="C224" s="33" t="s">
        <v>406</v>
      </c>
      <c r="D224" s="52">
        <v>246744318</v>
      </c>
      <c r="E224" s="53">
        <v>246744318</v>
      </c>
      <c r="F224" s="53">
        <v>99452991</v>
      </c>
      <c r="G224" s="6">
        <f aca="true" t="shared" si="45" ref="G224:G248">IF($D224=0,0,$F224/$D224)</f>
        <v>0.40306091668542493</v>
      </c>
      <c r="H224" s="67">
        <v>18251323</v>
      </c>
      <c r="I224" s="53">
        <v>21207980</v>
      </c>
      <c r="J224" s="68">
        <v>0</v>
      </c>
      <c r="K224" s="68">
        <v>39459303</v>
      </c>
      <c r="L224" s="67">
        <v>21364936</v>
      </c>
      <c r="M224" s="53">
        <v>21957720</v>
      </c>
      <c r="N224" s="68">
        <v>16671032</v>
      </c>
      <c r="O224" s="68">
        <v>59993688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26</v>
      </c>
      <c r="B225" s="32" t="s">
        <v>407</v>
      </c>
      <c r="C225" s="33" t="s">
        <v>408</v>
      </c>
      <c r="D225" s="52">
        <v>427630760</v>
      </c>
      <c r="E225" s="53">
        <v>427630760</v>
      </c>
      <c r="F225" s="53">
        <v>55099890</v>
      </c>
      <c r="G225" s="6">
        <f t="shared" si="45"/>
        <v>0.1288492202946299</v>
      </c>
      <c r="H225" s="67">
        <v>17326963</v>
      </c>
      <c r="I225" s="53">
        <v>37772927</v>
      </c>
      <c r="J225" s="68">
        <v>0</v>
      </c>
      <c r="K225" s="68">
        <v>55099890</v>
      </c>
      <c r="L225" s="67">
        <v>0</v>
      </c>
      <c r="M225" s="53">
        <v>0</v>
      </c>
      <c r="N225" s="68">
        <v>0</v>
      </c>
      <c r="O225" s="68">
        <v>0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26</v>
      </c>
      <c r="B226" s="32" t="s">
        <v>409</v>
      </c>
      <c r="C226" s="33" t="s">
        <v>410</v>
      </c>
      <c r="D226" s="52">
        <v>264957829</v>
      </c>
      <c r="E226" s="53">
        <v>264957829</v>
      </c>
      <c r="F226" s="53">
        <v>78038327</v>
      </c>
      <c r="G226" s="6">
        <f t="shared" si="45"/>
        <v>0.29453112329056713</v>
      </c>
      <c r="H226" s="67">
        <v>7775792</v>
      </c>
      <c r="I226" s="53">
        <v>30810928</v>
      </c>
      <c r="J226" s="68">
        <v>15346156</v>
      </c>
      <c r="K226" s="68">
        <v>53932876</v>
      </c>
      <c r="L226" s="67">
        <v>24105451</v>
      </c>
      <c r="M226" s="53">
        <v>0</v>
      </c>
      <c r="N226" s="68">
        <v>0</v>
      </c>
      <c r="O226" s="68">
        <v>24105451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26</v>
      </c>
      <c r="B227" s="32" t="s">
        <v>411</v>
      </c>
      <c r="C227" s="33" t="s">
        <v>412</v>
      </c>
      <c r="D227" s="52">
        <v>239022470</v>
      </c>
      <c r="E227" s="53">
        <v>239022470</v>
      </c>
      <c r="F227" s="53">
        <v>80204194</v>
      </c>
      <c r="G227" s="6">
        <f t="shared" si="45"/>
        <v>0.3355508542774242</v>
      </c>
      <c r="H227" s="67">
        <v>11844685</v>
      </c>
      <c r="I227" s="53">
        <v>13481068</v>
      </c>
      <c r="J227" s="68">
        <v>13363466</v>
      </c>
      <c r="K227" s="68">
        <v>38689219</v>
      </c>
      <c r="L227" s="67">
        <v>11707129</v>
      </c>
      <c r="M227" s="53">
        <v>16287286</v>
      </c>
      <c r="N227" s="68">
        <v>13520560</v>
      </c>
      <c r="O227" s="68">
        <v>41514975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26</v>
      </c>
      <c r="B228" s="32" t="s">
        <v>413</v>
      </c>
      <c r="C228" s="33" t="s">
        <v>414</v>
      </c>
      <c r="D228" s="52">
        <v>403365434</v>
      </c>
      <c r="E228" s="53">
        <v>403365434</v>
      </c>
      <c r="F228" s="53">
        <v>217569286</v>
      </c>
      <c r="G228" s="6">
        <f t="shared" si="45"/>
        <v>0.5393850530087811</v>
      </c>
      <c r="H228" s="67">
        <v>65000435</v>
      </c>
      <c r="I228" s="53">
        <v>32520168</v>
      </c>
      <c r="J228" s="68">
        <v>33181998</v>
      </c>
      <c r="K228" s="68">
        <v>130702601</v>
      </c>
      <c r="L228" s="67">
        <v>22937206</v>
      </c>
      <c r="M228" s="53">
        <v>20782657</v>
      </c>
      <c r="N228" s="68">
        <v>43146822</v>
      </c>
      <c r="O228" s="68">
        <v>86866685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26</v>
      </c>
      <c r="B229" s="32" t="s">
        <v>415</v>
      </c>
      <c r="C229" s="33" t="s">
        <v>416</v>
      </c>
      <c r="D229" s="52">
        <v>154952607</v>
      </c>
      <c r="E229" s="53">
        <v>154952607</v>
      </c>
      <c r="F229" s="53">
        <v>31054460</v>
      </c>
      <c r="G229" s="6">
        <f t="shared" si="45"/>
        <v>0.20041263326405345</v>
      </c>
      <c r="H229" s="67">
        <v>12567478</v>
      </c>
      <c r="I229" s="53">
        <v>6042863</v>
      </c>
      <c r="J229" s="68">
        <v>12444119</v>
      </c>
      <c r="K229" s="68">
        <v>31054460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26</v>
      </c>
      <c r="B230" s="32" t="s">
        <v>417</v>
      </c>
      <c r="C230" s="33" t="s">
        <v>418</v>
      </c>
      <c r="D230" s="52">
        <v>1384339619</v>
      </c>
      <c r="E230" s="53">
        <v>1384339619</v>
      </c>
      <c r="F230" s="53">
        <v>414703630</v>
      </c>
      <c r="G230" s="6">
        <f t="shared" si="45"/>
        <v>0.299567840368224</v>
      </c>
      <c r="H230" s="67">
        <v>30226202</v>
      </c>
      <c r="I230" s="53">
        <v>59411138</v>
      </c>
      <c r="J230" s="68">
        <v>105164998</v>
      </c>
      <c r="K230" s="68">
        <v>194802338</v>
      </c>
      <c r="L230" s="67">
        <v>52236476</v>
      </c>
      <c r="M230" s="53">
        <v>97603176</v>
      </c>
      <c r="N230" s="68">
        <v>70061640</v>
      </c>
      <c r="O230" s="68">
        <v>219901292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45</v>
      </c>
      <c r="B231" s="32" t="s">
        <v>419</v>
      </c>
      <c r="C231" s="33" t="s">
        <v>420</v>
      </c>
      <c r="D231" s="52">
        <v>371834750</v>
      </c>
      <c r="E231" s="53">
        <v>371834750</v>
      </c>
      <c r="F231" s="53">
        <v>87462447</v>
      </c>
      <c r="G231" s="6">
        <f t="shared" si="45"/>
        <v>0.23521859374359175</v>
      </c>
      <c r="H231" s="67">
        <v>9527724</v>
      </c>
      <c r="I231" s="53">
        <v>15469242</v>
      </c>
      <c r="J231" s="68">
        <v>12590366</v>
      </c>
      <c r="K231" s="68">
        <v>37587332</v>
      </c>
      <c r="L231" s="67">
        <v>13201864</v>
      </c>
      <c r="M231" s="53">
        <v>17768039</v>
      </c>
      <c r="N231" s="68">
        <v>18905212</v>
      </c>
      <c r="O231" s="68">
        <v>49875115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421</v>
      </c>
      <c r="C232" s="36"/>
      <c r="D232" s="54">
        <f>SUM(D224:D231)</f>
        <v>3492847787</v>
      </c>
      <c r="E232" s="55">
        <f>SUM(E224:E231)</f>
        <v>3492847787</v>
      </c>
      <c r="F232" s="55">
        <f>SUM(F224:F231)</f>
        <v>1063585225</v>
      </c>
      <c r="G232" s="7">
        <f t="shared" si="45"/>
        <v>0.3045037430369994</v>
      </c>
      <c r="H232" s="69">
        <f aca="true" t="shared" si="46" ref="H232:W232">SUM(H224:H231)</f>
        <v>172520602</v>
      </c>
      <c r="I232" s="55">
        <f t="shared" si="46"/>
        <v>216716314</v>
      </c>
      <c r="J232" s="70">
        <f t="shared" si="46"/>
        <v>192091103</v>
      </c>
      <c r="K232" s="70">
        <f t="shared" si="46"/>
        <v>581328019</v>
      </c>
      <c r="L232" s="69">
        <f t="shared" si="46"/>
        <v>145553062</v>
      </c>
      <c r="M232" s="55">
        <f t="shared" si="46"/>
        <v>174398878</v>
      </c>
      <c r="N232" s="70">
        <f t="shared" si="46"/>
        <v>162305266</v>
      </c>
      <c r="O232" s="70">
        <f t="shared" si="46"/>
        <v>482257206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26</v>
      </c>
      <c r="B233" s="32" t="s">
        <v>422</v>
      </c>
      <c r="C233" s="33" t="s">
        <v>423</v>
      </c>
      <c r="D233" s="52">
        <v>260073577</v>
      </c>
      <c r="E233" s="53">
        <v>260073577</v>
      </c>
      <c r="F233" s="53">
        <v>102912887</v>
      </c>
      <c r="G233" s="6">
        <f t="shared" si="45"/>
        <v>0.39570681569085353</v>
      </c>
      <c r="H233" s="67">
        <v>11725354</v>
      </c>
      <c r="I233" s="53">
        <v>21557019</v>
      </c>
      <c r="J233" s="68">
        <v>14989266</v>
      </c>
      <c r="K233" s="68">
        <v>48271639</v>
      </c>
      <c r="L233" s="67">
        <v>17486011</v>
      </c>
      <c r="M233" s="53">
        <v>18376556</v>
      </c>
      <c r="N233" s="68">
        <v>18778681</v>
      </c>
      <c r="O233" s="68">
        <v>54641248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26</v>
      </c>
      <c r="B234" s="32" t="s">
        <v>424</v>
      </c>
      <c r="C234" s="33" t="s">
        <v>425</v>
      </c>
      <c r="D234" s="52">
        <v>1574716086</v>
      </c>
      <c r="E234" s="53">
        <v>1574716086</v>
      </c>
      <c r="F234" s="53">
        <v>416473941</v>
      </c>
      <c r="G234" s="6">
        <f t="shared" si="45"/>
        <v>0.26447557417026346</v>
      </c>
      <c r="H234" s="67">
        <v>37629153</v>
      </c>
      <c r="I234" s="53">
        <v>87907189</v>
      </c>
      <c r="J234" s="68">
        <v>104286653</v>
      </c>
      <c r="K234" s="68">
        <v>229822995</v>
      </c>
      <c r="L234" s="67">
        <v>61619458</v>
      </c>
      <c r="M234" s="53">
        <v>0</v>
      </c>
      <c r="N234" s="68">
        <v>125031488</v>
      </c>
      <c r="O234" s="68">
        <v>186650946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26</v>
      </c>
      <c r="B235" s="32" t="s">
        <v>426</v>
      </c>
      <c r="C235" s="33" t="s">
        <v>427</v>
      </c>
      <c r="D235" s="52">
        <v>1038540366</v>
      </c>
      <c r="E235" s="53">
        <v>917618787</v>
      </c>
      <c r="F235" s="53">
        <v>492513536</v>
      </c>
      <c r="G235" s="6">
        <f t="shared" si="45"/>
        <v>0.4742362955971997</v>
      </c>
      <c r="H235" s="67">
        <v>54539850</v>
      </c>
      <c r="I235" s="53">
        <v>96272274</v>
      </c>
      <c r="J235" s="68">
        <v>93804377</v>
      </c>
      <c r="K235" s="68">
        <v>244616501</v>
      </c>
      <c r="L235" s="67">
        <v>84377466</v>
      </c>
      <c r="M235" s="53">
        <v>80392938</v>
      </c>
      <c r="N235" s="68">
        <v>83126631</v>
      </c>
      <c r="O235" s="68">
        <v>247897035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26</v>
      </c>
      <c r="B236" s="32" t="s">
        <v>428</v>
      </c>
      <c r="C236" s="33" t="s">
        <v>429</v>
      </c>
      <c r="D236" s="52">
        <v>168380784</v>
      </c>
      <c r="E236" s="53">
        <v>168380784</v>
      </c>
      <c r="F236" s="53">
        <v>63650515</v>
      </c>
      <c r="G236" s="6">
        <f t="shared" si="45"/>
        <v>0.37801531438409264</v>
      </c>
      <c r="H236" s="67">
        <v>9363431</v>
      </c>
      <c r="I236" s="53">
        <v>12697024</v>
      </c>
      <c r="J236" s="68">
        <v>7299412</v>
      </c>
      <c r="K236" s="68">
        <v>29359867</v>
      </c>
      <c r="L236" s="67">
        <v>13142061</v>
      </c>
      <c r="M236" s="53">
        <v>10641165</v>
      </c>
      <c r="N236" s="68">
        <v>10507422</v>
      </c>
      <c r="O236" s="68">
        <v>34290648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26</v>
      </c>
      <c r="B237" s="32" t="s">
        <v>430</v>
      </c>
      <c r="C237" s="33" t="s">
        <v>431</v>
      </c>
      <c r="D237" s="52">
        <v>325552500</v>
      </c>
      <c r="E237" s="53">
        <v>325552500</v>
      </c>
      <c r="F237" s="53">
        <v>127917663</v>
      </c>
      <c r="G237" s="6">
        <f t="shared" si="45"/>
        <v>0.39292483700785585</v>
      </c>
      <c r="H237" s="67">
        <v>16422284</v>
      </c>
      <c r="I237" s="53">
        <v>20708457</v>
      </c>
      <c r="J237" s="68">
        <v>25896115</v>
      </c>
      <c r="K237" s="68">
        <v>63026856</v>
      </c>
      <c r="L237" s="67">
        <v>22022923</v>
      </c>
      <c r="M237" s="53">
        <v>18686856</v>
      </c>
      <c r="N237" s="68">
        <v>24181028</v>
      </c>
      <c r="O237" s="68">
        <v>64890807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26</v>
      </c>
      <c r="B238" s="32" t="s">
        <v>432</v>
      </c>
      <c r="C238" s="33" t="s">
        <v>433</v>
      </c>
      <c r="D238" s="52">
        <v>258174294</v>
      </c>
      <c r="E238" s="53">
        <v>258174294</v>
      </c>
      <c r="F238" s="53">
        <v>123055243</v>
      </c>
      <c r="G238" s="6">
        <f t="shared" si="45"/>
        <v>0.4766363106622846</v>
      </c>
      <c r="H238" s="67">
        <v>13111122</v>
      </c>
      <c r="I238" s="53">
        <v>19058460</v>
      </c>
      <c r="J238" s="68">
        <v>22608875</v>
      </c>
      <c r="K238" s="68">
        <v>54778457</v>
      </c>
      <c r="L238" s="67">
        <v>22057967</v>
      </c>
      <c r="M238" s="53">
        <v>19312116</v>
      </c>
      <c r="N238" s="68">
        <v>26906703</v>
      </c>
      <c r="O238" s="68">
        <v>68276786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45</v>
      </c>
      <c r="B239" s="32" t="s">
        <v>434</v>
      </c>
      <c r="C239" s="33" t="s">
        <v>435</v>
      </c>
      <c r="D239" s="52">
        <v>613046184</v>
      </c>
      <c r="E239" s="53">
        <v>613046184</v>
      </c>
      <c r="F239" s="53">
        <v>134598849</v>
      </c>
      <c r="G239" s="6">
        <f t="shared" si="45"/>
        <v>0.21955743712777112</v>
      </c>
      <c r="H239" s="67">
        <v>13058962</v>
      </c>
      <c r="I239" s="53">
        <v>18771391</v>
      </c>
      <c r="J239" s="68">
        <v>26913378</v>
      </c>
      <c r="K239" s="68">
        <v>58743731</v>
      </c>
      <c r="L239" s="67">
        <v>23612251</v>
      </c>
      <c r="M239" s="53">
        <v>26809673</v>
      </c>
      <c r="N239" s="68">
        <v>25433194</v>
      </c>
      <c r="O239" s="68">
        <v>75855118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436</v>
      </c>
      <c r="C240" s="36"/>
      <c r="D240" s="54">
        <f>SUM(D233:D239)</f>
        <v>4238483791</v>
      </c>
      <c r="E240" s="55">
        <f>SUM(E233:E239)</f>
        <v>4117562212</v>
      </c>
      <c r="F240" s="55">
        <f>SUM(F233:F239)</f>
        <v>1461122634</v>
      </c>
      <c r="G240" s="7">
        <f t="shared" si="45"/>
        <v>0.34472766820591577</v>
      </c>
      <c r="H240" s="69">
        <f aca="true" t="shared" si="47" ref="H240:W240">SUM(H233:H239)</f>
        <v>155850156</v>
      </c>
      <c r="I240" s="55">
        <f t="shared" si="47"/>
        <v>276971814</v>
      </c>
      <c r="J240" s="70">
        <f t="shared" si="47"/>
        <v>295798076</v>
      </c>
      <c r="K240" s="70">
        <f t="shared" si="47"/>
        <v>728620046</v>
      </c>
      <c r="L240" s="69">
        <f t="shared" si="47"/>
        <v>244318137</v>
      </c>
      <c r="M240" s="55">
        <f t="shared" si="47"/>
        <v>174219304</v>
      </c>
      <c r="N240" s="70">
        <f t="shared" si="47"/>
        <v>313965147</v>
      </c>
      <c r="O240" s="70">
        <f t="shared" si="47"/>
        <v>732502588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26</v>
      </c>
      <c r="B241" s="32" t="s">
        <v>437</v>
      </c>
      <c r="C241" s="33" t="s">
        <v>438</v>
      </c>
      <c r="D241" s="52">
        <v>296788045</v>
      </c>
      <c r="E241" s="53">
        <v>296788045</v>
      </c>
      <c r="F241" s="53">
        <v>160890561</v>
      </c>
      <c r="G241" s="6">
        <f t="shared" si="45"/>
        <v>0.5421059362414682</v>
      </c>
      <c r="H241" s="67">
        <v>38374524</v>
      </c>
      <c r="I241" s="53">
        <v>35519172</v>
      </c>
      <c r="J241" s="68">
        <v>19315779</v>
      </c>
      <c r="K241" s="68">
        <v>93209475</v>
      </c>
      <c r="L241" s="67">
        <v>15596491</v>
      </c>
      <c r="M241" s="53">
        <v>27191116</v>
      </c>
      <c r="N241" s="68">
        <v>24893479</v>
      </c>
      <c r="O241" s="68">
        <v>67681086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26</v>
      </c>
      <c r="B242" s="32" t="s">
        <v>439</v>
      </c>
      <c r="C242" s="33" t="s">
        <v>440</v>
      </c>
      <c r="D242" s="52">
        <v>1703254563</v>
      </c>
      <c r="E242" s="53">
        <v>1703254563</v>
      </c>
      <c r="F242" s="53">
        <v>760238966</v>
      </c>
      <c r="G242" s="6">
        <f t="shared" si="45"/>
        <v>0.4463448873202872</v>
      </c>
      <c r="H242" s="67">
        <v>34608476</v>
      </c>
      <c r="I242" s="53">
        <v>88037190</v>
      </c>
      <c r="J242" s="68">
        <v>177110750</v>
      </c>
      <c r="K242" s="68">
        <v>299756416</v>
      </c>
      <c r="L242" s="67">
        <v>148442311</v>
      </c>
      <c r="M242" s="53">
        <v>169353149</v>
      </c>
      <c r="N242" s="68">
        <v>142687090</v>
      </c>
      <c r="O242" s="68">
        <v>460482550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26</v>
      </c>
      <c r="B243" s="32" t="s">
        <v>441</v>
      </c>
      <c r="C243" s="33" t="s">
        <v>442</v>
      </c>
      <c r="D243" s="52">
        <v>229771754</v>
      </c>
      <c r="E243" s="53">
        <v>229771754</v>
      </c>
      <c r="F243" s="53">
        <v>102956286</v>
      </c>
      <c r="G243" s="6">
        <f t="shared" si="45"/>
        <v>0.44808068967432785</v>
      </c>
      <c r="H243" s="67">
        <v>8303791</v>
      </c>
      <c r="I243" s="53">
        <v>28329906</v>
      </c>
      <c r="J243" s="68">
        <v>15669751</v>
      </c>
      <c r="K243" s="68">
        <v>52303448</v>
      </c>
      <c r="L243" s="67">
        <v>11731268</v>
      </c>
      <c r="M243" s="53">
        <v>14315880</v>
      </c>
      <c r="N243" s="68">
        <v>24605690</v>
      </c>
      <c r="O243" s="68">
        <v>50652838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26</v>
      </c>
      <c r="B244" s="32" t="s">
        <v>443</v>
      </c>
      <c r="C244" s="33" t="s">
        <v>444</v>
      </c>
      <c r="D244" s="52">
        <v>486205876</v>
      </c>
      <c r="E244" s="53">
        <v>486205876</v>
      </c>
      <c r="F244" s="53">
        <v>197585655</v>
      </c>
      <c r="G244" s="6">
        <f t="shared" si="45"/>
        <v>0.4063826966171836</v>
      </c>
      <c r="H244" s="67">
        <v>26731220</v>
      </c>
      <c r="I244" s="53">
        <v>31322238</v>
      </c>
      <c r="J244" s="68">
        <v>30454939</v>
      </c>
      <c r="K244" s="68">
        <v>88508397</v>
      </c>
      <c r="L244" s="67">
        <v>33033668</v>
      </c>
      <c r="M244" s="53">
        <v>36766673</v>
      </c>
      <c r="N244" s="68">
        <v>39276917</v>
      </c>
      <c r="O244" s="68">
        <v>109077258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26</v>
      </c>
      <c r="B245" s="32" t="s">
        <v>445</v>
      </c>
      <c r="C245" s="33" t="s">
        <v>446</v>
      </c>
      <c r="D245" s="52">
        <v>386458000</v>
      </c>
      <c r="E245" s="53">
        <v>386458000</v>
      </c>
      <c r="F245" s="53">
        <v>184056879</v>
      </c>
      <c r="G245" s="6">
        <f t="shared" si="45"/>
        <v>0.4762661893401094</v>
      </c>
      <c r="H245" s="67">
        <v>24914314</v>
      </c>
      <c r="I245" s="53">
        <v>32669475</v>
      </c>
      <c r="J245" s="68">
        <v>0</v>
      </c>
      <c r="K245" s="68">
        <v>57583789</v>
      </c>
      <c r="L245" s="67">
        <v>18870126</v>
      </c>
      <c r="M245" s="53">
        <v>41546158</v>
      </c>
      <c r="N245" s="68">
        <v>66056806</v>
      </c>
      <c r="O245" s="68">
        <v>126473090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45</v>
      </c>
      <c r="B246" s="32" t="s">
        <v>447</v>
      </c>
      <c r="C246" s="33" t="s">
        <v>448</v>
      </c>
      <c r="D246" s="52">
        <v>177466449</v>
      </c>
      <c r="E246" s="53">
        <v>177466449</v>
      </c>
      <c r="F246" s="53">
        <v>53634217</v>
      </c>
      <c r="G246" s="6">
        <f t="shared" si="45"/>
        <v>0.3022217286829242</v>
      </c>
      <c r="H246" s="67">
        <v>8423960</v>
      </c>
      <c r="I246" s="53">
        <v>8334178</v>
      </c>
      <c r="J246" s="68">
        <v>8682833</v>
      </c>
      <c r="K246" s="68">
        <v>25440971</v>
      </c>
      <c r="L246" s="67">
        <v>8979344</v>
      </c>
      <c r="M246" s="53">
        <v>9925504</v>
      </c>
      <c r="N246" s="68">
        <v>9288398</v>
      </c>
      <c r="O246" s="68">
        <v>28193246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449</v>
      </c>
      <c r="C247" s="44"/>
      <c r="D247" s="61">
        <f>SUM(D241:D246)</f>
        <v>3279944687</v>
      </c>
      <c r="E247" s="62">
        <f>SUM(E241:E246)</f>
        <v>3279944687</v>
      </c>
      <c r="F247" s="62">
        <f>SUM(F241:F246)</f>
        <v>1459362564</v>
      </c>
      <c r="G247" s="9">
        <f t="shared" si="45"/>
        <v>0.4449351142365774</v>
      </c>
      <c r="H247" s="74">
        <f aca="true" t="shared" si="48" ref="H247:W247">SUM(H241:H246)</f>
        <v>141356285</v>
      </c>
      <c r="I247" s="62">
        <f t="shared" si="48"/>
        <v>224212159</v>
      </c>
      <c r="J247" s="75">
        <f t="shared" si="48"/>
        <v>251234052</v>
      </c>
      <c r="K247" s="75">
        <f t="shared" si="48"/>
        <v>616802496</v>
      </c>
      <c r="L247" s="74">
        <f t="shared" si="48"/>
        <v>236653208</v>
      </c>
      <c r="M247" s="62">
        <f t="shared" si="48"/>
        <v>299098480</v>
      </c>
      <c r="N247" s="75">
        <f t="shared" si="48"/>
        <v>306808380</v>
      </c>
      <c r="O247" s="75">
        <f t="shared" si="48"/>
        <v>842560068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450</v>
      </c>
      <c r="C248" s="39"/>
      <c r="D248" s="56">
        <f>SUM(D224:D231,D233:D239,D241:D246)</f>
        <v>11011276265</v>
      </c>
      <c r="E248" s="57">
        <f>SUM(E224:E231,E233:E239,E241:E246)</f>
        <v>10890354686</v>
      </c>
      <c r="F248" s="57">
        <f>SUM(F224:F231,F233:F239,F241:F246)</f>
        <v>3984070423</v>
      </c>
      <c r="G248" s="8">
        <f t="shared" si="45"/>
        <v>0.36181731591492317</v>
      </c>
      <c r="H248" s="71">
        <f aca="true" t="shared" si="49" ref="H248:W248">SUM(H224:H231,H233:H239,H241:H246)</f>
        <v>469727043</v>
      </c>
      <c r="I248" s="57">
        <f t="shared" si="49"/>
        <v>717900287</v>
      </c>
      <c r="J248" s="72">
        <f t="shared" si="49"/>
        <v>739123231</v>
      </c>
      <c r="K248" s="72">
        <f t="shared" si="49"/>
        <v>1926750561</v>
      </c>
      <c r="L248" s="71">
        <f t="shared" si="49"/>
        <v>626524407</v>
      </c>
      <c r="M248" s="57">
        <f t="shared" si="49"/>
        <v>647716662</v>
      </c>
      <c r="N248" s="72">
        <f t="shared" si="49"/>
        <v>783078793</v>
      </c>
      <c r="O248" s="72">
        <f t="shared" si="49"/>
        <v>2057319862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451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26</v>
      </c>
      <c r="B251" s="32" t="s">
        <v>452</v>
      </c>
      <c r="C251" s="33" t="s">
        <v>453</v>
      </c>
      <c r="D251" s="52">
        <v>197565000</v>
      </c>
      <c r="E251" s="53">
        <v>197565000</v>
      </c>
      <c r="F251" s="53">
        <v>94879487</v>
      </c>
      <c r="G251" s="6">
        <f aca="true" t="shared" si="50" ref="G251:G278">IF($D251=0,0,$F251/$D251)</f>
        <v>0.48024441070027585</v>
      </c>
      <c r="H251" s="67">
        <v>8183504</v>
      </c>
      <c r="I251" s="53">
        <v>14848965</v>
      </c>
      <c r="J251" s="68">
        <v>12891565</v>
      </c>
      <c r="K251" s="68">
        <v>35924034</v>
      </c>
      <c r="L251" s="67">
        <v>15698542</v>
      </c>
      <c r="M251" s="53">
        <v>24405640</v>
      </c>
      <c r="N251" s="68">
        <v>18851271</v>
      </c>
      <c r="O251" s="68">
        <v>58955453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26</v>
      </c>
      <c r="B252" s="32" t="s">
        <v>454</v>
      </c>
      <c r="C252" s="33" t="s">
        <v>455</v>
      </c>
      <c r="D252" s="52">
        <v>1166180200</v>
      </c>
      <c r="E252" s="53">
        <v>1166180200</v>
      </c>
      <c r="F252" s="53">
        <v>399731289</v>
      </c>
      <c r="G252" s="6">
        <f t="shared" si="50"/>
        <v>0.34276974433282265</v>
      </c>
      <c r="H252" s="67">
        <v>62497236</v>
      </c>
      <c r="I252" s="53">
        <v>79129787</v>
      </c>
      <c r="J252" s="68">
        <v>76617812</v>
      </c>
      <c r="K252" s="68">
        <v>218244835</v>
      </c>
      <c r="L252" s="67">
        <v>66796948</v>
      </c>
      <c r="M252" s="53">
        <v>70844142</v>
      </c>
      <c r="N252" s="68">
        <v>43845364</v>
      </c>
      <c r="O252" s="68">
        <v>181486454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26</v>
      </c>
      <c r="B253" s="32" t="s">
        <v>456</v>
      </c>
      <c r="C253" s="33" t="s">
        <v>457</v>
      </c>
      <c r="D253" s="52">
        <v>2587145639</v>
      </c>
      <c r="E253" s="53">
        <v>2587145639</v>
      </c>
      <c r="F253" s="53">
        <v>1057447122</v>
      </c>
      <c r="G253" s="6">
        <f t="shared" si="50"/>
        <v>0.4087311924228321</v>
      </c>
      <c r="H253" s="67">
        <v>92415766</v>
      </c>
      <c r="I253" s="53">
        <v>173211797</v>
      </c>
      <c r="J253" s="68">
        <v>173304823</v>
      </c>
      <c r="K253" s="68">
        <v>438932386</v>
      </c>
      <c r="L253" s="67">
        <v>262738879</v>
      </c>
      <c r="M253" s="53">
        <v>160647829</v>
      </c>
      <c r="N253" s="68">
        <v>195128028</v>
      </c>
      <c r="O253" s="68">
        <v>618514736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26</v>
      </c>
      <c r="B254" s="32" t="s">
        <v>458</v>
      </c>
      <c r="C254" s="33" t="s">
        <v>459</v>
      </c>
      <c r="D254" s="52">
        <v>107600960</v>
      </c>
      <c r="E254" s="53">
        <v>107600960</v>
      </c>
      <c r="F254" s="53">
        <v>43095593</v>
      </c>
      <c r="G254" s="6">
        <f t="shared" si="50"/>
        <v>0.4005130902177824</v>
      </c>
      <c r="H254" s="67">
        <v>8685992</v>
      </c>
      <c r="I254" s="53">
        <v>9538766</v>
      </c>
      <c r="J254" s="68">
        <v>6260039</v>
      </c>
      <c r="K254" s="68">
        <v>24484797</v>
      </c>
      <c r="L254" s="67">
        <v>5912794</v>
      </c>
      <c r="M254" s="53">
        <v>7038356</v>
      </c>
      <c r="N254" s="68">
        <v>5659646</v>
      </c>
      <c r="O254" s="68">
        <v>18610796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26</v>
      </c>
      <c r="B255" s="32" t="s">
        <v>460</v>
      </c>
      <c r="C255" s="33" t="s">
        <v>461</v>
      </c>
      <c r="D255" s="52">
        <v>431365943</v>
      </c>
      <c r="E255" s="53">
        <v>431365943</v>
      </c>
      <c r="F255" s="53">
        <v>179406552</v>
      </c>
      <c r="G255" s="6">
        <f t="shared" si="50"/>
        <v>0.4159033760344868</v>
      </c>
      <c r="H255" s="67">
        <v>20497894</v>
      </c>
      <c r="I255" s="53">
        <v>32015852</v>
      </c>
      <c r="J255" s="68">
        <v>24503803</v>
      </c>
      <c r="K255" s="68">
        <v>77017549</v>
      </c>
      <c r="L255" s="67">
        <v>33983860</v>
      </c>
      <c r="M255" s="53">
        <v>32877905</v>
      </c>
      <c r="N255" s="68">
        <v>35527238</v>
      </c>
      <c r="O255" s="68">
        <v>102389003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45</v>
      </c>
      <c r="B256" s="32" t="s">
        <v>462</v>
      </c>
      <c r="C256" s="33" t="s">
        <v>463</v>
      </c>
      <c r="D256" s="52">
        <v>236481000</v>
      </c>
      <c r="E256" s="53">
        <v>236481000</v>
      </c>
      <c r="F256" s="53">
        <v>120902848</v>
      </c>
      <c r="G256" s="6">
        <f t="shared" si="50"/>
        <v>0.5112581898757194</v>
      </c>
      <c r="H256" s="67">
        <v>16740250</v>
      </c>
      <c r="I256" s="53">
        <v>22755820</v>
      </c>
      <c r="J256" s="68">
        <v>19367353</v>
      </c>
      <c r="K256" s="68">
        <v>58863423</v>
      </c>
      <c r="L256" s="67">
        <v>20667067</v>
      </c>
      <c r="M256" s="53">
        <v>20772601</v>
      </c>
      <c r="N256" s="68">
        <v>20599757</v>
      </c>
      <c r="O256" s="68">
        <v>62039425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464</v>
      </c>
      <c r="C257" s="36"/>
      <c r="D257" s="54">
        <f>SUM(D251:D256)</f>
        <v>4726338742</v>
      </c>
      <c r="E257" s="55">
        <f>SUM(E251:E256)</f>
        <v>4726338742</v>
      </c>
      <c r="F257" s="55">
        <f>SUM(F251:F256)</f>
        <v>1895462891</v>
      </c>
      <c r="G257" s="7">
        <f t="shared" si="50"/>
        <v>0.40104253936693396</v>
      </c>
      <c r="H257" s="69">
        <f aca="true" t="shared" si="51" ref="H257:W257">SUM(H251:H256)</f>
        <v>209020642</v>
      </c>
      <c r="I257" s="55">
        <f t="shared" si="51"/>
        <v>331500987</v>
      </c>
      <c r="J257" s="70">
        <f t="shared" si="51"/>
        <v>312945395</v>
      </c>
      <c r="K257" s="70">
        <f t="shared" si="51"/>
        <v>853467024</v>
      </c>
      <c r="L257" s="69">
        <f t="shared" si="51"/>
        <v>405798090</v>
      </c>
      <c r="M257" s="55">
        <f t="shared" si="51"/>
        <v>316586473</v>
      </c>
      <c r="N257" s="70">
        <f t="shared" si="51"/>
        <v>319611304</v>
      </c>
      <c r="O257" s="70">
        <f t="shared" si="51"/>
        <v>1041995867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26</v>
      </c>
      <c r="B258" s="32" t="s">
        <v>465</v>
      </c>
      <c r="C258" s="33" t="s">
        <v>466</v>
      </c>
      <c r="D258" s="52">
        <v>68886832</v>
      </c>
      <c r="E258" s="53">
        <v>68886832</v>
      </c>
      <c r="F258" s="53">
        <v>41288033</v>
      </c>
      <c r="G258" s="6">
        <f t="shared" si="50"/>
        <v>0.5993603102549411</v>
      </c>
      <c r="H258" s="67">
        <v>4575321</v>
      </c>
      <c r="I258" s="53">
        <v>5875736</v>
      </c>
      <c r="J258" s="68">
        <v>6450550</v>
      </c>
      <c r="K258" s="68">
        <v>16901607</v>
      </c>
      <c r="L258" s="67">
        <v>8027180</v>
      </c>
      <c r="M258" s="53">
        <v>8759697</v>
      </c>
      <c r="N258" s="68">
        <v>7599549</v>
      </c>
      <c r="O258" s="68">
        <v>24386426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26</v>
      </c>
      <c r="B259" s="32" t="s">
        <v>467</v>
      </c>
      <c r="C259" s="33" t="s">
        <v>468</v>
      </c>
      <c r="D259" s="52">
        <v>129958419</v>
      </c>
      <c r="E259" s="53">
        <v>129958419</v>
      </c>
      <c r="F259" s="53">
        <v>76775859</v>
      </c>
      <c r="G259" s="6">
        <f t="shared" si="50"/>
        <v>0.5907724916228783</v>
      </c>
      <c r="H259" s="67">
        <v>15576902</v>
      </c>
      <c r="I259" s="53">
        <v>16486026</v>
      </c>
      <c r="J259" s="68">
        <v>14332667</v>
      </c>
      <c r="K259" s="68">
        <v>46395595</v>
      </c>
      <c r="L259" s="67">
        <v>15663959</v>
      </c>
      <c r="M259" s="53">
        <v>9188107</v>
      </c>
      <c r="N259" s="68">
        <v>5528198</v>
      </c>
      <c r="O259" s="68">
        <v>30380264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26</v>
      </c>
      <c r="B260" s="32" t="s">
        <v>469</v>
      </c>
      <c r="C260" s="33" t="s">
        <v>470</v>
      </c>
      <c r="D260" s="52">
        <v>480961384</v>
      </c>
      <c r="E260" s="53">
        <v>480961384</v>
      </c>
      <c r="F260" s="53">
        <v>198059817</v>
      </c>
      <c r="G260" s="6">
        <f t="shared" si="50"/>
        <v>0.4117998317303578</v>
      </c>
      <c r="H260" s="67">
        <v>18580244</v>
      </c>
      <c r="I260" s="53">
        <v>23841013</v>
      </c>
      <c r="J260" s="68">
        <v>25461436</v>
      </c>
      <c r="K260" s="68">
        <v>67882693</v>
      </c>
      <c r="L260" s="67">
        <v>28624949</v>
      </c>
      <c r="M260" s="53">
        <v>9149178</v>
      </c>
      <c r="N260" s="68">
        <v>92402997</v>
      </c>
      <c r="O260" s="68">
        <v>130177124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26</v>
      </c>
      <c r="B261" s="32" t="s">
        <v>471</v>
      </c>
      <c r="C261" s="33" t="s">
        <v>472</v>
      </c>
      <c r="D261" s="52">
        <v>334286000</v>
      </c>
      <c r="E261" s="53">
        <v>334286000</v>
      </c>
      <c r="F261" s="53">
        <v>74348009</v>
      </c>
      <c r="G261" s="6">
        <f t="shared" si="50"/>
        <v>0.22240838383898817</v>
      </c>
      <c r="H261" s="67">
        <v>17741607</v>
      </c>
      <c r="I261" s="53">
        <v>19308116</v>
      </c>
      <c r="J261" s="68">
        <v>19481260</v>
      </c>
      <c r="K261" s="68">
        <v>56530983</v>
      </c>
      <c r="L261" s="67">
        <v>17817026</v>
      </c>
      <c r="M261" s="53">
        <v>0</v>
      </c>
      <c r="N261" s="68">
        <v>0</v>
      </c>
      <c r="O261" s="68">
        <v>17817026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26</v>
      </c>
      <c r="B262" s="32" t="s">
        <v>473</v>
      </c>
      <c r="C262" s="33" t="s">
        <v>474</v>
      </c>
      <c r="D262" s="52">
        <v>219368409</v>
      </c>
      <c r="E262" s="53">
        <v>219368409</v>
      </c>
      <c r="F262" s="53">
        <v>64376720</v>
      </c>
      <c r="G262" s="6">
        <f t="shared" si="50"/>
        <v>0.2934639508645021</v>
      </c>
      <c r="H262" s="67">
        <v>10939928</v>
      </c>
      <c r="I262" s="53">
        <v>22367886</v>
      </c>
      <c r="J262" s="68">
        <v>10135682</v>
      </c>
      <c r="K262" s="68">
        <v>43443496</v>
      </c>
      <c r="L262" s="67">
        <v>11161807</v>
      </c>
      <c r="M262" s="53">
        <v>0</v>
      </c>
      <c r="N262" s="68">
        <v>9771417</v>
      </c>
      <c r="O262" s="68">
        <v>20933224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45</v>
      </c>
      <c r="B263" s="32" t="s">
        <v>475</v>
      </c>
      <c r="C263" s="33" t="s">
        <v>476</v>
      </c>
      <c r="D263" s="52">
        <v>356705000</v>
      </c>
      <c r="E263" s="53">
        <v>356705000</v>
      </c>
      <c r="F263" s="53">
        <v>200863763</v>
      </c>
      <c r="G263" s="6">
        <f t="shared" si="50"/>
        <v>0.5631089079211112</v>
      </c>
      <c r="H263" s="67">
        <v>17307194</v>
      </c>
      <c r="I263" s="53">
        <v>43267858</v>
      </c>
      <c r="J263" s="68">
        <v>31412465</v>
      </c>
      <c r="K263" s="68">
        <v>91987517</v>
      </c>
      <c r="L263" s="67">
        <v>31683616</v>
      </c>
      <c r="M263" s="53">
        <v>44291329</v>
      </c>
      <c r="N263" s="68">
        <v>32901301</v>
      </c>
      <c r="O263" s="68">
        <v>108876246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477</v>
      </c>
      <c r="C264" s="36"/>
      <c r="D264" s="54">
        <f>SUM(D258:D263)</f>
        <v>1590166044</v>
      </c>
      <c r="E264" s="55">
        <f>SUM(E258:E263)</f>
        <v>1590166044</v>
      </c>
      <c r="F264" s="55">
        <f>SUM(F258:F263)</f>
        <v>655712201</v>
      </c>
      <c r="G264" s="7">
        <f t="shared" si="50"/>
        <v>0.41235454842852876</v>
      </c>
      <c r="H264" s="69">
        <f aca="true" t="shared" si="52" ref="H264:W264">SUM(H258:H263)</f>
        <v>84721196</v>
      </c>
      <c r="I264" s="55">
        <f t="shared" si="52"/>
        <v>131146635</v>
      </c>
      <c r="J264" s="70">
        <f t="shared" si="52"/>
        <v>107274060</v>
      </c>
      <c r="K264" s="70">
        <f t="shared" si="52"/>
        <v>323141891</v>
      </c>
      <c r="L264" s="69">
        <f t="shared" si="52"/>
        <v>112978537</v>
      </c>
      <c r="M264" s="55">
        <f t="shared" si="52"/>
        <v>71388311</v>
      </c>
      <c r="N264" s="70">
        <f t="shared" si="52"/>
        <v>148203462</v>
      </c>
      <c r="O264" s="70">
        <f t="shared" si="52"/>
        <v>332570310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26</v>
      </c>
      <c r="B265" s="32" t="s">
        <v>478</v>
      </c>
      <c r="C265" s="33" t="s">
        <v>479</v>
      </c>
      <c r="D265" s="52">
        <v>226347528</v>
      </c>
      <c r="E265" s="53">
        <v>226347528</v>
      </c>
      <c r="F265" s="53">
        <v>111797807</v>
      </c>
      <c r="G265" s="6">
        <f t="shared" si="50"/>
        <v>0.49392104251299795</v>
      </c>
      <c r="H265" s="67">
        <v>16899747</v>
      </c>
      <c r="I265" s="53">
        <v>20790399</v>
      </c>
      <c r="J265" s="68">
        <v>15020530</v>
      </c>
      <c r="K265" s="68">
        <v>52710676</v>
      </c>
      <c r="L265" s="67">
        <v>22431443</v>
      </c>
      <c r="M265" s="53">
        <v>16237561</v>
      </c>
      <c r="N265" s="68">
        <v>20418127</v>
      </c>
      <c r="O265" s="68">
        <v>59087131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26</v>
      </c>
      <c r="B266" s="32" t="s">
        <v>480</v>
      </c>
      <c r="C266" s="33" t="s">
        <v>481</v>
      </c>
      <c r="D266" s="52">
        <v>109620600</v>
      </c>
      <c r="E266" s="53">
        <v>109620600</v>
      </c>
      <c r="F266" s="53">
        <v>13606198</v>
      </c>
      <c r="G266" s="6">
        <f t="shared" si="50"/>
        <v>0.12412081305885937</v>
      </c>
      <c r="H266" s="67">
        <v>7109907</v>
      </c>
      <c r="I266" s="53">
        <v>6496291</v>
      </c>
      <c r="J266" s="68">
        <v>0</v>
      </c>
      <c r="K266" s="68">
        <v>13606198</v>
      </c>
      <c r="L266" s="67">
        <v>0</v>
      </c>
      <c r="M266" s="53">
        <v>0</v>
      </c>
      <c r="N266" s="68">
        <v>0</v>
      </c>
      <c r="O266" s="68">
        <v>0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26</v>
      </c>
      <c r="B267" s="32" t="s">
        <v>482</v>
      </c>
      <c r="C267" s="33" t="s">
        <v>483</v>
      </c>
      <c r="D267" s="52">
        <v>118123146</v>
      </c>
      <c r="E267" s="53">
        <v>118123146</v>
      </c>
      <c r="F267" s="53">
        <v>46169207</v>
      </c>
      <c r="G267" s="6">
        <f t="shared" si="50"/>
        <v>0.3908565642164661</v>
      </c>
      <c r="H267" s="67">
        <v>5308628</v>
      </c>
      <c r="I267" s="53">
        <v>8594777</v>
      </c>
      <c r="J267" s="68">
        <v>7725007</v>
      </c>
      <c r="K267" s="68">
        <v>21628412</v>
      </c>
      <c r="L267" s="67">
        <v>7283967</v>
      </c>
      <c r="M267" s="53">
        <v>7623639</v>
      </c>
      <c r="N267" s="68">
        <v>9633189</v>
      </c>
      <c r="O267" s="68">
        <v>24540795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26</v>
      </c>
      <c r="B268" s="32" t="s">
        <v>484</v>
      </c>
      <c r="C268" s="33" t="s">
        <v>485</v>
      </c>
      <c r="D268" s="52">
        <v>198154878</v>
      </c>
      <c r="E268" s="53">
        <v>198154878</v>
      </c>
      <c r="F268" s="53">
        <v>73561956</v>
      </c>
      <c r="G268" s="6">
        <f t="shared" si="50"/>
        <v>0.3712346460630659</v>
      </c>
      <c r="H268" s="67">
        <v>12392456</v>
      </c>
      <c r="I268" s="53">
        <v>10234040</v>
      </c>
      <c r="J268" s="68">
        <v>10415107</v>
      </c>
      <c r="K268" s="68">
        <v>33041603</v>
      </c>
      <c r="L268" s="67">
        <v>20564175</v>
      </c>
      <c r="M268" s="53">
        <v>7671053</v>
      </c>
      <c r="N268" s="68">
        <v>12285125</v>
      </c>
      <c r="O268" s="68">
        <v>40520353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26</v>
      </c>
      <c r="B269" s="32" t="s">
        <v>486</v>
      </c>
      <c r="C269" s="33" t="s">
        <v>487</v>
      </c>
      <c r="D269" s="52">
        <v>66450000</v>
      </c>
      <c r="E269" s="53">
        <v>66450000</v>
      </c>
      <c r="F269" s="53">
        <v>31274777</v>
      </c>
      <c r="G269" s="6">
        <f t="shared" si="50"/>
        <v>0.4706512716328066</v>
      </c>
      <c r="H269" s="67">
        <v>3416735</v>
      </c>
      <c r="I269" s="53">
        <v>6849441</v>
      </c>
      <c r="J269" s="68">
        <v>3934317</v>
      </c>
      <c r="K269" s="68">
        <v>14200493</v>
      </c>
      <c r="L269" s="67">
        <v>3932016</v>
      </c>
      <c r="M269" s="53">
        <v>6391533</v>
      </c>
      <c r="N269" s="68">
        <v>6750735</v>
      </c>
      <c r="O269" s="68">
        <v>17074284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45</v>
      </c>
      <c r="B270" s="32" t="s">
        <v>488</v>
      </c>
      <c r="C270" s="33" t="s">
        <v>489</v>
      </c>
      <c r="D270" s="52">
        <v>153083221</v>
      </c>
      <c r="E270" s="53">
        <v>153083221</v>
      </c>
      <c r="F270" s="53">
        <v>132282272</v>
      </c>
      <c r="G270" s="6">
        <f t="shared" si="50"/>
        <v>0.8641199939214762</v>
      </c>
      <c r="H270" s="67">
        <v>7129156</v>
      </c>
      <c r="I270" s="53">
        <v>11683603</v>
      </c>
      <c r="J270" s="68">
        <v>23133135</v>
      </c>
      <c r="K270" s="68">
        <v>41945894</v>
      </c>
      <c r="L270" s="67">
        <v>14975641</v>
      </c>
      <c r="M270" s="53">
        <v>45627411</v>
      </c>
      <c r="N270" s="68">
        <v>29733326</v>
      </c>
      <c r="O270" s="68">
        <v>90336378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490</v>
      </c>
      <c r="C271" s="36"/>
      <c r="D271" s="54">
        <f>SUM(D265:D270)</f>
        <v>871779373</v>
      </c>
      <c r="E271" s="55">
        <f>SUM(E265:E270)</f>
        <v>871779373</v>
      </c>
      <c r="F271" s="55">
        <f>SUM(F265:F270)</f>
        <v>408692217</v>
      </c>
      <c r="G271" s="7">
        <f t="shared" si="50"/>
        <v>0.4688023479995781</v>
      </c>
      <c r="H271" s="69">
        <f aca="true" t="shared" si="53" ref="H271:W271">SUM(H265:H270)</f>
        <v>52256629</v>
      </c>
      <c r="I271" s="55">
        <f t="shared" si="53"/>
        <v>64648551</v>
      </c>
      <c r="J271" s="70">
        <f t="shared" si="53"/>
        <v>60228096</v>
      </c>
      <c r="K271" s="70">
        <f t="shared" si="53"/>
        <v>177133276</v>
      </c>
      <c r="L271" s="69">
        <f t="shared" si="53"/>
        <v>69187242</v>
      </c>
      <c r="M271" s="55">
        <f t="shared" si="53"/>
        <v>83551197</v>
      </c>
      <c r="N271" s="70">
        <f t="shared" si="53"/>
        <v>78820502</v>
      </c>
      <c r="O271" s="70">
        <f t="shared" si="53"/>
        <v>231558941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26</v>
      </c>
      <c r="B272" s="32" t="s">
        <v>491</v>
      </c>
      <c r="C272" s="33" t="s">
        <v>492</v>
      </c>
      <c r="D272" s="52">
        <v>115144637</v>
      </c>
      <c r="E272" s="53">
        <v>115144637</v>
      </c>
      <c r="F272" s="53">
        <v>41332154</v>
      </c>
      <c r="G272" s="6">
        <f t="shared" si="50"/>
        <v>0.3589585679096804</v>
      </c>
      <c r="H272" s="67">
        <v>4270544</v>
      </c>
      <c r="I272" s="53">
        <v>5732509</v>
      </c>
      <c r="J272" s="68">
        <v>4988043</v>
      </c>
      <c r="K272" s="68">
        <v>14991096</v>
      </c>
      <c r="L272" s="67">
        <v>6996568</v>
      </c>
      <c r="M272" s="53">
        <v>12906425</v>
      </c>
      <c r="N272" s="68">
        <v>6438065</v>
      </c>
      <c r="O272" s="68">
        <v>26341058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26</v>
      </c>
      <c r="B273" s="32" t="s">
        <v>493</v>
      </c>
      <c r="C273" s="33" t="s">
        <v>494</v>
      </c>
      <c r="D273" s="52">
        <v>879484783</v>
      </c>
      <c r="E273" s="53">
        <v>879484783</v>
      </c>
      <c r="F273" s="53">
        <v>425773146</v>
      </c>
      <c r="G273" s="6">
        <f t="shared" si="50"/>
        <v>0.4841165580462351</v>
      </c>
      <c r="H273" s="67">
        <v>77844133</v>
      </c>
      <c r="I273" s="53">
        <v>80381053</v>
      </c>
      <c r="J273" s="68">
        <v>71330916</v>
      </c>
      <c r="K273" s="68">
        <v>229556102</v>
      </c>
      <c r="L273" s="67">
        <v>65512745</v>
      </c>
      <c r="M273" s="53">
        <v>61109515</v>
      </c>
      <c r="N273" s="68">
        <v>69594784</v>
      </c>
      <c r="O273" s="68">
        <v>196217044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26</v>
      </c>
      <c r="B274" s="32" t="s">
        <v>495</v>
      </c>
      <c r="C274" s="33" t="s">
        <v>496</v>
      </c>
      <c r="D274" s="52">
        <v>1790937427</v>
      </c>
      <c r="E274" s="53">
        <v>1790937427</v>
      </c>
      <c r="F274" s="53">
        <v>683761961</v>
      </c>
      <c r="G274" s="6">
        <f t="shared" si="50"/>
        <v>0.38178997808168535</v>
      </c>
      <c r="H274" s="67">
        <v>167887336</v>
      </c>
      <c r="I274" s="53">
        <v>-5047577</v>
      </c>
      <c r="J274" s="68">
        <v>119071497</v>
      </c>
      <c r="K274" s="68">
        <v>281911256</v>
      </c>
      <c r="L274" s="67">
        <v>122746737</v>
      </c>
      <c r="M274" s="53">
        <v>109027232</v>
      </c>
      <c r="N274" s="68">
        <v>170076736</v>
      </c>
      <c r="O274" s="68">
        <v>401850705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26</v>
      </c>
      <c r="B275" s="32" t="s">
        <v>497</v>
      </c>
      <c r="C275" s="33" t="s">
        <v>498</v>
      </c>
      <c r="D275" s="52">
        <v>239388171</v>
      </c>
      <c r="E275" s="53">
        <v>239388171</v>
      </c>
      <c r="F275" s="53">
        <v>86558103</v>
      </c>
      <c r="G275" s="6">
        <f t="shared" si="50"/>
        <v>0.3615805352387274</v>
      </c>
      <c r="H275" s="67">
        <v>10250750</v>
      </c>
      <c r="I275" s="53">
        <v>11007563</v>
      </c>
      <c r="J275" s="68">
        <v>13700352</v>
      </c>
      <c r="K275" s="68">
        <v>34958665</v>
      </c>
      <c r="L275" s="67">
        <v>11764444</v>
      </c>
      <c r="M275" s="53">
        <v>12709430</v>
      </c>
      <c r="N275" s="68">
        <v>27125564</v>
      </c>
      <c r="O275" s="68">
        <v>51599438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45</v>
      </c>
      <c r="B276" s="32" t="s">
        <v>499</v>
      </c>
      <c r="C276" s="33" t="s">
        <v>500</v>
      </c>
      <c r="D276" s="52">
        <v>348690174</v>
      </c>
      <c r="E276" s="53">
        <v>348690174</v>
      </c>
      <c r="F276" s="53">
        <v>82466831</v>
      </c>
      <c r="G276" s="6">
        <f t="shared" si="50"/>
        <v>0.2365046025070956</v>
      </c>
      <c r="H276" s="67">
        <v>10661630</v>
      </c>
      <c r="I276" s="53">
        <v>14840959</v>
      </c>
      <c r="J276" s="68">
        <v>16257806</v>
      </c>
      <c r="K276" s="68">
        <v>41760395</v>
      </c>
      <c r="L276" s="67">
        <v>18695367</v>
      </c>
      <c r="M276" s="53">
        <v>10806404</v>
      </c>
      <c r="N276" s="68">
        <v>11204665</v>
      </c>
      <c r="O276" s="68">
        <v>40706436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501</v>
      </c>
      <c r="C277" s="44"/>
      <c r="D277" s="61">
        <f>SUM(D272:D276)</f>
        <v>3373645192</v>
      </c>
      <c r="E277" s="62">
        <f>SUM(E272:E276)</f>
        <v>3373645192</v>
      </c>
      <c r="F277" s="62">
        <f>SUM(F272:F276)</f>
        <v>1319892195</v>
      </c>
      <c r="G277" s="9">
        <f t="shared" si="50"/>
        <v>0.3912362207294027</v>
      </c>
      <c r="H277" s="74">
        <f aca="true" t="shared" si="54" ref="H277:W277">SUM(H272:H276)</f>
        <v>270914393</v>
      </c>
      <c r="I277" s="62">
        <f t="shared" si="54"/>
        <v>106914507</v>
      </c>
      <c r="J277" s="75">
        <f t="shared" si="54"/>
        <v>225348614</v>
      </c>
      <c r="K277" s="75">
        <f t="shared" si="54"/>
        <v>603177514</v>
      </c>
      <c r="L277" s="74">
        <f t="shared" si="54"/>
        <v>225715861</v>
      </c>
      <c r="M277" s="62">
        <f t="shared" si="54"/>
        <v>206559006</v>
      </c>
      <c r="N277" s="75">
        <f t="shared" si="54"/>
        <v>284439814</v>
      </c>
      <c r="O277" s="75">
        <f t="shared" si="54"/>
        <v>716714681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502</v>
      </c>
      <c r="C278" s="39"/>
      <c r="D278" s="56">
        <f>SUM(D251:D256,D258:D263,D265:D270,D272:D276)</f>
        <v>10561929351</v>
      </c>
      <c r="E278" s="57">
        <f>SUM(E251:E256,E258:E263,E265:E270,E272:E276)</f>
        <v>10561929351</v>
      </c>
      <c r="F278" s="57">
        <f>SUM(F251:F256,F258:F263,F265:F270,F272:F276)</f>
        <v>4279759504</v>
      </c>
      <c r="G278" s="8">
        <f t="shared" si="50"/>
        <v>0.405206223387093</v>
      </c>
      <c r="H278" s="71">
        <f aca="true" t="shared" si="55" ref="H278:W278">SUM(H251:H256,H258:H263,H265:H270,H272:H276)</f>
        <v>616912860</v>
      </c>
      <c r="I278" s="57">
        <f t="shared" si="55"/>
        <v>634210680</v>
      </c>
      <c r="J278" s="72">
        <f t="shared" si="55"/>
        <v>705796165</v>
      </c>
      <c r="K278" s="72">
        <f t="shared" si="55"/>
        <v>1956919705</v>
      </c>
      <c r="L278" s="71">
        <f t="shared" si="55"/>
        <v>813679730</v>
      </c>
      <c r="M278" s="57">
        <f t="shared" si="55"/>
        <v>678084987</v>
      </c>
      <c r="N278" s="72">
        <f t="shared" si="55"/>
        <v>831075082</v>
      </c>
      <c r="O278" s="72">
        <f t="shared" si="55"/>
        <v>2322839799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503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26</v>
      </c>
      <c r="B281" s="32" t="s">
        <v>504</v>
      </c>
      <c r="C281" s="33" t="s">
        <v>505</v>
      </c>
      <c r="D281" s="52">
        <v>88996306</v>
      </c>
      <c r="E281" s="53">
        <v>88996306</v>
      </c>
      <c r="F281" s="53">
        <v>52038331</v>
      </c>
      <c r="G281" s="6">
        <f aca="true" t="shared" si="56" ref="G281:G318">IF($D281=0,0,$F281/$D281)</f>
        <v>0.5847246176712099</v>
      </c>
      <c r="H281" s="67">
        <v>8090570</v>
      </c>
      <c r="I281" s="53">
        <v>11364075</v>
      </c>
      <c r="J281" s="68">
        <v>6500942</v>
      </c>
      <c r="K281" s="68">
        <v>25955587</v>
      </c>
      <c r="L281" s="67">
        <v>7010265</v>
      </c>
      <c r="M281" s="53">
        <v>9147904</v>
      </c>
      <c r="N281" s="68">
        <v>9924575</v>
      </c>
      <c r="O281" s="68">
        <v>26082744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26</v>
      </c>
      <c r="B282" s="32" t="s">
        <v>506</v>
      </c>
      <c r="C282" s="33" t="s">
        <v>507</v>
      </c>
      <c r="D282" s="52">
        <v>191519115</v>
      </c>
      <c r="E282" s="53">
        <v>191519115</v>
      </c>
      <c r="F282" s="53">
        <v>100623941</v>
      </c>
      <c r="G282" s="6">
        <f t="shared" si="56"/>
        <v>0.5253989451653429</v>
      </c>
      <c r="H282" s="67">
        <v>15768603</v>
      </c>
      <c r="I282" s="53">
        <v>11360192</v>
      </c>
      <c r="J282" s="68">
        <v>23264258</v>
      </c>
      <c r="K282" s="68">
        <v>50393053</v>
      </c>
      <c r="L282" s="67">
        <v>17843100</v>
      </c>
      <c r="M282" s="53">
        <v>13906780</v>
      </c>
      <c r="N282" s="68">
        <v>18481008</v>
      </c>
      <c r="O282" s="68">
        <v>50230888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26</v>
      </c>
      <c r="B283" s="32" t="s">
        <v>508</v>
      </c>
      <c r="C283" s="33" t="s">
        <v>509</v>
      </c>
      <c r="D283" s="52">
        <v>190435355</v>
      </c>
      <c r="E283" s="53">
        <v>190435355</v>
      </c>
      <c r="F283" s="53">
        <v>88595525</v>
      </c>
      <c r="G283" s="6">
        <f t="shared" si="56"/>
        <v>0.46522624435992993</v>
      </c>
      <c r="H283" s="67">
        <v>7174268</v>
      </c>
      <c r="I283" s="53">
        <v>17608859</v>
      </c>
      <c r="J283" s="68">
        <v>18233014</v>
      </c>
      <c r="K283" s="68">
        <v>43016141</v>
      </c>
      <c r="L283" s="67">
        <v>19243656</v>
      </c>
      <c r="M283" s="53">
        <v>14551757</v>
      </c>
      <c r="N283" s="68">
        <v>11783971</v>
      </c>
      <c r="O283" s="68">
        <v>45579384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45</v>
      </c>
      <c r="B284" s="32" t="s">
        <v>510</v>
      </c>
      <c r="C284" s="33" t="s">
        <v>511</v>
      </c>
      <c r="D284" s="52">
        <v>64965098</v>
      </c>
      <c r="E284" s="53">
        <v>64965098</v>
      </c>
      <c r="F284" s="53">
        <v>30799166</v>
      </c>
      <c r="G284" s="6">
        <f t="shared" si="56"/>
        <v>0.47408788639093563</v>
      </c>
      <c r="H284" s="67">
        <v>4132445</v>
      </c>
      <c r="I284" s="53">
        <v>4294584</v>
      </c>
      <c r="J284" s="68">
        <v>4660754</v>
      </c>
      <c r="K284" s="68">
        <v>13087783</v>
      </c>
      <c r="L284" s="67">
        <v>4571260</v>
      </c>
      <c r="M284" s="53">
        <v>8529404</v>
      </c>
      <c r="N284" s="68">
        <v>4610719</v>
      </c>
      <c r="O284" s="68">
        <v>17711383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512</v>
      </c>
      <c r="C285" s="36"/>
      <c r="D285" s="54">
        <f>SUM(D281:D284)</f>
        <v>535915874</v>
      </c>
      <c r="E285" s="55">
        <f>SUM(E281:E284)</f>
        <v>535915874</v>
      </c>
      <c r="F285" s="55">
        <f>SUM(F281:F284)</f>
        <v>272056963</v>
      </c>
      <c r="G285" s="7">
        <f t="shared" si="56"/>
        <v>0.5076486370321622</v>
      </c>
      <c r="H285" s="69">
        <f aca="true" t="shared" si="57" ref="H285:W285">SUM(H281:H284)</f>
        <v>35165886</v>
      </c>
      <c r="I285" s="55">
        <f t="shared" si="57"/>
        <v>44627710</v>
      </c>
      <c r="J285" s="70">
        <f t="shared" si="57"/>
        <v>52658968</v>
      </c>
      <c r="K285" s="70">
        <f t="shared" si="57"/>
        <v>132452564</v>
      </c>
      <c r="L285" s="69">
        <f t="shared" si="57"/>
        <v>48668281</v>
      </c>
      <c r="M285" s="55">
        <f t="shared" si="57"/>
        <v>46135845</v>
      </c>
      <c r="N285" s="70">
        <f t="shared" si="57"/>
        <v>44800273</v>
      </c>
      <c r="O285" s="70">
        <f t="shared" si="57"/>
        <v>139604399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26</v>
      </c>
      <c r="B286" s="32" t="s">
        <v>513</v>
      </c>
      <c r="C286" s="33" t="s">
        <v>514</v>
      </c>
      <c r="D286" s="52">
        <v>58181910</v>
      </c>
      <c r="E286" s="53">
        <v>58181910</v>
      </c>
      <c r="F286" s="53">
        <v>19869176</v>
      </c>
      <c r="G286" s="6">
        <f t="shared" si="56"/>
        <v>0.341500923568855</v>
      </c>
      <c r="H286" s="67">
        <v>2778002</v>
      </c>
      <c r="I286" s="53">
        <v>2817276</v>
      </c>
      <c r="J286" s="68">
        <v>3202279</v>
      </c>
      <c r="K286" s="68">
        <v>8797557</v>
      </c>
      <c r="L286" s="67">
        <v>3775513</v>
      </c>
      <c r="M286" s="53">
        <v>4291713</v>
      </c>
      <c r="N286" s="68">
        <v>3004393</v>
      </c>
      <c r="O286" s="68">
        <v>11071619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26</v>
      </c>
      <c r="B287" s="32" t="s">
        <v>515</v>
      </c>
      <c r="C287" s="33" t="s">
        <v>516</v>
      </c>
      <c r="D287" s="52">
        <v>179347893</v>
      </c>
      <c r="E287" s="53">
        <v>179347893</v>
      </c>
      <c r="F287" s="53">
        <v>72746514</v>
      </c>
      <c r="G287" s="6">
        <f t="shared" si="56"/>
        <v>0.40561677521352313</v>
      </c>
      <c r="H287" s="67">
        <v>6431731</v>
      </c>
      <c r="I287" s="53">
        <v>14819910</v>
      </c>
      <c r="J287" s="68">
        <v>11864127</v>
      </c>
      <c r="K287" s="68">
        <v>33115768</v>
      </c>
      <c r="L287" s="67">
        <v>15246437</v>
      </c>
      <c r="M287" s="53">
        <v>13434095</v>
      </c>
      <c r="N287" s="68">
        <v>10950214</v>
      </c>
      <c r="O287" s="68">
        <v>39630746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26</v>
      </c>
      <c r="B288" s="32" t="s">
        <v>517</v>
      </c>
      <c r="C288" s="33" t="s">
        <v>518</v>
      </c>
      <c r="D288" s="52">
        <v>34317597</v>
      </c>
      <c r="E288" s="53">
        <v>34317597</v>
      </c>
      <c r="F288" s="53">
        <v>13599443</v>
      </c>
      <c r="G288" s="6">
        <f t="shared" si="56"/>
        <v>0.39628191332860513</v>
      </c>
      <c r="H288" s="67">
        <v>2094428</v>
      </c>
      <c r="I288" s="53">
        <v>2352138</v>
      </c>
      <c r="J288" s="68">
        <v>1775213</v>
      </c>
      <c r="K288" s="68">
        <v>6221779</v>
      </c>
      <c r="L288" s="67">
        <v>3304117</v>
      </c>
      <c r="M288" s="53">
        <v>2108214</v>
      </c>
      <c r="N288" s="68">
        <v>1965333</v>
      </c>
      <c r="O288" s="68">
        <v>7377664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26</v>
      </c>
      <c r="B289" s="32" t="s">
        <v>519</v>
      </c>
      <c r="C289" s="33" t="s">
        <v>520</v>
      </c>
      <c r="D289" s="52">
        <v>55139550</v>
      </c>
      <c r="E289" s="53">
        <v>55139550</v>
      </c>
      <c r="F289" s="53">
        <v>23196004</v>
      </c>
      <c r="G289" s="6">
        <f t="shared" si="56"/>
        <v>0.42067815207051923</v>
      </c>
      <c r="H289" s="67">
        <v>2638164</v>
      </c>
      <c r="I289" s="53">
        <v>4811520</v>
      </c>
      <c r="J289" s="68">
        <v>5310354</v>
      </c>
      <c r="K289" s="68">
        <v>12760038</v>
      </c>
      <c r="L289" s="67">
        <v>4395586</v>
      </c>
      <c r="M289" s="53">
        <v>6040380</v>
      </c>
      <c r="N289" s="68">
        <v>0</v>
      </c>
      <c r="O289" s="68">
        <v>10435966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26</v>
      </c>
      <c r="B290" s="32" t="s">
        <v>521</v>
      </c>
      <c r="C290" s="33" t="s">
        <v>522</v>
      </c>
      <c r="D290" s="52">
        <v>61442000</v>
      </c>
      <c r="E290" s="53">
        <v>61442000</v>
      </c>
      <c r="F290" s="53">
        <v>17156011</v>
      </c>
      <c r="G290" s="6">
        <f t="shared" si="56"/>
        <v>0.2792228605839654</v>
      </c>
      <c r="H290" s="67">
        <v>1792639</v>
      </c>
      <c r="I290" s="53">
        <v>3042178</v>
      </c>
      <c r="J290" s="68">
        <v>2651716</v>
      </c>
      <c r="K290" s="68">
        <v>7486533</v>
      </c>
      <c r="L290" s="67">
        <v>3037979</v>
      </c>
      <c r="M290" s="53">
        <v>2519528</v>
      </c>
      <c r="N290" s="68">
        <v>4111971</v>
      </c>
      <c r="O290" s="68">
        <v>9669478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26</v>
      </c>
      <c r="B291" s="32" t="s">
        <v>523</v>
      </c>
      <c r="C291" s="33" t="s">
        <v>524</v>
      </c>
      <c r="D291" s="52">
        <v>45744210</v>
      </c>
      <c r="E291" s="53">
        <v>45744210</v>
      </c>
      <c r="F291" s="53">
        <v>14031391</v>
      </c>
      <c r="G291" s="6">
        <f t="shared" si="56"/>
        <v>0.30673589072802876</v>
      </c>
      <c r="H291" s="67">
        <v>1427614</v>
      </c>
      <c r="I291" s="53">
        <v>2862044</v>
      </c>
      <c r="J291" s="68">
        <v>2129883</v>
      </c>
      <c r="K291" s="68">
        <v>6419541</v>
      </c>
      <c r="L291" s="67">
        <v>1878442</v>
      </c>
      <c r="M291" s="53">
        <v>3350194</v>
      </c>
      <c r="N291" s="68">
        <v>2383214</v>
      </c>
      <c r="O291" s="68">
        <v>7611850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45</v>
      </c>
      <c r="B292" s="32" t="s">
        <v>525</v>
      </c>
      <c r="C292" s="33" t="s">
        <v>526</v>
      </c>
      <c r="D292" s="52">
        <v>83809331</v>
      </c>
      <c r="E292" s="53">
        <v>83809331</v>
      </c>
      <c r="F292" s="53">
        <v>36958832</v>
      </c>
      <c r="G292" s="6">
        <f t="shared" si="56"/>
        <v>0.4409870781572042</v>
      </c>
      <c r="H292" s="67">
        <v>4542962</v>
      </c>
      <c r="I292" s="53">
        <v>9233916</v>
      </c>
      <c r="J292" s="68">
        <v>4126651</v>
      </c>
      <c r="K292" s="68">
        <v>17903529</v>
      </c>
      <c r="L292" s="67">
        <v>5402235</v>
      </c>
      <c r="M292" s="53">
        <v>7177955</v>
      </c>
      <c r="N292" s="68">
        <v>6475113</v>
      </c>
      <c r="O292" s="68">
        <v>19055303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527</v>
      </c>
      <c r="C293" s="36"/>
      <c r="D293" s="54">
        <f>SUM(D286:D292)</f>
        <v>517982491</v>
      </c>
      <c r="E293" s="55">
        <f>SUM(E286:E292)</f>
        <v>517982491</v>
      </c>
      <c r="F293" s="55">
        <f>SUM(F286:F292)</f>
        <v>197557371</v>
      </c>
      <c r="G293" s="7">
        <f t="shared" si="56"/>
        <v>0.3813977777870488</v>
      </c>
      <c r="H293" s="69">
        <f aca="true" t="shared" si="58" ref="H293:W293">SUM(H286:H292)</f>
        <v>21705540</v>
      </c>
      <c r="I293" s="55">
        <f t="shared" si="58"/>
        <v>39938982</v>
      </c>
      <c r="J293" s="70">
        <f t="shared" si="58"/>
        <v>31060223</v>
      </c>
      <c r="K293" s="70">
        <f t="shared" si="58"/>
        <v>92704745</v>
      </c>
      <c r="L293" s="69">
        <f t="shared" si="58"/>
        <v>37040309</v>
      </c>
      <c r="M293" s="55">
        <f t="shared" si="58"/>
        <v>38922079</v>
      </c>
      <c r="N293" s="70">
        <f t="shared" si="58"/>
        <v>28890238</v>
      </c>
      <c r="O293" s="70">
        <f t="shared" si="58"/>
        <v>104852626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26</v>
      </c>
      <c r="B294" s="32" t="s">
        <v>528</v>
      </c>
      <c r="C294" s="33" t="s">
        <v>529</v>
      </c>
      <c r="D294" s="52">
        <v>86297784</v>
      </c>
      <c r="E294" s="53">
        <v>86297784</v>
      </c>
      <c r="F294" s="53">
        <v>30204634</v>
      </c>
      <c r="G294" s="6">
        <f t="shared" si="56"/>
        <v>0.35000474635594353</v>
      </c>
      <c r="H294" s="67">
        <v>5827565</v>
      </c>
      <c r="I294" s="53">
        <v>4848332</v>
      </c>
      <c r="J294" s="68">
        <v>4520146</v>
      </c>
      <c r="K294" s="68">
        <v>15196043</v>
      </c>
      <c r="L294" s="67">
        <v>6125850</v>
      </c>
      <c r="M294" s="53">
        <v>4164443</v>
      </c>
      <c r="N294" s="68">
        <v>4718298</v>
      </c>
      <c r="O294" s="68">
        <v>15008591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26</v>
      </c>
      <c r="B295" s="32" t="s">
        <v>530</v>
      </c>
      <c r="C295" s="33" t="s">
        <v>531</v>
      </c>
      <c r="D295" s="52">
        <v>79529656</v>
      </c>
      <c r="E295" s="53">
        <v>79529656</v>
      </c>
      <c r="F295" s="53">
        <v>36065892</v>
      </c>
      <c r="G295" s="6">
        <f t="shared" si="56"/>
        <v>0.4534898528921086</v>
      </c>
      <c r="H295" s="67">
        <v>3932122</v>
      </c>
      <c r="I295" s="53">
        <v>7515751</v>
      </c>
      <c r="J295" s="68">
        <v>7206196</v>
      </c>
      <c r="K295" s="68">
        <v>18654069</v>
      </c>
      <c r="L295" s="67">
        <v>6035415</v>
      </c>
      <c r="M295" s="53">
        <v>6394247</v>
      </c>
      <c r="N295" s="68">
        <v>4982161</v>
      </c>
      <c r="O295" s="68">
        <v>17411823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26</v>
      </c>
      <c r="B296" s="32" t="s">
        <v>532</v>
      </c>
      <c r="C296" s="33" t="s">
        <v>533</v>
      </c>
      <c r="D296" s="52">
        <v>167579572</v>
      </c>
      <c r="E296" s="53">
        <v>167579572</v>
      </c>
      <c r="F296" s="53">
        <v>72671332</v>
      </c>
      <c r="G296" s="6">
        <f t="shared" si="56"/>
        <v>0.4336526888850152</v>
      </c>
      <c r="H296" s="67">
        <v>11473737</v>
      </c>
      <c r="I296" s="53">
        <v>16012066</v>
      </c>
      <c r="J296" s="68">
        <v>11566278</v>
      </c>
      <c r="K296" s="68">
        <v>39052081</v>
      </c>
      <c r="L296" s="67">
        <v>11238077</v>
      </c>
      <c r="M296" s="53">
        <v>11656626</v>
      </c>
      <c r="N296" s="68">
        <v>10724548</v>
      </c>
      <c r="O296" s="68">
        <v>33619251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26</v>
      </c>
      <c r="B297" s="32" t="s">
        <v>534</v>
      </c>
      <c r="C297" s="33" t="s">
        <v>535</v>
      </c>
      <c r="D297" s="52">
        <v>41003084</v>
      </c>
      <c r="E297" s="53">
        <v>41003084</v>
      </c>
      <c r="F297" s="53">
        <v>19896994</v>
      </c>
      <c r="G297" s="6">
        <f t="shared" si="56"/>
        <v>0.4852560358630585</v>
      </c>
      <c r="H297" s="67">
        <v>6704702</v>
      </c>
      <c r="I297" s="53">
        <v>2637381</v>
      </c>
      <c r="J297" s="68">
        <v>2053586</v>
      </c>
      <c r="K297" s="68">
        <v>11395669</v>
      </c>
      <c r="L297" s="67">
        <v>2242987</v>
      </c>
      <c r="M297" s="53">
        <v>2249442</v>
      </c>
      <c r="N297" s="68">
        <v>4008896</v>
      </c>
      <c r="O297" s="68">
        <v>8501325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26</v>
      </c>
      <c r="B298" s="32" t="s">
        <v>536</v>
      </c>
      <c r="C298" s="33" t="s">
        <v>537</v>
      </c>
      <c r="D298" s="52">
        <v>49538136</v>
      </c>
      <c r="E298" s="53">
        <v>49538136</v>
      </c>
      <c r="F298" s="53">
        <v>8599434</v>
      </c>
      <c r="G298" s="6">
        <f t="shared" si="56"/>
        <v>0.17359219975495244</v>
      </c>
      <c r="H298" s="67">
        <v>2927361</v>
      </c>
      <c r="I298" s="53">
        <v>1573484</v>
      </c>
      <c r="J298" s="68">
        <v>1078610</v>
      </c>
      <c r="K298" s="68">
        <v>5579455</v>
      </c>
      <c r="L298" s="67">
        <v>1411716</v>
      </c>
      <c r="M298" s="53">
        <v>389671</v>
      </c>
      <c r="N298" s="68">
        <v>1218592</v>
      </c>
      <c r="O298" s="68">
        <v>3019979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26</v>
      </c>
      <c r="B299" s="32" t="s">
        <v>538</v>
      </c>
      <c r="C299" s="33" t="s">
        <v>539</v>
      </c>
      <c r="D299" s="52">
        <v>68565168</v>
      </c>
      <c r="E299" s="53">
        <v>68565168</v>
      </c>
      <c r="F299" s="53">
        <v>15573349</v>
      </c>
      <c r="G299" s="6">
        <f t="shared" si="56"/>
        <v>0.22713207674193986</v>
      </c>
      <c r="H299" s="67">
        <v>3465514</v>
      </c>
      <c r="I299" s="53">
        <v>2372122</v>
      </c>
      <c r="J299" s="68">
        <v>2049144</v>
      </c>
      <c r="K299" s="68">
        <v>7886780</v>
      </c>
      <c r="L299" s="67">
        <v>2220891</v>
      </c>
      <c r="M299" s="53">
        <v>2291177</v>
      </c>
      <c r="N299" s="68">
        <v>3174501</v>
      </c>
      <c r="O299" s="68">
        <v>7686569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26</v>
      </c>
      <c r="B300" s="32" t="s">
        <v>540</v>
      </c>
      <c r="C300" s="33" t="s">
        <v>541</v>
      </c>
      <c r="D300" s="52">
        <v>83275810</v>
      </c>
      <c r="E300" s="53">
        <v>83275810</v>
      </c>
      <c r="F300" s="53">
        <v>32134635</v>
      </c>
      <c r="G300" s="6">
        <f t="shared" si="56"/>
        <v>0.3858819866177225</v>
      </c>
      <c r="H300" s="67">
        <v>7143987</v>
      </c>
      <c r="I300" s="53">
        <v>5480772</v>
      </c>
      <c r="J300" s="68">
        <v>4250747</v>
      </c>
      <c r="K300" s="68">
        <v>16875506</v>
      </c>
      <c r="L300" s="67">
        <v>5428472</v>
      </c>
      <c r="M300" s="53">
        <v>4299700</v>
      </c>
      <c r="N300" s="68">
        <v>5530957</v>
      </c>
      <c r="O300" s="68">
        <v>15259129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26</v>
      </c>
      <c r="B301" s="32" t="s">
        <v>542</v>
      </c>
      <c r="C301" s="33" t="s">
        <v>543</v>
      </c>
      <c r="D301" s="52">
        <v>103369</v>
      </c>
      <c r="E301" s="53">
        <v>103369</v>
      </c>
      <c r="F301" s="53">
        <v>43934438</v>
      </c>
      <c r="G301" s="6">
        <f t="shared" si="56"/>
        <v>425.0252783716588</v>
      </c>
      <c r="H301" s="67">
        <v>6851965</v>
      </c>
      <c r="I301" s="53">
        <v>8087281</v>
      </c>
      <c r="J301" s="68">
        <v>7548546</v>
      </c>
      <c r="K301" s="68">
        <v>22487792</v>
      </c>
      <c r="L301" s="67">
        <v>6477169</v>
      </c>
      <c r="M301" s="53">
        <v>9524886</v>
      </c>
      <c r="N301" s="68">
        <v>5444591</v>
      </c>
      <c r="O301" s="68">
        <v>21446646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45</v>
      </c>
      <c r="B302" s="32" t="s">
        <v>544</v>
      </c>
      <c r="C302" s="33" t="s">
        <v>545</v>
      </c>
      <c r="D302" s="52">
        <v>54204780</v>
      </c>
      <c r="E302" s="53">
        <v>54204780</v>
      </c>
      <c r="F302" s="53">
        <v>19313345</v>
      </c>
      <c r="G302" s="6">
        <f t="shared" si="56"/>
        <v>0.3563033555343274</v>
      </c>
      <c r="H302" s="67">
        <v>2378979</v>
      </c>
      <c r="I302" s="53">
        <v>6362128</v>
      </c>
      <c r="J302" s="68">
        <v>2167537</v>
      </c>
      <c r="K302" s="68">
        <v>10908644</v>
      </c>
      <c r="L302" s="67">
        <v>3192905</v>
      </c>
      <c r="M302" s="53">
        <v>2804678</v>
      </c>
      <c r="N302" s="68">
        <v>2407118</v>
      </c>
      <c r="O302" s="68">
        <v>8404701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546</v>
      </c>
      <c r="C303" s="36"/>
      <c r="D303" s="54">
        <f>SUM(D294:D302)</f>
        <v>630097359</v>
      </c>
      <c r="E303" s="55">
        <f>SUM(E294:E302)</f>
        <v>630097359</v>
      </c>
      <c r="F303" s="55">
        <f>SUM(F294:F302)</f>
        <v>278394053</v>
      </c>
      <c r="G303" s="7">
        <f t="shared" si="56"/>
        <v>0.44182704311255494</v>
      </c>
      <c r="H303" s="69">
        <f aca="true" t="shared" si="59" ref="H303:W303">SUM(H294:H302)</f>
        <v>50705932</v>
      </c>
      <c r="I303" s="55">
        <f t="shared" si="59"/>
        <v>54889317</v>
      </c>
      <c r="J303" s="70">
        <f t="shared" si="59"/>
        <v>42440790</v>
      </c>
      <c r="K303" s="70">
        <f t="shared" si="59"/>
        <v>148036039</v>
      </c>
      <c r="L303" s="69">
        <f t="shared" si="59"/>
        <v>44373482</v>
      </c>
      <c r="M303" s="55">
        <f t="shared" si="59"/>
        <v>43774870</v>
      </c>
      <c r="N303" s="70">
        <f t="shared" si="59"/>
        <v>42209662</v>
      </c>
      <c r="O303" s="70">
        <f t="shared" si="59"/>
        <v>130358014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26</v>
      </c>
      <c r="B304" s="32" t="s">
        <v>547</v>
      </c>
      <c r="C304" s="33" t="s">
        <v>548</v>
      </c>
      <c r="D304" s="52">
        <v>20045599</v>
      </c>
      <c r="E304" s="53">
        <v>20045599</v>
      </c>
      <c r="F304" s="53">
        <v>10591418</v>
      </c>
      <c r="G304" s="6">
        <f t="shared" si="56"/>
        <v>0.5283662513651999</v>
      </c>
      <c r="H304" s="67">
        <v>1263607</v>
      </c>
      <c r="I304" s="53">
        <v>1711529</v>
      </c>
      <c r="J304" s="68">
        <v>2069002</v>
      </c>
      <c r="K304" s="68">
        <v>5044138</v>
      </c>
      <c r="L304" s="67">
        <v>1849127</v>
      </c>
      <c r="M304" s="53">
        <v>2353942</v>
      </c>
      <c r="N304" s="68">
        <v>1344211</v>
      </c>
      <c r="O304" s="68">
        <v>5547280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26</v>
      </c>
      <c r="B305" s="32" t="s">
        <v>549</v>
      </c>
      <c r="C305" s="33" t="s">
        <v>550</v>
      </c>
      <c r="D305" s="52">
        <v>145952962</v>
      </c>
      <c r="E305" s="53">
        <v>145952962</v>
      </c>
      <c r="F305" s="53">
        <v>61330078</v>
      </c>
      <c r="G305" s="6">
        <f t="shared" si="56"/>
        <v>0.4202044080475736</v>
      </c>
      <c r="H305" s="67">
        <v>10532413</v>
      </c>
      <c r="I305" s="53">
        <v>11956983</v>
      </c>
      <c r="J305" s="68">
        <v>7373976</v>
      </c>
      <c r="K305" s="68">
        <v>29863372</v>
      </c>
      <c r="L305" s="67">
        <v>11976575</v>
      </c>
      <c r="M305" s="53">
        <v>11049597</v>
      </c>
      <c r="N305" s="68">
        <v>8440534</v>
      </c>
      <c r="O305" s="68">
        <v>31466706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26</v>
      </c>
      <c r="B306" s="32" t="s">
        <v>551</v>
      </c>
      <c r="C306" s="33" t="s">
        <v>552</v>
      </c>
      <c r="D306" s="52">
        <v>418696821</v>
      </c>
      <c r="E306" s="53">
        <v>418696821</v>
      </c>
      <c r="F306" s="53">
        <v>214475740</v>
      </c>
      <c r="G306" s="6">
        <f t="shared" si="56"/>
        <v>0.5122459241217884</v>
      </c>
      <c r="H306" s="67">
        <v>31245297</v>
      </c>
      <c r="I306" s="53">
        <v>38316299</v>
      </c>
      <c r="J306" s="68">
        <v>35441309</v>
      </c>
      <c r="K306" s="68">
        <v>105002905</v>
      </c>
      <c r="L306" s="67">
        <v>32003355</v>
      </c>
      <c r="M306" s="53">
        <v>39450285</v>
      </c>
      <c r="N306" s="68">
        <v>38019195</v>
      </c>
      <c r="O306" s="68">
        <v>109472835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26</v>
      </c>
      <c r="B307" s="32" t="s">
        <v>553</v>
      </c>
      <c r="C307" s="33" t="s">
        <v>554</v>
      </c>
      <c r="D307" s="52">
        <v>31526481</v>
      </c>
      <c r="E307" s="53">
        <v>31526481</v>
      </c>
      <c r="F307" s="53">
        <v>8707845</v>
      </c>
      <c r="G307" s="6">
        <f t="shared" si="56"/>
        <v>0.2762073255178718</v>
      </c>
      <c r="H307" s="67">
        <v>2308744</v>
      </c>
      <c r="I307" s="53">
        <v>2050368</v>
      </c>
      <c r="J307" s="68">
        <v>1918799</v>
      </c>
      <c r="K307" s="68">
        <v>6277911</v>
      </c>
      <c r="L307" s="67">
        <v>-1279884</v>
      </c>
      <c r="M307" s="53">
        <v>2088537</v>
      </c>
      <c r="N307" s="68">
        <v>1621281</v>
      </c>
      <c r="O307" s="68">
        <v>2429934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26</v>
      </c>
      <c r="B308" s="32" t="s">
        <v>555</v>
      </c>
      <c r="C308" s="33" t="s">
        <v>556</v>
      </c>
      <c r="D308" s="52">
        <v>161318000</v>
      </c>
      <c r="E308" s="53">
        <v>161318000</v>
      </c>
      <c r="F308" s="53">
        <v>69285335</v>
      </c>
      <c r="G308" s="6">
        <f t="shared" si="56"/>
        <v>0.42949537559354817</v>
      </c>
      <c r="H308" s="67">
        <v>28778567</v>
      </c>
      <c r="I308" s="53">
        <v>0</v>
      </c>
      <c r="J308" s="68">
        <v>20876122</v>
      </c>
      <c r="K308" s="68">
        <v>49654689</v>
      </c>
      <c r="L308" s="67">
        <v>19630646</v>
      </c>
      <c r="M308" s="53">
        <v>0</v>
      </c>
      <c r="N308" s="68">
        <v>0</v>
      </c>
      <c r="O308" s="68">
        <v>19630646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26</v>
      </c>
      <c r="B309" s="32" t="s">
        <v>557</v>
      </c>
      <c r="C309" s="33" t="s">
        <v>558</v>
      </c>
      <c r="D309" s="52">
        <v>55294801</v>
      </c>
      <c r="E309" s="53">
        <v>55294801</v>
      </c>
      <c r="F309" s="53">
        <v>27608785</v>
      </c>
      <c r="G309" s="6">
        <f t="shared" si="56"/>
        <v>0.49930164320511794</v>
      </c>
      <c r="H309" s="67">
        <v>4723436</v>
      </c>
      <c r="I309" s="53">
        <v>5613933</v>
      </c>
      <c r="J309" s="68">
        <v>5397212</v>
      </c>
      <c r="K309" s="68">
        <v>15734581</v>
      </c>
      <c r="L309" s="67">
        <v>5398049</v>
      </c>
      <c r="M309" s="53">
        <v>3590155</v>
      </c>
      <c r="N309" s="68">
        <v>2886000</v>
      </c>
      <c r="O309" s="68">
        <v>11874204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45</v>
      </c>
      <c r="B310" s="32" t="s">
        <v>559</v>
      </c>
      <c r="C310" s="33" t="s">
        <v>560</v>
      </c>
      <c r="D310" s="52">
        <v>57959543</v>
      </c>
      <c r="E310" s="53">
        <v>57959543</v>
      </c>
      <c r="F310" s="53">
        <v>26388774</v>
      </c>
      <c r="G310" s="6">
        <f t="shared" si="56"/>
        <v>0.45529644704065386</v>
      </c>
      <c r="H310" s="67">
        <v>3311796</v>
      </c>
      <c r="I310" s="53">
        <v>3543008</v>
      </c>
      <c r="J310" s="68">
        <v>3874235</v>
      </c>
      <c r="K310" s="68">
        <v>10729039</v>
      </c>
      <c r="L310" s="67">
        <v>4493827</v>
      </c>
      <c r="M310" s="53">
        <v>5479616</v>
      </c>
      <c r="N310" s="68">
        <v>5686292</v>
      </c>
      <c r="O310" s="68">
        <v>15659735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561</v>
      </c>
      <c r="C311" s="36"/>
      <c r="D311" s="54">
        <f>SUM(D304:D310)</f>
        <v>890794207</v>
      </c>
      <c r="E311" s="55">
        <f>SUM(E304:E310)</f>
        <v>890794207</v>
      </c>
      <c r="F311" s="55">
        <f>SUM(F304:F310)</f>
        <v>418387975</v>
      </c>
      <c r="G311" s="7">
        <f t="shared" si="56"/>
        <v>0.4696797214353685</v>
      </c>
      <c r="H311" s="69">
        <f aca="true" t="shared" si="60" ref="H311:W311">SUM(H304:H310)</f>
        <v>82163860</v>
      </c>
      <c r="I311" s="55">
        <f t="shared" si="60"/>
        <v>63192120</v>
      </c>
      <c r="J311" s="70">
        <f t="shared" si="60"/>
        <v>76950655</v>
      </c>
      <c r="K311" s="70">
        <f t="shared" si="60"/>
        <v>222306635</v>
      </c>
      <c r="L311" s="69">
        <f t="shared" si="60"/>
        <v>74071695</v>
      </c>
      <c r="M311" s="55">
        <f t="shared" si="60"/>
        <v>64012132</v>
      </c>
      <c r="N311" s="70">
        <f t="shared" si="60"/>
        <v>57997513</v>
      </c>
      <c r="O311" s="70">
        <f t="shared" si="60"/>
        <v>196081340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26</v>
      </c>
      <c r="B312" s="32" t="s">
        <v>562</v>
      </c>
      <c r="C312" s="33" t="s">
        <v>563</v>
      </c>
      <c r="D312" s="52">
        <v>1371847468</v>
      </c>
      <c r="E312" s="53">
        <v>1371847468</v>
      </c>
      <c r="F312" s="53">
        <v>654326935</v>
      </c>
      <c r="G312" s="6">
        <f t="shared" si="56"/>
        <v>0.4769677025055383</v>
      </c>
      <c r="H312" s="67">
        <v>171297120</v>
      </c>
      <c r="I312" s="53">
        <v>119153407</v>
      </c>
      <c r="J312" s="68">
        <v>95514303</v>
      </c>
      <c r="K312" s="68">
        <v>385964830</v>
      </c>
      <c r="L312" s="67">
        <v>77424808</v>
      </c>
      <c r="M312" s="53">
        <v>85185084</v>
      </c>
      <c r="N312" s="68">
        <v>105752213</v>
      </c>
      <c r="O312" s="68">
        <v>268362105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26</v>
      </c>
      <c r="B313" s="32" t="s">
        <v>564</v>
      </c>
      <c r="C313" s="33" t="s">
        <v>565</v>
      </c>
      <c r="D313" s="52">
        <v>81381000</v>
      </c>
      <c r="E313" s="53">
        <v>81381000</v>
      </c>
      <c r="F313" s="53">
        <v>37289565</v>
      </c>
      <c r="G313" s="6">
        <f t="shared" si="56"/>
        <v>0.4582097172558705</v>
      </c>
      <c r="H313" s="67">
        <v>6905709</v>
      </c>
      <c r="I313" s="53">
        <v>5454278</v>
      </c>
      <c r="J313" s="68">
        <v>13666275</v>
      </c>
      <c r="K313" s="68">
        <v>26026262</v>
      </c>
      <c r="L313" s="67">
        <v>6135742</v>
      </c>
      <c r="M313" s="53">
        <v>0</v>
      </c>
      <c r="N313" s="68">
        <v>5127561</v>
      </c>
      <c r="O313" s="68">
        <v>11263303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26</v>
      </c>
      <c r="B314" s="32" t="s">
        <v>566</v>
      </c>
      <c r="C314" s="33" t="s">
        <v>567</v>
      </c>
      <c r="D314" s="52">
        <v>151016088</v>
      </c>
      <c r="E314" s="53">
        <v>151016088</v>
      </c>
      <c r="F314" s="53">
        <v>68850652</v>
      </c>
      <c r="G314" s="6">
        <f t="shared" si="56"/>
        <v>0.45591600810107064</v>
      </c>
      <c r="H314" s="67">
        <v>2643265</v>
      </c>
      <c r="I314" s="53">
        <v>6462390</v>
      </c>
      <c r="J314" s="68">
        <v>4617262</v>
      </c>
      <c r="K314" s="68">
        <v>13722917</v>
      </c>
      <c r="L314" s="67">
        <v>6379950</v>
      </c>
      <c r="M314" s="53">
        <v>6950544</v>
      </c>
      <c r="N314" s="68">
        <v>41797241</v>
      </c>
      <c r="O314" s="68">
        <v>55127735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26</v>
      </c>
      <c r="B315" s="32" t="s">
        <v>568</v>
      </c>
      <c r="C315" s="33" t="s">
        <v>569</v>
      </c>
      <c r="D315" s="52">
        <v>184787027</v>
      </c>
      <c r="E315" s="53">
        <v>184787027</v>
      </c>
      <c r="F315" s="53">
        <v>70053216</v>
      </c>
      <c r="G315" s="6">
        <f t="shared" si="56"/>
        <v>0.37910245723039854</v>
      </c>
      <c r="H315" s="67">
        <v>9680501</v>
      </c>
      <c r="I315" s="53">
        <v>11713534</v>
      </c>
      <c r="J315" s="68">
        <v>12549071</v>
      </c>
      <c r="K315" s="68">
        <v>33943106</v>
      </c>
      <c r="L315" s="67">
        <v>9956806</v>
      </c>
      <c r="M315" s="53">
        <v>14187347</v>
      </c>
      <c r="N315" s="68">
        <v>11965957</v>
      </c>
      <c r="O315" s="68">
        <v>36110110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45</v>
      </c>
      <c r="B316" s="32" t="s">
        <v>570</v>
      </c>
      <c r="C316" s="33" t="s">
        <v>571</v>
      </c>
      <c r="D316" s="52">
        <v>120074990</v>
      </c>
      <c r="E316" s="53">
        <v>120074990</v>
      </c>
      <c r="F316" s="53">
        <v>39375372</v>
      </c>
      <c r="G316" s="6">
        <f t="shared" si="56"/>
        <v>0.32792317534234233</v>
      </c>
      <c r="H316" s="67">
        <v>4025522</v>
      </c>
      <c r="I316" s="53">
        <v>4481403</v>
      </c>
      <c r="J316" s="68">
        <v>7240589</v>
      </c>
      <c r="K316" s="68">
        <v>15747514</v>
      </c>
      <c r="L316" s="67">
        <v>6548845</v>
      </c>
      <c r="M316" s="53">
        <v>7493591</v>
      </c>
      <c r="N316" s="68">
        <v>9585422</v>
      </c>
      <c r="O316" s="68">
        <v>23627858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572</v>
      </c>
      <c r="C317" s="44"/>
      <c r="D317" s="61">
        <f>SUM(D312:D316)</f>
        <v>1909106573</v>
      </c>
      <c r="E317" s="62">
        <f>SUM(E312:E316)</f>
        <v>1909106573</v>
      </c>
      <c r="F317" s="62">
        <f>SUM(F312:F316)</f>
        <v>869895740</v>
      </c>
      <c r="G317" s="9">
        <f t="shared" si="56"/>
        <v>0.45565593471978477</v>
      </c>
      <c r="H317" s="74">
        <f aca="true" t="shared" si="61" ref="H317:W317">SUM(H312:H316)</f>
        <v>194552117</v>
      </c>
      <c r="I317" s="62">
        <f t="shared" si="61"/>
        <v>147265012</v>
      </c>
      <c r="J317" s="75">
        <f t="shared" si="61"/>
        <v>133587500</v>
      </c>
      <c r="K317" s="75">
        <f t="shared" si="61"/>
        <v>475404629</v>
      </c>
      <c r="L317" s="74">
        <f t="shared" si="61"/>
        <v>106446151</v>
      </c>
      <c r="M317" s="62">
        <f t="shared" si="61"/>
        <v>113816566</v>
      </c>
      <c r="N317" s="75">
        <f t="shared" si="61"/>
        <v>174228394</v>
      </c>
      <c r="O317" s="75">
        <f t="shared" si="61"/>
        <v>394491111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573</v>
      </c>
      <c r="C318" s="39"/>
      <c r="D318" s="56">
        <f>SUM(D281:D284,D286:D292,D294:D302,D304:D310,D312:D316)</f>
        <v>4483896504</v>
      </c>
      <c r="E318" s="57">
        <f>SUM(E281:E284,E286:E292,E294:E302,E304:E310,E312:E316)</f>
        <v>4483896504</v>
      </c>
      <c r="F318" s="57">
        <f>SUM(F281:F284,F286:F292,F294:F302,F304:F310,F312:F316)</f>
        <v>2036292102</v>
      </c>
      <c r="G318" s="8">
        <f t="shared" si="56"/>
        <v>0.45413450113834297</v>
      </c>
      <c r="H318" s="71">
        <f aca="true" t="shared" si="62" ref="H318:W318">SUM(H281:H284,H286:H292,H294:H302,H304:H310,H312:H316)</f>
        <v>384293335</v>
      </c>
      <c r="I318" s="57">
        <f t="shared" si="62"/>
        <v>349913141</v>
      </c>
      <c r="J318" s="72">
        <f t="shared" si="62"/>
        <v>336698136</v>
      </c>
      <c r="K318" s="72">
        <f t="shared" si="62"/>
        <v>1070904612</v>
      </c>
      <c r="L318" s="71">
        <f t="shared" si="62"/>
        <v>310599918</v>
      </c>
      <c r="M318" s="57">
        <f t="shared" si="62"/>
        <v>306661492</v>
      </c>
      <c r="N318" s="72">
        <f t="shared" si="62"/>
        <v>348126080</v>
      </c>
      <c r="O318" s="72">
        <f t="shared" si="62"/>
        <v>965387490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574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20</v>
      </c>
      <c r="B321" s="32" t="s">
        <v>575</v>
      </c>
      <c r="C321" s="33" t="s">
        <v>576</v>
      </c>
      <c r="D321" s="52">
        <v>24362424954</v>
      </c>
      <c r="E321" s="53">
        <v>24238682917</v>
      </c>
      <c r="F321" s="53">
        <v>11037964577</v>
      </c>
      <c r="G321" s="6">
        <f aca="true" t="shared" si="63" ref="G321:G358">IF($D321=0,0,$F321/$D321)</f>
        <v>0.45307331260502076</v>
      </c>
      <c r="H321" s="67">
        <v>1072320879</v>
      </c>
      <c r="I321" s="53">
        <v>1998601471</v>
      </c>
      <c r="J321" s="68">
        <v>2203177857</v>
      </c>
      <c r="K321" s="68">
        <v>5274100207</v>
      </c>
      <c r="L321" s="67">
        <v>1797648731</v>
      </c>
      <c r="M321" s="53">
        <v>2150025236</v>
      </c>
      <c r="N321" s="68">
        <v>1816190403</v>
      </c>
      <c r="O321" s="68">
        <v>5763864370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25</v>
      </c>
      <c r="C322" s="36"/>
      <c r="D322" s="54">
        <f>D321</f>
        <v>24362424954</v>
      </c>
      <c r="E322" s="55">
        <f>E321</f>
        <v>24238682917</v>
      </c>
      <c r="F322" s="55">
        <f>F321</f>
        <v>11037964577</v>
      </c>
      <c r="G322" s="7">
        <f t="shared" si="63"/>
        <v>0.45307331260502076</v>
      </c>
      <c r="H322" s="69">
        <f aca="true" t="shared" si="64" ref="H322:W322">H321</f>
        <v>1072320879</v>
      </c>
      <c r="I322" s="55">
        <f t="shared" si="64"/>
        <v>1998601471</v>
      </c>
      <c r="J322" s="70">
        <f t="shared" si="64"/>
        <v>2203177857</v>
      </c>
      <c r="K322" s="70">
        <f t="shared" si="64"/>
        <v>5274100207</v>
      </c>
      <c r="L322" s="69">
        <f t="shared" si="64"/>
        <v>1797648731</v>
      </c>
      <c r="M322" s="55">
        <f t="shared" si="64"/>
        <v>2150025236</v>
      </c>
      <c r="N322" s="70">
        <f t="shared" si="64"/>
        <v>1816190403</v>
      </c>
      <c r="O322" s="70">
        <f t="shared" si="64"/>
        <v>5763864370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26</v>
      </c>
      <c r="B323" s="32" t="s">
        <v>577</v>
      </c>
      <c r="C323" s="33" t="s">
        <v>578</v>
      </c>
      <c r="D323" s="52">
        <v>191038160</v>
      </c>
      <c r="E323" s="53">
        <v>208610854</v>
      </c>
      <c r="F323" s="53">
        <v>87536708</v>
      </c>
      <c r="G323" s="6">
        <f t="shared" si="63"/>
        <v>0.45821582452427306</v>
      </c>
      <c r="H323" s="67">
        <v>13018507</v>
      </c>
      <c r="I323" s="53">
        <v>14183496</v>
      </c>
      <c r="J323" s="68">
        <v>15044214</v>
      </c>
      <c r="K323" s="68">
        <v>42246217</v>
      </c>
      <c r="L323" s="67">
        <v>14340278</v>
      </c>
      <c r="M323" s="53">
        <v>15391929</v>
      </c>
      <c r="N323" s="68">
        <v>15558284</v>
      </c>
      <c r="O323" s="68">
        <v>45290491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26</v>
      </c>
      <c r="B324" s="32" t="s">
        <v>579</v>
      </c>
      <c r="C324" s="33" t="s">
        <v>580</v>
      </c>
      <c r="D324" s="52">
        <v>169852000</v>
      </c>
      <c r="E324" s="53">
        <v>169852000</v>
      </c>
      <c r="F324" s="53">
        <v>84306518</v>
      </c>
      <c r="G324" s="6">
        <f t="shared" si="63"/>
        <v>0.4963528130372324</v>
      </c>
      <c r="H324" s="67">
        <v>11480957</v>
      </c>
      <c r="I324" s="53">
        <v>17093571</v>
      </c>
      <c r="J324" s="68">
        <v>9315156</v>
      </c>
      <c r="K324" s="68">
        <v>37889684</v>
      </c>
      <c r="L324" s="67">
        <v>21060933</v>
      </c>
      <c r="M324" s="53">
        <v>13234264</v>
      </c>
      <c r="N324" s="68">
        <v>12121637</v>
      </c>
      <c r="O324" s="68">
        <v>46416834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26</v>
      </c>
      <c r="B325" s="32" t="s">
        <v>581</v>
      </c>
      <c r="C325" s="33" t="s">
        <v>582</v>
      </c>
      <c r="D325" s="52">
        <v>191567025</v>
      </c>
      <c r="E325" s="53">
        <v>191567025</v>
      </c>
      <c r="F325" s="53">
        <v>86054686</v>
      </c>
      <c r="G325" s="6">
        <f t="shared" si="63"/>
        <v>0.44921450338334584</v>
      </c>
      <c r="H325" s="67">
        <v>13552557</v>
      </c>
      <c r="I325" s="53">
        <v>14637696</v>
      </c>
      <c r="J325" s="68">
        <v>14314513</v>
      </c>
      <c r="K325" s="68">
        <v>42504766</v>
      </c>
      <c r="L325" s="67">
        <v>12761750</v>
      </c>
      <c r="M325" s="53">
        <v>16456737</v>
      </c>
      <c r="N325" s="68">
        <v>14331433</v>
      </c>
      <c r="O325" s="68">
        <v>43549920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26</v>
      </c>
      <c r="B326" s="32" t="s">
        <v>583</v>
      </c>
      <c r="C326" s="33" t="s">
        <v>584</v>
      </c>
      <c r="D326" s="52">
        <v>711341187</v>
      </c>
      <c r="E326" s="53">
        <v>711341198</v>
      </c>
      <c r="F326" s="53">
        <v>302773556</v>
      </c>
      <c r="G326" s="6">
        <f t="shared" si="63"/>
        <v>0.42563760054006267</v>
      </c>
      <c r="H326" s="67">
        <v>28207523</v>
      </c>
      <c r="I326" s="53">
        <v>62600794</v>
      </c>
      <c r="J326" s="68">
        <v>54473255</v>
      </c>
      <c r="K326" s="68">
        <v>145281572</v>
      </c>
      <c r="L326" s="67">
        <v>36977965</v>
      </c>
      <c r="M326" s="53">
        <v>66157179</v>
      </c>
      <c r="N326" s="68">
        <v>54356840</v>
      </c>
      <c r="O326" s="68">
        <v>157491984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26</v>
      </c>
      <c r="B327" s="32" t="s">
        <v>585</v>
      </c>
      <c r="C327" s="33" t="s">
        <v>586</v>
      </c>
      <c r="D327" s="52">
        <v>430479736</v>
      </c>
      <c r="E327" s="53">
        <v>430479736</v>
      </c>
      <c r="F327" s="53">
        <v>197311803</v>
      </c>
      <c r="G327" s="6">
        <f t="shared" si="63"/>
        <v>0.4583532893636601</v>
      </c>
      <c r="H327" s="67">
        <v>10016661</v>
      </c>
      <c r="I327" s="53">
        <v>32464220</v>
      </c>
      <c r="J327" s="68">
        <v>32982765</v>
      </c>
      <c r="K327" s="68">
        <v>75463646</v>
      </c>
      <c r="L327" s="67">
        <v>43489619</v>
      </c>
      <c r="M327" s="53">
        <v>39787847</v>
      </c>
      <c r="N327" s="68">
        <v>38570691</v>
      </c>
      <c r="O327" s="68">
        <v>121848157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45</v>
      </c>
      <c r="B328" s="32" t="s">
        <v>587</v>
      </c>
      <c r="C328" s="33" t="s">
        <v>588</v>
      </c>
      <c r="D328" s="52">
        <v>248470930</v>
      </c>
      <c r="E328" s="53">
        <v>248470930</v>
      </c>
      <c r="F328" s="53">
        <v>117690567</v>
      </c>
      <c r="G328" s="6">
        <f t="shared" si="63"/>
        <v>0.47365930090896347</v>
      </c>
      <c r="H328" s="67">
        <v>14145710</v>
      </c>
      <c r="I328" s="53">
        <v>15995728</v>
      </c>
      <c r="J328" s="68">
        <v>16352400</v>
      </c>
      <c r="K328" s="68">
        <v>46493838</v>
      </c>
      <c r="L328" s="67">
        <v>22122252</v>
      </c>
      <c r="M328" s="53">
        <v>31804822</v>
      </c>
      <c r="N328" s="68">
        <v>17269655</v>
      </c>
      <c r="O328" s="68">
        <v>71196729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589</v>
      </c>
      <c r="C329" s="36"/>
      <c r="D329" s="54">
        <f>SUM(D323:D328)</f>
        <v>1942749038</v>
      </c>
      <c r="E329" s="55">
        <f>SUM(E323:E328)</f>
        <v>1960321743</v>
      </c>
      <c r="F329" s="55">
        <f>SUM(F323:F328)</f>
        <v>875673838</v>
      </c>
      <c r="G329" s="7">
        <f t="shared" si="63"/>
        <v>0.4507395555843276</v>
      </c>
      <c r="H329" s="69">
        <f aca="true" t="shared" si="65" ref="H329:W329">SUM(H323:H328)</f>
        <v>90421915</v>
      </c>
      <c r="I329" s="55">
        <f t="shared" si="65"/>
        <v>156975505</v>
      </c>
      <c r="J329" s="70">
        <f t="shared" si="65"/>
        <v>142482303</v>
      </c>
      <c r="K329" s="70">
        <f t="shared" si="65"/>
        <v>389879723</v>
      </c>
      <c r="L329" s="69">
        <f t="shared" si="65"/>
        <v>150752797</v>
      </c>
      <c r="M329" s="55">
        <f t="shared" si="65"/>
        <v>182832778</v>
      </c>
      <c r="N329" s="70">
        <f t="shared" si="65"/>
        <v>152208540</v>
      </c>
      <c r="O329" s="70">
        <f t="shared" si="65"/>
        <v>485794115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26</v>
      </c>
      <c r="B330" s="32" t="s">
        <v>590</v>
      </c>
      <c r="C330" s="33" t="s">
        <v>591</v>
      </c>
      <c r="D330" s="52">
        <v>332648323</v>
      </c>
      <c r="E330" s="53">
        <v>332648323</v>
      </c>
      <c r="F330" s="53">
        <v>161620553</v>
      </c>
      <c r="G330" s="6">
        <f t="shared" si="63"/>
        <v>0.48586011660127926</v>
      </c>
      <c r="H330" s="67">
        <v>12501490</v>
      </c>
      <c r="I330" s="53">
        <v>22007007</v>
      </c>
      <c r="J330" s="68">
        <v>25924654</v>
      </c>
      <c r="K330" s="68">
        <v>60433151</v>
      </c>
      <c r="L330" s="67">
        <v>14851152</v>
      </c>
      <c r="M330" s="53">
        <v>52191402</v>
      </c>
      <c r="N330" s="68">
        <v>34144848</v>
      </c>
      <c r="O330" s="68">
        <v>101187402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26</v>
      </c>
      <c r="B331" s="32" t="s">
        <v>592</v>
      </c>
      <c r="C331" s="33" t="s">
        <v>593</v>
      </c>
      <c r="D331" s="52">
        <v>1324055007</v>
      </c>
      <c r="E331" s="53">
        <v>1324055007</v>
      </c>
      <c r="F331" s="53">
        <v>566023635</v>
      </c>
      <c r="G331" s="6">
        <f t="shared" si="63"/>
        <v>0.42749253770240075</v>
      </c>
      <c r="H331" s="67">
        <v>44344835</v>
      </c>
      <c r="I331" s="53">
        <v>95736810</v>
      </c>
      <c r="J331" s="68">
        <v>83369549</v>
      </c>
      <c r="K331" s="68">
        <v>223451194</v>
      </c>
      <c r="L331" s="67">
        <v>106932128</v>
      </c>
      <c r="M331" s="53">
        <v>104552947</v>
      </c>
      <c r="N331" s="68">
        <v>131087366</v>
      </c>
      <c r="O331" s="68">
        <v>342572441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26</v>
      </c>
      <c r="B332" s="32" t="s">
        <v>594</v>
      </c>
      <c r="C332" s="33" t="s">
        <v>595</v>
      </c>
      <c r="D332" s="52">
        <v>891306452</v>
      </c>
      <c r="E332" s="53">
        <v>891306452</v>
      </c>
      <c r="F332" s="53">
        <v>351260796</v>
      </c>
      <c r="G332" s="6">
        <f t="shared" si="63"/>
        <v>0.3940965480635834</v>
      </c>
      <c r="H332" s="67">
        <v>29401213</v>
      </c>
      <c r="I332" s="53">
        <v>60004342</v>
      </c>
      <c r="J332" s="68">
        <v>72287616</v>
      </c>
      <c r="K332" s="68">
        <v>161693171</v>
      </c>
      <c r="L332" s="67">
        <v>59774672</v>
      </c>
      <c r="M332" s="53">
        <v>70504171</v>
      </c>
      <c r="N332" s="68">
        <v>59288782</v>
      </c>
      <c r="O332" s="68">
        <v>189567625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26</v>
      </c>
      <c r="B333" s="32" t="s">
        <v>596</v>
      </c>
      <c r="C333" s="33" t="s">
        <v>597</v>
      </c>
      <c r="D333" s="52">
        <v>686469345</v>
      </c>
      <c r="E333" s="53">
        <v>689969429</v>
      </c>
      <c r="F333" s="53">
        <v>301273692</v>
      </c>
      <c r="G333" s="6">
        <f t="shared" si="63"/>
        <v>0.4388742107631915</v>
      </c>
      <c r="H333" s="67">
        <v>23346089</v>
      </c>
      <c r="I333" s="53">
        <v>68095755</v>
      </c>
      <c r="J333" s="68">
        <v>61845633</v>
      </c>
      <c r="K333" s="68">
        <v>153287477</v>
      </c>
      <c r="L333" s="67">
        <v>45812999</v>
      </c>
      <c r="M333" s="53">
        <v>52999283</v>
      </c>
      <c r="N333" s="68">
        <v>49173933</v>
      </c>
      <c r="O333" s="68">
        <v>147986215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26</v>
      </c>
      <c r="B334" s="32" t="s">
        <v>598</v>
      </c>
      <c r="C334" s="33" t="s">
        <v>599</v>
      </c>
      <c r="D334" s="52">
        <v>426963710</v>
      </c>
      <c r="E334" s="53">
        <v>427471215</v>
      </c>
      <c r="F334" s="53">
        <v>188479044</v>
      </c>
      <c r="G334" s="6">
        <f t="shared" si="63"/>
        <v>0.4414404306164568</v>
      </c>
      <c r="H334" s="67">
        <v>32138636</v>
      </c>
      <c r="I334" s="53">
        <v>33728525</v>
      </c>
      <c r="J334" s="68">
        <v>27839088</v>
      </c>
      <c r="K334" s="68">
        <v>93706249</v>
      </c>
      <c r="L334" s="67">
        <v>29177579</v>
      </c>
      <c r="M334" s="53">
        <v>30189763</v>
      </c>
      <c r="N334" s="68">
        <v>35405453</v>
      </c>
      <c r="O334" s="68">
        <v>94772795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45</v>
      </c>
      <c r="B335" s="32" t="s">
        <v>600</v>
      </c>
      <c r="C335" s="33" t="s">
        <v>601</v>
      </c>
      <c r="D335" s="52">
        <v>407407986</v>
      </c>
      <c r="E335" s="53">
        <v>412691602</v>
      </c>
      <c r="F335" s="53">
        <v>140304791</v>
      </c>
      <c r="G335" s="6">
        <f t="shared" si="63"/>
        <v>0.3443839979121077</v>
      </c>
      <c r="H335" s="67">
        <v>14549427</v>
      </c>
      <c r="I335" s="53">
        <v>23945694</v>
      </c>
      <c r="J335" s="68">
        <v>23933750</v>
      </c>
      <c r="K335" s="68">
        <v>62428871</v>
      </c>
      <c r="L335" s="67">
        <v>23635042</v>
      </c>
      <c r="M335" s="53">
        <v>33984657</v>
      </c>
      <c r="N335" s="68">
        <v>20256221</v>
      </c>
      <c r="O335" s="68">
        <v>77875920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602</v>
      </c>
      <c r="C336" s="36"/>
      <c r="D336" s="54">
        <f>SUM(D330:D335)</f>
        <v>4068850823</v>
      </c>
      <c r="E336" s="55">
        <f>SUM(E330:E335)</f>
        <v>4078142028</v>
      </c>
      <c r="F336" s="55">
        <f>SUM(F330:F335)</f>
        <v>1708962511</v>
      </c>
      <c r="G336" s="7">
        <f t="shared" si="63"/>
        <v>0.42001110026933025</v>
      </c>
      <c r="H336" s="69">
        <f aca="true" t="shared" si="66" ref="H336:W336">SUM(H330:H335)</f>
        <v>156281690</v>
      </c>
      <c r="I336" s="55">
        <f t="shared" si="66"/>
        <v>303518133</v>
      </c>
      <c r="J336" s="70">
        <f t="shared" si="66"/>
        <v>295200290</v>
      </c>
      <c r="K336" s="70">
        <f t="shared" si="66"/>
        <v>755000113</v>
      </c>
      <c r="L336" s="69">
        <f t="shared" si="66"/>
        <v>280183572</v>
      </c>
      <c r="M336" s="55">
        <f t="shared" si="66"/>
        <v>344422223</v>
      </c>
      <c r="N336" s="70">
        <f t="shared" si="66"/>
        <v>329356603</v>
      </c>
      <c r="O336" s="70">
        <f t="shared" si="66"/>
        <v>953962398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26</v>
      </c>
      <c r="B337" s="32" t="s">
        <v>603</v>
      </c>
      <c r="C337" s="33" t="s">
        <v>604</v>
      </c>
      <c r="D337" s="52">
        <v>283212527</v>
      </c>
      <c r="E337" s="53">
        <v>283212527</v>
      </c>
      <c r="F337" s="53">
        <v>117756120</v>
      </c>
      <c r="G337" s="6">
        <f t="shared" si="63"/>
        <v>0.4157871166482689</v>
      </c>
      <c r="H337" s="67">
        <v>13395576</v>
      </c>
      <c r="I337" s="53">
        <v>21467486</v>
      </c>
      <c r="J337" s="68">
        <v>24033004</v>
      </c>
      <c r="K337" s="68">
        <v>58896066</v>
      </c>
      <c r="L337" s="67">
        <v>16570020</v>
      </c>
      <c r="M337" s="53">
        <v>19231868</v>
      </c>
      <c r="N337" s="68">
        <v>23058166</v>
      </c>
      <c r="O337" s="68">
        <v>58860054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26</v>
      </c>
      <c r="B338" s="32" t="s">
        <v>605</v>
      </c>
      <c r="C338" s="33" t="s">
        <v>606</v>
      </c>
      <c r="D338" s="52">
        <v>791054519</v>
      </c>
      <c r="E338" s="53">
        <v>791054519</v>
      </c>
      <c r="F338" s="53">
        <v>363087826</v>
      </c>
      <c r="G338" s="6">
        <f t="shared" si="63"/>
        <v>0.4589921646095798</v>
      </c>
      <c r="H338" s="67">
        <v>38589112</v>
      </c>
      <c r="I338" s="53">
        <v>62732963</v>
      </c>
      <c r="J338" s="68">
        <v>64582572</v>
      </c>
      <c r="K338" s="68">
        <v>165904647</v>
      </c>
      <c r="L338" s="67">
        <v>62106730</v>
      </c>
      <c r="M338" s="53">
        <v>69368457</v>
      </c>
      <c r="N338" s="68">
        <v>65707992</v>
      </c>
      <c r="O338" s="68">
        <v>197183179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26</v>
      </c>
      <c r="B339" s="32" t="s">
        <v>607</v>
      </c>
      <c r="C339" s="33" t="s">
        <v>608</v>
      </c>
      <c r="D339" s="52">
        <v>202464564</v>
      </c>
      <c r="E339" s="53">
        <v>202464564</v>
      </c>
      <c r="F339" s="53">
        <v>94414730</v>
      </c>
      <c r="G339" s="6">
        <f t="shared" si="63"/>
        <v>0.46632718404984685</v>
      </c>
      <c r="H339" s="67">
        <v>12580215</v>
      </c>
      <c r="I339" s="53">
        <v>16606917</v>
      </c>
      <c r="J339" s="68">
        <v>14531919</v>
      </c>
      <c r="K339" s="68">
        <v>43719051</v>
      </c>
      <c r="L339" s="67">
        <v>18903124</v>
      </c>
      <c r="M339" s="53">
        <v>17376114</v>
      </c>
      <c r="N339" s="68">
        <v>14416441</v>
      </c>
      <c r="O339" s="68">
        <v>50695679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26</v>
      </c>
      <c r="B340" s="32" t="s">
        <v>609</v>
      </c>
      <c r="C340" s="33" t="s">
        <v>610</v>
      </c>
      <c r="D340" s="52">
        <v>159313215</v>
      </c>
      <c r="E340" s="53">
        <v>159313215</v>
      </c>
      <c r="F340" s="53">
        <v>60306496</v>
      </c>
      <c r="G340" s="6">
        <f t="shared" si="63"/>
        <v>0.3785404493908431</v>
      </c>
      <c r="H340" s="67">
        <v>5659293</v>
      </c>
      <c r="I340" s="53">
        <v>6046603</v>
      </c>
      <c r="J340" s="68">
        <v>13826454</v>
      </c>
      <c r="K340" s="68">
        <v>25532350</v>
      </c>
      <c r="L340" s="67">
        <v>13871305</v>
      </c>
      <c r="M340" s="53">
        <v>11721775</v>
      </c>
      <c r="N340" s="68">
        <v>9181066</v>
      </c>
      <c r="O340" s="68">
        <v>34774146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45</v>
      </c>
      <c r="B341" s="32" t="s">
        <v>611</v>
      </c>
      <c r="C341" s="33" t="s">
        <v>612</v>
      </c>
      <c r="D341" s="52">
        <v>107215765</v>
      </c>
      <c r="E341" s="53">
        <v>107215765</v>
      </c>
      <c r="F341" s="53">
        <v>51112057</v>
      </c>
      <c r="G341" s="6">
        <f t="shared" si="63"/>
        <v>0.4767214690861927</v>
      </c>
      <c r="H341" s="67">
        <v>6330510</v>
      </c>
      <c r="I341" s="53">
        <v>7508045</v>
      </c>
      <c r="J341" s="68">
        <v>7823808</v>
      </c>
      <c r="K341" s="68">
        <v>21662363</v>
      </c>
      <c r="L341" s="67">
        <v>8756820</v>
      </c>
      <c r="M341" s="53">
        <v>11096060</v>
      </c>
      <c r="N341" s="68">
        <v>9596814</v>
      </c>
      <c r="O341" s="68">
        <v>29449694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613</v>
      </c>
      <c r="C342" s="36"/>
      <c r="D342" s="54">
        <f>SUM(D337:D341)</f>
        <v>1543260590</v>
      </c>
      <c r="E342" s="55">
        <f>SUM(E337:E341)</f>
        <v>1543260590</v>
      </c>
      <c r="F342" s="55">
        <f>SUM(F337:F341)</f>
        <v>686677229</v>
      </c>
      <c r="G342" s="7">
        <f t="shared" si="63"/>
        <v>0.4449522222296884</v>
      </c>
      <c r="H342" s="69">
        <f aca="true" t="shared" si="67" ref="H342:W342">SUM(H337:H341)</f>
        <v>76554706</v>
      </c>
      <c r="I342" s="55">
        <f t="shared" si="67"/>
        <v>114362014</v>
      </c>
      <c r="J342" s="70">
        <f t="shared" si="67"/>
        <v>124797757</v>
      </c>
      <c r="K342" s="70">
        <f t="shared" si="67"/>
        <v>315714477</v>
      </c>
      <c r="L342" s="69">
        <f t="shared" si="67"/>
        <v>120207999</v>
      </c>
      <c r="M342" s="55">
        <f t="shared" si="67"/>
        <v>128794274</v>
      </c>
      <c r="N342" s="70">
        <f t="shared" si="67"/>
        <v>121960479</v>
      </c>
      <c r="O342" s="70">
        <f t="shared" si="67"/>
        <v>370962752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26</v>
      </c>
      <c r="B343" s="32" t="s">
        <v>614</v>
      </c>
      <c r="C343" s="33" t="s">
        <v>615</v>
      </c>
      <c r="D343" s="52">
        <v>105633010</v>
      </c>
      <c r="E343" s="53">
        <v>105633010</v>
      </c>
      <c r="F343" s="53">
        <v>50494906</v>
      </c>
      <c r="G343" s="6">
        <f t="shared" si="63"/>
        <v>0.47802203118135134</v>
      </c>
      <c r="H343" s="67">
        <v>10045306</v>
      </c>
      <c r="I343" s="53">
        <v>4403268</v>
      </c>
      <c r="J343" s="68">
        <v>14541151</v>
      </c>
      <c r="K343" s="68">
        <v>28989725</v>
      </c>
      <c r="L343" s="67">
        <v>8524966</v>
      </c>
      <c r="M343" s="53">
        <v>8363784</v>
      </c>
      <c r="N343" s="68">
        <v>4616431</v>
      </c>
      <c r="O343" s="68">
        <v>21505181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26</v>
      </c>
      <c r="B344" s="32" t="s">
        <v>616</v>
      </c>
      <c r="C344" s="33" t="s">
        <v>617</v>
      </c>
      <c r="D344" s="52">
        <v>266103834</v>
      </c>
      <c r="E344" s="53">
        <v>266103834</v>
      </c>
      <c r="F344" s="53">
        <v>120294527</v>
      </c>
      <c r="G344" s="6">
        <f t="shared" si="63"/>
        <v>0.45205860130523334</v>
      </c>
      <c r="H344" s="67">
        <v>16189720</v>
      </c>
      <c r="I344" s="53">
        <v>18468014</v>
      </c>
      <c r="J344" s="68">
        <v>22295908</v>
      </c>
      <c r="K344" s="68">
        <v>56953642</v>
      </c>
      <c r="L344" s="67">
        <v>19316791</v>
      </c>
      <c r="M344" s="53">
        <v>20002245</v>
      </c>
      <c r="N344" s="68">
        <v>24021849</v>
      </c>
      <c r="O344" s="68">
        <v>63340885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26</v>
      </c>
      <c r="B345" s="32" t="s">
        <v>618</v>
      </c>
      <c r="C345" s="33" t="s">
        <v>619</v>
      </c>
      <c r="D345" s="52">
        <v>655136436</v>
      </c>
      <c r="E345" s="53">
        <v>663029934</v>
      </c>
      <c r="F345" s="53">
        <v>263671952</v>
      </c>
      <c r="G345" s="6">
        <f t="shared" si="63"/>
        <v>0.4024687645368575</v>
      </c>
      <c r="H345" s="67">
        <v>16696653</v>
      </c>
      <c r="I345" s="53">
        <v>50773659</v>
      </c>
      <c r="J345" s="68">
        <v>51786062</v>
      </c>
      <c r="K345" s="68">
        <v>119256374</v>
      </c>
      <c r="L345" s="67">
        <v>37674698</v>
      </c>
      <c r="M345" s="53">
        <v>45215259</v>
      </c>
      <c r="N345" s="68">
        <v>61525621</v>
      </c>
      <c r="O345" s="68">
        <v>144415578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26</v>
      </c>
      <c r="B346" s="32" t="s">
        <v>620</v>
      </c>
      <c r="C346" s="33" t="s">
        <v>621</v>
      </c>
      <c r="D346" s="52">
        <v>983290146</v>
      </c>
      <c r="E346" s="53">
        <v>989542679</v>
      </c>
      <c r="F346" s="53">
        <v>458942167</v>
      </c>
      <c r="G346" s="6">
        <f t="shared" si="63"/>
        <v>0.4667413467601251</v>
      </c>
      <c r="H346" s="67">
        <v>27764720</v>
      </c>
      <c r="I346" s="53">
        <v>68678673</v>
      </c>
      <c r="J346" s="68">
        <v>87116062</v>
      </c>
      <c r="K346" s="68">
        <v>183559455</v>
      </c>
      <c r="L346" s="67">
        <v>55994865</v>
      </c>
      <c r="M346" s="53">
        <v>73712230</v>
      </c>
      <c r="N346" s="68">
        <v>145675617</v>
      </c>
      <c r="O346" s="68">
        <v>275382712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26</v>
      </c>
      <c r="B347" s="32" t="s">
        <v>622</v>
      </c>
      <c r="C347" s="33" t="s">
        <v>623</v>
      </c>
      <c r="D347" s="52">
        <v>406939248</v>
      </c>
      <c r="E347" s="53">
        <v>411070686</v>
      </c>
      <c r="F347" s="53">
        <v>196062873</v>
      </c>
      <c r="G347" s="6">
        <f t="shared" si="63"/>
        <v>0.4817988777528777</v>
      </c>
      <c r="H347" s="67">
        <v>26565544</v>
      </c>
      <c r="I347" s="53">
        <v>35137693</v>
      </c>
      <c r="J347" s="68">
        <v>32371080</v>
      </c>
      <c r="K347" s="68">
        <v>94074317</v>
      </c>
      <c r="L347" s="67">
        <v>28414106</v>
      </c>
      <c r="M347" s="53">
        <v>35455690</v>
      </c>
      <c r="N347" s="68">
        <v>38118760</v>
      </c>
      <c r="O347" s="68">
        <v>101988556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26</v>
      </c>
      <c r="B348" s="32" t="s">
        <v>624</v>
      </c>
      <c r="C348" s="33" t="s">
        <v>625</v>
      </c>
      <c r="D348" s="52">
        <v>332412670</v>
      </c>
      <c r="E348" s="53">
        <v>332412670</v>
      </c>
      <c r="F348" s="53">
        <v>146354523</v>
      </c>
      <c r="G348" s="6">
        <f t="shared" si="63"/>
        <v>0.4402796168990791</v>
      </c>
      <c r="H348" s="67">
        <v>9928880</v>
      </c>
      <c r="I348" s="53">
        <v>24073748</v>
      </c>
      <c r="J348" s="68">
        <v>29926306</v>
      </c>
      <c r="K348" s="68">
        <v>63928934</v>
      </c>
      <c r="L348" s="67">
        <v>26290164</v>
      </c>
      <c r="M348" s="53">
        <v>27611825</v>
      </c>
      <c r="N348" s="68">
        <v>28523600</v>
      </c>
      <c r="O348" s="68">
        <v>82425589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26</v>
      </c>
      <c r="B349" s="32" t="s">
        <v>626</v>
      </c>
      <c r="C349" s="33" t="s">
        <v>627</v>
      </c>
      <c r="D349" s="52">
        <v>489599050</v>
      </c>
      <c r="E349" s="53">
        <v>489599050</v>
      </c>
      <c r="F349" s="53">
        <v>228484845</v>
      </c>
      <c r="G349" s="6">
        <f t="shared" si="63"/>
        <v>0.46667746802204785</v>
      </c>
      <c r="H349" s="67">
        <v>19791836</v>
      </c>
      <c r="I349" s="53">
        <v>42693665</v>
      </c>
      <c r="J349" s="68">
        <v>51820214</v>
      </c>
      <c r="K349" s="68">
        <v>114305715</v>
      </c>
      <c r="L349" s="67">
        <v>30851012</v>
      </c>
      <c r="M349" s="53">
        <v>42647448</v>
      </c>
      <c r="N349" s="68">
        <v>40680670</v>
      </c>
      <c r="O349" s="68">
        <v>114179130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45</v>
      </c>
      <c r="B350" s="32" t="s">
        <v>628</v>
      </c>
      <c r="C350" s="33" t="s">
        <v>629</v>
      </c>
      <c r="D350" s="52">
        <v>170847014</v>
      </c>
      <c r="E350" s="53">
        <v>170847014</v>
      </c>
      <c r="F350" s="53">
        <v>63812511</v>
      </c>
      <c r="G350" s="6">
        <f t="shared" si="63"/>
        <v>0.37350673860767625</v>
      </c>
      <c r="H350" s="67">
        <v>8161292</v>
      </c>
      <c r="I350" s="53">
        <v>8459269</v>
      </c>
      <c r="J350" s="68">
        <v>11964893</v>
      </c>
      <c r="K350" s="68">
        <v>28585454</v>
      </c>
      <c r="L350" s="67">
        <v>11084690</v>
      </c>
      <c r="M350" s="53">
        <v>13369221</v>
      </c>
      <c r="N350" s="68">
        <v>10773146</v>
      </c>
      <c r="O350" s="68">
        <v>35227057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630</v>
      </c>
      <c r="C351" s="36"/>
      <c r="D351" s="54">
        <f>SUM(D343:D350)</f>
        <v>3409961408</v>
      </c>
      <c r="E351" s="55">
        <f>SUM(E343:E350)</f>
        <v>3428238877</v>
      </c>
      <c r="F351" s="55">
        <f>SUM(F343:F350)</f>
        <v>1528118304</v>
      </c>
      <c r="G351" s="7">
        <f t="shared" si="63"/>
        <v>0.44813360656074613</v>
      </c>
      <c r="H351" s="69">
        <f aca="true" t="shared" si="68" ref="H351:W351">SUM(H343:H350)</f>
        <v>135143951</v>
      </c>
      <c r="I351" s="55">
        <f t="shared" si="68"/>
        <v>252687989</v>
      </c>
      <c r="J351" s="70">
        <f t="shared" si="68"/>
        <v>301821676</v>
      </c>
      <c r="K351" s="70">
        <f t="shared" si="68"/>
        <v>689653616</v>
      </c>
      <c r="L351" s="69">
        <f t="shared" si="68"/>
        <v>218151292</v>
      </c>
      <c r="M351" s="55">
        <f t="shared" si="68"/>
        <v>266377702</v>
      </c>
      <c r="N351" s="70">
        <f t="shared" si="68"/>
        <v>353935694</v>
      </c>
      <c r="O351" s="70">
        <f t="shared" si="68"/>
        <v>838464688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26</v>
      </c>
      <c r="B352" s="32" t="s">
        <v>631</v>
      </c>
      <c r="C352" s="33" t="s">
        <v>632</v>
      </c>
      <c r="D352" s="52">
        <v>48205601</v>
      </c>
      <c r="E352" s="53">
        <v>48205601</v>
      </c>
      <c r="F352" s="53">
        <v>17401495</v>
      </c>
      <c r="G352" s="6">
        <f t="shared" si="63"/>
        <v>0.36098491957397233</v>
      </c>
      <c r="H352" s="67">
        <v>1875438</v>
      </c>
      <c r="I352" s="53">
        <v>1833141</v>
      </c>
      <c r="J352" s="68">
        <v>2038189</v>
      </c>
      <c r="K352" s="68">
        <v>5746768</v>
      </c>
      <c r="L352" s="67">
        <v>2249931</v>
      </c>
      <c r="M352" s="53">
        <v>3528777</v>
      </c>
      <c r="N352" s="68">
        <v>5876019</v>
      </c>
      <c r="O352" s="68">
        <v>11654727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26</v>
      </c>
      <c r="B353" s="32" t="s">
        <v>633</v>
      </c>
      <c r="C353" s="33" t="s">
        <v>634</v>
      </c>
      <c r="D353" s="52">
        <v>36989442</v>
      </c>
      <c r="E353" s="53">
        <v>36989442</v>
      </c>
      <c r="F353" s="53">
        <v>18109477</v>
      </c>
      <c r="G353" s="6">
        <f t="shared" si="63"/>
        <v>0.48958502807368653</v>
      </c>
      <c r="H353" s="67">
        <v>1395188</v>
      </c>
      <c r="I353" s="53">
        <v>3798484</v>
      </c>
      <c r="J353" s="68">
        <v>3627407</v>
      </c>
      <c r="K353" s="68">
        <v>8821079</v>
      </c>
      <c r="L353" s="67">
        <v>3071046</v>
      </c>
      <c r="M353" s="53">
        <v>3784659</v>
      </c>
      <c r="N353" s="68">
        <v>2432693</v>
      </c>
      <c r="O353" s="68">
        <v>9288398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26</v>
      </c>
      <c r="B354" s="32" t="s">
        <v>635</v>
      </c>
      <c r="C354" s="33" t="s">
        <v>636</v>
      </c>
      <c r="D354" s="52">
        <v>177232704</v>
      </c>
      <c r="E354" s="53">
        <v>181349044</v>
      </c>
      <c r="F354" s="53">
        <v>96912735</v>
      </c>
      <c r="G354" s="6">
        <f t="shared" si="63"/>
        <v>0.5468106777855175</v>
      </c>
      <c r="H354" s="67">
        <v>7986815</v>
      </c>
      <c r="I354" s="53">
        <v>16504308</v>
      </c>
      <c r="J354" s="68">
        <v>17724160</v>
      </c>
      <c r="K354" s="68">
        <v>42215283</v>
      </c>
      <c r="L354" s="67">
        <v>15004519</v>
      </c>
      <c r="M354" s="53">
        <v>18527184</v>
      </c>
      <c r="N354" s="68">
        <v>21165749</v>
      </c>
      <c r="O354" s="68">
        <v>54697452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45</v>
      </c>
      <c r="B355" s="32" t="s">
        <v>637</v>
      </c>
      <c r="C355" s="33" t="s">
        <v>638</v>
      </c>
      <c r="D355" s="52">
        <v>53082992</v>
      </c>
      <c r="E355" s="53">
        <v>53082992</v>
      </c>
      <c r="F355" s="53">
        <v>24732697</v>
      </c>
      <c r="G355" s="6">
        <f t="shared" si="63"/>
        <v>0.46592507445699366</v>
      </c>
      <c r="H355" s="67">
        <v>3861048</v>
      </c>
      <c r="I355" s="53">
        <v>4198647</v>
      </c>
      <c r="J355" s="68">
        <v>4214839</v>
      </c>
      <c r="K355" s="68">
        <v>12274534</v>
      </c>
      <c r="L355" s="67">
        <v>3600214</v>
      </c>
      <c r="M355" s="53">
        <v>4034948</v>
      </c>
      <c r="N355" s="68">
        <v>4823001</v>
      </c>
      <c r="O355" s="68">
        <v>12458163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639</v>
      </c>
      <c r="C356" s="44"/>
      <c r="D356" s="61">
        <f>SUM(D352:D355)</f>
        <v>315510739</v>
      </c>
      <c r="E356" s="62">
        <f>SUM(E352:E355)</f>
        <v>319627079</v>
      </c>
      <c r="F356" s="62">
        <f>SUM(F352:F355)</f>
        <v>157156404</v>
      </c>
      <c r="G356" s="9">
        <f t="shared" si="63"/>
        <v>0.4981016002754822</v>
      </c>
      <c r="H356" s="74">
        <f aca="true" t="shared" si="69" ref="H356:W356">SUM(H352:H355)</f>
        <v>15118489</v>
      </c>
      <c r="I356" s="62">
        <f t="shared" si="69"/>
        <v>26334580</v>
      </c>
      <c r="J356" s="75">
        <f t="shared" si="69"/>
        <v>27604595</v>
      </c>
      <c r="K356" s="75">
        <f t="shared" si="69"/>
        <v>69057664</v>
      </c>
      <c r="L356" s="74">
        <f t="shared" si="69"/>
        <v>23925710</v>
      </c>
      <c r="M356" s="62">
        <f t="shared" si="69"/>
        <v>29875568</v>
      </c>
      <c r="N356" s="75">
        <f t="shared" si="69"/>
        <v>34297462</v>
      </c>
      <c r="O356" s="75">
        <f t="shared" si="69"/>
        <v>88098740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640</v>
      </c>
      <c r="C357" s="47"/>
      <c r="D357" s="63">
        <f>SUM(D321,D323:D328,D330:D335,D337:D341,D343:D350,D352:D355)</f>
        <v>35642757552</v>
      </c>
      <c r="E357" s="64">
        <f>SUM(E321,E323:E328,E330:E335,E337:E341,E343:E350,E352:E355)</f>
        <v>35568273234</v>
      </c>
      <c r="F357" s="64">
        <f>SUM(F321,F323:F328,F330:F335,F337:F341,F343:F350,F352:F355)</f>
        <v>15994552863</v>
      </c>
      <c r="G357" s="10">
        <f t="shared" si="63"/>
        <v>0.4487462239605114</v>
      </c>
      <c r="H357" s="76">
        <f aca="true" t="shared" si="70" ref="H357:W357">SUM(H321,H323:H328,H330:H335,H337:H341,H343:H350,H352:H355)</f>
        <v>1545841630</v>
      </c>
      <c r="I357" s="64">
        <f t="shared" si="70"/>
        <v>2852479692</v>
      </c>
      <c r="J357" s="77">
        <f t="shared" si="70"/>
        <v>3095084478</v>
      </c>
      <c r="K357" s="77">
        <f t="shared" si="70"/>
        <v>7493405800</v>
      </c>
      <c r="L357" s="76">
        <f t="shared" si="70"/>
        <v>2590870101</v>
      </c>
      <c r="M357" s="64">
        <f t="shared" si="70"/>
        <v>3102327781</v>
      </c>
      <c r="N357" s="77">
        <f t="shared" si="70"/>
        <v>2807949181</v>
      </c>
      <c r="O357" s="77">
        <f t="shared" si="70"/>
        <v>8501147063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641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229855177927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229792037856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102382639997</v>
      </c>
      <c r="G358" s="51">
        <f t="shared" si="63"/>
        <v>0.4454223782137979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20094561727</v>
      </c>
      <c r="I358" s="79">
        <f t="shared" si="71"/>
        <v>17912555219</v>
      </c>
      <c r="J358" s="80">
        <f t="shared" si="71"/>
        <v>11754632172</v>
      </c>
      <c r="K358" s="80">
        <f t="shared" si="71"/>
        <v>49761749118</v>
      </c>
      <c r="L358" s="78">
        <f t="shared" si="71"/>
        <v>17167777420</v>
      </c>
      <c r="M358" s="79">
        <f t="shared" si="71"/>
        <v>18011166649</v>
      </c>
      <c r="N358" s="80">
        <f t="shared" si="71"/>
        <v>17441946810</v>
      </c>
      <c r="O358" s="80">
        <f t="shared" si="71"/>
        <v>52620890879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58" r:id="rId1"/>
  <rowBreaks count="6" manualBreakCount="6">
    <brk id="58" max="22" man="1"/>
    <brk id="108" max="22" man="1"/>
    <brk id="169" max="22" man="1"/>
    <brk id="22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2013-02-13T09:06:20Z</cp:lastPrinted>
  <dcterms:created xsi:type="dcterms:W3CDTF">2013-02-04T11:11:52Z</dcterms:created>
  <dcterms:modified xsi:type="dcterms:W3CDTF">2013-02-13T09:06:30Z</dcterms:modified>
  <cp:category/>
  <cp:version/>
  <cp:contentType/>
  <cp:contentStatus/>
</cp:coreProperties>
</file>